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knsv0008\13031_監理課\010_工事契約係\050_競争入札参加資格登録申請\010_競争入札参加資格決定通知（随時）\令和７年度\"/>
    </mc:Choice>
  </mc:AlternateContent>
  <xr:revisionPtr revIDLastSave="0" documentId="13_ncr:1_{9C1AC70A-90A3-4379-B3D3-812E8F0AB0FC}" xr6:coauthVersionLast="47" xr6:coauthVersionMax="47" xr10:uidLastSave="{00000000-0000-0000-0000-000000000000}"/>
  <workbookProtection workbookAlgorithmName="SHA-512" workbookHashValue="TK2WXh2RGbcYm9NqqpfsOUSzT4GmF6vXoEJtmGFLCBHZ7B0MWx7K6EN0Fg2+0K0jFDBqu+6lBfVC0f73wtwiLg==" workbookSaltValue="HoWUDfMVWka3dW2q2AOVVQ==" workbookSpinCount="100000" lockStructure="1"/>
  <bookViews>
    <workbookView xWindow="-120" yWindow="-120" windowWidth="29040" windowHeight="15840" tabRatio="843" xr2:uid="{00000000-000D-0000-FFFF-FFFF00000000}"/>
  </bookViews>
  <sheets>
    <sheet name="申請書" sheetId="2" r:id="rId1"/>
    <sheet name="工事成績評点(市内業者のみ)" sheetId="9" r:id="rId2"/>
    <sheet name="項目リスト" sheetId="3" state="hidden" r:id="rId3"/>
    <sheet name="点数リスト" sheetId="4" state="hidden" r:id="rId4"/>
    <sheet name="入力情報" sheetId="11" state="hidden" r:id="rId5"/>
  </sheets>
  <definedNames>
    <definedName name="_xlnm._FilterDatabase" localSheetId="4" hidden="1">入力情報!$A$1:$SG$1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75" i="2" l="1"/>
  <c r="AJ72" i="2"/>
  <c r="AJ71" i="2"/>
  <c r="AJ70" i="2"/>
  <c r="AJ69" i="2"/>
  <c r="AJ68" i="2"/>
  <c r="AJ67" i="2"/>
  <c r="AJ66" i="2"/>
  <c r="P74" i="2"/>
  <c r="P70" i="2"/>
  <c r="P72" i="2"/>
  <c r="P68" i="2"/>
  <c r="P66" i="2"/>
  <c r="H7" i="9"/>
  <c r="K2" i="11"/>
  <c r="RY2" i="11" l="1"/>
  <c r="RV2" i="11"/>
  <c r="RN2" i="11"/>
  <c r="RM2" i="11"/>
  <c r="RL2" i="11"/>
  <c r="RK2" i="11"/>
  <c r="RJ2" i="11"/>
  <c r="RG2" i="11"/>
  <c r="QY2" i="11"/>
  <c r="QX2" i="11"/>
  <c r="QW2" i="11"/>
  <c r="QV2" i="11"/>
  <c r="QU2" i="11"/>
  <c r="QR2" i="11"/>
  <c r="QJ2" i="11"/>
  <c r="QI2" i="11"/>
  <c r="QH2" i="11"/>
  <c r="QG2" i="11"/>
  <c r="QF2" i="11" l="1"/>
  <c r="QC2" i="11"/>
  <c r="PU2" i="11"/>
  <c r="PT2" i="11"/>
  <c r="PS2" i="11"/>
  <c r="PR2" i="11"/>
  <c r="PQ2" i="11"/>
  <c r="PN2" i="11"/>
  <c r="PF2" i="11"/>
  <c r="PE2" i="11"/>
  <c r="PD2" i="11"/>
  <c r="PC2" i="11"/>
  <c r="PB2" i="11"/>
  <c r="OY2" i="11"/>
  <c r="OQ2" i="11"/>
  <c r="OP2" i="11"/>
  <c r="OO2" i="11"/>
  <c r="ON2" i="11"/>
  <c r="OM2" i="11"/>
  <c r="OJ2" i="11"/>
  <c r="OB2" i="11"/>
  <c r="OA2" i="11"/>
  <c r="NZ2" i="11"/>
  <c r="NY2" i="11"/>
  <c r="NX2" i="11"/>
  <c r="NU2" i="11"/>
  <c r="NM2" i="11"/>
  <c r="NL2" i="11"/>
  <c r="NK2" i="11"/>
  <c r="NJ2" i="11"/>
  <c r="NI2" i="11"/>
  <c r="NF2" i="11"/>
  <c r="MX2" i="11"/>
  <c r="MW2" i="11"/>
  <c r="MV2" i="11"/>
  <c r="MU2" i="11"/>
  <c r="MT2" i="11"/>
  <c r="MQ2" i="11"/>
  <c r="MI2" i="11"/>
  <c r="MH2" i="11"/>
  <c r="MG2" i="11"/>
  <c r="MF2" i="11"/>
  <c r="ME2" i="11"/>
  <c r="MB2" i="11"/>
  <c r="LT2" i="11"/>
  <c r="LS2" i="11"/>
  <c r="LR2" i="11"/>
  <c r="LQ2" i="11"/>
  <c r="LP2" i="11"/>
  <c r="LM2" i="11"/>
  <c r="LE2" i="11"/>
  <c r="LD2" i="11"/>
  <c r="LC2" i="11"/>
  <c r="LB2" i="11"/>
  <c r="LA2" i="11"/>
  <c r="KX2" i="11"/>
  <c r="KP2" i="11"/>
  <c r="KO2" i="11"/>
  <c r="KN2" i="11"/>
  <c r="KM2" i="11"/>
  <c r="KL2" i="11"/>
  <c r="KI2" i="11"/>
  <c r="KA2" i="11"/>
  <c r="JZ2" i="11"/>
  <c r="JY2" i="11"/>
  <c r="JX2" i="11"/>
  <c r="JW2" i="11"/>
  <c r="JT2" i="11"/>
  <c r="JL2" i="11"/>
  <c r="JK2" i="11"/>
  <c r="JJ2" i="11"/>
  <c r="JI2" i="11"/>
  <c r="JH2" i="11"/>
  <c r="JE2" i="11"/>
  <c r="IW2" i="11"/>
  <c r="IV2" i="11"/>
  <c r="IU2" i="11"/>
  <c r="IT2" i="11"/>
  <c r="IS2" i="11"/>
  <c r="IP2" i="11"/>
  <c r="IH2" i="11"/>
  <c r="IG2" i="11"/>
  <c r="IF2" i="11"/>
  <c r="IE2" i="11"/>
  <c r="ID2" i="11"/>
  <c r="IA2" i="11"/>
  <c r="HS2" i="11"/>
  <c r="HR2" i="11"/>
  <c r="HQ2" i="11"/>
  <c r="HP2" i="11"/>
  <c r="HO2" i="11"/>
  <c r="HL2" i="11"/>
  <c r="HD2" i="11"/>
  <c r="HC2" i="11"/>
  <c r="HB2" i="11"/>
  <c r="HA2" i="11"/>
  <c r="GZ2" i="11"/>
  <c r="GW2" i="11"/>
  <c r="GO2" i="11"/>
  <c r="GN2" i="11"/>
  <c r="GM2" i="11"/>
  <c r="GL2" i="11"/>
  <c r="GK2" i="11"/>
  <c r="GH2" i="11"/>
  <c r="FZ2" i="11"/>
  <c r="FY2" i="11"/>
  <c r="FX2" i="11"/>
  <c r="FW2" i="11"/>
  <c r="FV2" i="11"/>
  <c r="FS2" i="11"/>
  <c r="FK2" i="11"/>
  <c r="FJ2" i="11"/>
  <c r="FI2" i="11"/>
  <c r="FH2" i="11"/>
  <c r="FG2" i="11"/>
  <c r="FD2" i="11"/>
  <c r="EV2" i="11"/>
  <c r="EU2" i="11"/>
  <c r="ET2" i="11"/>
  <c r="ES2" i="11"/>
  <c r="ER2" i="11"/>
  <c r="EO2" i="11"/>
  <c r="EG2" i="11"/>
  <c r="EF2" i="11"/>
  <c r="EE2" i="11"/>
  <c r="ED2" i="11"/>
  <c r="EC2" i="11"/>
  <c r="DZ2" i="11"/>
  <c r="DR2" i="11"/>
  <c r="DQ2" i="11"/>
  <c r="DP2" i="11"/>
  <c r="DO2" i="11"/>
  <c r="DN2" i="11"/>
  <c r="DK2" i="11"/>
  <c r="DC2" i="11"/>
  <c r="DB2" i="11"/>
  <c r="DA2" i="11"/>
  <c r="CZ2" i="11"/>
  <c r="CY2" i="11"/>
  <c r="CV2" i="11"/>
  <c r="CN2" i="11"/>
  <c r="CM2" i="11"/>
  <c r="CL2" i="11"/>
  <c r="CK2" i="11"/>
  <c r="CJ2" i="11"/>
  <c r="CG2" i="11"/>
  <c r="BY2" i="11"/>
  <c r="BX2" i="11"/>
  <c r="BW2" i="11"/>
  <c r="BV2" i="11"/>
  <c r="BR2" i="11"/>
  <c r="BJ2" i="11"/>
  <c r="BC2" i="11"/>
  <c r="AX2" i="11"/>
  <c r="AF82" i="2" l="1"/>
  <c r="Z113" i="2"/>
  <c r="AB113" i="2"/>
  <c r="Z114" i="2"/>
  <c r="AB114" i="2"/>
  <c r="Z106" i="2"/>
  <c r="AB106" i="2"/>
  <c r="Z107" i="2"/>
  <c r="AB107" i="2"/>
  <c r="Z108" i="2"/>
  <c r="AB108" i="2"/>
  <c r="Z109" i="2"/>
  <c r="AB109" i="2"/>
  <c r="Z110" i="2"/>
  <c r="AB110" i="2"/>
  <c r="Z111" i="2"/>
  <c r="Z112" i="2"/>
  <c r="DD7" i="9"/>
  <c r="CS7" i="9"/>
  <c r="CH7" i="9"/>
  <c r="BW7" i="9"/>
  <c r="BL7" i="9"/>
  <c r="BA7" i="9"/>
  <c r="AP7" i="9"/>
  <c r="AE7" i="9"/>
  <c r="T7" i="9"/>
  <c r="I7" i="9"/>
  <c r="S86" i="2" s="1" a="1"/>
  <c r="S86" i="2" s="1"/>
  <c r="BS2" i="11" l="1"/>
  <c r="S113" i="2" a="1"/>
  <c r="S113" i="2" s="1"/>
  <c r="V114" i="2" a="1"/>
  <c r="V114" i="2" s="1"/>
  <c r="AF114" i="2" s="1"/>
  <c r="V111" i="2" a="1"/>
  <c r="V111" i="2" s="1"/>
  <c r="S114" i="2" a="1"/>
  <c r="S114" i="2" s="1"/>
  <c r="S111" i="2" a="1"/>
  <c r="S111" i="2" s="1"/>
  <c r="V106" i="2" a="1"/>
  <c r="V106" i="2" s="1"/>
  <c r="AF106" i="2" s="1"/>
  <c r="V112" i="2" a="1"/>
  <c r="V112" i="2" s="1"/>
  <c r="V107" i="2" a="1"/>
  <c r="V107" i="2" s="1"/>
  <c r="AF107" i="2" s="1"/>
  <c r="S106" i="2" a="1"/>
  <c r="S106" i="2" s="1"/>
  <c r="S112" i="2" a="1"/>
  <c r="S112" i="2" s="1"/>
  <c r="S107" i="2" a="1"/>
  <c r="S107" i="2" s="1"/>
  <c r="V108" i="2" a="1"/>
  <c r="V108" i="2" s="1"/>
  <c r="AF108" i="2" s="1"/>
  <c r="S110" i="2" a="1"/>
  <c r="S110" i="2" s="1"/>
  <c r="V109" i="2" a="1"/>
  <c r="V109" i="2" s="1"/>
  <c r="AF109" i="2" s="1"/>
  <c r="S108" i="2" a="1"/>
  <c r="S108" i="2" s="1"/>
  <c r="V113" i="2" a="1"/>
  <c r="V113" i="2" s="1"/>
  <c r="AF113" i="2" s="1"/>
  <c r="V110" i="2" a="1"/>
  <c r="V110" i="2" s="1"/>
  <c r="AF110" i="2" s="1"/>
  <c r="S109" i="2" a="1"/>
  <c r="S109" i="2" s="1"/>
  <c r="PA2" i="11" l="1"/>
  <c r="PO2" i="11"/>
  <c r="QD2" i="11"/>
  <c r="OK2" i="11"/>
  <c r="OL2" i="11"/>
  <c r="RW2" i="11"/>
  <c r="NW2" i="11"/>
  <c r="NH2" i="11"/>
  <c r="NV2" i="11"/>
  <c r="QS2" i="11"/>
  <c r="PP2" i="11"/>
  <c r="NG2" i="11"/>
  <c r="RH2" i="11"/>
  <c r="OZ2" i="11"/>
  <c r="AJ113" i="2"/>
  <c r="RI2" i="11"/>
  <c r="AJ114" i="2"/>
  <c r="RX2" i="11"/>
  <c r="AJ110" i="2"/>
  <c r="AJ106" i="2"/>
  <c r="AJ108" i="2"/>
  <c r="AJ107" i="2"/>
  <c r="AJ109" i="2"/>
  <c r="CV48" i="9"/>
  <c r="CV47" i="9"/>
  <c r="CV46" i="9"/>
  <c r="CV45" i="9"/>
  <c r="CV44" i="9"/>
  <c r="CV43" i="9"/>
  <c r="CV42" i="9"/>
  <c r="CV41" i="9"/>
  <c r="CV40" i="9"/>
  <c r="CV39" i="9"/>
  <c r="CV38" i="9"/>
  <c r="CV37" i="9"/>
  <c r="CV36" i="9"/>
  <c r="CV35" i="9"/>
  <c r="CV34" i="9"/>
  <c r="CV33" i="9"/>
  <c r="CV32" i="9"/>
  <c r="CV31" i="9"/>
  <c r="CV30" i="9"/>
  <c r="CV29" i="9"/>
  <c r="CV28" i="9"/>
  <c r="CV27" i="9"/>
  <c r="CV26" i="9"/>
  <c r="CV25" i="9"/>
  <c r="CV24" i="9"/>
  <c r="CV23" i="9"/>
  <c r="CV22" i="9"/>
  <c r="CV21" i="9"/>
  <c r="CV20" i="9"/>
  <c r="CV19" i="9"/>
  <c r="CV18" i="9"/>
  <c r="CV17" i="9"/>
  <c r="CV16" i="9"/>
  <c r="CV15" i="9"/>
  <c r="CV14" i="9"/>
  <c r="CV13" i="9"/>
  <c r="CV12" i="9"/>
  <c r="CV11" i="9"/>
  <c r="CV10" i="9"/>
  <c r="CV9" i="9"/>
  <c r="CK48" i="9"/>
  <c r="CK47" i="9"/>
  <c r="CK46" i="9"/>
  <c r="CK45" i="9"/>
  <c r="CK44" i="9"/>
  <c r="CK43" i="9"/>
  <c r="CK42" i="9"/>
  <c r="CK41" i="9"/>
  <c r="CK40" i="9"/>
  <c r="CK39" i="9"/>
  <c r="CK38" i="9"/>
  <c r="CK37" i="9"/>
  <c r="CK36" i="9"/>
  <c r="CK35" i="9"/>
  <c r="CK34" i="9"/>
  <c r="CK33" i="9"/>
  <c r="CK32" i="9"/>
  <c r="CK31" i="9"/>
  <c r="CK30" i="9"/>
  <c r="CK29" i="9"/>
  <c r="CK28" i="9"/>
  <c r="CK27" i="9"/>
  <c r="CK26" i="9"/>
  <c r="CK25" i="9"/>
  <c r="CK24" i="9"/>
  <c r="CK23" i="9"/>
  <c r="CK22" i="9"/>
  <c r="CK21" i="9"/>
  <c r="CK20" i="9"/>
  <c r="CK19" i="9"/>
  <c r="CK18" i="9"/>
  <c r="CK17" i="9"/>
  <c r="CK16" i="9"/>
  <c r="CK15" i="9"/>
  <c r="CK14" i="9"/>
  <c r="CK13" i="9"/>
  <c r="CK12" i="9"/>
  <c r="CK11" i="9"/>
  <c r="CK10" i="9"/>
  <c r="CK9" i="9"/>
  <c r="BZ48" i="9"/>
  <c r="BZ47" i="9"/>
  <c r="BZ46" i="9"/>
  <c r="BZ45" i="9"/>
  <c r="BZ44" i="9"/>
  <c r="BZ43" i="9"/>
  <c r="BZ42" i="9"/>
  <c r="BZ41" i="9"/>
  <c r="BZ40" i="9"/>
  <c r="BZ39" i="9"/>
  <c r="BZ38" i="9"/>
  <c r="BZ37" i="9"/>
  <c r="BZ36" i="9"/>
  <c r="BZ35" i="9"/>
  <c r="BZ34" i="9"/>
  <c r="BZ33" i="9"/>
  <c r="BZ32" i="9"/>
  <c r="BZ31" i="9"/>
  <c r="BZ30" i="9"/>
  <c r="BZ29" i="9"/>
  <c r="BZ28" i="9"/>
  <c r="BZ27" i="9"/>
  <c r="BZ26" i="9"/>
  <c r="BZ25" i="9"/>
  <c r="BZ24" i="9"/>
  <c r="BZ23" i="9"/>
  <c r="BZ22" i="9"/>
  <c r="BZ21" i="9"/>
  <c r="BZ20" i="9"/>
  <c r="BZ19" i="9"/>
  <c r="BZ18" i="9"/>
  <c r="BZ17" i="9"/>
  <c r="BZ16" i="9"/>
  <c r="BZ15" i="9"/>
  <c r="BZ14" i="9"/>
  <c r="BZ13" i="9"/>
  <c r="BZ12" i="9"/>
  <c r="BZ11" i="9"/>
  <c r="BZ10" i="9"/>
  <c r="BZ9" i="9"/>
  <c r="BO48" i="9"/>
  <c r="BO47" i="9"/>
  <c r="BO46" i="9"/>
  <c r="BO45" i="9"/>
  <c r="BO44" i="9"/>
  <c r="BO43" i="9"/>
  <c r="BO42" i="9"/>
  <c r="BO41" i="9"/>
  <c r="BO40" i="9"/>
  <c r="BO39" i="9"/>
  <c r="BO38" i="9"/>
  <c r="BO37" i="9"/>
  <c r="BO36" i="9"/>
  <c r="BO35" i="9"/>
  <c r="BO34" i="9"/>
  <c r="BO33" i="9"/>
  <c r="BO32" i="9"/>
  <c r="BO31" i="9"/>
  <c r="BO30" i="9"/>
  <c r="BO29" i="9"/>
  <c r="BO28" i="9"/>
  <c r="BO27" i="9"/>
  <c r="BO26" i="9"/>
  <c r="BO25" i="9"/>
  <c r="BO24" i="9"/>
  <c r="BO23" i="9"/>
  <c r="BO22" i="9"/>
  <c r="BO21" i="9"/>
  <c r="BO20" i="9"/>
  <c r="BO19" i="9"/>
  <c r="BO18" i="9"/>
  <c r="BO17" i="9"/>
  <c r="BO16" i="9"/>
  <c r="BO15" i="9"/>
  <c r="BO14" i="9"/>
  <c r="BO13" i="9"/>
  <c r="BO12" i="9"/>
  <c r="BO11" i="9"/>
  <c r="BO10" i="9"/>
  <c r="BO9" i="9"/>
  <c r="BD48" i="9"/>
  <c r="BD47" i="9"/>
  <c r="BD46" i="9"/>
  <c r="BD45" i="9"/>
  <c r="BD44" i="9"/>
  <c r="BD43" i="9"/>
  <c r="BD42" i="9"/>
  <c r="BD41" i="9"/>
  <c r="BD40" i="9"/>
  <c r="BD39" i="9"/>
  <c r="BD38" i="9"/>
  <c r="BD37" i="9"/>
  <c r="BD36" i="9"/>
  <c r="BD35" i="9"/>
  <c r="BD34" i="9"/>
  <c r="BD33" i="9"/>
  <c r="BD32" i="9"/>
  <c r="BD31" i="9"/>
  <c r="BD30" i="9"/>
  <c r="BD29" i="9"/>
  <c r="BD28" i="9"/>
  <c r="BD27" i="9"/>
  <c r="BD26" i="9"/>
  <c r="BD25" i="9"/>
  <c r="BD24" i="9"/>
  <c r="BD23" i="9"/>
  <c r="BD22" i="9"/>
  <c r="BD21" i="9"/>
  <c r="BD20" i="9"/>
  <c r="BD19" i="9"/>
  <c r="BD18" i="9"/>
  <c r="BD17" i="9"/>
  <c r="BD16" i="9"/>
  <c r="BD15" i="9"/>
  <c r="BD14" i="9"/>
  <c r="BD13" i="9"/>
  <c r="BD12" i="9"/>
  <c r="BD11" i="9"/>
  <c r="BD10" i="9"/>
  <c r="BD9" i="9"/>
  <c r="AS48" i="9"/>
  <c r="AS47" i="9"/>
  <c r="AS46" i="9"/>
  <c r="AS45" i="9"/>
  <c r="AS44" i="9"/>
  <c r="AS43" i="9"/>
  <c r="AS42" i="9"/>
  <c r="AS41" i="9"/>
  <c r="AS40" i="9"/>
  <c r="AS39" i="9"/>
  <c r="AS38" i="9"/>
  <c r="AS37" i="9"/>
  <c r="AS36" i="9"/>
  <c r="AS35" i="9"/>
  <c r="AS34" i="9"/>
  <c r="AS33" i="9"/>
  <c r="AS32" i="9"/>
  <c r="AS31" i="9"/>
  <c r="AS30" i="9"/>
  <c r="AS29" i="9"/>
  <c r="AS28" i="9"/>
  <c r="AS27" i="9"/>
  <c r="AS26" i="9"/>
  <c r="AS25" i="9"/>
  <c r="AS24" i="9"/>
  <c r="AS23" i="9"/>
  <c r="AS22" i="9"/>
  <c r="AS21" i="9"/>
  <c r="AS20" i="9"/>
  <c r="AS19" i="9"/>
  <c r="AS18" i="9"/>
  <c r="AS17" i="9"/>
  <c r="AS16" i="9"/>
  <c r="AS15" i="9"/>
  <c r="AS14" i="9"/>
  <c r="AS13" i="9"/>
  <c r="AS12" i="9"/>
  <c r="AS11" i="9"/>
  <c r="AS10" i="9"/>
  <c r="AS9" i="9"/>
  <c r="AH48" i="9"/>
  <c r="AH47" i="9"/>
  <c r="AH46" i="9"/>
  <c r="AH45" i="9"/>
  <c r="AH44" i="9"/>
  <c r="AH43" i="9"/>
  <c r="AH42" i="9"/>
  <c r="AH41" i="9"/>
  <c r="AH40" i="9"/>
  <c r="AH39" i="9"/>
  <c r="AH38" i="9"/>
  <c r="AH37" i="9"/>
  <c r="AH36" i="9"/>
  <c r="AH35" i="9"/>
  <c r="AH34" i="9"/>
  <c r="AH33" i="9"/>
  <c r="AH32" i="9"/>
  <c r="AH31" i="9"/>
  <c r="AH30" i="9"/>
  <c r="AH29" i="9"/>
  <c r="AH28" i="9"/>
  <c r="AH27" i="9"/>
  <c r="AH26" i="9"/>
  <c r="AH25" i="9"/>
  <c r="AH24" i="9"/>
  <c r="AH23" i="9"/>
  <c r="AH22" i="9"/>
  <c r="AH21" i="9"/>
  <c r="AH20" i="9"/>
  <c r="AH19" i="9"/>
  <c r="AH18" i="9"/>
  <c r="AH17" i="9"/>
  <c r="AH16" i="9"/>
  <c r="AH15" i="9"/>
  <c r="AH14" i="9"/>
  <c r="AH13" i="9"/>
  <c r="AH12" i="9"/>
  <c r="AH11" i="9"/>
  <c r="AH10" i="9"/>
  <c r="AH9" i="9"/>
  <c r="W48" i="9"/>
  <c r="W47" i="9"/>
  <c r="W46" i="9"/>
  <c r="W45" i="9"/>
  <c r="W44" i="9"/>
  <c r="W43" i="9"/>
  <c r="W42" i="9"/>
  <c r="W41" i="9"/>
  <c r="W40" i="9"/>
  <c r="W39" i="9"/>
  <c r="W38" i="9"/>
  <c r="W37" i="9"/>
  <c r="W36" i="9"/>
  <c r="W35" i="9"/>
  <c r="W34" i="9"/>
  <c r="W33" i="9"/>
  <c r="W32" i="9"/>
  <c r="W31" i="9"/>
  <c r="W30" i="9"/>
  <c r="W29" i="9"/>
  <c r="W28" i="9"/>
  <c r="W27" i="9"/>
  <c r="W26" i="9"/>
  <c r="W25" i="9"/>
  <c r="W24" i="9"/>
  <c r="W23" i="9"/>
  <c r="W22" i="9"/>
  <c r="W21" i="9"/>
  <c r="W20" i="9"/>
  <c r="W19" i="9"/>
  <c r="W18" i="9"/>
  <c r="W17" i="9"/>
  <c r="W16" i="9"/>
  <c r="W15" i="9"/>
  <c r="W14" i="9"/>
  <c r="W13" i="9"/>
  <c r="W12" i="9"/>
  <c r="W11" i="9"/>
  <c r="W10" i="9"/>
  <c r="W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A21" i="9"/>
  <c r="A22" i="9"/>
  <c r="A23" i="9"/>
  <c r="A24" i="9"/>
  <c r="A25" i="9"/>
  <c r="A26" i="9"/>
  <c r="A27" i="9"/>
  <c r="A28" i="9"/>
  <c r="A29" i="9"/>
  <c r="A30" i="9"/>
  <c r="A31" i="9"/>
  <c r="A32" i="9"/>
  <c r="A33" i="9"/>
  <c r="A34" i="9"/>
  <c r="A35" i="9"/>
  <c r="A36" i="9"/>
  <c r="A37" i="9"/>
  <c r="A38" i="9"/>
  <c r="A39" i="9"/>
  <c r="A40" i="9"/>
  <c r="F7" i="9"/>
  <c r="A10" i="9"/>
  <c r="A11" i="9"/>
  <c r="A12" i="9"/>
  <c r="A13" i="9"/>
  <c r="A14" i="9"/>
  <c r="A15" i="9"/>
  <c r="A16" i="9"/>
  <c r="A17" i="9"/>
  <c r="A18" i="9"/>
  <c r="A19" i="9"/>
  <c r="A20" i="9"/>
  <c r="A41" i="9"/>
  <c r="A42" i="9"/>
  <c r="A43" i="9"/>
  <c r="A44" i="9"/>
  <c r="A45" i="9"/>
  <c r="A46" i="9"/>
  <c r="A47" i="9"/>
  <c r="A48" i="9"/>
  <c r="BU2" i="11" l="1"/>
  <c r="BI2" i="11"/>
  <c r="BH2" i="11"/>
  <c r="BG2" i="11"/>
  <c r="AQ2" i="11" l="1"/>
  <c r="BF2" i="11"/>
  <c r="AU2" i="11"/>
  <c r="AT2" i="11"/>
  <c r="AS2" i="11"/>
  <c r="AR2" i="11"/>
  <c r="AP2" i="11"/>
  <c r="AO2" i="11"/>
  <c r="AN2" i="11"/>
  <c r="AM2" i="11"/>
  <c r="AL2" i="11"/>
  <c r="AK2" i="11"/>
  <c r="AD2" i="11"/>
  <c r="AB2" i="11"/>
  <c r="AA2" i="11"/>
  <c r="Y2" i="11"/>
  <c r="O2" i="11"/>
  <c r="AI2" i="11"/>
  <c r="AG2" i="11"/>
  <c r="N2" i="11"/>
  <c r="R2" i="11"/>
  <c r="S2" i="11"/>
  <c r="T2" i="11"/>
  <c r="X2" i="11"/>
  <c r="W2" i="11"/>
  <c r="V2" i="11"/>
  <c r="U2" i="11"/>
  <c r="AF2" i="11"/>
  <c r="AE2" i="11"/>
  <c r="U64" i="2"/>
  <c r="M2" i="11" l="1"/>
  <c r="U79" i="2" l="1"/>
  <c r="S79" i="2"/>
  <c r="A9" i="9" l="1"/>
  <c r="Z87" i="2" l="1"/>
  <c r="Z88" i="2"/>
  <c r="Z89" i="2"/>
  <c r="Z90" i="2"/>
  <c r="Z91" i="2"/>
  <c r="Z92" i="2"/>
  <c r="Z93" i="2"/>
  <c r="Z94" i="2"/>
  <c r="Z95" i="2"/>
  <c r="Z96" i="2"/>
  <c r="Z97" i="2"/>
  <c r="Z98" i="2"/>
  <c r="Z99" i="2"/>
  <c r="Z100" i="2"/>
  <c r="Z101" i="2"/>
  <c r="Z102" i="2"/>
  <c r="Z103" i="2"/>
  <c r="Z104" i="2"/>
  <c r="Z105" i="2"/>
  <c r="Z86" i="2"/>
  <c r="AL72" i="2"/>
  <c r="AL70" i="2"/>
  <c r="AL69" i="2"/>
  <c r="AL68" i="2"/>
  <c r="AL71" i="2"/>
  <c r="AL67" i="2"/>
  <c r="AL66" i="2"/>
  <c r="R68" i="2"/>
  <c r="R70" i="2"/>
  <c r="R72" i="2"/>
  <c r="R74" i="2"/>
  <c r="R66" i="2"/>
  <c r="V88" i="2" a="1"/>
  <c r="V88" i="2" s="1"/>
  <c r="V89" i="2" a="1"/>
  <c r="V89" i="2" s="1"/>
  <c r="V90" i="2" a="1"/>
  <c r="V90" i="2" s="1"/>
  <c r="V91" i="2" a="1"/>
  <c r="V91" i="2" s="1"/>
  <c r="V92" i="2" a="1"/>
  <c r="V92" i="2" s="1"/>
  <c r="V93" i="2" a="1"/>
  <c r="V93" i="2" s="1"/>
  <c r="V94" i="2" a="1"/>
  <c r="V94" i="2" s="1"/>
  <c r="V105" i="2" a="1"/>
  <c r="V105" i="2" s="1"/>
  <c r="S88" i="2" a="1"/>
  <c r="S88" i="2" s="1"/>
  <c r="S89" i="2" a="1"/>
  <c r="S89" i="2" s="1"/>
  <c r="S90" i="2" a="1"/>
  <c r="S90" i="2" s="1"/>
  <c r="S91" i="2" a="1"/>
  <c r="S91" i="2" s="1"/>
  <c r="S92" i="2" a="1"/>
  <c r="S92" i="2" s="1"/>
  <c r="S93" i="2" a="1"/>
  <c r="S93" i="2" s="1"/>
  <c r="S94" i="2" a="1"/>
  <c r="S94" i="2" s="1"/>
  <c r="S105" i="2" a="1"/>
  <c r="S105" i="2" s="1"/>
  <c r="FE2" i="11" l="1"/>
  <c r="EA2" i="11"/>
  <c r="FT2" i="11"/>
  <c r="GI2" i="11"/>
  <c r="EP2" i="11"/>
  <c r="DL2" i="11"/>
  <c r="CW2" i="11"/>
  <c r="MR2" i="11"/>
  <c r="AC2" i="11"/>
  <c r="L2" i="11" l="1"/>
  <c r="AY2" i="11"/>
  <c r="AW2" i="11"/>
  <c r="AV2" i="11"/>
  <c r="Q2" i="11"/>
  <c r="P2" i="11"/>
  <c r="AF47" i="2" l="1"/>
  <c r="AF46" i="2"/>
  <c r="AF51" i="2"/>
  <c r="AF48" i="2"/>
  <c r="AF50" i="2"/>
  <c r="AB12" i="2"/>
  <c r="AB5" i="2"/>
  <c r="AB11" i="2"/>
  <c r="AB8" i="2"/>
  <c r="AB6" i="2"/>
  <c r="A82" i="2" l="1"/>
  <c r="DA7" i="9"/>
  <c r="CP7" i="9"/>
  <c r="CR7" i="9" s="1"/>
  <c r="CE7" i="9"/>
  <c r="CG7" i="9" s="1"/>
  <c r="BT7" i="9"/>
  <c r="BV7" i="9" s="1"/>
  <c r="BI7" i="9"/>
  <c r="BK7" i="9" s="1"/>
  <c r="AX7" i="9"/>
  <c r="AZ7" i="9" s="1"/>
  <c r="AM7" i="9"/>
  <c r="AO7" i="9" s="1"/>
  <c r="AB7" i="9"/>
  <c r="AD7" i="9" s="1"/>
  <c r="Q7" i="9"/>
  <c r="S7" i="9" s="1"/>
  <c r="S104" i="2" l="1" a="1"/>
  <c r="S104" i="2" s="1"/>
  <c r="DC7" i="9"/>
  <c r="S98" i="2" a="1"/>
  <c r="S98" i="2" s="1"/>
  <c r="V101" i="2" a="1"/>
  <c r="V101" i="2" s="1"/>
  <c r="S99" i="2" a="1"/>
  <c r="S99" i="2" s="1"/>
  <c r="V99" i="2" a="1"/>
  <c r="V99" i="2" s="1"/>
  <c r="S97" i="2" a="1"/>
  <c r="S97" i="2" s="1"/>
  <c r="S101" i="2" a="1"/>
  <c r="S101" i="2" s="1"/>
  <c r="S102" i="2" a="1"/>
  <c r="S102" i="2" s="1"/>
  <c r="V96" i="2" a="1"/>
  <c r="V96" i="2" s="1"/>
  <c r="V97" i="2" a="1"/>
  <c r="V97" i="2" s="1"/>
  <c r="S95" i="2" a="1"/>
  <c r="S95" i="2" s="1"/>
  <c r="V98" i="2" a="1"/>
  <c r="V98" i="2" s="1"/>
  <c r="S96" i="2" a="1"/>
  <c r="S96" i="2" s="1"/>
  <c r="KJ2" i="11" l="1"/>
  <c r="IB2" i="11"/>
  <c r="JF2" i="11"/>
  <c r="HM2" i="11"/>
  <c r="IQ2" i="11"/>
  <c r="GX2" i="11"/>
  <c r="KY2" i="11"/>
  <c r="MC2" i="11"/>
  <c r="V100" i="2" a="1"/>
  <c r="V100" i="2" s="1"/>
  <c r="V104" i="2" a="1"/>
  <c r="V104" i="2" s="1"/>
  <c r="V95" i="2" a="1"/>
  <c r="V95" i="2" s="1"/>
  <c r="S103" i="2" a="1"/>
  <c r="S103" i="2" s="1"/>
  <c r="V102" i="2" a="1"/>
  <c r="V102" i="2" s="1"/>
  <c r="V103" i="2" a="1"/>
  <c r="V103" i="2" s="1"/>
  <c r="S100" i="2" a="1"/>
  <c r="S100" i="2" s="1"/>
  <c r="S87" i="2" a="1"/>
  <c r="S87" i="2" s="1"/>
  <c r="V87" i="2" a="1"/>
  <c r="V87" i="2" s="1"/>
  <c r="V86" i="2" a="1"/>
  <c r="V86" i="2" s="1"/>
  <c r="CH2" i="11" l="1"/>
  <c r="JU2" i="11"/>
  <c r="LN2" i="11"/>
  <c r="AB112" i="2" l="1"/>
  <c r="AF112" i="2" s="1"/>
  <c r="AB111" i="2"/>
  <c r="AF111" i="2" s="1"/>
  <c r="AB96" i="2"/>
  <c r="AF96" i="2" s="1"/>
  <c r="AB86" i="2"/>
  <c r="AF86" i="2" s="1"/>
  <c r="AJ86" i="2" s="1"/>
  <c r="AB94" i="2"/>
  <c r="AF94" i="2" s="1"/>
  <c r="AB104" i="2"/>
  <c r="AF104" i="2" s="1"/>
  <c r="AB105" i="2"/>
  <c r="AF105" i="2" s="1"/>
  <c r="AB103" i="2"/>
  <c r="AF103" i="2" s="1"/>
  <c r="AB97" i="2"/>
  <c r="AF97" i="2" s="1"/>
  <c r="AB98" i="2"/>
  <c r="AF98" i="2" s="1"/>
  <c r="AB99" i="2"/>
  <c r="AF99" i="2" s="1"/>
  <c r="AB102" i="2"/>
  <c r="AF102" i="2" s="1"/>
  <c r="AB100" i="2"/>
  <c r="AF100" i="2" s="1"/>
  <c r="AB101" i="2"/>
  <c r="AF101" i="2" s="1"/>
  <c r="AB92" i="2"/>
  <c r="AF92" i="2" s="1"/>
  <c r="AB90" i="2"/>
  <c r="AF90" i="2" s="1"/>
  <c r="AB89" i="2"/>
  <c r="AF89" i="2" s="1"/>
  <c r="AB91" i="2"/>
  <c r="AF91" i="2" s="1"/>
  <c r="AB88" i="2"/>
  <c r="AF88" i="2" s="1"/>
  <c r="AB95" i="2"/>
  <c r="AF95" i="2" s="1"/>
  <c r="AB93" i="2"/>
  <c r="AF93" i="2" s="1"/>
  <c r="AB87" i="2"/>
  <c r="AF87" i="2" s="1"/>
  <c r="LO2" i="11" l="1"/>
  <c r="FF2" i="11"/>
  <c r="MS2" i="11"/>
  <c r="GJ2" i="11"/>
  <c r="EB2" i="11"/>
  <c r="JV2" i="11"/>
  <c r="BT2" i="11"/>
  <c r="CI2" i="11"/>
  <c r="MD2" i="11"/>
  <c r="GY2" i="11"/>
  <c r="KZ2" i="11"/>
  <c r="CX2" i="11"/>
  <c r="JG2" i="11"/>
  <c r="HN2" i="11"/>
  <c r="KK2" i="11"/>
  <c r="FU2" i="11"/>
  <c r="EQ2" i="11"/>
  <c r="IR2" i="11"/>
  <c r="DM2" i="11"/>
  <c r="IC2" i="11"/>
  <c r="QE2" i="11"/>
  <c r="AJ111" i="2"/>
  <c r="AJ112" i="2"/>
  <c r="QT2" i="11"/>
  <c r="AJ102" i="2"/>
  <c r="AJ98" i="2"/>
  <c r="AJ97" i="2"/>
  <c r="AJ96" i="2"/>
  <c r="AJ105" i="2"/>
  <c r="AJ101" i="2"/>
  <c r="AJ104" i="2"/>
  <c r="AJ99" i="2"/>
  <c r="AJ93" i="2"/>
  <c r="AJ103" i="2"/>
  <c r="AJ100" i="2"/>
  <c r="AJ94" i="2"/>
  <c r="AJ89" i="2" l="1"/>
  <c r="AJ90" i="2"/>
  <c r="AJ88" i="2"/>
  <c r="AJ92" i="2"/>
  <c r="AJ95" i="2"/>
  <c r="AJ91" i="2"/>
  <c r="AJ8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kndp</author>
  </authors>
  <commentList>
    <comment ref="AC7" authorId="0" shapeId="0" xr:uid="{6D2773F9-B17B-4EAA-B847-553E19C58546}">
      <text>
        <r>
          <rPr>
            <sz val="9"/>
            <color indexed="81"/>
            <rFont val="Meiryo UI"/>
            <family val="3"/>
            <charset val="128"/>
          </rPr>
          <t>必ず選択してください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kndp</author>
  </authors>
  <commentList>
    <comment ref="K1" authorId="0" shapeId="0" xr:uid="{EA99303B-1738-4B71-B9EC-9DC916287263}">
      <text>
        <r>
          <rPr>
            <sz val="9"/>
            <color indexed="81"/>
            <rFont val="MS P ゴシック"/>
            <family val="3"/>
            <charset val="128"/>
          </rPr>
          <t>市内：1
市外：2</t>
        </r>
      </text>
    </comment>
    <comment ref="AK1" authorId="0" shapeId="0" xr:uid="{FD8588ED-87EB-4E12-BDB3-AEE68DDA73F7}">
      <text>
        <r>
          <rPr>
            <sz val="9"/>
            <color indexed="81"/>
            <rFont val="MS P ゴシック"/>
            <family val="3"/>
            <charset val="128"/>
          </rPr>
          <t>なし：空白
登録有り：1</t>
        </r>
      </text>
    </comment>
    <comment ref="AL1" authorId="0" shapeId="0" xr:uid="{8C7978EA-8808-40F2-AFB1-454497B1E0CC}">
      <text>
        <r>
          <rPr>
            <sz val="9"/>
            <color indexed="81"/>
            <rFont val="MS P ゴシック"/>
            <family val="3"/>
            <charset val="128"/>
          </rPr>
          <t>なし：空白
ＩＳＯ１４００１：1
エコアクション２１：2</t>
        </r>
      </text>
    </comment>
    <comment ref="AM1" authorId="0" shapeId="0" xr:uid="{452BE662-80F4-4C13-8B9E-003CCDB69575}">
      <text>
        <r>
          <rPr>
            <sz val="9"/>
            <color indexed="81"/>
            <rFont val="MS P ゴシック"/>
            <family val="3"/>
            <charset val="128"/>
          </rPr>
          <t>なし：空白
一般事業主行動計画：1
基準適合一般事業主認定：2</t>
        </r>
      </text>
    </comment>
    <comment ref="AN1" authorId="0" shapeId="0" xr:uid="{8AF7376D-33AB-4C7F-BAC8-20125A838E22}">
      <text>
        <r>
          <rPr>
            <sz val="9"/>
            <color indexed="81"/>
            <rFont val="MS P ゴシック"/>
            <family val="3"/>
            <charset val="128"/>
          </rPr>
          <t>なし：空白
一般事業主行動計画：1
基準適合一般事業主認定：2</t>
        </r>
      </text>
    </comment>
    <comment ref="AO1" authorId="0" shapeId="0" xr:uid="{EA006FE4-5A18-47DD-85BD-40DD693D0DC2}">
      <text>
        <r>
          <rPr>
            <sz val="9"/>
            <color indexed="81"/>
            <rFont val="MS P ゴシック"/>
            <family val="3"/>
            <charset val="128"/>
          </rPr>
          <t>なし：空白
常時雇用する労働者が50人以上：1
常時雇用する労働者が50人未満：2</t>
        </r>
      </text>
    </comment>
    <comment ref="AP1" authorId="0" shapeId="0" xr:uid="{ABB08792-A860-424C-8604-9F31E9FF832E}">
      <text>
        <r>
          <rPr>
            <sz val="9"/>
            <color indexed="81"/>
            <rFont val="MS P ゴシック"/>
            <family val="3"/>
            <charset val="128"/>
          </rPr>
          <t>なし：空白
登録有り：1</t>
        </r>
      </text>
    </comment>
    <comment ref="AQ1" authorId="0" shapeId="0" xr:uid="{D1E457B3-2A61-45DD-B23C-BDFEFBBEA6D4}">
      <text>
        <r>
          <rPr>
            <sz val="9"/>
            <color indexed="81"/>
            <rFont val="MS P ゴシック"/>
            <family val="3"/>
            <charset val="128"/>
          </rPr>
          <t>なし：空白
締結済：1</t>
        </r>
      </text>
    </comment>
    <comment ref="AR1" authorId="0" shapeId="0" xr:uid="{3D582EF4-9125-4AAE-B0A1-FA185D25A042}">
      <text>
        <r>
          <rPr>
            <sz val="9"/>
            <color indexed="81"/>
            <rFont val="MS P ゴシック"/>
            <family val="3"/>
            <charset val="128"/>
          </rPr>
          <t>なし：空白
締結済：1</t>
        </r>
      </text>
    </comment>
    <comment ref="AS1" authorId="0" shapeId="0" xr:uid="{7AF65564-3801-44E2-9DF0-E546A9FF7128}">
      <text>
        <r>
          <rPr>
            <sz val="9"/>
            <color indexed="81"/>
            <rFont val="MS P ゴシック"/>
            <family val="3"/>
            <charset val="128"/>
          </rPr>
          <t>なし：空白
登録有り：1</t>
        </r>
      </text>
    </comment>
    <comment ref="AT1" authorId="0" shapeId="0" xr:uid="{74846CD5-50B2-4CFB-8FDB-7E2E6472EB6A}">
      <text>
        <r>
          <rPr>
            <sz val="9"/>
            <color indexed="81"/>
            <rFont val="MS P ゴシック"/>
            <family val="3"/>
            <charset val="128"/>
          </rPr>
          <t>なし：空白
登録有り：1</t>
        </r>
      </text>
    </comment>
    <comment ref="AU1" authorId="0" shapeId="0" xr:uid="{90176E53-852D-4B49-9513-6F89FFF1FB0E}">
      <text>
        <r>
          <rPr>
            <sz val="9"/>
            <color indexed="81"/>
            <rFont val="MS P ゴシック"/>
            <family val="3"/>
            <charset val="128"/>
          </rPr>
          <t>なし：空白
登録有り：1</t>
        </r>
      </text>
    </comment>
    <comment ref="AV1" authorId="0" shapeId="0" xr:uid="{C836A045-1304-458B-935D-6F3AF27ED420}">
      <text>
        <r>
          <rPr>
            <sz val="9"/>
            <color indexed="81"/>
            <rFont val="MS P ゴシック"/>
            <family val="3"/>
            <charset val="128"/>
          </rPr>
          <t>更新：1
新規：2</t>
        </r>
      </text>
    </comment>
    <comment ref="AW1" authorId="0" shapeId="0" xr:uid="{F67F2A15-5E4C-4ABC-A7FF-623776F1DBC6}">
      <text>
        <r>
          <rPr>
            <sz val="9"/>
            <color indexed="81"/>
            <rFont val="MS P ゴシック"/>
            <family val="3"/>
            <charset val="128"/>
          </rPr>
          <t>大臣：1
知事：2</t>
        </r>
      </text>
    </comment>
    <comment ref="BF1" authorId="0" shapeId="0" xr:uid="{82C7652D-79B7-4881-A528-8413A10FF468}">
      <text>
        <r>
          <rPr>
            <sz val="9"/>
            <color indexed="81"/>
            <rFont val="MS P ゴシック"/>
            <family val="3"/>
            <charset val="128"/>
          </rPr>
          <t>なし：0
３か月未満：1
３か月以上６か月未満：3
６か月以上12か月未満：6
12か月以上：12</t>
        </r>
      </text>
    </comment>
    <comment ref="BG1" authorId="0" shapeId="0" xr:uid="{5962FEAE-4084-4838-AC04-97EC28087CBA}">
      <text>
        <r>
          <rPr>
            <sz val="9"/>
            <color indexed="81"/>
            <rFont val="MS P ゴシック"/>
            <family val="3"/>
            <charset val="128"/>
          </rPr>
          <t>1：主</t>
        </r>
      </text>
    </comment>
    <comment ref="BI1" authorId="0" shapeId="0" xr:uid="{E389319D-E835-45E8-8153-3D9298CA6B30}">
      <text>
        <r>
          <rPr>
            <sz val="9"/>
            <color indexed="81"/>
            <rFont val="MS P ゴシック"/>
            <family val="3"/>
            <charset val="128"/>
          </rPr>
          <t>1：一般
2：特定</t>
        </r>
      </text>
    </comment>
    <comment ref="BU1" authorId="0" shapeId="0" xr:uid="{7B5EEB36-EA38-4737-84FF-2B92BF248FD1}">
      <text>
        <r>
          <rPr>
            <sz val="9"/>
            <color indexed="81"/>
            <rFont val="MS P ゴシック"/>
            <family val="3"/>
            <charset val="128"/>
          </rPr>
          <t>1：有</t>
        </r>
      </text>
    </comment>
    <comment ref="BV1" authorId="0" shapeId="0" xr:uid="{9E6F2587-E678-433B-8D41-51F78C76460A}">
      <text>
        <r>
          <rPr>
            <sz val="9"/>
            <color indexed="81"/>
            <rFont val="MS P ゴシック"/>
            <family val="3"/>
            <charset val="128"/>
          </rPr>
          <t>1：主</t>
        </r>
      </text>
    </comment>
    <comment ref="BX1" authorId="0" shapeId="0" xr:uid="{E488269B-36A4-4D22-BAD6-4A927EEFC577}">
      <text>
        <r>
          <rPr>
            <sz val="9"/>
            <color indexed="81"/>
            <rFont val="MS P ゴシック"/>
            <family val="3"/>
            <charset val="128"/>
          </rPr>
          <t>1：一般
2：特定</t>
        </r>
      </text>
    </comment>
    <comment ref="CJ1" authorId="0" shapeId="0" xr:uid="{F1E361AF-DD85-4ED9-8237-6866DE609265}">
      <text>
        <r>
          <rPr>
            <sz val="9"/>
            <color indexed="81"/>
            <rFont val="MS P ゴシック"/>
            <family val="3"/>
            <charset val="128"/>
          </rPr>
          <t>1：有</t>
        </r>
      </text>
    </comment>
    <comment ref="CK1" authorId="0" shapeId="0" xr:uid="{183960C2-20B5-4866-B3E3-08781C854A47}">
      <text>
        <r>
          <rPr>
            <sz val="9"/>
            <color indexed="81"/>
            <rFont val="MS P ゴシック"/>
            <family val="3"/>
            <charset val="128"/>
          </rPr>
          <t>1：主</t>
        </r>
      </text>
    </comment>
    <comment ref="CM1" authorId="0" shapeId="0" xr:uid="{F86894C2-445C-4E20-88E7-01E50C19A830}">
      <text>
        <r>
          <rPr>
            <sz val="9"/>
            <color indexed="81"/>
            <rFont val="MS P ゴシック"/>
            <family val="3"/>
            <charset val="128"/>
          </rPr>
          <t>1：一般
2：特定</t>
        </r>
      </text>
    </comment>
    <comment ref="CY1" authorId="0" shapeId="0" xr:uid="{7EAAA8E7-875E-4753-815E-CA39F27E918F}">
      <text>
        <r>
          <rPr>
            <sz val="9"/>
            <color indexed="81"/>
            <rFont val="MS P ゴシック"/>
            <family val="3"/>
            <charset val="128"/>
          </rPr>
          <t>1：有</t>
        </r>
      </text>
    </comment>
    <comment ref="CZ1" authorId="0" shapeId="0" xr:uid="{C5FBD7F0-4192-42D1-84D4-6CF50EEB248D}">
      <text>
        <r>
          <rPr>
            <sz val="9"/>
            <color indexed="81"/>
            <rFont val="MS P ゴシック"/>
            <family val="3"/>
            <charset val="128"/>
          </rPr>
          <t>1：主</t>
        </r>
      </text>
    </comment>
    <comment ref="DB1" authorId="0" shapeId="0" xr:uid="{42F50EF4-C320-474E-B8D2-72DA13E49E62}">
      <text>
        <r>
          <rPr>
            <sz val="9"/>
            <color indexed="81"/>
            <rFont val="MS P ゴシック"/>
            <family val="3"/>
            <charset val="128"/>
          </rPr>
          <t>1：一般
2：特定</t>
        </r>
      </text>
    </comment>
    <comment ref="DN1" authorId="0" shapeId="0" xr:uid="{FF27BDBD-CA7C-4B5F-87E9-24D672702FE9}">
      <text>
        <r>
          <rPr>
            <sz val="9"/>
            <color indexed="81"/>
            <rFont val="MS P ゴシック"/>
            <family val="3"/>
            <charset val="128"/>
          </rPr>
          <t>1：有</t>
        </r>
      </text>
    </comment>
    <comment ref="DO1" authorId="0" shapeId="0" xr:uid="{B88919B1-B409-437C-A852-09244D3B24B6}">
      <text>
        <r>
          <rPr>
            <sz val="9"/>
            <color indexed="81"/>
            <rFont val="MS P ゴシック"/>
            <family val="3"/>
            <charset val="128"/>
          </rPr>
          <t>1：主</t>
        </r>
      </text>
    </comment>
    <comment ref="DQ1" authorId="0" shapeId="0" xr:uid="{3D979455-FA92-4010-885C-A5BF085E4AEA}">
      <text>
        <r>
          <rPr>
            <sz val="9"/>
            <color indexed="81"/>
            <rFont val="MS P ゴシック"/>
            <family val="3"/>
            <charset val="128"/>
          </rPr>
          <t>1：一般
2：特定</t>
        </r>
      </text>
    </comment>
    <comment ref="EC1" authorId="0" shapeId="0" xr:uid="{EB7FD4C6-8A9E-4C83-A2EE-68CD08022E02}">
      <text>
        <r>
          <rPr>
            <sz val="9"/>
            <color indexed="81"/>
            <rFont val="MS P ゴシック"/>
            <family val="3"/>
            <charset val="128"/>
          </rPr>
          <t>1：有</t>
        </r>
      </text>
    </comment>
    <comment ref="ED1" authorId="0" shapeId="0" xr:uid="{B2AC2CA3-BA0C-405D-B29E-FE3427A551E8}">
      <text>
        <r>
          <rPr>
            <sz val="9"/>
            <color indexed="81"/>
            <rFont val="MS P ゴシック"/>
            <family val="3"/>
            <charset val="128"/>
          </rPr>
          <t>1：主</t>
        </r>
      </text>
    </comment>
    <comment ref="EF1" authorId="0" shapeId="0" xr:uid="{0F8EC713-BDAC-48F5-A141-0D1DEEAC1251}">
      <text>
        <r>
          <rPr>
            <sz val="9"/>
            <color indexed="81"/>
            <rFont val="MS P ゴシック"/>
            <family val="3"/>
            <charset val="128"/>
          </rPr>
          <t>1：一般
2：特定</t>
        </r>
      </text>
    </comment>
    <comment ref="ER1" authorId="0" shapeId="0" xr:uid="{7CC1DC74-F8A6-42DB-8DDC-C44AE286423C}">
      <text>
        <r>
          <rPr>
            <sz val="9"/>
            <color indexed="81"/>
            <rFont val="MS P ゴシック"/>
            <family val="3"/>
            <charset val="128"/>
          </rPr>
          <t>1：有</t>
        </r>
      </text>
    </comment>
    <comment ref="ES1" authorId="0" shapeId="0" xr:uid="{9C5D9E71-47E5-41D4-8ED2-E11ED738E167}">
      <text>
        <r>
          <rPr>
            <sz val="9"/>
            <color indexed="81"/>
            <rFont val="MS P ゴシック"/>
            <family val="3"/>
            <charset val="128"/>
          </rPr>
          <t>1：主</t>
        </r>
      </text>
    </comment>
    <comment ref="EU1" authorId="0" shapeId="0" xr:uid="{BC8B3755-AD92-4DDA-8BB9-5B334D7B1557}">
      <text>
        <r>
          <rPr>
            <sz val="9"/>
            <color indexed="81"/>
            <rFont val="MS P ゴシック"/>
            <family val="3"/>
            <charset val="128"/>
          </rPr>
          <t>1：一般
2：特定</t>
        </r>
      </text>
    </comment>
    <comment ref="FG1" authorId="0" shapeId="0" xr:uid="{1E0A7DFE-9B8C-409E-A9AC-A23580E52E2B}">
      <text>
        <r>
          <rPr>
            <sz val="9"/>
            <color indexed="81"/>
            <rFont val="MS P ゴシック"/>
            <family val="3"/>
            <charset val="128"/>
          </rPr>
          <t>1：有</t>
        </r>
      </text>
    </comment>
    <comment ref="FH1" authorId="0" shapeId="0" xr:uid="{2F202F2E-5437-4A0E-AE00-56EFA3E9942F}">
      <text>
        <r>
          <rPr>
            <sz val="9"/>
            <color indexed="81"/>
            <rFont val="MS P ゴシック"/>
            <family val="3"/>
            <charset val="128"/>
          </rPr>
          <t>1：主</t>
        </r>
      </text>
    </comment>
    <comment ref="FJ1" authorId="0" shapeId="0" xr:uid="{AAE05185-B187-484A-B25F-A2783E8C8CBA}">
      <text>
        <r>
          <rPr>
            <sz val="9"/>
            <color indexed="81"/>
            <rFont val="MS P ゴシック"/>
            <family val="3"/>
            <charset val="128"/>
          </rPr>
          <t>1：一般
2：特定</t>
        </r>
      </text>
    </comment>
    <comment ref="FV1" authorId="0" shapeId="0" xr:uid="{59E70C2B-0FF7-421C-B3FD-0298CC52238B}">
      <text>
        <r>
          <rPr>
            <sz val="9"/>
            <color indexed="81"/>
            <rFont val="MS P ゴシック"/>
            <family val="3"/>
            <charset val="128"/>
          </rPr>
          <t>1：有</t>
        </r>
      </text>
    </comment>
    <comment ref="FW1" authorId="0" shapeId="0" xr:uid="{051313B7-F221-4D4B-BDB7-4A90A003AB90}">
      <text>
        <r>
          <rPr>
            <sz val="9"/>
            <color indexed="81"/>
            <rFont val="MS P ゴシック"/>
            <family val="3"/>
            <charset val="128"/>
          </rPr>
          <t>1：主</t>
        </r>
      </text>
    </comment>
    <comment ref="FY1" authorId="0" shapeId="0" xr:uid="{0E822A71-939D-4470-AB13-D1559FFE2E2C}">
      <text>
        <r>
          <rPr>
            <sz val="9"/>
            <color indexed="81"/>
            <rFont val="MS P ゴシック"/>
            <family val="3"/>
            <charset val="128"/>
          </rPr>
          <t>1：一般
2：特定</t>
        </r>
      </text>
    </comment>
    <comment ref="GK1" authorId="0" shapeId="0" xr:uid="{4D023062-A64B-4078-84BA-08773FEEBCDF}">
      <text>
        <r>
          <rPr>
            <sz val="9"/>
            <color indexed="81"/>
            <rFont val="MS P ゴシック"/>
            <family val="3"/>
            <charset val="128"/>
          </rPr>
          <t>1：有</t>
        </r>
      </text>
    </comment>
    <comment ref="GL1" authorId="0" shapeId="0" xr:uid="{CEEAE26D-8E29-425C-9AB3-8679D47E334D}">
      <text>
        <r>
          <rPr>
            <sz val="9"/>
            <color indexed="81"/>
            <rFont val="MS P ゴシック"/>
            <family val="3"/>
            <charset val="128"/>
          </rPr>
          <t>1：主</t>
        </r>
      </text>
    </comment>
    <comment ref="GN1" authorId="0" shapeId="0" xr:uid="{FE15AC48-E48D-4488-A84B-74A3B3AFA288}">
      <text>
        <r>
          <rPr>
            <sz val="9"/>
            <color indexed="81"/>
            <rFont val="MS P ゴシック"/>
            <family val="3"/>
            <charset val="128"/>
          </rPr>
          <t>1：一般
2：特定</t>
        </r>
      </text>
    </comment>
    <comment ref="GZ1" authorId="0" shapeId="0" xr:uid="{F445E1BB-ABE7-4738-A9E6-D81C53BE72EF}">
      <text>
        <r>
          <rPr>
            <sz val="9"/>
            <color indexed="81"/>
            <rFont val="MS P ゴシック"/>
            <family val="3"/>
            <charset val="128"/>
          </rPr>
          <t>1：有</t>
        </r>
      </text>
    </comment>
    <comment ref="HA1" authorId="0" shapeId="0" xr:uid="{2CA98DFC-54D7-4331-B22E-8A3D575828A8}">
      <text>
        <r>
          <rPr>
            <sz val="9"/>
            <color indexed="81"/>
            <rFont val="MS P ゴシック"/>
            <family val="3"/>
            <charset val="128"/>
          </rPr>
          <t>1：主</t>
        </r>
      </text>
    </comment>
    <comment ref="HC1" authorId="0" shapeId="0" xr:uid="{765399B7-8555-49E1-A996-ABBEBC4868AB}">
      <text>
        <r>
          <rPr>
            <sz val="9"/>
            <color indexed="81"/>
            <rFont val="MS P ゴシック"/>
            <family val="3"/>
            <charset val="128"/>
          </rPr>
          <t>1：一般
2：特定</t>
        </r>
      </text>
    </comment>
    <comment ref="HO1" authorId="0" shapeId="0" xr:uid="{D03CA9F4-2BE7-4637-9ACF-998006B6524E}">
      <text>
        <r>
          <rPr>
            <sz val="9"/>
            <color indexed="81"/>
            <rFont val="MS P ゴシック"/>
            <family val="3"/>
            <charset val="128"/>
          </rPr>
          <t>1：有</t>
        </r>
      </text>
    </comment>
    <comment ref="HP1" authorId="0" shapeId="0" xr:uid="{24FB16FE-CCC7-42D4-BABA-4BCC78332F73}">
      <text>
        <r>
          <rPr>
            <sz val="9"/>
            <color indexed="81"/>
            <rFont val="MS P ゴシック"/>
            <family val="3"/>
            <charset val="128"/>
          </rPr>
          <t>1：主</t>
        </r>
      </text>
    </comment>
    <comment ref="HR1" authorId="0" shapeId="0" xr:uid="{72CE9EFE-4BD6-459A-87A1-C0D0CC9DF674}">
      <text>
        <r>
          <rPr>
            <sz val="9"/>
            <color indexed="81"/>
            <rFont val="MS P ゴシック"/>
            <family val="3"/>
            <charset val="128"/>
          </rPr>
          <t>1：一般
2：特定</t>
        </r>
      </text>
    </comment>
    <comment ref="ID1" authorId="0" shapeId="0" xr:uid="{4C02C80D-1F69-4C84-A9EC-66A0C6334463}">
      <text>
        <r>
          <rPr>
            <sz val="9"/>
            <color indexed="81"/>
            <rFont val="MS P ゴシック"/>
            <family val="3"/>
            <charset val="128"/>
          </rPr>
          <t>1：有</t>
        </r>
      </text>
    </comment>
    <comment ref="IE1" authorId="0" shapeId="0" xr:uid="{7FFD10FA-F66C-4939-86AD-D46BF68AE64D}">
      <text>
        <r>
          <rPr>
            <sz val="9"/>
            <color indexed="81"/>
            <rFont val="MS P ゴシック"/>
            <family val="3"/>
            <charset val="128"/>
          </rPr>
          <t>1：主</t>
        </r>
      </text>
    </comment>
    <comment ref="IG1" authorId="0" shapeId="0" xr:uid="{0096A186-C5D6-4483-B25E-91953F5DBC80}">
      <text>
        <r>
          <rPr>
            <sz val="9"/>
            <color indexed="81"/>
            <rFont val="MS P ゴシック"/>
            <family val="3"/>
            <charset val="128"/>
          </rPr>
          <t>1：一般
2：特定</t>
        </r>
      </text>
    </comment>
    <comment ref="IS1" authorId="0" shapeId="0" xr:uid="{7DC21A52-255D-4363-9C29-8A9584139637}">
      <text>
        <r>
          <rPr>
            <sz val="9"/>
            <color indexed="81"/>
            <rFont val="MS P ゴシック"/>
            <family val="3"/>
            <charset val="128"/>
          </rPr>
          <t>1：有</t>
        </r>
      </text>
    </comment>
    <comment ref="IT1" authorId="0" shapeId="0" xr:uid="{B4EC66F2-6579-4D69-93EC-518AFDED2338}">
      <text>
        <r>
          <rPr>
            <sz val="9"/>
            <color indexed="81"/>
            <rFont val="MS P ゴシック"/>
            <family val="3"/>
            <charset val="128"/>
          </rPr>
          <t>1：主</t>
        </r>
      </text>
    </comment>
    <comment ref="IV1" authorId="0" shapeId="0" xr:uid="{12298FE1-DF39-4A42-9B4D-1FB5DEAC667F}">
      <text>
        <r>
          <rPr>
            <sz val="9"/>
            <color indexed="81"/>
            <rFont val="MS P ゴシック"/>
            <family val="3"/>
            <charset val="128"/>
          </rPr>
          <t>1：一般
2：特定</t>
        </r>
      </text>
    </comment>
    <comment ref="JH1" authorId="0" shapeId="0" xr:uid="{D68FC8DD-7674-4FC4-BEDD-8D3DABED6505}">
      <text>
        <r>
          <rPr>
            <sz val="9"/>
            <color indexed="81"/>
            <rFont val="MS P ゴシック"/>
            <family val="3"/>
            <charset val="128"/>
          </rPr>
          <t>1：有</t>
        </r>
      </text>
    </comment>
    <comment ref="JI1" authorId="0" shapeId="0" xr:uid="{ADE6CE38-592B-4C24-AAE3-F4902F6E027E}">
      <text>
        <r>
          <rPr>
            <sz val="9"/>
            <color indexed="81"/>
            <rFont val="MS P ゴシック"/>
            <family val="3"/>
            <charset val="128"/>
          </rPr>
          <t>1：主</t>
        </r>
      </text>
    </comment>
    <comment ref="JK1" authorId="0" shapeId="0" xr:uid="{437041CE-E9A2-4D6D-8199-F06877D4DF10}">
      <text>
        <r>
          <rPr>
            <sz val="9"/>
            <color indexed="81"/>
            <rFont val="MS P ゴシック"/>
            <family val="3"/>
            <charset val="128"/>
          </rPr>
          <t>1：一般
2：特定</t>
        </r>
      </text>
    </comment>
    <comment ref="JW1" authorId="0" shapeId="0" xr:uid="{E1214D2E-A203-45DF-A448-128783CEF833}">
      <text>
        <r>
          <rPr>
            <sz val="9"/>
            <color indexed="81"/>
            <rFont val="MS P ゴシック"/>
            <family val="3"/>
            <charset val="128"/>
          </rPr>
          <t>1：有</t>
        </r>
      </text>
    </comment>
    <comment ref="JX1" authorId="0" shapeId="0" xr:uid="{3467248E-CEB8-4020-9B96-0B03C903D5E7}">
      <text>
        <r>
          <rPr>
            <sz val="9"/>
            <color indexed="81"/>
            <rFont val="MS P ゴシック"/>
            <family val="3"/>
            <charset val="128"/>
          </rPr>
          <t>1：主</t>
        </r>
      </text>
    </comment>
    <comment ref="JZ1" authorId="0" shapeId="0" xr:uid="{BD6FFC78-4178-4296-BFC6-B0F95FFBA3F4}">
      <text>
        <r>
          <rPr>
            <sz val="9"/>
            <color indexed="81"/>
            <rFont val="MS P ゴシック"/>
            <family val="3"/>
            <charset val="128"/>
          </rPr>
          <t>1：一般
2：特定</t>
        </r>
      </text>
    </comment>
    <comment ref="KL1" authorId="0" shapeId="0" xr:uid="{55E84669-0F23-4260-974C-216DF4B6E69B}">
      <text>
        <r>
          <rPr>
            <sz val="9"/>
            <color indexed="81"/>
            <rFont val="MS P ゴシック"/>
            <family val="3"/>
            <charset val="128"/>
          </rPr>
          <t>1：有</t>
        </r>
      </text>
    </comment>
    <comment ref="KM1" authorId="0" shapeId="0" xr:uid="{F5E1469C-4444-4B42-A11C-7783B1961E3C}">
      <text>
        <r>
          <rPr>
            <sz val="9"/>
            <color indexed="81"/>
            <rFont val="MS P ゴシック"/>
            <family val="3"/>
            <charset val="128"/>
          </rPr>
          <t>1：主</t>
        </r>
      </text>
    </comment>
    <comment ref="KO1" authorId="0" shapeId="0" xr:uid="{621A3D74-6813-4CA2-9140-E36D8F729603}">
      <text>
        <r>
          <rPr>
            <sz val="9"/>
            <color indexed="81"/>
            <rFont val="MS P ゴシック"/>
            <family val="3"/>
            <charset val="128"/>
          </rPr>
          <t>1：一般
2：特定</t>
        </r>
      </text>
    </comment>
    <comment ref="LA1" authorId="0" shapeId="0" xr:uid="{381007BA-15FD-4B45-9261-53AFD31CFD07}">
      <text>
        <r>
          <rPr>
            <sz val="9"/>
            <color indexed="81"/>
            <rFont val="MS P ゴシック"/>
            <family val="3"/>
            <charset val="128"/>
          </rPr>
          <t>1：有</t>
        </r>
      </text>
    </comment>
    <comment ref="LB1" authorId="0" shapeId="0" xr:uid="{57ED922A-4339-45C5-8B3D-367CF320BDF5}">
      <text>
        <r>
          <rPr>
            <sz val="9"/>
            <color indexed="81"/>
            <rFont val="MS P ゴシック"/>
            <family val="3"/>
            <charset val="128"/>
          </rPr>
          <t>1：主</t>
        </r>
      </text>
    </comment>
    <comment ref="LD1" authorId="0" shapeId="0" xr:uid="{1355E176-620F-42C5-B250-EFDBDA5CEA63}">
      <text>
        <r>
          <rPr>
            <sz val="9"/>
            <color indexed="81"/>
            <rFont val="MS P ゴシック"/>
            <family val="3"/>
            <charset val="128"/>
          </rPr>
          <t>1：一般
2：特定</t>
        </r>
      </text>
    </comment>
    <comment ref="LP1" authorId="0" shapeId="0" xr:uid="{D77E3BF4-7E55-4FC4-B13A-F2AC9140A53A}">
      <text>
        <r>
          <rPr>
            <sz val="9"/>
            <color indexed="81"/>
            <rFont val="MS P ゴシック"/>
            <family val="3"/>
            <charset val="128"/>
          </rPr>
          <t>1：有</t>
        </r>
      </text>
    </comment>
    <comment ref="LQ1" authorId="0" shapeId="0" xr:uid="{4BED6014-E1CB-4A7C-8869-89E73A653A02}">
      <text>
        <r>
          <rPr>
            <sz val="9"/>
            <color indexed="81"/>
            <rFont val="MS P ゴシック"/>
            <family val="3"/>
            <charset val="128"/>
          </rPr>
          <t>1：主</t>
        </r>
      </text>
    </comment>
    <comment ref="LS1" authorId="0" shapeId="0" xr:uid="{1B4D12B2-EF37-40F9-AECC-D42901A72AF8}">
      <text>
        <r>
          <rPr>
            <sz val="9"/>
            <color indexed="81"/>
            <rFont val="MS P ゴシック"/>
            <family val="3"/>
            <charset val="128"/>
          </rPr>
          <t>1：一般
2：特定</t>
        </r>
      </text>
    </comment>
    <comment ref="ME1" authorId="0" shapeId="0" xr:uid="{923EE5B8-D898-41EA-A8BB-79648F17E884}">
      <text>
        <r>
          <rPr>
            <sz val="9"/>
            <color indexed="81"/>
            <rFont val="MS P ゴシック"/>
            <family val="3"/>
            <charset val="128"/>
          </rPr>
          <t>1：有</t>
        </r>
      </text>
    </comment>
    <comment ref="MF1" authorId="0" shapeId="0" xr:uid="{3F396C05-CAA1-4D6B-A7A1-E1F9B0C49279}">
      <text>
        <r>
          <rPr>
            <sz val="9"/>
            <color indexed="81"/>
            <rFont val="MS P ゴシック"/>
            <family val="3"/>
            <charset val="128"/>
          </rPr>
          <t>1：主</t>
        </r>
      </text>
    </comment>
    <comment ref="MH1" authorId="0" shapeId="0" xr:uid="{BC0AF8E8-CB0B-435A-877E-C1AE24D67B71}">
      <text>
        <r>
          <rPr>
            <sz val="9"/>
            <color indexed="81"/>
            <rFont val="MS P ゴシック"/>
            <family val="3"/>
            <charset val="128"/>
          </rPr>
          <t>1：一般
2：特定</t>
        </r>
      </text>
    </comment>
    <comment ref="MT1" authorId="0" shapeId="0" xr:uid="{73BCAED4-B596-4B58-ACDC-2C6CC38C2880}">
      <text>
        <r>
          <rPr>
            <sz val="9"/>
            <color indexed="81"/>
            <rFont val="MS P ゴシック"/>
            <family val="3"/>
            <charset val="128"/>
          </rPr>
          <t>1：有</t>
        </r>
      </text>
    </comment>
    <comment ref="MU1" authorId="0" shapeId="0" xr:uid="{95251585-D1DA-4F34-94A5-06CE15B0F8C5}">
      <text>
        <r>
          <rPr>
            <sz val="9"/>
            <color indexed="81"/>
            <rFont val="MS P ゴシック"/>
            <family val="3"/>
            <charset val="128"/>
          </rPr>
          <t>1：主</t>
        </r>
      </text>
    </comment>
    <comment ref="MW1" authorId="0" shapeId="0" xr:uid="{78ABB072-1AE0-4F81-A5F5-D348A8C19913}">
      <text>
        <r>
          <rPr>
            <sz val="9"/>
            <color indexed="81"/>
            <rFont val="MS P ゴシック"/>
            <family val="3"/>
            <charset val="128"/>
          </rPr>
          <t>1：一般
2：特定</t>
        </r>
      </text>
    </comment>
    <comment ref="NI1" authorId="0" shapeId="0" xr:uid="{126A83C3-6697-4041-9E2B-9E2159EC7862}">
      <text>
        <r>
          <rPr>
            <sz val="9"/>
            <color indexed="81"/>
            <rFont val="MS P ゴシック"/>
            <family val="3"/>
            <charset val="128"/>
          </rPr>
          <t>1：有</t>
        </r>
      </text>
    </comment>
    <comment ref="NJ1" authorId="0" shapeId="0" xr:uid="{7994885D-5E59-4952-B3D9-F58752E379D9}">
      <text>
        <r>
          <rPr>
            <sz val="9"/>
            <color indexed="81"/>
            <rFont val="MS P ゴシック"/>
            <family val="3"/>
            <charset val="128"/>
          </rPr>
          <t>1：主</t>
        </r>
      </text>
    </comment>
    <comment ref="NL1" authorId="0" shapeId="0" xr:uid="{D4A4CF82-1FCB-4787-A026-F527A1FD57C3}">
      <text>
        <r>
          <rPr>
            <sz val="9"/>
            <color indexed="81"/>
            <rFont val="MS P ゴシック"/>
            <family val="3"/>
            <charset val="128"/>
          </rPr>
          <t>1：一般
2：特定</t>
        </r>
      </text>
    </comment>
    <comment ref="NX1" authorId="0" shapeId="0" xr:uid="{DA089B51-93AF-4660-831C-F5ECBED9C38F}">
      <text>
        <r>
          <rPr>
            <sz val="9"/>
            <color indexed="81"/>
            <rFont val="MS P ゴシック"/>
            <family val="3"/>
            <charset val="128"/>
          </rPr>
          <t>1：有</t>
        </r>
      </text>
    </comment>
    <comment ref="NY1" authorId="0" shapeId="0" xr:uid="{00A3CB1C-1DBC-4596-9BEA-1814CAA53C61}">
      <text>
        <r>
          <rPr>
            <sz val="9"/>
            <color indexed="81"/>
            <rFont val="MS P ゴシック"/>
            <family val="3"/>
            <charset val="128"/>
          </rPr>
          <t>1：主</t>
        </r>
      </text>
    </comment>
    <comment ref="OA1" authorId="0" shapeId="0" xr:uid="{5AF68B3D-D277-424D-847D-8BD9610543D1}">
      <text>
        <r>
          <rPr>
            <sz val="9"/>
            <color indexed="81"/>
            <rFont val="MS P ゴシック"/>
            <family val="3"/>
            <charset val="128"/>
          </rPr>
          <t>1：一般
2：特定</t>
        </r>
      </text>
    </comment>
    <comment ref="OM1" authorId="0" shapeId="0" xr:uid="{C1448A3F-4EF8-4A69-81CD-3204BFA74518}">
      <text>
        <r>
          <rPr>
            <sz val="9"/>
            <color indexed="81"/>
            <rFont val="MS P ゴシック"/>
            <family val="3"/>
            <charset val="128"/>
          </rPr>
          <t>1：有</t>
        </r>
      </text>
    </comment>
    <comment ref="ON1" authorId="0" shapeId="0" xr:uid="{0E74C0DB-079F-441C-8EC0-E37BEF7BB8E2}">
      <text>
        <r>
          <rPr>
            <sz val="9"/>
            <color indexed="81"/>
            <rFont val="MS P ゴシック"/>
            <family val="3"/>
            <charset val="128"/>
          </rPr>
          <t>1：主</t>
        </r>
      </text>
    </comment>
    <comment ref="OP1" authorId="0" shapeId="0" xr:uid="{AF9C85FF-9D6D-48E6-BFFC-7318CCB27735}">
      <text>
        <r>
          <rPr>
            <sz val="9"/>
            <color indexed="81"/>
            <rFont val="MS P ゴシック"/>
            <family val="3"/>
            <charset val="128"/>
          </rPr>
          <t>1：一般
2：特定</t>
        </r>
      </text>
    </comment>
    <comment ref="PB1" authorId="0" shapeId="0" xr:uid="{C8A3171F-73ED-4341-8C64-B06E59133809}">
      <text>
        <r>
          <rPr>
            <sz val="9"/>
            <color indexed="81"/>
            <rFont val="MS P ゴシック"/>
            <family val="3"/>
            <charset val="128"/>
          </rPr>
          <t>1：有</t>
        </r>
      </text>
    </comment>
    <comment ref="PC1" authorId="0" shapeId="0" xr:uid="{F34E131A-0B0B-4DE4-8953-A2017092F98A}">
      <text>
        <r>
          <rPr>
            <sz val="9"/>
            <color indexed="81"/>
            <rFont val="MS P ゴシック"/>
            <family val="3"/>
            <charset val="128"/>
          </rPr>
          <t>1：主</t>
        </r>
      </text>
    </comment>
    <comment ref="PE1" authorId="0" shapeId="0" xr:uid="{0D3432A6-FEF4-4B4F-A722-2BAA1A8F12E5}">
      <text>
        <r>
          <rPr>
            <sz val="9"/>
            <color indexed="81"/>
            <rFont val="MS P ゴシック"/>
            <family val="3"/>
            <charset val="128"/>
          </rPr>
          <t>1：一般
2：特定</t>
        </r>
      </text>
    </comment>
    <comment ref="PQ1" authorId="0" shapeId="0" xr:uid="{4B58AF7F-C8A8-4E6D-B119-C9C47D181898}">
      <text>
        <r>
          <rPr>
            <sz val="9"/>
            <color indexed="81"/>
            <rFont val="MS P ゴシック"/>
            <family val="3"/>
            <charset val="128"/>
          </rPr>
          <t>1：有</t>
        </r>
      </text>
    </comment>
    <comment ref="PR1" authorId="0" shapeId="0" xr:uid="{27963010-0A94-47D8-B8E2-C2281A4CE0BB}">
      <text>
        <r>
          <rPr>
            <sz val="9"/>
            <color indexed="81"/>
            <rFont val="MS P ゴシック"/>
            <family val="3"/>
            <charset val="128"/>
          </rPr>
          <t>1：主</t>
        </r>
      </text>
    </comment>
    <comment ref="PT1" authorId="0" shapeId="0" xr:uid="{F86D4944-2D2D-48C4-BAFC-F8CB36485461}">
      <text>
        <r>
          <rPr>
            <sz val="9"/>
            <color indexed="81"/>
            <rFont val="MS P ゴシック"/>
            <family val="3"/>
            <charset val="128"/>
          </rPr>
          <t>1：一般
2：特定</t>
        </r>
      </text>
    </comment>
    <comment ref="QF1" authorId="0" shapeId="0" xr:uid="{354922B2-FC4F-46BD-BC3E-EA99CBAFD8A6}">
      <text>
        <r>
          <rPr>
            <sz val="9"/>
            <color indexed="81"/>
            <rFont val="MS P ゴシック"/>
            <family val="3"/>
            <charset val="128"/>
          </rPr>
          <t>1：有</t>
        </r>
      </text>
    </comment>
    <comment ref="QG1" authorId="0" shapeId="0" xr:uid="{F167FA77-D44C-4B64-B129-E0D2247382B0}">
      <text>
        <r>
          <rPr>
            <sz val="9"/>
            <color indexed="81"/>
            <rFont val="MS P ゴシック"/>
            <family val="3"/>
            <charset val="128"/>
          </rPr>
          <t>1：主</t>
        </r>
      </text>
    </comment>
    <comment ref="QI1" authorId="0" shapeId="0" xr:uid="{F30DB6B3-1B90-410D-A0C7-E166267A9F06}">
      <text>
        <r>
          <rPr>
            <sz val="9"/>
            <color indexed="81"/>
            <rFont val="MS P ゴシック"/>
            <family val="3"/>
            <charset val="128"/>
          </rPr>
          <t>1：一般
2：特定</t>
        </r>
      </text>
    </comment>
    <comment ref="QU1" authorId="0" shapeId="0" xr:uid="{A4C0E05B-E747-4761-A69E-78C85B11F062}">
      <text>
        <r>
          <rPr>
            <sz val="9"/>
            <color indexed="81"/>
            <rFont val="MS P ゴシック"/>
            <family val="3"/>
            <charset val="128"/>
          </rPr>
          <t>1：有</t>
        </r>
      </text>
    </comment>
    <comment ref="QV1" authorId="0" shapeId="0" xr:uid="{2D7C1EEC-8CDA-4743-ABB8-3507CBD2F582}">
      <text>
        <r>
          <rPr>
            <sz val="9"/>
            <color indexed="81"/>
            <rFont val="MS P ゴシック"/>
            <family val="3"/>
            <charset val="128"/>
          </rPr>
          <t>1：主</t>
        </r>
      </text>
    </comment>
    <comment ref="QX1" authorId="0" shapeId="0" xr:uid="{826C0812-E4D8-477C-84E6-CE9D65B90082}">
      <text>
        <r>
          <rPr>
            <sz val="9"/>
            <color indexed="81"/>
            <rFont val="MS P ゴシック"/>
            <family val="3"/>
            <charset val="128"/>
          </rPr>
          <t>1：一般
2：特定</t>
        </r>
      </text>
    </comment>
    <comment ref="RJ1" authorId="0" shapeId="0" xr:uid="{984C679A-A35E-418F-A489-966ED7701D8F}">
      <text>
        <r>
          <rPr>
            <sz val="9"/>
            <color indexed="81"/>
            <rFont val="MS P ゴシック"/>
            <family val="3"/>
            <charset val="128"/>
          </rPr>
          <t>1：有</t>
        </r>
      </text>
    </comment>
    <comment ref="RK1" authorId="0" shapeId="0" xr:uid="{5E79D422-D251-4930-9598-341C5EDF5D31}">
      <text>
        <r>
          <rPr>
            <sz val="9"/>
            <color indexed="81"/>
            <rFont val="MS P ゴシック"/>
            <family val="3"/>
            <charset val="128"/>
          </rPr>
          <t>1：主</t>
        </r>
      </text>
    </comment>
    <comment ref="RM1" authorId="0" shapeId="0" xr:uid="{42667725-5B6B-402B-AE41-A1A9717AD4B1}">
      <text>
        <r>
          <rPr>
            <sz val="9"/>
            <color indexed="81"/>
            <rFont val="MS P ゴシック"/>
            <family val="3"/>
            <charset val="128"/>
          </rPr>
          <t>1：一般
2：特定</t>
        </r>
      </text>
    </comment>
    <comment ref="RY1" authorId="0" shapeId="0" xr:uid="{65E26563-1228-4597-A411-3D6A28597276}">
      <text>
        <r>
          <rPr>
            <sz val="9"/>
            <color indexed="81"/>
            <rFont val="MS P ゴシック"/>
            <family val="3"/>
            <charset val="128"/>
          </rPr>
          <t>1：有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<sst xmlns="http://schemas.openxmlformats.org/spreadsheetml/2006/main" count="1257" uniqueCount="284">
  <si>
    <t>様式第１号</t>
    <rPh sb="0" eb="2">
      <t>ヨウシキ</t>
    </rPh>
    <rPh sb="2" eb="3">
      <t>ダイ</t>
    </rPh>
    <rPh sb="4" eb="5">
      <t>ゴウ</t>
    </rPh>
    <phoneticPr fontId="5"/>
  </si>
  <si>
    <t>入 札 参 加 資 格 審 査 申 請 書</t>
    <phoneticPr fontId="8"/>
  </si>
  <si>
    <t>（宛先）金沢市長</t>
    <rPh sb="1" eb="2">
      <t>アテ</t>
    </rPh>
    <rPh sb="2" eb="3">
      <t>サキ</t>
    </rPh>
    <phoneticPr fontId="8"/>
  </si>
  <si>
    <t>申請者</t>
    <rPh sb="0" eb="3">
      <t>シンセイシャ</t>
    </rPh>
    <phoneticPr fontId="8"/>
  </si>
  <si>
    <t>主たる営業所
の所在地</t>
    <rPh sb="0" eb="1">
      <t>シュ</t>
    </rPh>
    <rPh sb="3" eb="6">
      <t>エイギョウショ</t>
    </rPh>
    <rPh sb="8" eb="11">
      <t>ショザイチ</t>
    </rPh>
    <phoneticPr fontId="8"/>
  </si>
  <si>
    <t>〒</t>
    <phoneticPr fontId="5"/>
  </si>
  <si>
    <t>市内市外区分</t>
    <rPh sb="0" eb="2">
      <t>シナイ</t>
    </rPh>
    <rPh sb="2" eb="4">
      <t>シガイ</t>
    </rPh>
    <rPh sb="4" eb="6">
      <t>クブン</t>
    </rPh>
    <phoneticPr fontId="5"/>
  </si>
  <si>
    <t>市内</t>
    <rPh sb="0" eb="2">
      <t>シナイ</t>
    </rPh>
    <phoneticPr fontId="8"/>
  </si>
  <si>
    <t>／</t>
    <phoneticPr fontId="8"/>
  </si>
  <si>
    <t>市外</t>
    <rPh sb="0" eb="2">
      <t>シガイ</t>
    </rPh>
    <phoneticPr fontId="8"/>
  </si>
  <si>
    <t>提出状況</t>
    <rPh sb="0" eb="2">
      <t>テイシュツ</t>
    </rPh>
    <rPh sb="2" eb="4">
      <t>ジョウキョウ</t>
    </rPh>
    <phoneticPr fontId="8"/>
  </si>
  <si>
    <t>更新</t>
    <rPh sb="0" eb="2">
      <t>コウシン</t>
    </rPh>
    <phoneticPr fontId="8"/>
  </si>
  <si>
    <t>新規</t>
    <rPh sb="0" eb="2">
      <t>シンキ</t>
    </rPh>
    <phoneticPr fontId="8"/>
  </si>
  <si>
    <t>商号又は名称</t>
    <rPh sb="0" eb="1">
      <t>ショウ</t>
    </rPh>
    <rPh sb="1" eb="2">
      <t>ゴウ</t>
    </rPh>
    <rPh sb="2" eb="3">
      <t>マタ</t>
    </rPh>
    <rPh sb="4" eb="5">
      <t>ナ</t>
    </rPh>
    <rPh sb="5" eb="6">
      <t>ショウ</t>
    </rPh>
    <phoneticPr fontId="8"/>
  </si>
  <si>
    <t>申請書作成者</t>
    <phoneticPr fontId="5"/>
  </si>
  <si>
    <t>担当者名</t>
    <rPh sb="0" eb="3">
      <t>タントウシャ</t>
    </rPh>
    <rPh sb="3" eb="4">
      <t>メイ</t>
    </rPh>
    <phoneticPr fontId="8"/>
  </si>
  <si>
    <t>連絡先ＴＥＬ</t>
    <rPh sb="0" eb="3">
      <t>レンラクサキ</t>
    </rPh>
    <phoneticPr fontId="8"/>
  </si>
  <si>
    <t>連絡先ＦＡＸ</t>
    <rPh sb="0" eb="3">
      <t>レンラクサキ</t>
    </rPh>
    <phoneticPr fontId="8"/>
  </si>
  <si>
    <t>e-mail</t>
  </si>
  <si>
    <t>記</t>
    <rPh sb="0" eb="1">
      <t>キ</t>
    </rPh>
    <phoneticPr fontId="18"/>
  </si>
  <si>
    <t>（誓約）</t>
    <rPh sb="1" eb="3">
      <t>セイヤク</t>
    </rPh>
    <phoneticPr fontId="8"/>
  </si>
  <si>
    <t>　この申請書及び添付書類の記載事項については、事実と相違ないことを誓約します。</t>
    <phoneticPr fontId="8"/>
  </si>
  <si>
    <t>　入札参加資格を有すると決定された場合は、下記事項を遵守し、誠実に取引を行うことを誓約します。</t>
    <rPh sb="1" eb="3">
      <t>ニュウサツ</t>
    </rPh>
    <rPh sb="3" eb="5">
      <t>サンカ</t>
    </rPh>
    <rPh sb="5" eb="7">
      <t>シカク</t>
    </rPh>
    <rPh sb="8" eb="9">
      <t>ユウ</t>
    </rPh>
    <rPh sb="12" eb="14">
      <t>ケッテイ</t>
    </rPh>
    <rPh sb="17" eb="19">
      <t>バアイ</t>
    </rPh>
    <phoneticPr fontId="8"/>
  </si>
  <si>
    <t>　取引に当たり、下記の事項に違反したときは、入札参加資格の取消し等があっても異議はありません。</t>
    <rPh sb="26" eb="28">
      <t>シカク</t>
    </rPh>
    <phoneticPr fontId="8"/>
  </si>
  <si>
    <t>１　入札において、公正な執行を妨げ、又は公正な価格の成立を害し、若しくは不正の利益を得るために連合しないこと。</t>
    <phoneticPr fontId="8"/>
  </si>
  <si>
    <t>２　契約の履行にあたり、故意に粗雑にし、又は品質若しくは数量について不正の行為をしないこと。</t>
    <phoneticPr fontId="8"/>
  </si>
  <si>
    <t>３　他の業者の契約履行に対し、直接又は間接に妨害しないこと。</t>
    <phoneticPr fontId="8"/>
  </si>
  <si>
    <t>４　以上のほか、金沢市契約規則及び関係法令に違反しないこと。</t>
    <rPh sb="15" eb="16">
      <t>オヨ</t>
    </rPh>
    <phoneticPr fontId="8"/>
  </si>
  <si>
    <t>５　その他契約については、金沢市契約担当職員の指示に従うこと。</t>
    <phoneticPr fontId="8"/>
  </si>
  <si>
    <t>（市税課税状況及び滞納状況有無調査への同意）</t>
    <rPh sb="1" eb="3">
      <t>シゼイ</t>
    </rPh>
    <rPh sb="3" eb="5">
      <t>カゼイ</t>
    </rPh>
    <rPh sb="5" eb="7">
      <t>ジョウキョウ</t>
    </rPh>
    <rPh sb="7" eb="8">
      <t>オヨ</t>
    </rPh>
    <rPh sb="9" eb="11">
      <t>タイノウ</t>
    </rPh>
    <rPh sb="11" eb="13">
      <t>ジョウキョウ</t>
    </rPh>
    <rPh sb="13" eb="15">
      <t>ウム</t>
    </rPh>
    <rPh sb="15" eb="17">
      <t>チョウサ</t>
    </rPh>
    <rPh sb="19" eb="21">
      <t>ドウイ</t>
    </rPh>
    <phoneticPr fontId="8"/>
  </si>
  <si>
    <t>　下記のために、市税課税状況及び滞納有無の調査をされることに同意します。</t>
    <phoneticPr fontId="8"/>
  </si>
  <si>
    <t>１　金沢市入札参加資格審査</t>
    <phoneticPr fontId="8"/>
  </si>
  <si>
    <t>２　有資格者登録期間中における課税状況及び納税状況調査</t>
    <phoneticPr fontId="8"/>
  </si>
  <si>
    <t>委任代理人</t>
    <rPh sb="0" eb="2">
      <t>イニン</t>
    </rPh>
    <rPh sb="2" eb="5">
      <t>ダイリニン</t>
    </rPh>
    <phoneticPr fontId="8"/>
  </si>
  <si>
    <t>所在地</t>
    <rPh sb="0" eb="3">
      <t>ショザイチ</t>
    </rPh>
    <phoneticPr fontId="8"/>
  </si>
  <si>
    <t>※委任代理人を選定する場合は、委任状を提出してください。
（行政書士への委任は、該当しません。）</t>
    <rPh sb="1" eb="3">
      <t>イニン</t>
    </rPh>
    <rPh sb="3" eb="6">
      <t>ダイリニン</t>
    </rPh>
    <rPh sb="7" eb="9">
      <t>センテイ</t>
    </rPh>
    <rPh sb="11" eb="13">
      <t>バアイ</t>
    </rPh>
    <rPh sb="15" eb="18">
      <t>イニンジョウ</t>
    </rPh>
    <rPh sb="19" eb="21">
      <t>テイシュツ</t>
    </rPh>
    <rPh sb="30" eb="34">
      <t>ギョウセイショシ</t>
    </rPh>
    <rPh sb="36" eb="38">
      <t>イニン</t>
    </rPh>
    <rPh sb="40" eb="42">
      <t>ガイトウ</t>
    </rPh>
    <phoneticPr fontId="18"/>
  </si>
  <si>
    <t>※以下の欄は記入しないでください。</t>
    <rPh sb="1" eb="3">
      <t>イカ</t>
    </rPh>
    <rPh sb="4" eb="5">
      <t>ラン</t>
    </rPh>
    <rPh sb="6" eb="8">
      <t>キニュウ</t>
    </rPh>
    <phoneticPr fontId="8"/>
  </si>
  <si>
    <t>受付年月日</t>
    <rPh sb="0" eb="2">
      <t>ウケツケ</t>
    </rPh>
    <rPh sb="2" eb="5">
      <t>ネンガッピ</t>
    </rPh>
    <phoneticPr fontId="18"/>
  </si>
  <si>
    <t>登録番号</t>
    <rPh sb="0" eb="2">
      <t>トウロク</t>
    </rPh>
    <rPh sb="2" eb="4">
      <t>バンゴウ</t>
    </rPh>
    <phoneticPr fontId="18"/>
  </si>
  <si>
    <t>審査</t>
    <rPh sb="0" eb="2">
      <t>シンサ</t>
    </rPh>
    <phoneticPr fontId="8"/>
  </si>
  <si>
    <r>
      <t>経　・　社　・　許　・　税　・　</t>
    </r>
    <r>
      <rPr>
        <u/>
        <sz val="8"/>
        <color theme="1" tint="0.34998626667073579"/>
        <rFont val="ＭＳ Ｐ明朝"/>
        <family val="1"/>
        <charset val="128"/>
      </rPr>
      <t>営</t>
    </r>
    <r>
      <rPr>
        <sz val="8"/>
        <color theme="1" tint="0.34998626667073579"/>
        <rFont val="ＭＳ Ｐ明朝"/>
        <family val="1"/>
        <charset val="128"/>
      </rPr>
      <t>　・　暴　・　役　・　</t>
    </r>
    <r>
      <rPr>
        <u val="double"/>
        <sz val="8"/>
        <color theme="1" tint="0.34998626667073579"/>
        <rFont val="ＭＳ Ｐ明朝"/>
        <family val="1"/>
        <charset val="128"/>
      </rPr>
      <t>誓</t>
    </r>
    <r>
      <rPr>
        <sz val="8"/>
        <color theme="1" tint="0.34998626667073579"/>
        <rFont val="ＭＳ Ｐ明朝"/>
        <family val="1"/>
        <charset val="128"/>
      </rPr>
      <t>　・　</t>
    </r>
    <r>
      <rPr>
        <u val="double"/>
        <sz val="8"/>
        <color theme="1" tint="0.34998626667073579"/>
        <rFont val="ＭＳ Ｐ明朝"/>
        <family val="1"/>
        <charset val="128"/>
      </rPr>
      <t>評</t>
    </r>
    <r>
      <rPr>
        <sz val="8"/>
        <color theme="1" tint="0.34998626667073579"/>
        <rFont val="ＭＳ Ｐ明朝"/>
        <family val="1"/>
        <charset val="128"/>
      </rPr>
      <t>　・　</t>
    </r>
    <r>
      <rPr>
        <u val="double"/>
        <sz val="8"/>
        <color theme="1" tint="0.34998626667073579"/>
        <rFont val="ＭＳ Ｐ明朝"/>
        <family val="1"/>
        <charset val="128"/>
      </rPr>
      <t>添</t>
    </r>
    <r>
      <rPr>
        <sz val="8"/>
        <color theme="1" tint="0.34998626667073579"/>
        <rFont val="ＭＳ Ｐ明朝"/>
        <family val="1"/>
        <charset val="128"/>
      </rPr>
      <t>　・　ザ</t>
    </r>
    <rPh sb="0" eb="1">
      <t>キョウ</t>
    </rPh>
    <rPh sb="8" eb="9">
      <t>キョ</t>
    </rPh>
    <rPh sb="12" eb="13">
      <t>ゼイ</t>
    </rPh>
    <rPh sb="16" eb="17">
      <t>エイ</t>
    </rPh>
    <rPh sb="20" eb="21">
      <t>ボウ</t>
    </rPh>
    <rPh sb="24" eb="25">
      <t>ヤク</t>
    </rPh>
    <rPh sb="28" eb="29">
      <t>チカイ</t>
    </rPh>
    <rPh sb="32" eb="33">
      <t>ヒョウ</t>
    </rPh>
    <rPh sb="36" eb="37">
      <t>テン</t>
    </rPh>
    <phoneticPr fontId="5"/>
  </si>
  <si>
    <t>許可種別</t>
  </si>
  <si>
    <t>許可番号</t>
    <phoneticPr fontId="5"/>
  </si>
  <si>
    <t>営業年数</t>
  </si>
  <si>
    <t>主</t>
    <rPh sb="0" eb="1">
      <t>シュ</t>
    </rPh>
    <phoneticPr fontId="8"/>
  </si>
  <si>
    <t>項目</t>
    <rPh sb="0" eb="2">
      <t>コウモク</t>
    </rPh>
    <phoneticPr fontId="5"/>
  </si>
  <si>
    <t>加点の有無</t>
    <rPh sb="0" eb="2">
      <t>カテン</t>
    </rPh>
    <rPh sb="3" eb="5">
      <t>ウム</t>
    </rPh>
    <phoneticPr fontId="5"/>
  </si>
  <si>
    <t>品質管理</t>
  </si>
  <si>
    <t>防災協定</t>
  </si>
  <si>
    <t>除雪登録</t>
  </si>
  <si>
    <t>災害時等協力</t>
  </si>
  <si>
    <t>消防団協力</t>
  </si>
  <si>
    <t>建設キャリアアップシステム</t>
    <rPh sb="0" eb="2">
      <t>ケンセツ</t>
    </rPh>
    <phoneticPr fontId="5"/>
  </si>
  <si>
    <t>指名停止期間</t>
  </si>
  <si>
    <t>〒</t>
    <phoneticPr fontId="4"/>
  </si>
  <si>
    <t>□</t>
    <phoneticPr fontId="4"/>
  </si>
  <si>
    <t>許可種別</t>
    <rPh sb="0" eb="2">
      <t>キョカ</t>
    </rPh>
    <rPh sb="2" eb="4">
      <t>シュベツ</t>
    </rPh>
    <phoneticPr fontId="4"/>
  </si>
  <si>
    <t>品質管理</t>
    <rPh sb="0" eb="4">
      <t>ヒンシツカンリ</t>
    </rPh>
    <phoneticPr fontId="18"/>
  </si>
  <si>
    <t>環境保全</t>
    <rPh sb="0" eb="4">
      <t>カンキョウホゼン</t>
    </rPh>
    <phoneticPr fontId="18"/>
  </si>
  <si>
    <t>次世代育成支援</t>
    <rPh sb="0" eb="3">
      <t>ジセダイ</t>
    </rPh>
    <rPh sb="3" eb="5">
      <t>イクセイ</t>
    </rPh>
    <rPh sb="5" eb="7">
      <t>シエン</t>
    </rPh>
    <phoneticPr fontId="18"/>
  </si>
  <si>
    <t>女性活躍推進</t>
    <rPh sb="0" eb="6">
      <t>ジョセイカツヤクスイシン</t>
    </rPh>
    <phoneticPr fontId="18"/>
  </si>
  <si>
    <t>障害者雇用</t>
    <rPh sb="0" eb="3">
      <t>ショウガイシャ</t>
    </rPh>
    <rPh sb="3" eb="5">
      <t>コヨウ</t>
    </rPh>
    <phoneticPr fontId="18"/>
  </si>
  <si>
    <t>防災協定</t>
    <rPh sb="0" eb="2">
      <t>ボウサイ</t>
    </rPh>
    <rPh sb="2" eb="4">
      <t>キョウテイ</t>
    </rPh>
    <phoneticPr fontId="18"/>
  </si>
  <si>
    <t>除排雪委託契約</t>
    <rPh sb="0" eb="1">
      <t>ジョ</t>
    </rPh>
    <rPh sb="1" eb="2">
      <t>ハイ</t>
    </rPh>
    <rPh sb="2" eb="3">
      <t>ユキ</t>
    </rPh>
    <rPh sb="3" eb="5">
      <t>イタク</t>
    </rPh>
    <rPh sb="5" eb="7">
      <t>ケイヤク</t>
    </rPh>
    <phoneticPr fontId="18"/>
  </si>
  <si>
    <t>災害時等協力事業所</t>
    <rPh sb="0" eb="3">
      <t>サイガイジ</t>
    </rPh>
    <rPh sb="3" eb="4">
      <t>トウ</t>
    </rPh>
    <rPh sb="4" eb="6">
      <t>キョウリョク</t>
    </rPh>
    <rPh sb="6" eb="9">
      <t>ジギョウショ</t>
    </rPh>
    <phoneticPr fontId="18"/>
  </si>
  <si>
    <t>消防団協力事業所認定</t>
    <rPh sb="0" eb="3">
      <t>ショウボウダン</t>
    </rPh>
    <rPh sb="3" eb="5">
      <t>キョウリョク</t>
    </rPh>
    <rPh sb="5" eb="8">
      <t>ジギョウショ</t>
    </rPh>
    <rPh sb="8" eb="10">
      <t>ニンテイ</t>
    </rPh>
    <phoneticPr fontId="18"/>
  </si>
  <si>
    <t>キャリアアップシステム</t>
    <phoneticPr fontId="18"/>
  </si>
  <si>
    <t>工事成績評点</t>
    <rPh sb="0" eb="6">
      <t>コウジセイセキヒョウテン</t>
    </rPh>
    <phoneticPr fontId="18"/>
  </si>
  <si>
    <t>優良表彰</t>
    <rPh sb="0" eb="4">
      <t>ユウリョウヒョウショウ</t>
    </rPh>
    <phoneticPr fontId="18"/>
  </si>
  <si>
    <t>なし</t>
    <phoneticPr fontId="18"/>
  </si>
  <si>
    <t>登録有り</t>
    <rPh sb="0" eb="2">
      <t>トウロク</t>
    </rPh>
    <rPh sb="2" eb="3">
      <t>ア</t>
    </rPh>
    <phoneticPr fontId="18"/>
  </si>
  <si>
    <t>ＩＳＯ１４００１</t>
    <phoneticPr fontId="18"/>
  </si>
  <si>
    <t>一般事業主行動計画</t>
    <rPh sb="0" eb="2">
      <t>イッパン</t>
    </rPh>
    <rPh sb="2" eb="5">
      <t>ジギョウヌシ</t>
    </rPh>
    <rPh sb="5" eb="7">
      <t>コウドウ</t>
    </rPh>
    <rPh sb="7" eb="9">
      <t>ケイカク</t>
    </rPh>
    <phoneticPr fontId="18"/>
  </si>
  <si>
    <t>締結済</t>
    <rPh sb="0" eb="2">
      <t>テイケツ</t>
    </rPh>
    <rPh sb="2" eb="3">
      <t>ズミ</t>
    </rPh>
    <phoneticPr fontId="18"/>
  </si>
  <si>
    <t>認定有り</t>
    <rPh sb="0" eb="2">
      <t>ニンテイ</t>
    </rPh>
    <rPh sb="2" eb="3">
      <t>ア</t>
    </rPh>
    <phoneticPr fontId="18"/>
  </si>
  <si>
    <t>３か月未満</t>
    <rPh sb="2" eb="3">
      <t>ゲツ</t>
    </rPh>
    <rPh sb="3" eb="5">
      <t>ミマン</t>
    </rPh>
    <phoneticPr fontId="18"/>
  </si>
  <si>
    <t>エコアクション２１</t>
  </si>
  <si>
    <t>基準適合一般事業主認定</t>
    <rPh sb="0" eb="2">
      <t>キジュン</t>
    </rPh>
    <rPh sb="2" eb="4">
      <t>テキゴウ</t>
    </rPh>
    <rPh sb="4" eb="6">
      <t>イッパン</t>
    </rPh>
    <rPh sb="6" eb="9">
      <t>ジギョウヌシ</t>
    </rPh>
    <rPh sb="9" eb="11">
      <t>ニンテイ</t>
    </rPh>
    <phoneticPr fontId="18"/>
  </si>
  <si>
    <t>３か月以上６か月未満</t>
    <rPh sb="2" eb="3">
      <t>ゲツ</t>
    </rPh>
    <rPh sb="3" eb="5">
      <t>イジョウ</t>
    </rPh>
    <rPh sb="7" eb="8">
      <t>ゲツ</t>
    </rPh>
    <rPh sb="8" eb="10">
      <t>ミマン</t>
    </rPh>
    <phoneticPr fontId="18"/>
  </si>
  <si>
    <t>６か月以上１２か月未満</t>
    <rPh sb="2" eb="3">
      <t>ゲツ</t>
    </rPh>
    <rPh sb="3" eb="5">
      <t>イジョウ</t>
    </rPh>
    <rPh sb="8" eb="9">
      <t>ゲツ</t>
    </rPh>
    <rPh sb="9" eb="11">
      <t>ミマン</t>
    </rPh>
    <phoneticPr fontId="18"/>
  </si>
  <si>
    <t>１２か月以上</t>
    <rPh sb="3" eb="4">
      <t>ゲツ</t>
    </rPh>
    <rPh sb="4" eb="6">
      <t>イジョウ</t>
    </rPh>
    <phoneticPr fontId="18"/>
  </si>
  <si>
    <t>業種コード</t>
    <rPh sb="0" eb="2">
      <t>ギョウシュ</t>
    </rPh>
    <phoneticPr fontId="4"/>
  </si>
  <si>
    <t>許可</t>
    <rPh sb="0" eb="2">
      <t>キョカ</t>
    </rPh>
    <phoneticPr fontId="4"/>
  </si>
  <si>
    <t>合計</t>
    <rPh sb="0" eb="2">
      <t>ゴウケイ</t>
    </rPh>
    <phoneticPr fontId="4"/>
  </si>
  <si>
    <t>大臣</t>
    <rPh sb="0" eb="2">
      <t>ダイジン</t>
    </rPh>
    <phoneticPr fontId="4"/>
  </si>
  <si>
    <t>知事</t>
    <rPh sb="0" eb="2">
      <t>チジ</t>
    </rPh>
    <phoneticPr fontId="4"/>
  </si>
  <si>
    <t>特定</t>
    <rPh sb="0" eb="2">
      <t>トクテイ</t>
    </rPh>
    <phoneticPr fontId="4"/>
  </si>
  <si>
    <t>一般</t>
    <rPh sb="0" eb="2">
      <t>イッパン</t>
    </rPh>
    <phoneticPr fontId="4"/>
  </si>
  <si>
    <t>1001 土木工事</t>
  </si>
  <si>
    <t>1002 建築工事</t>
  </si>
  <si>
    <t>1003 大工工事</t>
  </si>
  <si>
    <t>1004 左官工事</t>
  </si>
  <si>
    <t>1005 とび・土工工事</t>
  </si>
  <si>
    <t>1006 石工事</t>
  </si>
  <si>
    <t>1007 屋根工事</t>
  </si>
  <si>
    <t>1008 電気工事</t>
  </si>
  <si>
    <t>1009 管工事</t>
  </si>
  <si>
    <t>1010 タイル・れんが・ブロック工事</t>
  </si>
  <si>
    <t>1011 鋼構造物工事</t>
  </si>
  <si>
    <t>1012 鉄筋工事</t>
  </si>
  <si>
    <t>1013 舗装工事</t>
  </si>
  <si>
    <t>1014 しゅんせつ工事</t>
  </si>
  <si>
    <t>1015 板金工事</t>
  </si>
  <si>
    <t>1016 ガラス工事</t>
  </si>
  <si>
    <t>1017 塗装工事</t>
  </si>
  <si>
    <t>1018 防水工事</t>
  </si>
  <si>
    <t>1019 内装仕上工事</t>
  </si>
  <si>
    <t>1020 機械器具設置工事</t>
  </si>
  <si>
    <t>1021 熱絶縁工事</t>
  </si>
  <si>
    <t>1022 電気通信工事</t>
  </si>
  <si>
    <t>1023 造園工事</t>
  </si>
  <si>
    <t>1024 さく井工事</t>
  </si>
  <si>
    <t>1025 建具工事</t>
  </si>
  <si>
    <t>1026 水道施設工事</t>
  </si>
  <si>
    <t>1027 消防施設工事</t>
  </si>
  <si>
    <t>1028 清掃施設工事</t>
  </si>
  <si>
    <t>1029 解体工事</t>
  </si>
  <si>
    <t>該当</t>
    <rPh sb="0" eb="2">
      <t>ガイトウ</t>
    </rPh>
    <phoneticPr fontId="4"/>
  </si>
  <si>
    <t>－</t>
    <phoneticPr fontId="4"/>
  </si>
  <si>
    <t>■</t>
    <phoneticPr fontId="4"/>
  </si>
  <si>
    <t>（</t>
    <phoneticPr fontId="4"/>
  </si>
  <si>
    <t>）</t>
    <phoneticPr fontId="4"/>
  </si>
  <si>
    <t>令和</t>
    <rPh sb="0" eb="2">
      <t>レイワ</t>
    </rPh>
    <phoneticPr fontId="4"/>
  </si>
  <si>
    <t>年</t>
    <rPh sb="0" eb="1">
      <t>ネン</t>
    </rPh>
    <phoneticPr fontId="4"/>
  </si>
  <si>
    <t>日</t>
    <rPh sb="0" eb="1">
      <t>ニチ</t>
    </rPh>
    <phoneticPr fontId="4"/>
  </si>
  <si>
    <t>月</t>
    <rPh sb="0" eb="1">
      <t>ツキ</t>
    </rPh>
    <phoneticPr fontId="4"/>
  </si>
  <si>
    <t>なし</t>
  </si>
  <si>
    <t>１　建設業法（昭和24年法律第100号）第３条第１項の許可を受けた主たる営業所である。</t>
    <phoneticPr fontId="8"/>
  </si>
  <si>
    <t>２　建設業に関与するすべての営業所を統轄し指導監督する営業所である。</t>
    <phoneticPr fontId="8"/>
  </si>
  <si>
    <t>４　電話、机、事務機器、什器備品等を備えている。また、看板等の表示が外観上確認できる。</t>
    <phoneticPr fontId="8"/>
  </si>
  <si>
    <t>　建設業法などの法令に則り、上記の事項を全て満たす主たる営業所を金沢市内に有することを誓約します。</t>
    <phoneticPr fontId="8"/>
  </si>
  <si>
    <t>３　建設業の営業を行うための専用のスペース（居住空間と併設されている場合は、明確に区切られ独立していること。）</t>
    <phoneticPr fontId="8"/>
  </si>
  <si>
    <t>５　電話・郵便・ＦＡＸ等が確実に届く状態である。</t>
    <phoneticPr fontId="8"/>
  </si>
  <si>
    <t>（主たる営業所に関する誓約）※金沢市内本店業者のみ</t>
    <rPh sb="1" eb="2">
      <t>シュ</t>
    </rPh>
    <rPh sb="4" eb="7">
      <t>エイギョウショ</t>
    </rPh>
    <rPh sb="8" eb="9">
      <t>カン</t>
    </rPh>
    <rPh sb="11" eb="13">
      <t>セイヤク</t>
    </rPh>
    <rPh sb="15" eb="18">
      <t>カナザワシ</t>
    </rPh>
    <rPh sb="18" eb="19">
      <t>ナイ</t>
    </rPh>
    <rPh sb="19" eb="21">
      <t>ホンテン</t>
    </rPh>
    <rPh sb="21" eb="23">
      <t>ギョウシャ</t>
    </rPh>
    <phoneticPr fontId="8"/>
  </si>
  <si>
    <t>附記：上記事項について、実態調査を行うことがあります。</t>
  </si>
  <si>
    <t>　　を有し、常時、契約の締結に係る実態的な行為を行うことができる状態にある。</t>
    <phoneticPr fontId="4"/>
  </si>
  <si>
    <t>　　（電話やＦＡＸが常に転送状態になっていないか。郵便物が転送されていない。）</t>
    <phoneticPr fontId="4"/>
  </si>
  <si>
    <t>経審審査基準日</t>
    <phoneticPr fontId="5"/>
  </si>
  <si>
    <t>業種</t>
    <rPh sb="0" eb="2">
      <t>ギョウシュ</t>
    </rPh>
    <phoneticPr fontId="4"/>
  </si>
  <si>
    <t>許可区分</t>
    <rPh sb="0" eb="2">
      <t>キョカ</t>
    </rPh>
    <rPh sb="2" eb="4">
      <t>クブン</t>
    </rPh>
    <phoneticPr fontId="8"/>
  </si>
  <si>
    <t>成績評点</t>
    <rPh sb="0" eb="2">
      <t>セイセキ</t>
    </rPh>
    <rPh sb="2" eb="4">
      <t>ヒョウテン</t>
    </rPh>
    <phoneticPr fontId="4"/>
  </si>
  <si>
    <t>優良表彰</t>
    <rPh sb="0" eb="4">
      <t>ユウリョウヒョウショウ</t>
    </rPh>
    <phoneticPr fontId="4"/>
  </si>
  <si>
    <t>合計</t>
    <rPh sb="0" eb="2">
      <t>ゴウケイ</t>
    </rPh>
    <phoneticPr fontId="4"/>
  </si>
  <si>
    <t>主観点数</t>
    <rPh sb="0" eb="3">
      <t>シュカンテン</t>
    </rPh>
    <rPh sb="3" eb="4">
      <t>スウ</t>
    </rPh>
    <phoneticPr fontId="4"/>
  </si>
  <si>
    <t>総合審査
数値</t>
    <rPh sb="0" eb="2">
      <t>ソウゴウ</t>
    </rPh>
    <rPh sb="2" eb="4">
      <t>シンサ</t>
    </rPh>
    <rPh sb="5" eb="7">
      <t>スウチ</t>
    </rPh>
    <phoneticPr fontId="4"/>
  </si>
  <si>
    <t>総合審査数値に関する調査</t>
    <rPh sb="0" eb="2">
      <t>ソウゴウ</t>
    </rPh>
    <rPh sb="2" eb="6">
      <t>シンサスウチ</t>
    </rPh>
    <rPh sb="7" eb="8">
      <t>カン</t>
    </rPh>
    <rPh sb="10" eb="12">
      <t>チョウサ</t>
    </rPh>
    <phoneticPr fontId="4"/>
  </si>
  <si>
    <r>
      <t>●客観点及び総合審査数値の計算</t>
    </r>
    <r>
      <rPr>
        <sz val="10"/>
        <color rgb="FFFF0000"/>
        <rFont val="ＭＳ ゴシック"/>
        <family val="3"/>
        <charset val="128"/>
      </rPr>
      <t>（全業者）</t>
    </r>
    <rPh sb="1" eb="3">
      <t>キャッカン</t>
    </rPh>
    <rPh sb="3" eb="4">
      <t>テン</t>
    </rPh>
    <rPh sb="4" eb="5">
      <t>オヨ</t>
    </rPh>
    <rPh sb="6" eb="8">
      <t>ソウゴウ</t>
    </rPh>
    <rPh sb="8" eb="10">
      <t>シンサ</t>
    </rPh>
    <rPh sb="10" eb="12">
      <t>スウチ</t>
    </rPh>
    <rPh sb="13" eb="15">
      <t>ケイサン</t>
    </rPh>
    <rPh sb="16" eb="17">
      <t>ゼン</t>
    </rPh>
    <rPh sb="17" eb="19">
      <t>ギョウシャ</t>
    </rPh>
    <phoneticPr fontId="4"/>
  </si>
  <si>
    <t>選択してください↓</t>
    <rPh sb="0" eb="2">
      <t>センタク</t>
    </rPh>
    <phoneticPr fontId="18"/>
  </si>
  <si>
    <t>業種</t>
    <rPh sb="0" eb="2">
      <t>ギョウシュ</t>
    </rPh>
    <phoneticPr fontId="18"/>
  </si>
  <si>
    <t>№</t>
    <phoneticPr fontId="18"/>
  </si>
  <si>
    <t>工事名称</t>
    <rPh sb="0" eb="2">
      <t>コウジ</t>
    </rPh>
    <rPh sb="2" eb="4">
      <t>メイショウ</t>
    </rPh>
    <phoneticPr fontId="18"/>
  </si>
  <si>
    <t>契約相手方</t>
    <rPh sb="0" eb="2">
      <t>ケイヤク</t>
    </rPh>
    <rPh sb="2" eb="5">
      <t>アイテガタ</t>
    </rPh>
    <phoneticPr fontId="18"/>
  </si>
  <si>
    <t>竣工検査年月日</t>
    <rPh sb="0" eb="2">
      <t>シュンコウ</t>
    </rPh>
    <rPh sb="2" eb="4">
      <t>ケンサ</t>
    </rPh>
    <rPh sb="4" eb="7">
      <t>ネンガッピ</t>
    </rPh>
    <phoneticPr fontId="18"/>
  </si>
  <si>
    <t>成績評点</t>
    <rPh sb="0" eb="2">
      <t>セイセキ</t>
    </rPh>
    <rPh sb="2" eb="4">
      <t>ヒョウテン</t>
    </rPh>
    <phoneticPr fontId="18"/>
  </si>
  <si>
    <t>点</t>
    <rPh sb="0" eb="1">
      <t>テン</t>
    </rPh>
    <phoneticPr fontId="18"/>
  </si>
  <si>
    <t>平均点</t>
    <rPh sb="0" eb="3">
      <t>ヘイキンテン</t>
    </rPh>
    <phoneticPr fontId="4"/>
  </si>
  <si>
    <r>
      <t>　本市、企業局及び市立病院発注工事について、令和３年４月１日から令和６年12月31日までの間に竣工検査を受け、工事成績評点の通知を受けたものについて申請する</t>
    </r>
    <r>
      <rPr>
        <sz val="9"/>
        <color rgb="FFFF0000"/>
        <rFont val="ＭＳ 明朝"/>
        <family val="1"/>
        <charset val="128"/>
      </rPr>
      <t>工事業種ごとに作成</t>
    </r>
    <r>
      <rPr>
        <sz val="9"/>
        <rFont val="ＭＳ 明朝"/>
        <family val="1"/>
        <charset val="128"/>
      </rPr>
      <t>し記載してください。</t>
    </r>
    <phoneticPr fontId="18"/>
  </si>
  <si>
    <t>付与数値</t>
    <rPh sb="0" eb="4">
      <t>フヨスウチ</t>
    </rPh>
    <phoneticPr fontId="4"/>
  </si>
  <si>
    <t>　下記の事項について誓約及び同意したうえで、令和７・８年度における金沢市の建設工事に係る入札参加資格者の資格を得たいので関係書類を添えて申請します。</t>
    <rPh sb="4" eb="6">
      <t>ジコウ</t>
    </rPh>
    <rPh sb="10" eb="12">
      <t>セイヤク</t>
    </rPh>
    <rPh sb="12" eb="13">
      <t>オヨ</t>
    </rPh>
    <rPh sb="14" eb="16">
      <t>ドウイ</t>
    </rPh>
    <rPh sb="22" eb="24">
      <t>レイワ</t>
    </rPh>
    <rPh sb="27" eb="29">
      <t>ネンド</t>
    </rPh>
    <rPh sb="37" eb="39">
      <t>ケンセツ</t>
    </rPh>
    <rPh sb="39" eb="41">
      <t>コウジ</t>
    </rPh>
    <rPh sb="50" eb="51">
      <t>シャ</t>
    </rPh>
    <rPh sb="52" eb="54">
      <t>シカク</t>
    </rPh>
    <rPh sb="55" eb="56">
      <t>エ</t>
    </rPh>
    <rPh sb="60" eb="62">
      <t>カンケイ</t>
    </rPh>
    <rPh sb="62" eb="64">
      <t>ショルイ</t>
    </rPh>
    <rPh sb="65" eb="66">
      <t>ソ</t>
    </rPh>
    <rPh sb="68" eb="70">
      <t>シンセイ</t>
    </rPh>
    <phoneticPr fontId="8"/>
  </si>
  <si>
    <t>金沢市</t>
    <rPh sb="0" eb="3">
      <t>カナザワシ</t>
    </rPh>
    <phoneticPr fontId="4"/>
  </si>
  <si>
    <t>企業局</t>
    <rPh sb="0" eb="3">
      <t>キギョウキョク</t>
    </rPh>
    <phoneticPr fontId="4"/>
  </si>
  <si>
    <t>契約相手</t>
    <rPh sb="0" eb="4">
      <t>ケイヤクアイテ</t>
    </rPh>
    <phoneticPr fontId="4"/>
  </si>
  <si>
    <t>区画整理組合</t>
  </si>
  <si>
    <t>点以上</t>
    <rPh sb="0" eb="1">
      <t>テン</t>
    </rPh>
    <rPh sb="1" eb="3">
      <t>イジョウ</t>
    </rPh>
    <phoneticPr fontId="4"/>
  </si>
  <si>
    <t>点未満</t>
    <rPh sb="0" eb="1">
      <t>テン</t>
    </rPh>
    <rPh sb="1" eb="3">
      <t>ミマン</t>
    </rPh>
    <phoneticPr fontId="4"/>
  </si>
  <si>
    <t>該当なし</t>
    <rPh sb="0" eb="2">
      <t>ガイトウ</t>
    </rPh>
    <phoneticPr fontId="4"/>
  </si>
  <si>
    <t>主業種</t>
    <rPh sb="0" eb="3">
      <t>シュギョウシュ</t>
    </rPh>
    <phoneticPr fontId="4"/>
  </si>
  <si>
    <t>主</t>
    <rPh sb="0" eb="1">
      <t>シュ</t>
    </rPh>
    <phoneticPr fontId="4"/>
  </si>
  <si>
    <t>指名停止期間</t>
    <rPh sb="0" eb="6">
      <t>シメイテイシキカン</t>
    </rPh>
    <phoneticPr fontId="4"/>
  </si>
  <si>
    <t>環境保全
活動</t>
    <phoneticPr fontId="4"/>
  </si>
  <si>
    <t>次世代
育成支援</t>
    <phoneticPr fontId="4"/>
  </si>
  <si>
    <t>女性活躍
推進</t>
    <phoneticPr fontId="4"/>
  </si>
  <si>
    <t>障害者
雇用</t>
    <phoneticPr fontId="4"/>
  </si>
  <si>
    <t>添付</t>
    <phoneticPr fontId="4"/>
  </si>
  <si>
    <t>添付</t>
    <rPh sb="0" eb="2">
      <t>テンプ</t>
    </rPh>
    <phoneticPr fontId="4"/>
  </si>
  <si>
    <t>新規業者</t>
    <rPh sb="0" eb="4">
      <t>シンキギョウシャ</t>
    </rPh>
    <phoneticPr fontId="4"/>
  </si>
  <si>
    <t>該当</t>
    <rPh sb="0" eb="2">
      <t>ガイトウ</t>
    </rPh>
    <phoneticPr fontId="4"/>
  </si>
  <si>
    <t>市立病院</t>
    <rPh sb="0" eb="4">
      <t>シリツビョウイン</t>
    </rPh>
    <phoneticPr fontId="4"/>
  </si>
  <si>
    <t>平均点</t>
    <rPh sb="0" eb="3">
      <t>ヘイキンテン</t>
    </rPh>
    <phoneticPr fontId="4"/>
  </si>
  <si>
    <t>加点</t>
    <rPh sb="0" eb="2">
      <t>カテン</t>
    </rPh>
    <phoneticPr fontId="4"/>
  </si>
  <si>
    <t>有無</t>
    <rPh sb="0" eb="2">
      <t>ウム</t>
    </rPh>
    <phoneticPr fontId="4"/>
  </si>
  <si>
    <t>共通項目
加点</t>
    <rPh sb="0" eb="2">
      <t>キョウツウ</t>
    </rPh>
    <rPh sb="2" eb="4">
      <t>コウモク</t>
    </rPh>
    <rPh sb="5" eb="7">
      <t>カテン</t>
    </rPh>
    <phoneticPr fontId="4"/>
  </si>
  <si>
    <t>無</t>
    <rPh sb="0" eb="1">
      <t>ナ</t>
    </rPh>
    <phoneticPr fontId="18"/>
  </si>
  <si>
    <t>有</t>
    <rPh sb="0" eb="1">
      <t>ア</t>
    </rPh>
    <phoneticPr fontId="18"/>
  </si>
  <si>
    <t>郵便番号</t>
  </si>
  <si>
    <t>代表者職</t>
  </si>
  <si>
    <t>代表者職</t>
    <rPh sb="0" eb="1">
      <t>ダイ</t>
    </rPh>
    <rPh sb="1" eb="2">
      <t>ヒョウ</t>
    </rPh>
    <rPh sb="2" eb="3">
      <t>モノ</t>
    </rPh>
    <rPh sb="3" eb="4">
      <t>ショク</t>
    </rPh>
    <phoneticPr fontId="8"/>
  </si>
  <si>
    <t>代表者氏名</t>
  </si>
  <si>
    <t>代表者氏名</t>
    <rPh sb="0" eb="3">
      <t>ダイヒョウシャ</t>
    </rPh>
    <rPh sb="3" eb="5">
      <t>シメイ</t>
    </rPh>
    <phoneticPr fontId="18"/>
  </si>
  <si>
    <t>支店・営業所名</t>
    <phoneticPr fontId="8"/>
  </si>
  <si>
    <t>役職</t>
    <rPh sb="0" eb="2">
      <t>ヤクショク</t>
    </rPh>
    <phoneticPr fontId="8"/>
  </si>
  <si>
    <t>氏名</t>
    <rPh sb="0" eb="2">
      <t>シメイ</t>
    </rPh>
    <phoneticPr fontId="18"/>
  </si>
  <si>
    <t>利用者ID</t>
  </si>
  <si>
    <t>連絡先</t>
  </si>
  <si>
    <t>整理番号</t>
  </si>
  <si>
    <t>氏名/法人名</t>
  </si>
  <si>
    <t>様式Ver</t>
  </si>
  <si>
    <t>様式ID</t>
  </si>
  <si>
    <t>様式名</t>
  </si>
  <si>
    <t>申込日時</t>
  </si>
  <si>
    <t>処理状況</t>
  </si>
  <si>
    <t>備考</t>
  </si>
  <si>
    <t>市内市外区分</t>
  </si>
  <si>
    <t>商号又は名称</t>
  </si>
  <si>
    <t>商号又は名称（ﾌﾘｶﾞﾅ）</t>
  </si>
  <si>
    <t>本社所在地</t>
  </si>
  <si>
    <t>電話番号（本社）</t>
  </si>
  <si>
    <t>ＦＡＸ番号（本社）</t>
  </si>
  <si>
    <t>申請書作成者</t>
  </si>
  <si>
    <t>申請書作成者TEL</t>
  </si>
  <si>
    <t>委任先名称</t>
  </si>
  <si>
    <t>委任先名称（ﾌﾘｶﾞﾅ）</t>
  </si>
  <si>
    <t>委任先職</t>
  </si>
  <si>
    <t>委任先氏名</t>
  </si>
  <si>
    <t>委任先所在地</t>
  </si>
  <si>
    <t>電話番号（委任先）</t>
  </si>
  <si>
    <t>ＦＡＸ番号（委任先）</t>
  </si>
  <si>
    <t>e-mail（委任先）</t>
  </si>
  <si>
    <t>委任先情報の変更の有無</t>
  </si>
  <si>
    <t>業者コード</t>
  </si>
  <si>
    <t>工事委任先相手方番号</t>
  </si>
  <si>
    <t>環境保全活動</t>
  </si>
  <si>
    <t>次世代育成支援</t>
  </si>
  <si>
    <t>女性活躍推進</t>
  </si>
  <si>
    <t>障害者雇用</t>
  </si>
  <si>
    <t>協力雇用主</t>
  </si>
  <si>
    <t>建設キャリアアップシステム（ＣＣＵＳ）</t>
  </si>
  <si>
    <t>申請状況</t>
  </si>
  <si>
    <t>許可番号</t>
  </si>
  <si>
    <t>経審審査基準日</t>
  </si>
  <si>
    <t>年間平均完成工事高（千円）</t>
  </si>
  <si>
    <t>自己資本額（千円）</t>
  </si>
  <si>
    <t>利益額（千円）</t>
  </si>
  <si>
    <t>営業年数</t>
    <phoneticPr fontId="4"/>
  </si>
  <si>
    <t>その他項目の評点(社会性)(W)</t>
  </si>
  <si>
    <t>経営状況分析評価点(Y)</t>
  </si>
  <si>
    <t>主従区分</t>
  </si>
  <si>
    <t>業種ｺｰﾄﾞ</t>
  </si>
  <si>
    <t>許可</t>
  </si>
  <si>
    <t>年間平均実績高（千円）</t>
  </si>
  <si>
    <t>元請年間平均実績高（千円）</t>
  </si>
  <si>
    <t>１級技術者</t>
  </si>
  <si>
    <t>講習受講</t>
  </si>
  <si>
    <t>監理補佐</t>
  </si>
  <si>
    <t>基幹</t>
  </si>
  <si>
    <t>２級技術者</t>
  </si>
  <si>
    <t>その他</t>
  </si>
  <si>
    <t>総合評点 (P)</t>
  </si>
  <si>
    <t>成績評点</t>
  </si>
  <si>
    <t>主観点数</t>
  </si>
  <si>
    <t>表彰</t>
  </si>
  <si>
    <t>経営事項審査</t>
  </si>
  <si>
    <t>建設業許可通知書</t>
  </si>
  <si>
    <t>国税の納税証明書（所得税又は法人税及び消費税）</t>
  </si>
  <si>
    <t>営業所一覧表（市外業者のみ）</t>
  </si>
  <si>
    <t>暴力団排除に関する誓約書兼照会承諾書</t>
  </si>
  <si>
    <t>役員の兼務及び資本関係調書</t>
  </si>
  <si>
    <t>工事成績評点</t>
  </si>
  <si>
    <t>主観的事項に関する添付書類複数添付</t>
  </si>
  <si>
    <t>申請書作成者所属</t>
    <rPh sb="0" eb="3">
      <t>シンセイショ</t>
    </rPh>
    <rPh sb="3" eb="6">
      <t>サクセイシャ</t>
    </rPh>
    <rPh sb="6" eb="8">
      <t>ショゾク</t>
    </rPh>
    <phoneticPr fontId="4"/>
  </si>
  <si>
    <t>申請業者</t>
    <rPh sb="0" eb="4">
      <t>シンセイギョウシャ</t>
    </rPh>
    <phoneticPr fontId="4"/>
  </si>
  <si>
    <t>会社名</t>
    <rPh sb="0" eb="3">
      <t>カイシャメイ</t>
    </rPh>
    <phoneticPr fontId="18"/>
  </si>
  <si>
    <t>□</t>
  </si>
  <si>
    <t>その他</t>
    <rPh sb="2" eb="3">
      <t>タ</t>
    </rPh>
    <phoneticPr fontId="4"/>
  </si>
  <si>
    <t>常時雇用する労働者が40人以上</t>
    <rPh sb="0" eb="2">
      <t>ジョウジ</t>
    </rPh>
    <rPh sb="2" eb="4">
      <t>コヨウ</t>
    </rPh>
    <rPh sb="6" eb="9">
      <t>ロウドウシャ</t>
    </rPh>
    <rPh sb="12" eb="13">
      <t>ニン</t>
    </rPh>
    <rPh sb="13" eb="15">
      <t>イジョウ</t>
    </rPh>
    <phoneticPr fontId="18"/>
  </si>
  <si>
    <t>常時雇用する労働者が40人未満</t>
    <rPh sb="0" eb="2">
      <t>ジョウジ</t>
    </rPh>
    <rPh sb="2" eb="4">
      <t>コヨウ</t>
    </rPh>
    <rPh sb="6" eb="9">
      <t>ロウドウシャ</t>
    </rPh>
    <rPh sb="12" eb="13">
      <t>ニン</t>
    </rPh>
    <rPh sb="13" eb="15">
      <t>ミマン</t>
    </rPh>
    <phoneticPr fontId="18"/>
  </si>
  <si>
    <r>
      <t>●主観的事項に関する全業種共通項目</t>
    </r>
    <r>
      <rPr>
        <sz val="10"/>
        <color rgb="FFFF0000"/>
        <rFont val="ＭＳ ゴシック"/>
        <family val="3"/>
        <charset val="128"/>
      </rPr>
      <t>（市内業者のみ）</t>
    </r>
    <rPh sb="1" eb="4">
      <t>シュカンテキ</t>
    </rPh>
    <rPh sb="4" eb="6">
      <t>ジコウ</t>
    </rPh>
    <rPh sb="7" eb="8">
      <t>カン</t>
    </rPh>
    <rPh sb="10" eb="13">
      <t>ゼンギョウシュ</t>
    </rPh>
    <rPh sb="13" eb="15">
      <t>キョウツウ</t>
    </rPh>
    <rPh sb="15" eb="17">
      <t>コウモク</t>
    </rPh>
    <rPh sb="18" eb="20">
      <t>シナイ</t>
    </rPh>
    <rPh sb="20" eb="22">
      <t>ギョウシャ</t>
    </rPh>
    <phoneticPr fontId="5"/>
  </si>
  <si>
    <t>工事成績評点票</t>
    <rPh sb="0" eb="6">
      <t>コウジセイセキヒョウテン</t>
    </rPh>
    <rPh sb="6" eb="7">
      <t>ヒョウ</t>
    </rPh>
    <phoneticPr fontId="18"/>
  </si>
  <si>
    <t>登録情報</t>
    <rPh sb="0" eb="2">
      <t>トウロク</t>
    </rPh>
    <rPh sb="2" eb="4">
      <t>ジョウホウ</t>
    </rPh>
    <phoneticPr fontId="4"/>
  </si>
  <si>
    <t>変更</t>
    <rPh sb="0" eb="2">
      <t>ヘンコウ</t>
    </rPh>
    <phoneticPr fontId="4"/>
  </si>
  <si>
    <t>区分</t>
    <rPh sb="0" eb="2">
      <t>クブン</t>
    </rPh>
    <phoneticPr fontId="18"/>
  </si>
  <si>
    <t>委任先郵便番号</t>
    <rPh sb="0" eb="3">
      <t>イニンサキ</t>
    </rPh>
    <phoneticPr fontId="4"/>
  </si>
  <si>
    <t>TEL</t>
    <phoneticPr fontId="8"/>
  </si>
  <si>
    <t>e-mail</t>
    <phoneticPr fontId="8"/>
  </si>
  <si>
    <t>申請書作成者e-mail</t>
    <phoneticPr fontId="4"/>
  </si>
  <si>
    <t>ISO9001登録有</t>
    <rPh sb="7" eb="9">
      <t>トウロク</t>
    </rPh>
    <rPh sb="9" eb="10">
      <t>ア</t>
    </rPh>
    <phoneticPr fontId="18"/>
  </si>
  <si>
    <t>保護観察協力雇用主</t>
    <phoneticPr fontId="4"/>
  </si>
  <si>
    <t>災害時等協力事業所</t>
    <phoneticPr fontId="18"/>
  </si>
  <si>
    <t>消防団協力事業所</t>
    <phoneticPr fontId="18"/>
  </si>
  <si>
    <t>保護観察協力雇用主</t>
    <rPh sb="0" eb="2">
      <t>ホゴ</t>
    </rPh>
    <rPh sb="2" eb="4">
      <t>カンサツ</t>
    </rPh>
    <rPh sb="4" eb="6">
      <t>キョウリョク</t>
    </rPh>
    <rPh sb="6" eb="9">
      <t>コヨウヌシ</t>
    </rPh>
    <phoneticPr fontId="18"/>
  </si>
  <si>
    <t>総合評点
(P)</t>
    <rPh sb="0" eb="2">
      <t>ソウゴウ</t>
    </rPh>
    <rPh sb="2" eb="4">
      <t>ヒョウテン</t>
    </rPh>
    <phoneticPr fontId="8"/>
  </si>
  <si>
    <t>フリガナ</t>
    <phoneticPr fontId="8"/>
  </si>
  <si>
    <t>　　また、建設業法第40条の３の規定による帳簿を備え付けている。（単なる取次場所となっていない。）</t>
    <phoneticPr fontId="4"/>
  </si>
  <si>
    <t>完成工事高
（千円）</t>
    <rPh sb="0" eb="5">
      <t>カンセイコウジダカ</t>
    </rPh>
    <rPh sb="7" eb="9">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</si>
</sst>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e\.m\.d;@"/>
    <numFmt numFmtId="177" formatCode="#,##0_ "/>
    <numFmt numFmtId="178" formatCode="[$-411]ggge&quot;年&quot;m&quot;月&quot;d&quot;日&quot;;@"/>
    <numFmt numFmtId="179" formatCode="&quot;主&quot;;;"/>
    <numFmt numFmtId="180" formatCode="General&quot;年&quot;"/>
    <numFmt numFmtId="181" formatCode="#,##0;&quot;▲ &quot;#,##0"/>
    <numFmt numFmtId="182" formatCode="0_);[Red]\(0\)"/>
  </numFmts>
  <fonts count="48">
    <font>
      <sz val="10"/>
      <color theme="1"/>
      <name val="Meiryo UI"/>
      <family val="2"/>
      <charset val="128"/>
    </font>
    <font>
      <sz val="11"/>
      <color theme="1"/>
      <name val="游ゴシック"/>
      <family val="2"/>
      <charset val="128"/>
      <scheme val="minor"/>
    </font>
    <font>
      <sz val="11"/>
      <name val="ＭＳ ゴシック"/>
      <family val="3"/>
      <charset val="128"/>
    </font>
    <font>
      <sz val="10"/>
      <name val="ＭＳ 明朝"/>
      <family val="1"/>
      <charset val="128"/>
    </font>
    <font>
      <sz val="6"/>
      <name val="Meiryo UI"/>
      <family val="2"/>
      <charset val="128"/>
    </font>
    <font>
      <sz val="6"/>
      <name val="游ゴシック"/>
      <family val="3"/>
      <charset val="128"/>
      <scheme val="minor"/>
    </font>
    <font>
      <sz val="10"/>
      <name val="ＭＳ ゴシック"/>
      <family val="3"/>
      <charset val="128"/>
    </font>
    <font>
      <sz val="12"/>
      <name val="ＭＳ 明朝"/>
      <family val="1"/>
      <charset val="128"/>
    </font>
    <font>
      <sz val="6"/>
      <name val="ＭＳ ゴシック"/>
      <family val="3"/>
      <charset val="128"/>
    </font>
    <font>
      <sz val="10"/>
      <name val="ＭＳ Ｐ明朝"/>
      <family val="1"/>
      <charset val="128"/>
    </font>
    <font>
      <sz val="10"/>
      <name val="ＭＳ Ｐゴシック"/>
      <family val="3"/>
      <charset val="128"/>
    </font>
    <font>
      <sz val="11"/>
      <color theme="1"/>
      <name val="游ゴシック"/>
      <family val="2"/>
      <scheme val="minor"/>
    </font>
    <font>
      <sz val="8"/>
      <name val="ＭＳ 明朝"/>
      <family val="1"/>
      <charset val="128"/>
    </font>
    <font>
      <sz val="11"/>
      <name val="ＭＳ 明朝"/>
      <family val="1"/>
      <charset val="128"/>
    </font>
    <font>
      <sz val="11"/>
      <name val="ＭＳ Ｐゴシック"/>
      <family val="3"/>
      <charset val="128"/>
    </font>
    <font>
      <sz val="10"/>
      <color theme="1"/>
      <name val="ＭＳ ゴシック"/>
      <family val="3"/>
      <charset val="128"/>
    </font>
    <font>
      <sz val="9"/>
      <name val="ＭＳ Ｐ明朝"/>
      <family val="1"/>
      <charset val="128"/>
    </font>
    <font>
      <sz val="9"/>
      <name val="ＭＳ 明朝"/>
      <family val="1"/>
      <charset val="128"/>
    </font>
    <font>
      <sz val="6"/>
      <name val="ＭＳ Ｐゴシック"/>
      <family val="3"/>
      <charset val="128"/>
    </font>
    <font>
      <sz val="9"/>
      <name val="ＭＳ ゴシック"/>
      <family val="3"/>
      <charset val="128"/>
    </font>
    <font>
      <sz val="8"/>
      <name val="ＭＳ ゴシック"/>
      <family val="3"/>
      <charset val="128"/>
    </font>
    <font>
      <sz val="9"/>
      <name val="ＭＳ Ｐゴシック"/>
      <family val="3"/>
      <charset val="128"/>
    </font>
    <font>
      <sz val="11"/>
      <name val="ＭＳ Ｐ明朝"/>
      <family val="1"/>
      <charset val="128"/>
    </font>
    <font>
      <sz val="8"/>
      <color theme="1" tint="0.34998626667073579"/>
      <name val="ＭＳ Ｐ明朝"/>
      <family val="1"/>
      <charset val="128"/>
    </font>
    <font>
      <u/>
      <sz val="8"/>
      <color theme="1" tint="0.34998626667073579"/>
      <name val="ＭＳ Ｐ明朝"/>
      <family val="1"/>
      <charset val="128"/>
    </font>
    <font>
      <u val="double"/>
      <sz val="8"/>
      <color theme="1" tint="0.34998626667073579"/>
      <name val="ＭＳ Ｐ明朝"/>
      <family val="1"/>
      <charset val="128"/>
    </font>
    <font>
      <sz val="8"/>
      <color theme="1"/>
      <name val="ＭＳ Ｐ明朝"/>
      <family val="1"/>
      <charset val="128"/>
    </font>
    <font>
      <sz val="10"/>
      <color theme="1"/>
      <name val="ＭＳ Ｐゴシック"/>
      <family val="3"/>
      <charset val="128"/>
    </font>
    <font>
      <sz val="8"/>
      <color theme="1" tint="0.34998626667073579"/>
      <name val="ＭＳ 明朝"/>
      <family val="1"/>
      <charset val="128"/>
    </font>
    <font>
      <sz val="11"/>
      <color theme="1" tint="0.34998626667073579"/>
      <name val="ＭＳ 明朝"/>
      <family val="1"/>
      <charset val="128"/>
    </font>
    <font>
      <sz val="10"/>
      <color theme="1" tint="0.34998626667073579"/>
      <name val="ＭＳ 明朝"/>
      <family val="1"/>
      <charset val="128"/>
    </font>
    <font>
      <sz val="10"/>
      <color theme="1" tint="0.34998626667073579"/>
      <name val="ＭＳ ゴシック"/>
      <family val="3"/>
      <charset val="128"/>
    </font>
    <font>
      <sz val="9"/>
      <color theme="1"/>
      <name val="ＭＳ Ｐゴシック"/>
      <family val="3"/>
      <charset val="128"/>
    </font>
    <font>
      <sz val="10"/>
      <color rgb="FFFF0000"/>
      <name val="ＭＳ ゴシック"/>
      <family val="3"/>
      <charset val="128"/>
    </font>
    <font>
      <b/>
      <sz val="14"/>
      <name val="ＭＳ 明朝"/>
      <family val="1"/>
      <charset val="128"/>
    </font>
    <font>
      <b/>
      <u/>
      <sz val="9"/>
      <name val="ＭＳ ゴシック"/>
      <family val="3"/>
      <charset val="128"/>
    </font>
    <font>
      <sz val="8"/>
      <name val="ＭＳ Ｐゴシック"/>
      <family val="3"/>
      <charset val="128"/>
    </font>
    <font>
      <b/>
      <sz val="9"/>
      <name val="ＭＳ 明朝"/>
      <family val="1"/>
      <charset val="128"/>
    </font>
    <font>
      <sz val="9"/>
      <color rgb="FFFF0000"/>
      <name val="ＭＳ 明朝"/>
      <family val="1"/>
      <charset val="128"/>
    </font>
    <font>
      <b/>
      <sz val="10"/>
      <color rgb="FFFF0000"/>
      <name val="ＭＳ ゴシック"/>
      <family val="3"/>
      <charset val="128"/>
    </font>
    <font>
      <sz val="10"/>
      <color rgb="FFFF0000"/>
      <name val="ＭＳ Ｐゴシック"/>
      <family val="3"/>
      <charset val="128"/>
    </font>
    <font>
      <sz val="9"/>
      <color rgb="FFFF0000"/>
      <name val="ＭＳ Ｐゴシック"/>
      <family val="3"/>
      <charset val="128"/>
    </font>
    <font>
      <sz val="9"/>
      <color indexed="81"/>
      <name val="MS P ゴシック"/>
      <family val="3"/>
      <charset val="128"/>
    </font>
    <font>
      <sz val="10"/>
      <name val="Meiryo UI"/>
      <family val="3"/>
      <charset val="128"/>
    </font>
    <font>
      <sz val="9"/>
      <name val="Meiryo UI"/>
      <family val="3"/>
      <charset val="128"/>
    </font>
    <font>
      <sz val="9"/>
      <color indexed="81"/>
      <name val="Meiryo UI"/>
      <family val="3"/>
      <charset val="128"/>
    </font>
    <font>
      <u/>
      <sz val="10"/>
      <color theme="10"/>
      <name val="Meiryo UI"/>
      <family val="2"/>
      <charset val="128"/>
    </font>
    <font>
      <sz val="8"/>
      <color rgb="FFFF0000"/>
      <name val="Meiryo UI"/>
      <family val="3"/>
      <charset val="128"/>
    </font>
  </fonts>
  <fills count="12">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24994659260841701"/>
        <bgColor indexed="64"/>
      </patternFill>
    </fill>
    <fill>
      <patternFill patternType="solid">
        <fgColor theme="0" tint="-0.14996795556505021"/>
        <bgColor indexed="64"/>
      </patternFill>
    </fill>
  </fills>
  <borders count="74">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indexed="55"/>
      </bottom>
      <diagonal/>
    </border>
    <border>
      <left style="thin">
        <color indexed="55"/>
      </left>
      <right style="thin">
        <color indexed="55"/>
      </right>
      <top/>
      <bottom style="thin">
        <color indexed="55"/>
      </bottom>
      <diagonal/>
    </border>
    <border>
      <left/>
      <right style="thin">
        <color indexed="55"/>
      </right>
      <top/>
      <bottom style="thin">
        <color indexed="55"/>
      </bottom>
      <diagonal/>
    </border>
    <border>
      <left style="thin">
        <color indexed="55"/>
      </left>
      <right style="double">
        <color indexed="55"/>
      </right>
      <top style="thin">
        <color indexed="55"/>
      </top>
      <bottom style="thin">
        <color indexed="55"/>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indexed="64"/>
      </left>
      <right/>
      <top style="dotted">
        <color indexed="64"/>
      </top>
      <bottom style="medium">
        <color indexed="64"/>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hair">
        <color theme="1" tint="0.499984740745262"/>
      </right>
      <top style="medium">
        <color theme="1" tint="0.499984740745262"/>
      </top>
      <bottom style="medium">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thin">
        <color indexed="55"/>
      </left>
      <right style="thin">
        <color indexed="55"/>
      </right>
      <top style="thin">
        <color indexed="55"/>
      </top>
      <bottom style="hair">
        <color indexed="55"/>
      </bottom>
      <diagonal/>
    </border>
    <border>
      <left style="thin">
        <color indexed="55"/>
      </left>
      <right style="hair">
        <color indexed="55"/>
      </right>
      <top/>
      <bottom style="thin">
        <color indexed="55"/>
      </bottom>
      <diagonal/>
    </border>
    <border>
      <left/>
      <right style="hair">
        <color theme="1" tint="0.499984740745262"/>
      </right>
      <top style="thin">
        <color theme="1" tint="0.499984740745262"/>
      </top>
      <bottom style="thin">
        <color theme="1" tint="0.499984740745262"/>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right style="medium">
        <color indexed="64"/>
      </right>
      <top style="dotted">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55"/>
      </left>
      <right style="hair">
        <color indexed="55"/>
      </right>
      <top style="thin">
        <color indexed="55"/>
      </top>
      <bottom style="thin">
        <color indexed="55"/>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hair">
        <color theme="1" tint="0.499984740745262"/>
      </right>
      <top style="thin">
        <color theme="1" tint="0.499984740745262"/>
      </top>
      <bottom/>
      <diagonal/>
    </border>
    <border>
      <left/>
      <right style="hair">
        <color theme="1" tint="0.499984740745262"/>
      </right>
      <top/>
      <bottom style="thin">
        <color theme="1" tint="0.499984740745262"/>
      </bottom>
      <diagonal/>
    </border>
  </borders>
  <cellStyleXfs count="7">
    <xf numFmtId="0" fontId="0" fillId="0" borderId="0">
      <alignment vertical="center"/>
    </xf>
    <xf numFmtId="0" fontId="2" fillId="0" borderId="0"/>
    <xf numFmtId="0" fontId="11" fillId="0" borderId="0"/>
    <xf numFmtId="0" fontId="11" fillId="0" borderId="0"/>
    <xf numFmtId="0" fontId="14" fillId="0" borderId="0"/>
    <xf numFmtId="0" fontId="1" fillId="0" borderId="0">
      <alignment vertical="center"/>
    </xf>
    <xf numFmtId="0" fontId="46" fillId="0" borderId="0" applyNumberFormat="0" applyFill="0" applyBorder="0" applyAlignment="0" applyProtection="0">
      <alignment vertical="center"/>
    </xf>
  </cellStyleXfs>
  <cellXfs count="327">
    <xf numFmtId="0" fontId="0" fillId="0" borderId="0" xfId="0">
      <alignment vertical="center"/>
    </xf>
    <xf numFmtId="0" fontId="14" fillId="2" borderId="0" xfId="4" applyFill="1" applyAlignment="1">
      <alignment vertical="center"/>
    </xf>
    <xf numFmtId="0" fontId="14" fillId="2" borderId="0" xfId="4" applyFill="1" applyAlignment="1">
      <alignment vertical="center" wrapText="1"/>
    </xf>
    <xf numFmtId="0" fontId="14" fillId="0" borderId="0" xfId="4" applyAlignment="1">
      <alignment vertical="center"/>
    </xf>
    <xf numFmtId="0" fontId="14" fillId="0" borderId="0" xfId="4" applyFill="1" applyAlignment="1">
      <alignment vertical="center"/>
    </xf>
    <xf numFmtId="0" fontId="14" fillId="0" borderId="0" xfId="4" applyFill="1" applyAlignment="1">
      <alignment vertical="center" wrapText="1"/>
    </xf>
    <xf numFmtId="0" fontId="14" fillId="0" borderId="0" xfId="4" applyAlignment="1">
      <alignment vertical="center" wrapText="1"/>
    </xf>
    <xf numFmtId="0" fontId="10" fillId="0" borderId="5" xfId="1" applyFont="1" applyBorder="1" applyAlignment="1" applyProtection="1">
      <alignment vertical="center"/>
    </xf>
    <xf numFmtId="0" fontId="3" fillId="0" borderId="0" xfId="1" applyFont="1" applyFill="1" applyAlignment="1" applyProtection="1">
      <alignment vertical="center"/>
    </xf>
    <xf numFmtId="0" fontId="6" fillId="0" borderId="0" xfId="1" applyFont="1" applyAlignment="1" applyProtection="1">
      <alignment vertical="center"/>
    </xf>
    <xf numFmtId="0" fontId="6" fillId="0" borderId="0" xfId="1" applyFont="1" applyBorder="1" applyAlignment="1" applyProtection="1">
      <alignment horizontal="center" vertical="center"/>
    </xf>
    <xf numFmtId="0" fontId="9" fillId="0" borderId="0" xfId="1" applyFont="1" applyAlignment="1" applyProtection="1">
      <alignment vertical="center"/>
    </xf>
    <xf numFmtId="0" fontId="7" fillId="0" borderId="0" xfId="1" applyFont="1" applyBorder="1" applyAlignment="1" applyProtection="1">
      <alignment vertical="center"/>
    </xf>
    <xf numFmtId="0" fontId="6" fillId="0" borderId="0" xfId="1" applyFont="1" applyBorder="1" applyAlignment="1" applyProtection="1">
      <alignment vertical="center"/>
    </xf>
    <xf numFmtId="178" fontId="6" fillId="0" borderId="0" xfId="1" applyNumberFormat="1" applyFont="1" applyAlignment="1" applyProtection="1">
      <alignment vertical="center"/>
    </xf>
    <xf numFmtId="0" fontId="10" fillId="0" borderId="6" xfId="1" applyFont="1" applyBorder="1" applyAlignment="1" applyProtection="1">
      <alignment vertical="center"/>
    </xf>
    <xf numFmtId="0" fontId="10" fillId="0" borderId="6" xfId="1" applyFont="1" applyBorder="1" applyAlignment="1" applyProtection="1">
      <alignment horizontal="left" vertical="center"/>
    </xf>
    <xf numFmtId="0" fontId="10" fillId="0" borderId="7" xfId="1" applyFont="1" applyBorder="1" applyAlignment="1" applyProtection="1">
      <alignment horizontal="left" vertical="center"/>
    </xf>
    <xf numFmtId="0" fontId="6" fillId="0" borderId="10" xfId="1" applyFont="1" applyBorder="1" applyAlignment="1" applyProtection="1">
      <alignment vertical="center"/>
    </xf>
    <xf numFmtId="0" fontId="6" fillId="0" borderId="3" xfId="1" applyFont="1" applyBorder="1" applyAlignment="1" applyProtection="1">
      <alignment vertical="center"/>
    </xf>
    <xf numFmtId="0" fontId="13" fillId="0" borderId="0" xfId="1" applyFont="1" applyFill="1" applyBorder="1" applyAlignment="1" applyProtection="1">
      <alignment horizontal="center" vertical="center"/>
    </xf>
    <xf numFmtId="0" fontId="3" fillId="0" borderId="0" xfId="1" applyFont="1" applyFill="1" applyBorder="1" applyAlignment="1" applyProtection="1">
      <alignment vertical="center"/>
    </xf>
    <xf numFmtId="0" fontId="10" fillId="0" borderId="3" xfId="1" applyFont="1" applyBorder="1" applyAlignment="1" applyProtection="1">
      <alignment vertical="center"/>
    </xf>
    <xf numFmtId="0" fontId="11" fillId="0" borderId="4" xfId="2" applyBorder="1" applyAlignment="1" applyProtection="1">
      <alignment vertical="center"/>
    </xf>
    <xf numFmtId="0" fontId="6" fillId="0" borderId="0" xfId="1" applyFont="1" applyBorder="1" applyAlignment="1" applyProtection="1">
      <alignment horizontal="center" vertical="center" textRotation="255"/>
    </xf>
    <xf numFmtId="0" fontId="6" fillId="0" borderId="0" xfId="1" applyFont="1" applyBorder="1" applyAlignment="1" applyProtection="1">
      <alignment horizontal="distributed" vertical="center"/>
    </xf>
    <xf numFmtId="0" fontId="17" fillId="0" borderId="0" xfId="1" applyFont="1" applyAlignment="1" applyProtection="1">
      <alignment vertical="center"/>
    </xf>
    <xf numFmtId="0" fontId="2" fillId="0" borderId="0" xfId="1" applyAlignment="1" applyProtection="1">
      <alignment vertical="center"/>
    </xf>
    <xf numFmtId="0" fontId="17" fillId="0" borderId="0" xfId="1" applyFont="1" applyAlignment="1" applyProtection="1">
      <alignment vertical="center" wrapText="1"/>
    </xf>
    <xf numFmtId="0" fontId="14" fillId="0" borderId="0" xfId="4" applyAlignment="1" applyProtection="1">
      <alignment horizontal="left" vertical="center"/>
    </xf>
    <xf numFmtId="0" fontId="17" fillId="0" borderId="0" xfId="1" quotePrefix="1" applyFont="1" applyBorder="1" applyAlignment="1" applyProtection="1">
      <alignment horizontal="center" vertical="center" wrapText="1"/>
    </xf>
    <xf numFmtId="0" fontId="17" fillId="0" borderId="0" xfId="1" applyFont="1" applyBorder="1" applyAlignment="1" applyProtection="1">
      <alignment horizontal="left" vertical="center"/>
    </xf>
    <xf numFmtId="0" fontId="10" fillId="0" borderId="7" xfId="1" applyFont="1" applyBorder="1" applyAlignment="1" applyProtection="1">
      <alignment vertical="center"/>
    </xf>
    <xf numFmtId="0" fontId="3" fillId="0" borderId="0" xfId="1" applyFont="1" applyFill="1" applyBorder="1" applyAlignment="1" applyProtection="1">
      <alignment horizontal="center" vertical="center"/>
    </xf>
    <xf numFmtId="0" fontId="10" fillId="0" borderId="4" xfId="1" applyFont="1" applyBorder="1" applyAlignment="1" applyProtection="1">
      <alignment vertical="center"/>
    </xf>
    <xf numFmtId="49" fontId="6" fillId="0" borderId="0" xfId="1" applyNumberFormat="1" applyFont="1" applyBorder="1" applyAlignment="1" applyProtection="1">
      <alignment vertical="center"/>
    </xf>
    <xf numFmtId="0" fontId="6" fillId="0" borderId="0" xfId="1" applyFont="1" applyFill="1" applyAlignment="1" applyProtection="1">
      <alignment vertical="center"/>
    </xf>
    <xf numFmtId="0" fontId="6" fillId="0" borderId="0" xfId="1" applyFont="1" applyFill="1" applyBorder="1" applyAlignment="1" applyProtection="1">
      <alignment vertical="center"/>
    </xf>
    <xf numFmtId="0" fontId="20" fillId="0" borderId="0" xfId="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Border="1" applyAlignment="1" applyProtection="1">
      <alignment vertical="center"/>
    </xf>
    <xf numFmtId="0" fontId="6" fillId="0" borderId="13" xfId="1" applyFont="1" applyBorder="1" applyAlignment="1" applyProtection="1">
      <alignment vertical="center"/>
    </xf>
    <xf numFmtId="0" fontId="12" fillId="0" borderId="0" xfId="1" applyFont="1" applyBorder="1" applyAlignment="1" applyProtection="1">
      <alignment vertical="center"/>
    </xf>
    <xf numFmtId="0" fontId="16" fillId="0" borderId="0" xfId="1" applyFont="1" applyAlignment="1" applyProtection="1">
      <alignment vertical="center"/>
    </xf>
    <xf numFmtId="0" fontId="23" fillId="0" borderId="0" xfId="1" applyFont="1" applyAlignment="1" applyProtection="1"/>
    <xf numFmtId="0" fontId="20" fillId="0" borderId="0" xfId="1" applyFont="1" applyAlignment="1" applyProtection="1">
      <alignment vertical="center"/>
    </xf>
    <xf numFmtId="0" fontId="2" fillId="0" borderId="0" xfId="1" applyFont="1" applyAlignment="1" applyProtection="1">
      <alignment vertical="center"/>
    </xf>
    <xf numFmtId="0" fontId="28" fillId="0" borderId="0" xfId="1" applyFont="1" applyBorder="1" applyAlignment="1" applyProtection="1">
      <alignment vertical="center"/>
    </xf>
    <xf numFmtId="0" fontId="29" fillId="0" borderId="0" xfId="1" applyFont="1" applyBorder="1" applyAlignment="1" applyProtection="1">
      <alignment horizontal="center" vertical="center"/>
    </xf>
    <xf numFmtId="0" fontId="30" fillId="0" borderId="0" xfId="1" applyFont="1" applyBorder="1" applyAlignment="1" applyProtection="1">
      <alignment vertical="center"/>
    </xf>
    <xf numFmtId="0" fontId="31" fillId="0" borderId="0" xfId="1" applyFont="1" applyBorder="1" applyAlignment="1" applyProtection="1">
      <alignment vertical="center"/>
    </xf>
    <xf numFmtId="0" fontId="10" fillId="0" borderId="2" xfId="1" applyFont="1" applyBorder="1" applyAlignment="1" applyProtection="1">
      <alignment horizontal="right" vertical="center"/>
    </xf>
    <xf numFmtId="0" fontId="13" fillId="3" borderId="2" xfId="1" applyFont="1" applyFill="1" applyBorder="1" applyAlignment="1" applyProtection="1">
      <alignment horizontal="center" vertical="center"/>
      <protection locked="0"/>
    </xf>
    <xf numFmtId="0" fontId="13" fillId="3" borderId="3" xfId="1" applyFont="1" applyFill="1" applyBorder="1" applyAlignment="1" applyProtection="1">
      <alignment horizontal="center" vertical="center"/>
      <protection locked="0"/>
    </xf>
    <xf numFmtId="0" fontId="17" fillId="0" borderId="0" xfId="1" quotePrefix="1" applyFont="1" applyBorder="1" applyAlignment="1" applyProtection="1">
      <alignment horizontal="left" vertical="center" indent="1"/>
    </xf>
    <xf numFmtId="0" fontId="26" fillId="0" borderId="0" xfId="2" applyNumberFormat="1" applyFont="1" applyFill="1" applyBorder="1" applyAlignment="1" applyProtection="1">
      <alignment vertical="center"/>
    </xf>
    <xf numFmtId="0" fontId="6" fillId="0" borderId="25" xfId="1" applyFont="1" applyBorder="1" applyAlignment="1" applyProtection="1">
      <alignment vertical="center"/>
    </xf>
    <xf numFmtId="0" fontId="6" fillId="0" borderId="10" xfId="1" applyFont="1" applyFill="1" applyBorder="1" applyAlignment="1" applyProtection="1">
      <alignment vertical="center"/>
    </xf>
    <xf numFmtId="181" fontId="17" fillId="0" borderId="0" xfId="4" applyNumberFormat="1" applyFont="1" applyAlignment="1">
      <alignment vertical="center"/>
    </xf>
    <xf numFmtId="0" fontId="35" fillId="0" borderId="0" xfId="4" applyFont="1" applyAlignment="1">
      <alignment vertical="center" wrapText="1"/>
    </xf>
    <xf numFmtId="181" fontId="17" fillId="0" borderId="0" xfId="4" applyNumberFormat="1" applyFont="1" applyAlignment="1">
      <alignment horizontal="center" vertical="center"/>
    </xf>
    <xf numFmtId="181" fontId="17" fillId="0" borderId="33" xfId="4" applyNumberFormat="1" applyFont="1" applyBorder="1" applyAlignment="1">
      <alignment horizontal="center" vertical="center"/>
    </xf>
    <xf numFmtId="181" fontId="37" fillId="0" borderId="0" xfId="4" applyNumberFormat="1" applyFont="1" applyAlignment="1">
      <alignment vertical="center"/>
    </xf>
    <xf numFmtId="0" fontId="21" fillId="0" borderId="0" xfId="4" applyFont="1" applyAlignment="1">
      <alignment vertical="center"/>
    </xf>
    <xf numFmtId="181" fontId="17" fillId="0" borderId="34" xfId="4" applyNumberFormat="1" applyFont="1" applyBorder="1" applyAlignment="1">
      <alignment horizontal="center" vertical="center"/>
    </xf>
    <xf numFmtId="181" fontId="19" fillId="0" borderId="44" xfId="4" applyNumberFormat="1" applyFont="1" applyBorder="1" applyAlignment="1">
      <alignment horizontal="center" vertical="center" shrinkToFit="1"/>
    </xf>
    <xf numFmtId="0" fontId="14" fillId="6" borderId="0" xfId="4" applyFill="1" applyAlignment="1">
      <alignment vertical="center"/>
    </xf>
    <xf numFmtId="0" fontId="39" fillId="0" borderId="0" xfId="1" applyFont="1" applyAlignment="1" applyProtection="1">
      <alignment vertical="center"/>
    </xf>
    <xf numFmtId="0" fontId="15" fillId="0" borderId="6" xfId="2" applyNumberFormat="1" applyFont="1" applyFill="1" applyBorder="1" applyAlignment="1" applyProtection="1">
      <alignment vertical="center"/>
    </xf>
    <xf numFmtId="0" fontId="33" fillId="0" borderId="0" xfId="1" applyFont="1" applyAlignment="1" applyProtection="1">
      <alignment vertical="center"/>
    </xf>
    <xf numFmtId="0" fontId="6" fillId="0" borderId="6" xfId="1" applyFont="1" applyBorder="1" applyAlignment="1" applyProtection="1">
      <alignment vertical="center"/>
    </xf>
    <xf numFmtId="0" fontId="15" fillId="0" borderId="0" xfId="2" applyNumberFormat="1" applyFont="1" applyFill="1" applyBorder="1" applyAlignment="1" applyProtection="1">
      <alignment vertical="center"/>
    </xf>
    <xf numFmtId="0" fontId="0" fillId="7" borderId="0" xfId="0" applyFill="1">
      <alignment vertical="center"/>
    </xf>
    <xf numFmtId="0" fontId="0" fillId="8" borderId="0" xfId="0" applyFill="1">
      <alignment vertical="center"/>
    </xf>
    <xf numFmtId="0" fontId="0" fillId="9" borderId="0" xfId="0" applyFill="1">
      <alignment vertical="center"/>
    </xf>
    <xf numFmtId="49" fontId="0" fillId="0" borderId="0" xfId="0" applyNumberFormat="1">
      <alignment vertical="center"/>
    </xf>
    <xf numFmtId="57" fontId="0" fillId="0" borderId="0" xfId="0" applyNumberFormat="1">
      <alignment vertical="center"/>
    </xf>
    <xf numFmtId="0" fontId="0" fillId="0" borderId="0" xfId="0" applyFill="1">
      <alignment vertical="center"/>
    </xf>
    <xf numFmtId="0" fontId="44" fillId="0" borderId="0" xfId="1" applyFont="1" applyFill="1" applyBorder="1" applyAlignment="1" applyProtection="1">
      <alignment vertical="center"/>
    </xf>
    <xf numFmtId="0" fontId="43" fillId="0" borderId="0" xfId="1" applyFont="1" applyFill="1" applyBorder="1" applyAlignment="1" applyProtection="1">
      <alignment vertical="center"/>
    </xf>
    <xf numFmtId="0" fontId="17" fillId="0" borderId="0" xfId="1" applyFont="1" applyFill="1" applyBorder="1" applyAlignment="1" applyProtection="1">
      <alignment vertical="center"/>
    </xf>
    <xf numFmtId="181" fontId="16" fillId="0" borderId="55" xfId="4" applyNumberFormat="1" applyFont="1" applyBorder="1" applyAlignment="1">
      <alignment horizontal="center" vertical="center" shrinkToFit="1"/>
    </xf>
    <xf numFmtId="181" fontId="16" fillId="0" borderId="56" xfId="4" applyNumberFormat="1" applyFont="1" applyBorder="1" applyAlignment="1">
      <alignment horizontal="center" vertical="center" shrinkToFit="1"/>
    </xf>
    <xf numFmtId="181" fontId="16" fillId="0" borderId="57" xfId="4" applyNumberFormat="1" applyFont="1" applyBorder="1" applyAlignment="1">
      <alignment horizontal="center" vertical="center" shrinkToFit="1"/>
    </xf>
    <xf numFmtId="181" fontId="21" fillId="0" borderId="59" xfId="4" applyNumberFormat="1" applyFont="1" applyBorder="1" applyAlignment="1">
      <alignment horizontal="center" vertical="center"/>
    </xf>
    <xf numFmtId="181" fontId="21" fillId="0" borderId="60" xfId="4" applyNumberFormat="1" applyFont="1" applyBorder="1" applyAlignment="1">
      <alignment horizontal="center" vertical="center"/>
    </xf>
    <xf numFmtId="181" fontId="21" fillId="0" borderId="61" xfId="4" applyNumberFormat="1" applyFont="1" applyBorder="1" applyAlignment="1">
      <alignment horizontal="center" vertical="center"/>
    </xf>
    <xf numFmtId="181" fontId="21" fillId="0" borderId="62" xfId="4" applyNumberFormat="1" applyFont="1" applyBorder="1" applyAlignment="1">
      <alignment horizontal="center" vertical="center"/>
    </xf>
    <xf numFmtId="181" fontId="17" fillId="11" borderId="44" xfId="4" applyNumberFormat="1" applyFont="1" applyFill="1" applyBorder="1" applyAlignment="1">
      <alignment horizontal="center" vertical="center"/>
    </xf>
    <xf numFmtId="0" fontId="6" fillId="0" borderId="0" xfId="1" applyFont="1" applyAlignment="1" applyProtection="1">
      <alignment vertical="center" shrinkToFit="1"/>
    </xf>
    <xf numFmtId="0" fontId="6" fillId="0" borderId="0" xfId="1" applyFont="1" applyBorder="1" applyAlignment="1" applyProtection="1">
      <alignment vertical="center" shrinkToFit="1"/>
    </xf>
    <xf numFmtId="0" fontId="14" fillId="0" borderId="0" xfId="4" applyBorder="1" applyAlignment="1" applyProtection="1">
      <alignment vertical="center" shrinkToFit="1"/>
    </xf>
    <xf numFmtId="0" fontId="15" fillId="0" borderId="0" xfId="3" applyFont="1" applyAlignment="1" applyProtection="1">
      <alignment vertical="center" shrinkToFit="1"/>
    </xf>
    <xf numFmtId="0" fontId="19" fillId="0" borderId="0" xfId="1" applyFont="1" applyBorder="1" applyAlignment="1" applyProtection="1">
      <alignment vertical="top" shrinkToFit="1"/>
    </xf>
    <xf numFmtId="0" fontId="17" fillId="0" borderId="0" xfId="1" applyFont="1" applyBorder="1" applyAlignment="1" applyProtection="1">
      <alignment vertical="center"/>
    </xf>
    <xf numFmtId="0" fontId="17" fillId="0" borderId="0" xfId="1" applyFont="1" applyBorder="1" applyAlignment="1" applyProtection="1">
      <alignment horizontal="left" vertical="center" indent="1"/>
    </xf>
    <xf numFmtId="181" fontId="17" fillId="0" borderId="0" xfId="4" applyNumberFormat="1" applyFont="1" applyAlignment="1">
      <alignment vertical="center" wrapText="1"/>
    </xf>
    <xf numFmtId="0" fontId="21" fillId="0" borderId="0" xfId="4" applyFont="1" applyAlignment="1">
      <alignment vertical="center" wrapText="1"/>
    </xf>
    <xf numFmtId="0" fontId="10" fillId="0" borderId="0" xfId="1" applyFont="1" applyFill="1" applyBorder="1" applyAlignment="1" applyProtection="1">
      <alignment vertical="center"/>
    </xf>
    <xf numFmtId="0" fontId="10" fillId="0" borderId="21" xfId="1" applyFont="1" applyFill="1" applyBorder="1" applyAlignment="1" applyProtection="1">
      <alignment vertical="center"/>
    </xf>
    <xf numFmtId="181" fontId="36" fillId="5" borderId="37" xfId="4" applyNumberFormat="1" applyFont="1" applyFill="1" applyBorder="1" applyAlignment="1" applyProtection="1">
      <alignment horizontal="center" vertical="center"/>
      <protection locked="0"/>
    </xf>
    <xf numFmtId="176" fontId="21" fillId="5" borderId="37" xfId="4" applyNumberFormat="1" applyFont="1" applyFill="1" applyBorder="1" applyAlignment="1" applyProtection="1">
      <alignment horizontal="center" vertical="center"/>
      <protection locked="0"/>
    </xf>
    <xf numFmtId="182" fontId="10" fillId="5" borderId="37" xfId="4" applyNumberFormat="1" applyFont="1" applyFill="1" applyBorder="1" applyAlignment="1" applyProtection="1">
      <alignment horizontal="center" vertical="center"/>
      <protection locked="0"/>
    </xf>
    <xf numFmtId="181" fontId="36" fillId="5" borderId="40" xfId="4" applyNumberFormat="1" applyFont="1" applyFill="1" applyBorder="1" applyAlignment="1" applyProtection="1">
      <alignment horizontal="center" vertical="center"/>
      <protection locked="0"/>
    </xf>
    <xf numFmtId="176" fontId="21" fillId="5" borderId="40" xfId="4" applyNumberFormat="1" applyFont="1" applyFill="1" applyBorder="1" applyAlignment="1" applyProtection="1">
      <alignment horizontal="center" vertical="center"/>
      <protection locked="0"/>
    </xf>
    <xf numFmtId="182" fontId="10" fillId="5" borderId="40" xfId="4" applyNumberFormat="1" applyFont="1" applyFill="1" applyBorder="1" applyAlignment="1" applyProtection="1">
      <alignment horizontal="center" vertical="center"/>
      <protection locked="0"/>
    </xf>
    <xf numFmtId="181" fontId="36" fillId="5" borderId="43" xfId="4" applyNumberFormat="1" applyFont="1" applyFill="1" applyBorder="1" applyAlignment="1" applyProtection="1">
      <alignment horizontal="center" vertical="center"/>
      <protection locked="0"/>
    </xf>
    <xf numFmtId="176" fontId="21" fillId="5" borderId="43" xfId="4" applyNumberFormat="1" applyFont="1" applyFill="1" applyBorder="1" applyAlignment="1" applyProtection="1">
      <alignment horizontal="center" vertical="center"/>
      <protection locked="0"/>
    </xf>
    <xf numFmtId="181" fontId="36" fillId="5" borderId="47" xfId="4" applyNumberFormat="1" applyFont="1" applyFill="1" applyBorder="1" applyAlignment="1" applyProtection="1">
      <alignment horizontal="center" vertical="center"/>
      <protection locked="0"/>
    </xf>
    <xf numFmtId="176" fontId="21" fillId="5" borderId="47" xfId="4" applyNumberFormat="1" applyFont="1" applyFill="1" applyBorder="1" applyAlignment="1" applyProtection="1">
      <alignment horizontal="center" vertical="center"/>
      <protection locked="0"/>
    </xf>
    <xf numFmtId="182" fontId="10" fillId="5" borderId="47" xfId="4" applyNumberFormat="1" applyFont="1" applyFill="1" applyBorder="1" applyAlignment="1" applyProtection="1">
      <alignment horizontal="center" vertical="center"/>
      <protection locked="0"/>
    </xf>
    <xf numFmtId="0" fontId="16" fillId="0" borderId="24" xfId="4" applyFont="1" applyFill="1" applyBorder="1" applyAlignment="1" applyProtection="1">
      <alignment horizontal="center" vertical="center" wrapText="1"/>
    </xf>
    <xf numFmtId="0" fontId="16" fillId="0" borderId="23" xfId="4" applyFont="1" applyFill="1" applyBorder="1" applyAlignment="1" applyProtection="1">
      <alignment horizontal="center" vertical="center" wrapText="1"/>
    </xf>
    <xf numFmtId="0" fontId="6" fillId="0" borderId="25" xfId="1" applyFont="1" applyBorder="1" applyAlignment="1" applyProtection="1">
      <alignment horizontal="center" vertical="center"/>
    </xf>
    <xf numFmtId="0" fontId="27" fillId="10" borderId="24" xfId="4" applyFont="1" applyFill="1" applyBorder="1" applyAlignment="1" applyProtection="1">
      <alignment horizontal="center" vertical="center" shrinkToFit="1"/>
    </xf>
    <xf numFmtId="0" fontId="27" fillId="4" borderId="23" xfId="4" applyFont="1" applyFill="1" applyBorder="1" applyAlignment="1" applyProtection="1">
      <alignment horizontal="center" vertical="center" shrinkToFit="1"/>
    </xf>
    <xf numFmtId="0" fontId="27" fillId="10" borderId="23" xfId="4" applyFont="1" applyFill="1" applyBorder="1" applyAlignment="1" applyProtection="1">
      <alignment horizontal="center" vertical="center" shrinkToFit="1"/>
    </xf>
    <xf numFmtId="0" fontId="27" fillId="4" borderId="28" xfId="4" applyFont="1" applyFill="1" applyBorder="1" applyAlignment="1" applyProtection="1">
      <alignment horizontal="center" vertical="center" shrinkToFit="1"/>
    </xf>
    <xf numFmtId="0" fontId="27" fillId="10" borderId="24" xfId="4" applyFont="1" applyFill="1" applyBorder="1" applyAlignment="1" applyProtection="1">
      <alignment horizontal="center" vertical="center"/>
    </xf>
    <xf numFmtId="0" fontId="27" fillId="4" borderId="23" xfId="4" applyFont="1" applyFill="1" applyBorder="1" applyAlignment="1" applyProtection="1">
      <alignment horizontal="center" vertical="center"/>
    </xf>
    <xf numFmtId="0" fontId="16" fillId="0" borderId="28" xfId="4" applyFont="1" applyFill="1" applyBorder="1" applyAlignment="1" applyProtection="1">
      <alignment horizontal="center" vertical="center" wrapText="1"/>
    </xf>
    <xf numFmtId="177" fontId="27" fillId="0" borderId="52" xfId="4" applyNumberFormat="1" applyFont="1" applyFill="1" applyBorder="1" applyAlignment="1" applyProtection="1">
      <alignment horizontal="center" vertical="center"/>
    </xf>
    <xf numFmtId="0" fontId="16" fillId="0" borderId="26" xfId="4" applyFont="1" applyFill="1" applyBorder="1" applyAlignment="1" applyProtection="1">
      <alignment horizontal="center" vertical="center" wrapText="1"/>
    </xf>
    <xf numFmtId="0" fontId="16" fillId="0" borderId="53" xfId="4" applyFont="1" applyFill="1" applyBorder="1" applyAlignment="1" applyProtection="1">
      <alignment horizontal="center" vertical="center" wrapText="1"/>
    </xf>
    <xf numFmtId="177" fontId="27" fillId="10" borderId="23" xfId="4" applyNumberFormat="1" applyFont="1" applyFill="1" applyBorder="1" applyAlignment="1" applyProtection="1">
      <alignment horizontal="center" vertical="center"/>
    </xf>
    <xf numFmtId="177" fontId="27" fillId="4" borderId="23" xfId="4" applyNumberFormat="1" applyFont="1" applyFill="1" applyBorder="1" applyAlignment="1" applyProtection="1">
      <alignment horizontal="center" vertical="center"/>
    </xf>
    <xf numFmtId="177" fontId="27" fillId="4" borderId="66" xfId="4" applyNumberFormat="1" applyFont="1" applyFill="1" applyBorder="1" applyAlignment="1" applyProtection="1">
      <alignment horizontal="center" vertical="center"/>
    </xf>
    <xf numFmtId="0" fontId="9" fillId="0" borderId="2" xfId="1" applyFont="1" applyBorder="1" applyAlignment="1" applyProtection="1">
      <alignment horizontal="center" vertical="center"/>
    </xf>
    <xf numFmtId="0" fontId="9" fillId="0" borderId="3" xfId="1" applyFont="1" applyBorder="1" applyAlignment="1" applyProtection="1">
      <alignment horizontal="center" vertical="center"/>
    </xf>
    <xf numFmtId="0" fontId="9" fillId="0" borderId="4" xfId="1" applyFont="1" applyBorder="1" applyAlignment="1" applyProtection="1">
      <alignment horizontal="center" vertical="center"/>
    </xf>
    <xf numFmtId="0" fontId="6" fillId="0" borderId="2" xfId="1" applyFont="1" applyBorder="1" applyAlignment="1" applyProtection="1">
      <alignment horizontal="center" vertical="center"/>
    </xf>
    <xf numFmtId="0" fontId="6" fillId="0" borderId="3" xfId="1" applyFont="1" applyBorder="1" applyAlignment="1" applyProtection="1">
      <alignment horizontal="center" vertical="center"/>
    </xf>
    <xf numFmtId="0" fontId="6" fillId="0" borderId="4" xfId="1" applyFont="1" applyBorder="1" applyAlignment="1" applyProtection="1">
      <alignment horizontal="center" vertical="center"/>
    </xf>
    <xf numFmtId="0" fontId="10" fillId="0" borderId="2" xfId="1" applyFont="1" applyBorder="1" applyAlignment="1" applyProtection="1">
      <alignment horizontal="center" vertical="center"/>
    </xf>
    <xf numFmtId="0" fontId="10" fillId="0" borderId="3" xfId="1" applyFont="1" applyBorder="1" applyAlignment="1" applyProtection="1">
      <alignment horizontal="center" vertical="center"/>
    </xf>
    <xf numFmtId="0" fontId="10" fillId="0" borderId="4" xfId="1" applyFont="1" applyBorder="1" applyAlignment="1" applyProtection="1">
      <alignment horizontal="center" vertical="center"/>
    </xf>
    <xf numFmtId="0" fontId="15" fillId="0" borderId="2" xfId="2" applyNumberFormat="1" applyFont="1" applyFill="1" applyBorder="1" applyAlignment="1" applyProtection="1">
      <alignment horizontal="center" vertical="center"/>
    </xf>
    <xf numFmtId="0" fontId="15" fillId="0" borderId="3" xfId="2" applyNumberFormat="1" applyFont="1" applyFill="1" applyBorder="1" applyAlignment="1" applyProtection="1">
      <alignment horizontal="center" vertical="center"/>
    </xf>
    <xf numFmtId="0" fontId="15" fillId="0" borderId="4" xfId="2" applyNumberFormat="1" applyFont="1" applyFill="1" applyBorder="1" applyAlignment="1" applyProtection="1">
      <alignment horizontal="center" vertical="center"/>
    </xf>
    <xf numFmtId="0" fontId="27" fillId="0" borderId="23" xfId="4" applyFont="1" applyFill="1" applyBorder="1" applyAlignment="1" applyProtection="1">
      <alignment horizontal="center" vertical="center" shrinkToFit="1"/>
    </xf>
    <xf numFmtId="0" fontId="27" fillId="0" borderId="28" xfId="4" applyFont="1" applyFill="1" applyBorder="1" applyAlignment="1" applyProtection="1">
      <alignment horizontal="center" vertical="center" shrinkToFit="1"/>
    </xf>
    <xf numFmtId="0" fontId="9" fillId="0" borderId="1" xfId="1" applyFont="1" applyBorder="1" applyAlignment="1" applyProtection="1">
      <alignment horizontal="center" vertical="center"/>
    </xf>
    <xf numFmtId="0" fontId="10" fillId="10" borderId="4" xfId="1" applyFont="1" applyFill="1" applyBorder="1" applyAlignment="1" applyProtection="1">
      <alignment horizontal="center" vertical="center"/>
    </xf>
    <xf numFmtId="0" fontId="10" fillId="4" borderId="1" xfId="1" applyFont="1" applyFill="1" applyBorder="1" applyAlignment="1" applyProtection="1">
      <alignment horizontal="center" vertical="center"/>
    </xf>
    <xf numFmtId="0" fontId="27" fillId="10" borderId="4" xfId="2" applyNumberFormat="1" applyFont="1" applyFill="1" applyBorder="1" applyAlignment="1" applyProtection="1">
      <alignment horizontal="center" vertical="center"/>
    </xf>
    <xf numFmtId="0" fontId="27" fillId="4" borderId="1" xfId="2" applyNumberFormat="1" applyFont="1" applyFill="1" applyBorder="1" applyAlignment="1" applyProtection="1">
      <alignment horizontal="center" vertical="center"/>
    </xf>
    <xf numFmtId="0" fontId="40" fillId="10" borderId="1" xfId="1" applyFont="1" applyFill="1" applyBorder="1" applyAlignment="1" applyProtection="1">
      <alignment horizontal="center" vertical="center"/>
    </xf>
    <xf numFmtId="0" fontId="40" fillId="4" borderId="1" xfId="1" applyFont="1" applyFill="1" applyBorder="1" applyAlignment="1" applyProtection="1">
      <alignment horizontal="center" vertical="center"/>
    </xf>
    <xf numFmtId="0" fontId="10" fillId="5" borderId="2" xfId="1" applyFont="1" applyFill="1" applyBorder="1" applyAlignment="1" applyProtection="1">
      <alignment horizontal="center" vertical="center"/>
      <protection locked="0"/>
    </xf>
    <xf numFmtId="0" fontId="10" fillId="5" borderId="3" xfId="1" applyFont="1" applyFill="1" applyBorder="1" applyAlignment="1" applyProtection="1">
      <alignment horizontal="center" vertical="center"/>
      <protection locked="0"/>
    </xf>
    <xf numFmtId="0" fontId="10" fillId="5" borderId="54" xfId="1" applyFont="1" applyFill="1" applyBorder="1" applyAlignment="1" applyProtection="1">
      <alignment horizontal="center" vertical="center"/>
      <protection locked="0"/>
    </xf>
    <xf numFmtId="0" fontId="10" fillId="5" borderId="1" xfId="1" applyFont="1" applyFill="1" applyBorder="1" applyAlignment="1" applyProtection="1">
      <alignment horizontal="center" vertical="center"/>
      <protection locked="0"/>
    </xf>
    <xf numFmtId="0" fontId="10" fillId="5" borderId="50" xfId="1" applyFont="1" applyFill="1" applyBorder="1" applyAlignment="1" applyProtection="1">
      <alignment horizontal="center" vertical="center"/>
      <protection locked="0"/>
    </xf>
    <xf numFmtId="0" fontId="27" fillId="5" borderId="1" xfId="2" applyNumberFormat="1" applyFont="1" applyFill="1" applyBorder="1" applyAlignment="1" applyProtection="1">
      <alignment horizontal="center" vertical="center" shrinkToFit="1"/>
      <protection locked="0"/>
    </xf>
    <xf numFmtId="0" fontId="27" fillId="5" borderId="50" xfId="2" applyNumberFormat="1" applyFont="1" applyFill="1" applyBorder="1" applyAlignment="1" applyProtection="1">
      <alignment horizontal="center" vertical="center" shrinkToFit="1"/>
      <protection locked="0"/>
    </xf>
    <xf numFmtId="0" fontId="10" fillId="10" borderId="51" xfId="1" applyFont="1" applyFill="1" applyBorder="1" applyAlignment="1" applyProtection="1">
      <alignment horizontal="center" vertical="center"/>
    </xf>
    <xf numFmtId="0" fontId="10" fillId="4" borderId="51" xfId="1" applyFont="1" applyFill="1" applyBorder="1" applyAlignment="1" applyProtection="1">
      <alignment horizontal="center" vertical="center"/>
    </xf>
    <xf numFmtId="0" fontId="41" fillId="10" borderId="3" xfId="1" applyFont="1" applyFill="1" applyBorder="1" applyAlignment="1" applyProtection="1">
      <alignment horizontal="center" vertical="center"/>
    </xf>
    <xf numFmtId="0" fontId="41" fillId="4" borderId="4" xfId="1" applyFont="1" applyFill="1" applyBorder="1" applyAlignment="1" applyProtection="1">
      <alignment horizontal="center" vertical="center"/>
    </xf>
    <xf numFmtId="0" fontId="41" fillId="4" borderId="3" xfId="1" applyFont="1" applyFill="1" applyBorder="1" applyAlignment="1" applyProtection="1">
      <alignment horizontal="center" vertical="center"/>
    </xf>
    <xf numFmtId="0" fontId="6" fillId="0" borderId="1" xfId="1" applyFont="1" applyBorder="1" applyAlignment="1" applyProtection="1">
      <alignment horizontal="center" vertical="center"/>
    </xf>
    <xf numFmtId="0" fontId="6" fillId="0" borderId="1" xfId="1" applyFont="1" applyBorder="1" applyAlignment="1" applyProtection="1">
      <alignment horizontal="center" vertical="center" wrapText="1"/>
    </xf>
    <xf numFmtId="0" fontId="6" fillId="0" borderId="1" xfId="1" applyFont="1" applyBorder="1" applyAlignment="1" applyProtection="1">
      <alignment horizontal="center" vertical="center" wrapText="1" shrinkToFit="1"/>
    </xf>
    <xf numFmtId="0" fontId="6" fillId="0" borderId="1" xfId="1" applyFont="1" applyBorder="1" applyAlignment="1" applyProtection="1">
      <alignment horizontal="center" vertical="center" shrinkToFit="1"/>
    </xf>
    <xf numFmtId="0" fontId="10" fillId="5" borderId="5" xfId="1" applyFont="1" applyFill="1" applyBorder="1" applyAlignment="1" applyProtection="1">
      <alignment horizontal="center" vertical="center"/>
      <protection locked="0"/>
    </xf>
    <xf numFmtId="0" fontId="10" fillId="5" borderId="6" xfId="1" applyFont="1" applyFill="1" applyBorder="1" applyAlignment="1" applyProtection="1">
      <alignment horizontal="center" vertical="center"/>
      <protection locked="0"/>
    </xf>
    <xf numFmtId="0" fontId="10" fillId="5" borderId="72" xfId="1" applyFont="1" applyFill="1" applyBorder="1" applyAlignment="1" applyProtection="1">
      <alignment horizontal="center" vertical="center"/>
      <protection locked="0"/>
    </xf>
    <xf numFmtId="0" fontId="10" fillId="5" borderId="11" xfId="1" applyFont="1" applyFill="1" applyBorder="1" applyAlignment="1" applyProtection="1">
      <alignment horizontal="center" vertical="center"/>
      <protection locked="0"/>
    </xf>
    <xf numFmtId="0" fontId="10" fillId="5" borderId="10" xfId="1" applyFont="1" applyFill="1" applyBorder="1" applyAlignment="1" applyProtection="1">
      <alignment horizontal="center" vertical="center"/>
      <protection locked="0"/>
    </xf>
    <xf numFmtId="0" fontId="10" fillId="5" borderId="73" xfId="1" applyFont="1" applyFill="1" applyBorder="1" applyAlignment="1" applyProtection="1">
      <alignment horizontal="center" vertical="center"/>
      <protection locked="0"/>
    </xf>
    <xf numFmtId="0" fontId="6" fillId="3" borderId="0" xfId="1" applyFont="1" applyFill="1" applyAlignment="1" applyProtection="1">
      <alignment horizontal="center" vertical="center"/>
      <protection locked="0"/>
    </xf>
    <xf numFmtId="0" fontId="16" fillId="0" borderId="14" xfId="1" applyFont="1" applyBorder="1" applyAlignment="1" applyProtection="1">
      <alignment horizontal="center" vertical="center"/>
    </xf>
    <xf numFmtId="0" fontId="16" fillId="0" borderId="15" xfId="1" applyFont="1" applyBorder="1" applyAlignment="1" applyProtection="1">
      <alignment horizontal="center" vertical="center"/>
    </xf>
    <xf numFmtId="0" fontId="16" fillId="0" borderId="16" xfId="1" applyFont="1" applyBorder="1" applyAlignment="1" applyProtection="1">
      <alignment horizontal="center" vertical="center"/>
    </xf>
    <xf numFmtId="176" fontId="16" fillId="0" borderId="5" xfId="1" applyNumberFormat="1" applyFont="1" applyBorder="1" applyAlignment="1" applyProtection="1">
      <alignment horizontal="center" vertical="center"/>
    </xf>
    <xf numFmtId="176" fontId="16" fillId="0" borderId="6" xfId="1" applyNumberFormat="1" applyFont="1" applyBorder="1" applyAlignment="1" applyProtection="1">
      <alignment horizontal="center" vertical="center"/>
    </xf>
    <xf numFmtId="176" fontId="16" fillId="0" borderId="7" xfId="1" applyNumberFormat="1" applyFont="1" applyBorder="1" applyAlignment="1" applyProtection="1">
      <alignment horizontal="center" vertical="center"/>
    </xf>
    <xf numFmtId="176" fontId="16" fillId="0" borderId="11" xfId="1" applyNumberFormat="1" applyFont="1" applyBorder="1" applyAlignment="1" applyProtection="1">
      <alignment horizontal="center" vertical="center"/>
    </xf>
    <xf numFmtId="176" fontId="16" fillId="0" borderId="10" xfId="1" applyNumberFormat="1" applyFont="1" applyBorder="1" applyAlignment="1" applyProtection="1">
      <alignment horizontal="center" vertical="center"/>
    </xf>
    <xf numFmtId="176" fontId="16" fillId="0" borderId="12" xfId="1" applyNumberFormat="1" applyFont="1" applyBorder="1" applyAlignment="1" applyProtection="1">
      <alignment horizontal="center" vertical="center"/>
    </xf>
    <xf numFmtId="0" fontId="16" fillId="0" borderId="17" xfId="1" applyFont="1" applyBorder="1" applyAlignment="1" applyProtection="1">
      <alignment vertical="center"/>
    </xf>
    <xf numFmtId="0" fontId="16" fillId="0" borderId="18" xfId="1" applyFont="1" applyBorder="1" applyAlignment="1" applyProtection="1">
      <alignment vertical="center"/>
    </xf>
    <xf numFmtId="0" fontId="16" fillId="0" borderId="19" xfId="1" applyFont="1" applyBorder="1" applyAlignment="1" applyProtection="1">
      <alignment vertical="center"/>
    </xf>
    <xf numFmtId="0" fontId="16" fillId="0" borderId="20" xfId="1" applyFont="1" applyBorder="1" applyAlignment="1" applyProtection="1">
      <alignment vertical="center"/>
    </xf>
    <xf numFmtId="0" fontId="16" fillId="0" borderId="21" xfId="1" applyFont="1" applyBorder="1" applyAlignment="1" applyProtection="1">
      <alignment vertical="center"/>
    </xf>
    <xf numFmtId="0" fontId="16" fillId="0" borderId="22" xfId="1" applyFont="1" applyBorder="1" applyAlignment="1" applyProtection="1">
      <alignment vertical="center"/>
    </xf>
    <xf numFmtId="0" fontId="15" fillId="0" borderId="1" xfId="2" applyNumberFormat="1" applyFont="1" applyFill="1" applyBorder="1" applyAlignment="1" applyProtection="1">
      <alignment horizontal="center" vertical="center"/>
    </xf>
    <xf numFmtId="0" fontId="6" fillId="3" borderId="2" xfId="1" applyFont="1" applyFill="1" applyBorder="1" applyAlignment="1" applyProtection="1">
      <alignment horizontal="left" vertical="center"/>
      <protection locked="0"/>
    </xf>
    <xf numFmtId="0" fontId="10" fillId="3" borderId="3" xfId="1" applyFont="1" applyFill="1" applyBorder="1" applyAlignment="1" applyProtection="1">
      <alignment horizontal="left" vertical="center"/>
      <protection locked="0"/>
    </xf>
    <xf numFmtId="0" fontId="10" fillId="3" borderId="4" xfId="1" applyFont="1" applyFill="1" applyBorder="1" applyAlignment="1" applyProtection="1">
      <alignment horizontal="left" vertical="center"/>
      <protection locked="0"/>
    </xf>
    <xf numFmtId="0" fontId="16" fillId="0" borderId="2" xfId="1" applyFont="1" applyBorder="1" applyAlignment="1" applyProtection="1">
      <alignment horizontal="center" vertical="center"/>
    </xf>
    <xf numFmtId="0" fontId="16" fillId="0" borderId="3" xfId="1" applyFont="1" applyBorder="1" applyAlignment="1" applyProtection="1">
      <alignment horizontal="center" vertical="center"/>
    </xf>
    <xf numFmtId="0" fontId="16" fillId="0" borderId="4" xfId="1" applyFont="1" applyBorder="1" applyAlignment="1" applyProtection="1">
      <alignment horizontal="center" vertical="center"/>
    </xf>
    <xf numFmtId="0" fontId="17" fillId="0" borderId="0" xfId="1" applyFont="1" applyBorder="1" applyAlignment="1" applyProtection="1">
      <alignment horizontal="left" vertical="center" indent="1"/>
    </xf>
    <xf numFmtId="0" fontId="6" fillId="0" borderId="1" xfId="1" applyFont="1" applyBorder="1" applyAlignment="1" applyProtection="1">
      <alignment horizontal="center" vertical="center" textRotation="255"/>
    </xf>
    <xf numFmtId="0" fontId="6" fillId="3" borderId="0" xfId="1" applyNumberFormat="1" applyFont="1" applyFill="1" applyAlignment="1" applyProtection="1">
      <alignment horizontal="center" vertical="center"/>
      <protection locked="0"/>
    </xf>
    <xf numFmtId="49" fontId="10" fillId="3" borderId="3" xfId="1" applyNumberFormat="1" applyFont="1" applyFill="1" applyBorder="1" applyAlignment="1" applyProtection="1">
      <alignment horizontal="center" vertical="center"/>
      <protection locked="0"/>
    </xf>
    <xf numFmtId="49" fontId="10" fillId="3" borderId="6" xfId="1" applyNumberFormat="1" applyFont="1" applyFill="1" applyBorder="1" applyAlignment="1" applyProtection="1">
      <alignment horizontal="center" vertical="center"/>
      <protection locked="0"/>
    </xf>
    <xf numFmtId="0" fontId="3" fillId="0" borderId="3" xfId="1" applyFont="1" applyBorder="1" applyAlignment="1" applyProtection="1">
      <alignment horizontal="center" vertical="center"/>
    </xf>
    <xf numFmtId="0" fontId="3" fillId="0" borderId="4" xfId="1" applyFont="1" applyBorder="1" applyAlignment="1" applyProtection="1">
      <alignment horizontal="center" vertical="center"/>
    </xf>
    <xf numFmtId="0" fontId="3" fillId="0" borderId="1" xfId="1" applyFont="1" applyBorder="1" applyAlignment="1" applyProtection="1">
      <alignment horizontal="center" vertical="center"/>
    </xf>
    <xf numFmtId="0" fontId="6" fillId="3" borderId="1" xfId="1" applyFont="1" applyFill="1" applyBorder="1" applyAlignment="1" applyProtection="1">
      <alignment vertical="center"/>
      <protection locked="0"/>
    </xf>
    <xf numFmtId="0" fontId="3" fillId="0" borderId="2" xfId="1" applyFont="1" applyBorder="1" applyAlignment="1" applyProtection="1">
      <alignment horizontal="center" vertical="center"/>
    </xf>
    <xf numFmtId="0" fontId="6" fillId="3" borderId="2" xfId="1" applyFont="1" applyFill="1" applyBorder="1" applyAlignment="1" applyProtection="1">
      <alignment vertical="center" shrinkToFit="1"/>
      <protection locked="0"/>
    </xf>
    <xf numFmtId="0" fontId="6" fillId="3" borderId="3" xfId="1" applyFont="1" applyFill="1" applyBorder="1" applyAlignment="1" applyProtection="1">
      <alignment vertical="center" shrinkToFit="1"/>
      <protection locked="0"/>
    </xf>
    <xf numFmtId="0" fontId="6" fillId="3" borderId="4" xfId="1" applyFont="1" applyFill="1" applyBorder="1" applyAlignment="1" applyProtection="1">
      <alignment vertical="center" shrinkToFit="1"/>
      <protection locked="0"/>
    </xf>
    <xf numFmtId="0" fontId="6" fillId="3" borderId="1" xfId="1" applyFont="1" applyFill="1" applyBorder="1" applyAlignment="1" applyProtection="1">
      <alignment vertical="center" shrinkToFit="1"/>
      <protection locked="0"/>
    </xf>
    <xf numFmtId="0" fontId="6" fillId="3" borderId="2" xfId="1" applyFont="1" applyFill="1" applyBorder="1" applyAlignment="1" applyProtection="1">
      <alignment vertical="center"/>
      <protection locked="0"/>
    </xf>
    <xf numFmtId="0" fontId="6" fillId="3" borderId="3" xfId="1" applyFont="1" applyFill="1" applyBorder="1" applyAlignment="1" applyProtection="1">
      <alignment vertical="center"/>
      <protection locked="0"/>
    </xf>
    <xf numFmtId="0" fontId="6" fillId="3" borderId="4" xfId="1" applyFont="1" applyFill="1" applyBorder="1" applyAlignment="1" applyProtection="1">
      <alignment vertical="center"/>
      <protection locked="0"/>
    </xf>
    <xf numFmtId="0" fontId="21" fillId="0" borderId="0" xfId="1" applyFont="1" applyBorder="1" applyAlignment="1" applyProtection="1">
      <alignment vertical="top" wrapText="1"/>
    </xf>
    <xf numFmtId="0" fontId="17" fillId="0" borderId="0" xfId="1" applyFont="1" applyBorder="1" applyAlignment="1" applyProtection="1">
      <alignment vertical="center"/>
    </xf>
    <xf numFmtId="0" fontId="32" fillId="3" borderId="23" xfId="4" applyFont="1" applyFill="1" applyBorder="1" applyAlignment="1" applyProtection="1">
      <alignment horizontal="center" vertical="center"/>
      <protection locked="0"/>
    </xf>
    <xf numFmtId="179" fontId="32" fillId="3" borderId="23" xfId="4" applyNumberFormat="1" applyFont="1" applyFill="1" applyBorder="1" applyAlignment="1" applyProtection="1">
      <alignment horizontal="center" vertical="center"/>
      <protection locked="0"/>
    </xf>
    <xf numFmtId="0" fontId="27" fillId="3" borderId="23" xfId="4" applyFont="1" applyFill="1" applyBorder="1" applyAlignment="1" applyProtection="1">
      <alignment horizontal="center" vertical="center" shrinkToFit="1"/>
      <protection locked="0"/>
    </xf>
    <xf numFmtId="0" fontId="27" fillId="5" borderId="23" xfId="4" applyFont="1" applyFill="1" applyBorder="1" applyAlignment="1" applyProtection="1">
      <alignment horizontal="center" vertical="center" shrinkToFit="1"/>
      <protection locked="0"/>
    </xf>
    <xf numFmtId="0" fontId="27" fillId="5" borderId="66" xfId="4" applyFont="1" applyFill="1" applyBorder="1" applyAlignment="1" applyProtection="1">
      <alignment horizontal="center" vertical="center" shrinkToFit="1"/>
      <protection locked="0"/>
    </xf>
    <xf numFmtId="177" fontId="27" fillId="10" borderId="24" xfId="4" applyNumberFormat="1" applyFont="1" applyFill="1" applyBorder="1" applyAlignment="1" applyProtection="1">
      <alignment horizontal="center" vertical="center"/>
    </xf>
    <xf numFmtId="0" fontId="10" fillId="10" borderId="48" xfId="1" applyFont="1" applyFill="1" applyBorder="1" applyAlignment="1" applyProtection="1">
      <alignment horizontal="center" vertical="center"/>
    </xf>
    <xf numFmtId="0" fontId="10" fillId="4" borderId="46" xfId="1" applyFont="1" applyFill="1" applyBorder="1" applyAlignment="1" applyProtection="1">
      <alignment horizontal="center" vertical="center"/>
    </xf>
    <xf numFmtId="0" fontId="6" fillId="0" borderId="46" xfId="1" applyFont="1" applyBorder="1" applyAlignment="1" applyProtection="1">
      <alignment horizontal="center" vertical="center"/>
    </xf>
    <xf numFmtId="0" fontId="6" fillId="0" borderId="49" xfId="1" applyFont="1" applyBorder="1" applyAlignment="1" applyProtection="1">
      <alignment horizontal="center" vertical="center"/>
    </xf>
    <xf numFmtId="0" fontId="20" fillId="0" borderId="2" xfId="1" applyFont="1" applyBorder="1" applyAlignment="1" applyProtection="1">
      <alignment horizontal="center" vertical="center"/>
    </xf>
    <xf numFmtId="0" fontId="20" fillId="0" borderId="4" xfId="1" applyFont="1" applyBorder="1" applyAlignment="1" applyProtection="1">
      <alignment horizontal="center" vertical="center"/>
    </xf>
    <xf numFmtId="0" fontId="20" fillId="0" borderId="2" xfId="1" applyFont="1" applyFill="1" applyBorder="1" applyAlignment="1" applyProtection="1">
      <alignment horizontal="center" vertical="center"/>
    </xf>
    <xf numFmtId="0" fontId="20" fillId="0" borderId="4" xfId="1" applyFont="1" applyFill="1" applyBorder="1" applyAlignment="1" applyProtection="1">
      <alignment horizontal="center" vertical="center"/>
    </xf>
    <xf numFmtId="0" fontId="33" fillId="0" borderId="0" xfId="1" applyFont="1" applyAlignment="1" applyProtection="1">
      <alignment horizontal="left" vertical="center" wrapText="1"/>
    </xf>
    <xf numFmtId="3" fontId="27" fillId="3" borderId="23" xfId="4" applyNumberFormat="1" applyFont="1" applyFill="1" applyBorder="1" applyAlignment="1" applyProtection="1">
      <alignment vertical="center"/>
      <protection locked="0"/>
    </xf>
    <xf numFmtId="3" fontId="27" fillId="3" borderId="70" xfId="4" applyNumberFormat="1" applyFont="1" applyFill="1" applyBorder="1" applyAlignment="1" applyProtection="1">
      <alignment vertical="center"/>
      <protection locked="0"/>
    </xf>
    <xf numFmtId="3" fontId="27" fillId="3" borderId="71" xfId="4" applyNumberFormat="1" applyFont="1" applyFill="1" applyBorder="1" applyAlignment="1" applyProtection="1">
      <alignment vertical="center"/>
      <protection locked="0"/>
    </xf>
    <xf numFmtId="3" fontId="27" fillId="3" borderId="24" xfId="4" applyNumberFormat="1" applyFont="1" applyFill="1" applyBorder="1" applyAlignment="1" applyProtection="1">
      <alignment vertical="center"/>
      <protection locked="0"/>
    </xf>
    <xf numFmtId="0" fontId="26" fillId="0" borderId="2" xfId="2" applyNumberFormat="1" applyFont="1" applyFill="1" applyBorder="1" applyAlignment="1" applyProtection="1">
      <alignment horizontal="center" vertical="center"/>
    </xf>
    <xf numFmtId="0" fontId="26" fillId="0" borderId="3" xfId="2" applyNumberFormat="1" applyFont="1" applyFill="1" applyBorder="1" applyAlignment="1" applyProtection="1">
      <alignment horizontal="center" vertical="center"/>
    </xf>
    <xf numFmtId="0" fontId="26" fillId="0" borderId="4" xfId="2" applyNumberFormat="1" applyFont="1" applyFill="1" applyBorder="1" applyAlignment="1" applyProtection="1">
      <alignment horizontal="center" vertical="center"/>
    </xf>
    <xf numFmtId="0" fontId="15" fillId="3" borderId="2" xfId="2" applyNumberFormat="1" applyFont="1" applyFill="1" applyBorder="1" applyAlignment="1" applyProtection="1">
      <alignment horizontal="center" vertical="center"/>
      <protection locked="0"/>
    </xf>
    <xf numFmtId="0" fontId="15" fillId="3" borderId="3" xfId="2" applyNumberFormat="1" applyFont="1" applyFill="1" applyBorder="1" applyAlignment="1" applyProtection="1">
      <alignment horizontal="center" vertical="center"/>
      <protection locked="0"/>
    </xf>
    <xf numFmtId="0" fontId="15" fillId="3" borderId="4" xfId="2" applyNumberFormat="1" applyFont="1" applyFill="1" applyBorder="1" applyAlignment="1" applyProtection="1">
      <alignment horizontal="center" vertical="center"/>
      <protection locked="0"/>
    </xf>
    <xf numFmtId="49" fontId="15" fillId="3" borderId="2" xfId="2" applyNumberFormat="1" applyFont="1" applyFill="1" applyBorder="1" applyAlignment="1" applyProtection="1">
      <alignment horizontal="center" vertical="center" shrinkToFit="1"/>
      <protection locked="0"/>
    </xf>
    <xf numFmtId="49" fontId="15" fillId="3" borderId="3" xfId="2" applyNumberFormat="1" applyFont="1" applyFill="1" applyBorder="1" applyAlignment="1" applyProtection="1">
      <alignment horizontal="center" vertical="center" shrinkToFit="1"/>
      <protection locked="0"/>
    </xf>
    <xf numFmtId="49" fontId="15" fillId="3" borderId="4" xfId="2" applyNumberFormat="1" applyFont="1" applyFill="1" applyBorder="1" applyAlignment="1" applyProtection="1">
      <alignment horizontal="center" vertical="center" shrinkToFit="1"/>
      <protection locked="0"/>
    </xf>
    <xf numFmtId="180" fontId="15" fillId="3" borderId="2" xfId="2" applyNumberFormat="1" applyFont="1" applyFill="1" applyBorder="1" applyAlignment="1" applyProtection="1">
      <alignment horizontal="center" vertical="center"/>
      <protection locked="0"/>
    </xf>
    <xf numFmtId="180" fontId="15" fillId="3" borderId="3" xfId="2" applyNumberFormat="1" applyFont="1" applyFill="1" applyBorder="1" applyAlignment="1" applyProtection="1">
      <alignment horizontal="center" vertical="center"/>
      <protection locked="0"/>
    </xf>
    <xf numFmtId="180" fontId="15" fillId="3" borderId="4" xfId="2" applyNumberFormat="1" applyFont="1" applyFill="1" applyBorder="1" applyAlignment="1" applyProtection="1">
      <alignment horizontal="center" vertical="center"/>
      <protection locked="0"/>
    </xf>
    <xf numFmtId="0" fontId="26" fillId="0" borderId="2" xfId="2" applyNumberFormat="1" applyFont="1" applyFill="1" applyBorder="1" applyAlignment="1" applyProtection="1">
      <alignment horizontal="center" vertical="center" wrapText="1"/>
    </xf>
    <xf numFmtId="0" fontId="26" fillId="0" borderId="3" xfId="2" applyNumberFormat="1" applyFont="1" applyFill="1" applyBorder="1" applyAlignment="1" applyProtection="1">
      <alignment horizontal="center" vertical="center" wrapText="1"/>
    </xf>
    <xf numFmtId="0" fontId="26" fillId="0" borderId="4" xfId="2" applyNumberFormat="1" applyFont="1" applyFill="1" applyBorder="1" applyAlignment="1" applyProtection="1">
      <alignment horizontal="center" vertical="center" wrapText="1"/>
    </xf>
    <xf numFmtId="176" fontId="15" fillId="3" borderId="2" xfId="2" applyNumberFormat="1" applyFont="1" applyFill="1" applyBorder="1" applyAlignment="1" applyProtection="1">
      <alignment horizontal="center" vertical="center"/>
      <protection locked="0"/>
    </xf>
    <xf numFmtId="176" fontId="15" fillId="3" borderId="3" xfId="2" applyNumberFormat="1" applyFont="1" applyFill="1" applyBorder="1" applyAlignment="1" applyProtection="1">
      <alignment horizontal="center" vertical="center"/>
      <protection locked="0"/>
    </xf>
    <xf numFmtId="176" fontId="15" fillId="3" borderId="4" xfId="2" applyNumberFormat="1" applyFont="1" applyFill="1" applyBorder="1" applyAlignment="1" applyProtection="1">
      <alignment horizontal="center" vertical="center"/>
      <protection locked="0"/>
    </xf>
    <xf numFmtId="0" fontId="7" fillId="0" borderId="0" xfId="1" applyFont="1" applyAlignment="1" applyProtection="1">
      <alignment horizontal="center" vertical="center"/>
    </xf>
    <xf numFmtId="0" fontId="3" fillId="0" borderId="2" xfId="1" applyFont="1" applyFill="1" applyBorder="1" applyAlignment="1" applyProtection="1">
      <alignment horizontal="center" vertical="center" wrapText="1"/>
    </xf>
    <xf numFmtId="0" fontId="3" fillId="0" borderId="3" xfId="1" applyFont="1" applyFill="1" applyBorder="1" applyAlignment="1" applyProtection="1">
      <alignment horizontal="center" vertical="center"/>
    </xf>
    <xf numFmtId="0" fontId="3" fillId="0" borderId="4" xfId="1" applyFont="1" applyFill="1" applyBorder="1" applyAlignment="1" applyProtection="1">
      <alignment horizontal="center" vertical="center"/>
    </xf>
    <xf numFmtId="0" fontId="3" fillId="0" borderId="2" xfId="1" applyFont="1" applyFill="1" applyBorder="1" applyAlignment="1" applyProtection="1">
      <alignment horizontal="center" vertical="center"/>
    </xf>
    <xf numFmtId="0" fontId="10" fillId="3" borderId="8" xfId="1" applyFont="1" applyFill="1" applyBorder="1" applyAlignment="1" applyProtection="1">
      <alignment vertical="center" wrapText="1"/>
      <protection locked="0"/>
    </xf>
    <xf numFmtId="0" fontId="6" fillId="3" borderId="0" xfId="1" applyFont="1" applyFill="1" applyBorder="1" applyAlignment="1" applyProtection="1">
      <alignment vertical="center" wrapText="1"/>
      <protection locked="0"/>
    </xf>
    <xf numFmtId="0" fontId="11" fillId="3" borderId="9" xfId="2" applyFill="1" applyBorder="1" applyAlignment="1" applyProtection="1">
      <alignment vertical="center"/>
      <protection locked="0"/>
    </xf>
    <xf numFmtId="0" fontId="6" fillId="3" borderId="11" xfId="1" applyFont="1" applyFill="1" applyBorder="1" applyAlignment="1" applyProtection="1">
      <alignment vertical="center" wrapText="1"/>
      <protection locked="0"/>
    </xf>
    <xf numFmtId="0" fontId="6" fillId="3" borderId="10" xfId="1" applyFont="1" applyFill="1" applyBorder="1" applyAlignment="1" applyProtection="1">
      <alignment vertical="center" wrapText="1"/>
      <protection locked="0"/>
    </xf>
    <xf numFmtId="0" fontId="11" fillId="3" borderId="12" xfId="2" applyFill="1" applyBorder="1" applyAlignment="1" applyProtection="1">
      <alignment vertical="center"/>
      <protection locked="0"/>
    </xf>
    <xf numFmtId="0" fontId="12" fillId="0" borderId="2" xfId="1" applyFont="1" applyBorder="1" applyAlignment="1" applyProtection="1">
      <alignment horizontal="center" vertical="center" shrinkToFit="1"/>
    </xf>
    <xf numFmtId="0" fontId="12" fillId="0" borderId="3" xfId="1" applyFont="1" applyBorder="1" applyAlignment="1" applyProtection="1">
      <alignment horizontal="center" vertical="center" shrinkToFit="1"/>
    </xf>
    <xf numFmtId="0" fontId="12" fillId="0" borderId="4" xfId="1" applyFont="1" applyBorder="1" applyAlignment="1" applyProtection="1">
      <alignment horizontal="center" vertical="center" shrinkToFit="1"/>
    </xf>
    <xf numFmtId="0" fontId="46" fillId="3" borderId="2" xfId="6" applyFill="1" applyBorder="1" applyAlignment="1" applyProtection="1">
      <alignment horizontal="left" vertical="center"/>
      <protection locked="0"/>
    </xf>
    <xf numFmtId="0" fontId="11" fillId="3" borderId="4" xfId="2" applyFill="1" applyBorder="1" applyAlignment="1" applyProtection="1">
      <alignment vertical="center"/>
      <protection locked="0"/>
    </xf>
    <xf numFmtId="0" fontId="46" fillId="3" borderId="2" xfId="6" applyFill="1" applyBorder="1" applyAlignment="1" applyProtection="1">
      <alignment vertical="center" shrinkToFit="1"/>
      <protection locked="0"/>
    </xf>
    <xf numFmtId="0" fontId="10" fillId="3" borderId="5" xfId="1" applyFont="1" applyFill="1" applyBorder="1" applyAlignment="1" applyProtection="1">
      <alignment vertical="center" wrapText="1"/>
      <protection locked="0"/>
    </xf>
    <xf numFmtId="0" fontId="6" fillId="3" borderId="6" xfId="1" applyFont="1" applyFill="1" applyBorder="1" applyAlignment="1" applyProtection="1">
      <alignment vertical="center" wrapText="1"/>
      <protection locked="0"/>
    </xf>
    <xf numFmtId="0" fontId="11" fillId="3" borderId="7" xfId="2" applyFill="1" applyBorder="1" applyAlignment="1" applyProtection="1">
      <alignment vertical="center"/>
      <protection locked="0"/>
    </xf>
    <xf numFmtId="0" fontId="10" fillId="3" borderId="2" xfId="1" applyFont="1" applyFill="1" applyBorder="1" applyAlignment="1" applyProtection="1">
      <alignment vertical="center"/>
      <protection locked="0"/>
    </xf>
    <xf numFmtId="0" fontId="9" fillId="0" borderId="1" xfId="1" applyFont="1" applyFill="1" applyBorder="1" applyAlignment="1" applyProtection="1">
      <alignment horizontal="center" vertical="center"/>
    </xf>
    <xf numFmtId="0" fontId="6" fillId="3" borderId="12" xfId="1" applyFont="1" applyFill="1" applyBorder="1" applyAlignment="1" applyProtection="1">
      <alignment vertical="center" wrapText="1"/>
      <protection locked="0"/>
    </xf>
    <xf numFmtId="0" fontId="9" fillId="0" borderId="1" xfId="1" applyFont="1" applyFill="1" applyBorder="1" applyAlignment="1" applyProtection="1">
      <alignment horizontal="center" vertical="center" wrapText="1"/>
    </xf>
    <xf numFmtId="0" fontId="10" fillId="3" borderId="3" xfId="1" applyFont="1" applyFill="1" applyBorder="1" applyAlignment="1" applyProtection="1">
      <alignment vertical="center"/>
      <protection locked="0"/>
    </xf>
    <xf numFmtId="0" fontId="10" fillId="3" borderId="4" xfId="1" applyFont="1" applyFill="1" applyBorder="1" applyAlignment="1" applyProtection="1">
      <alignment vertical="center"/>
      <protection locked="0"/>
    </xf>
    <xf numFmtId="0" fontId="16" fillId="0" borderId="0" xfId="1" applyFont="1" applyAlignment="1" applyProtection="1">
      <alignment horizontal="left" vertical="center" wrapText="1"/>
    </xf>
    <xf numFmtId="0" fontId="16" fillId="0" borderId="0" xfId="1" applyFont="1" applyAlignment="1" applyProtection="1">
      <alignment horizontal="center" vertical="center" wrapText="1"/>
    </xf>
    <xf numFmtId="0" fontId="27" fillId="0" borderId="52" xfId="4" applyFont="1" applyFill="1" applyBorder="1" applyAlignment="1" applyProtection="1">
      <alignment horizontal="center" vertical="center" shrinkToFit="1"/>
    </xf>
    <xf numFmtId="0" fontId="6" fillId="3" borderId="5" xfId="1" applyFont="1" applyFill="1" applyBorder="1" applyAlignment="1" applyProtection="1">
      <alignment vertical="center"/>
      <protection locked="0"/>
    </xf>
    <xf numFmtId="0" fontId="6" fillId="3" borderId="6" xfId="1" applyFont="1" applyFill="1" applyBorder="1" applyAlignment="1" applyProtection="1">
      <alignment vertical="center"/>
      <protection locked="0"/>
    </xf>
    <xf numFmtId="0" fontId="6" fillId="3" borderId="7" xfId="1" applyFont="1" applyFill="1" applyBorder="1" applyAlignment="1" applyProtection="1">
      <alignment vertical="center"/>
      <protection locked="0"/>
    </xf>
    <xf numFmtId="0" fontId="6" fillId="3" borderId="11" xfId="1" applyFont="1" applyFill="1" applyBorder="1" applyAlignment="1" applyProtection="1">
      <alignment vertical="center"/>
      <protection locked="0"/>
    </xf>
    <xf numFmtId="0" fontId="6" fillId="3" borderId="10" xfId="1" applyFont="1" applyFill="1" applyBorder="1" applyAlignment="1" applyProtection="1">
      <alignment vertical="center"/>
      <protection locked="0"/>
    </xf>
    <xf numFmtId="0" fontId="6" fillId="3" borderId="12" xfId="1" applyFont="1" applyFill="1" applyBorder="1" applyAlignment="1" applyProtection="1">
      <alignment vertical="center"/>
      <protection locked="0"/>
    </xf>
    <xf numFmtId="0" fontId="9" fillId="0" borderId="2" xfId="1" applyFont="1" applyFill="1" applyBorder="1" applyAlignment="1" applyProtection="1">
      <alignment horizontal="center" vertical="center"/>
    </xf>
    <xf numFmtId="0" fontId="9" fillId="0" borderId="3" xfId="1" applyFont="1" applyFill="1" applyBorder="1" applyAlignment="1" applyProtection="1">
      <alignment horizontal="center" vertical="center"/>
    </xf>
    <xf numFmtId="0" fontId="9" fillId="0" borderId="4" xfId="1" applyFont="1" applyFill="1" applyBorder="1" applyAlignment="1" applyProtection="1">
      <alignment horizontal="center" vertical="center"/>
    </xf>
    <xf numFmtId="0" fontId="27" fillId="0" borderId="26" xfId="4" applyFont="1" applyFill="1" applyBorder="1" applyAlignment="1" applyProtection="1">
      <alignment horizontal="center" vertical="center" shrinkToFit="1"/>
    </xf>
    <xf numFmtId="0" fontId="27" fillId="0" borderId="53" xfId="4" applyFont="1" applyFill="1" applyBorder="1" applyAlignment="1" applyProtection="1">
      <alignment horizontal="center" vertical="center" shrinkToFit="1"/>
    </xf>
    <xf numFmtId="0" fontId="27" fillId="0" borderId="27" xfId="4" applyFont="1" applyFill="1" applyBorder="1" applyAlignment="1" applyProtection="1">
      <alignment horizontal="center" vertical="center" shrinkToFit="1"/>
    </xf>
    <xf numFmtId="0" fontId="27" fillId="0" borderId="23" xfId="4" applyFont="1" applyFill="1" applyBorder="1" applyAlignment="1" applyProtection="1">
      <alignment horizontal="center" vertical="center" wrapText="1" shrinkToFit="1"/>
    </xf>
    <xf numFmtId="0" fontId="16" fillId="0" borderId="23" xfId="4" applyFont="1" applyFill="1" applyBorder="1" applyAlignment="1" applyProtection="1">
      <alignment horizontal="center" vertical="center"/>
    </xf>
    <xf numFmtId="0" fontId="6" fillId="3" borderId="11" xfId="1" applyFont="1" applyFill="1" applyBorder="1" applyAlignment="1" applyProtection="1">
      <alignment horizontal="left" vertical="center"/>
      <protection locked="0"/>
    </xf>
    <xf numFmtId="0" fontId="6" fillId="3" borderId="10" xfId="1" applyFont="1" applyFill="1" applyBorder="1" applyAlignment="1" applyProtection="1">
      <alignment horizontal="left" vertical="center"/>
      <protection locked="0"/>
    </xf>
    <xf numFmtId="0" fontId="6" fillId="3" borderId="12" xfId="1" applyFont="1" applyFill="1" applyBorder="1" applyAlignment="1" applyProtection="1">
      <alignment horizontal="left" vertical="center"/>
      <protection locked="0"/>
    </xf>
    <xf numFmtId="177" fontId="27" fillId="0" borderId="27" xfId="4" applyNumberFormat="1" applyFont="1" applyFill="1" applyBorder="1" applyAlignment="1" applyProtection="1">
      <alignment horizontal="center" vertical="center"/>
    </xf>
    <xf numFmtId="177" fontId="27" fillId="0" borderId="26" xfId="4" applyNumberFormat="1" applyFont="1" applyFill="1" applyBorder="1" applyAlignment="1" applyProtection="1">
      <alignment horizontal="center" vertical="center"/>
    </xf>
    <xf numFmtId="177" fontId="27" fillId="3" borderId="23" xfId="4" applyNumberFormat="1" applyFont="1" applyFill="1" applyBorder="1" applyAlignment="1" applyProtection="1">
      <alignment vertical="center"/>
      <protection locked="0"/>
    </xf>
    <xf numFmtId="181" fontId="34" fillId="0" borderId="0" xfId="4" applyNumberFormat="1" applyFont="1" applyAlignment="1">
      <alignment horizontal="center" vertical="center"/>
    </xf>
    <xf numFmtId="181" fontId="17" fillId="0" borderId="0" xfId="4" applyNumberFormat="1" applyFont="1" applyAlignment="1">
      <alignment vertical="center" wrapText="1"/>
    </xf>
    <xf numFmtId="0" fontId="21" fillId="0" borderId="0" xfId="4" applyFont="1" applyAlignment="1">
      <alignment vertical="center" wrapText="1"/>
    </xf>
    <xf numFmtId="181" fontId="17" fillId="0" borderId="29" xfId="4" applyNumberFormat="1" applyFont="1" applyBorder="1" applyAlignment="1">
      <alignment horizontal="center" vertical="center"/>
    </xf>
    <xf numFmtId="181" fontId="17" fillId="0" borderId="30" xfId="4" applyNumberFormat="1" applyFont="1" applyBorder="1" applyAlignment="1">
      <alignment horizontal="center" vertical="center"/>
    </xf>
    <xf numFmtId="181" fontId="19" fillId="5" borderId="31" xfId="4" applyNumberFormat="1" applyFont="1" applyFill="1" applyBorder="1" applyAlignment="1" applyProtection="1">
      <alignment horizontal="center" vertical="center" shrinkToFit="1"/>
      <protection locked="0"/>
    </xf>
    <xf numFmtId="181" fontId="19" fillId="3" borderId="32" xfId="4" applyNumberFormat="1" applyFont="1" applyFill="1" applyBorder="1" applyAlignment="1" applyProtection="1">
      <alignment horizontal="center" vertical="center" shrinkToFit="1"/>
      <protection locked="0"/>
    </xf>
    <xf numFmtId="181" fontId="17" fillId="0" borderId="35" xfId="4" applyNumberFormat="1" applyFont="1" applyBorder="1" applyAlignment="1">
      <alignment horizontal="center" vertical="center"/>
    </xf>
    <xf numFmtId="181" fontId="17" fillId="0" borderId="58" xfId="4" applyNumberFormat="1" applyFont="1" applyBorder="1" applyAlignment="1">
      <alignment horizontal="center" vertical="center"/>
    </xf>
    <xf numFmtId="181" fontId="19" fillId="5" borderId="40" xfId="4" applyNumberFormat="1" applyFont="1" applyFill="1" applyBorder="1" applyAlignment="1" applyProtection="1">
      <alignment vertical="center" wrapText="1" shrinkToFit="1"/>
      <protection locked="0"/>
    </xf>
    <xf numFmtId="181" fontId="19" fillId="5" borderId="41" xfId="4" applyNumberFormat="1" applyFont="1" applyFill="1" applyBorder="1" applyAlignment="1" applyProtection="1">
      <alignment vertical="center" wrapText="1" shrinkToFit="1"/>
      <protection locked="0"/>
    </xf>
    <xf numFmtId="181" fontId="19" fillId="5" borderId="42" xfId="4" applyNumberFormat="1" applyFont="1" applyFill="1" applyBorder="1" applyAlignment="1" applyProtection="1">
      <alignment vertical="center" wrapText="1" shrinkToFit="1"/>
      <protection locked="0"/>
    </xf>
    <xf numFmtId="181" fontId="19" fillId="5" borderId="67" xfId="4" applyNumberFormat="1" applyFont="1" applyFill="1" applyBorder="1" applyAlignment="1" applyProtection="1">
      <alignment vertical="center" wrapText="1" shrinkToFit="1"/>
      <protection locked="0"/>
    </xf>
    <xf numFmtId="181" fontId="19" fillId="5" borderId="68" xfId="4" applyNumberFormat="1" applyFont="1" applyFill="1" applyBorder="1" applyAlignment="1" applyProtection="1">
      <alignment vertical="center" wrapText="1" shrinkToFit="1"/>
      <protection locked="0"/>
    </xf>
    <xf numFmtId="181" fontId="19" fillId="5" borderId="69" xfId="4" applyNumberFormat="1" applyFont="1" applyFill="1" applyBorder="1" applyAlignment="1" applyProtection="1">
      <alignment vertical="center" wrapText="1" shrinkToFit="1"/>
      <protection locked="0"/>
    </xf>
    <xf numFmtId="181" fontId="19" fillId="5" borderId="37" xfId="4" applyNumberFormat="1" applyFont="1" applyFill="1" applyBorder="1" applyAlignment="1" applyProtection="1">
      <alignment vertical="center" wrapText="1" shrinkToFit="1"/>
      <protection locked="0"/>
    </xf>
    <xf numFmtId="181" fontId="19" fillId="5" borderId="38" xfId="4" applyNumberFormat="1" applyFont="1" applyFill="1" applyBorder="1" applyAlignment="1" applyProtection="1">
      <alignment vertical="center" wrapText="1" shrinkToFit="1"/>
      <protection locked="0"/>
    </xf>
    <xf numFmtId="181" fontId="19" fillId="5" borderId="39" xfId="4" applyNumberFormat="1" applyFont="1" applyFill="1" applyBorder="1" applyAlignment="1" applyProtection="1">
      <alignment vertical="center" wrapText="1" shrinkToFit="1"/>
      <protection locked="0"/>
    </xf>
    <xf numFmtId="181" fontId="17" fillId="0" borderId="45" xfId="4" applyNumberFormat="1" applyFont="1" applyBorder="1" applyAlignment="1">
      <alignment horizontal="center" vertical="center"/>
    </xf>
    <xf numFmtId="181" fontId="17" fillId="0" borderId="36" xfId="4" applyNumberFormat="1" applyFont="1" applyBorder="1" applyAlignment="1">
      <alignment horizontal="center" vertical="center"/>
    </xf>
    <xf numFmtId="181" fontId="47" fillId="0" borderId="63" xfId="4" applyNumberFormat="1" applyFont="1" applyBorder="1" applyAlignment="1">
      <alignment vertical="center" wrapText="1"/>
    </xf>
    <xf numFmtId="181" fontId="47" fillId="0" borderId="64" xfId="4" applyNumberFormat="1" applyFont="1" applyBorder="1" applyAlignment="1">
      <alignment vertical="center" wrapText="1"/>
    </xf>
    <xf numFmtId="181" fontId="47" fillId="0" borderId="65" xfId="4" applyNumberFormat="1" applyFont="1" applyBorder="1" applyAlignment="1">
      <alignment vertical="center" wrapText="1"/>
    </xf>
    <xf numFmtId="0" fontId="22" fillId="0" borderId="5" xfId="1" applyFont="1" applyBorder="1" applyAlignment="1" applyProtection="1">
      <alignment horizontal="center" vertical="center"/>
    </xf>
    <xf numFmtId="0" fontId="22" fillId="0" borderId="6" xfId="1" applyFont="1" applyBorder="1" applyAlignment="1" applyProtection="1">
      <alignment horizontal="center" vertical="center"/>
    </xf>
    <xf numFmtId="0" fontId="22" fillId="0" borderId="7" xfId="1" applyFont="1" applyBorder="1" applyAlignment="1" applyProtection="1">
      <alignment horizontal="center" vertical="center"/>
    </xf>
    <xf numFmtId="0" fontId="22" fillId="0" borderId="11" xfId="1" applyFont="1" applyBorder="1" applyAlignment="1" applyProtection="1">
      <alignment horizontal="center" vertical="center"/>
    </xf>
    <xf numFmtId="0" fontId="22" fillId="0" borderId="10" xfId="1" applyFont="1" applyBorder="1" applyAlignment="1" applyProtection="1">
      <alignment horizontal="center" vertical="center"/>
    </xf>
    <xf numFmtId="0" fontId="22" fillId="0" borderId="12" xfId="1" applyFont="1" applyBorder="1" applyAlignment="1" applyProtection="1">
      <alignment horizontal="center" vertical="center"/>
    </xf>
  </cellXfs>
  <cellStyles count="7">
    <cellStyle name="ハイパーリンク" xfId="6" builtinId="8"/>
    <cellStyle name="標準" xfId="0" builtinId="0"/>
    <cellStyle name="標準 2" xfId="2" xr:uid="{00000000-0005-0000-0000-000001000000}"/>
    <cellStyle name="標準 2 2" xfId="3" xr:uid="{00000000-0005-0000-0000-000002000000}"/>
    <cellStyle name="標準 2 3" xfId="4" xr:uid="{00000000-0005-0000-0000-000003000000}"/>
    <cellStyle name="標準 3" xfId="5" xr:uid="{53979C61-F976-43B8-943A-072458DA4763}"/>
    <cellStyle name="標準 4" xfId="1" xr:uid="{00000000-0005-0000-0000-000004000000}"/>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40</xdr:col>
      <xdr:colOff>47626</xdr:colOff>
      <xdr:row>0</xdr:row>
      <xdr:rowOff>38100</xdr:rowOff>
    </xdr:from>
    <xdr:to>
      <xdr:col>45</xdr:col>
      <xdr:colOff>504826</xdr:colOff>
      <xdr:row>5</xdr:row>
      <xdr:rowOff>161925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258051" y="38100"/>
          <a:ext cx="3448050" cy="1038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注意事項</a:t>
          </a:r>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・水色のセル</a:t>
          </a:r>
          <a:r>
            <a:rPr kumimoji="1" lang="ja-JP" altLang="en-US" sz="110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：入力箇所</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aseline="0">
              <a:solidFill>
                <a:sysClr val="windowText" lastClr="000000"/>
              </a:solidFill>
              <a:latin typeface="Meiryo UI" panose="020B0604030504040204" pitchFamily="50" charset="-128"/>
              <a:ea typeface="Meiryo UI" panose="020B0604030504040204" pitchFamily="50" charset="-128"/>
            </a:rPr>
            <a:t>　　　　　　　　</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・黄緑色のセル：入力箇所（市内のみ）</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・グレーのセル</a:t>
          </a:r>
          <a:r>
            <a:rPr kumimoji="1" lang="ja-JP" altLang="en-US" sz="110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100">
              <a:solidFill>
                <a:sysClr val="windowText" lastClr="000000"/>
              </a:solidFill>
              <a:effectLst/>
              <a:latin typeface="Meiryo UI" panose="020B0604030504040204" pitchFamily="50" charset="-128"/>
              <a:ea typeface="Meiryo UI" panose="020B0604030504040204" pitchFamily="50" charset="-128"/>
              <a:cs typeface="+mn-cs"/>
            </a:rPr>
            <a:t>：数式あり（自動入力）</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項目が赤くなったところはエラーです。確認してください。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40</xdr:col>
      <xdr:colOff>114297</xdr:colOff>
      <xdr:row>74</xdr:row>
      <xdr:rowOff>47625</xdr:rowOff>
    </xdr:from>
    <xdr:to>
      <xdr:col>49</xdr:col>
      <xdr:colOff>403422</xdr:colOff>
      <xdr:row>96</xdr:row>
      <xdr:rowOff>19050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324722" y="12630150"/>
          <a:ext cx="5375475" cy="4800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Meiryo UI" panose="020B0604030504040204" pitchFamily="50" charset="-128"/>
              <a:ea typeface="Meiryo UI" panose="020B0604030504040204" pitchFamily="50" charset="-128"/>
            </a:rPr>
            <a:t>●客観点及び総合審査数値の計算</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a:solidFill>
                <a:srgbClr val="FF0000"/>
              </a:solidFill>
              <a:latin typeface="Meiryo UI" panose="020B0604030504040204" pitchFamily="50" charset="-128"/>
              <a:ea typeface="Meiryo UI" panose="020B0604030504040204" pitchFamily="50" charset="-128"/>
            </a:rPr>
            <a:t>経営規模等評価結果通知書及び総合評定値通知書を見ながら記入してください。</a:t>
          </a:r>
          <a:endParaRPr kumimoji="1" lang="en-US" altLang="ja-JP" sz="1100">
            <a:solidFill>
              <a:srgbClr val="FF0000"/>
            </a:solidFill>
            <a:latin typeface="Meiryo UI" panose="020B0604030504040204" pitchFamily="50" charset="-128"/>
            <a:ea typeface="Meiryo UI" panose="020B0604030504040204" pitchFamily="50" charset="-128"/>
          </a:endParaRPr>
        </a:p>
        <a:p>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許可種別</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該当するものを選んでください。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許可番号</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大臣知事コード（２桁）、許可番号（６桁）を併せて８桁で入力してください。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経審審査基準日</a:t>
          </a:r>
          <a:r>
            <a:rPr kumimoji="1" lang="en-US" altLang="ja-JP" sz="1100">
              <a:solidFill>
                <a:sysClr val="windowText" lastClr="000000"/>
              </a:solidFill>
              <a:latin typeface="Meiryo UI" panose="020B0604030504040204" pitchFamily="50" charset="-128"/>
              <a:ea typeface="Meiryo UI" panose="020B0604030504040204" pitchFamily="50" charset="-128"/>
            </a:rPr>
            <a:t>】2023/10/1</a:t>
          </a:r>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2024/9/30</a:t>
          </a:r>
          <a:r>
            <a:rPr kumimoji="1" lang="ja-JP" altLang="en-US" sz="1100">
              <a:solidFill>
                <a:sysClr val="windowText" lastClr="000000"/>
              </a:solidFill>
              <a:latin typeface="Meiryo UI" panose="020B0604030504040204" pitchFamily="50" charset="-128"/>
              <a:ea typeface="Meiryo UI" panose="020B0604030504040204" pitchFamily="50" charset="-128"/>
            </a:rPr>
            <a:t>です。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ja-JP" altLang="en-US" sz="1100">
              <a:solidFill>
                <a:sysClr val="windowText" lastClr="000000"/>
              </a:solidFill>
              <a:latin typeface="Meiryo UI" panose="020B0604030504040204" pitchFamily="50" charset="-128"/>
              <a:ea typeface="Meiryo UI" panose="020B0604030504040204" pitchFamily="50" charset="-128"/>
            </a:rPr>
            <a:t>　</a:t>
          </a:r>
          <a:r>
            <a:rPr kumimoji="1" lang="en-US" altLang="ja-JP" sz="1100">
              <a:solidFill>
                <a:schemeClr val="accent5"/>
              </a:solidFill>
              <a:latin typeface="Meiryo UI" panose="020B0604030504040204" pitchFamily="50" charset="-128"/>
              <a:ea typeface="Meiryo UI" panose="020B0604030504040204" pitchFamily="50" charset="-128"/>
            </a:rPr>
            <a:t>※</a:t>
          </a:r>
          <a:r>
            <a:rPr kumimoji="1" lang="ja-JP" altLang="en-US" sz="1100">
              <a:solidFill>
                <a:schemeClr val="accent5"/>
              </a:solidFill>
              <a:latin typeface="Meiryo UI" panose="020B0604030504040204" pitchFamily="50" charset="-128"/>
              <a:ea typeface="Meiryo UI" panose="020B0604030504040204" pitchFamily="50" charset="-128"/>
            </a:rPr>
            <a:t>初めて経審を受けた業者で、審査基準日が</a:t>
          </a:r>
          <a:r>
            <a:rPr kumimoji="1" lang="en-US" altLang="ja-JP" sz="1100">
              <a:solidFill>
                <a:schemeClr val="accent5"/>
              </a:solidFill>
              <a:latin typeface="Meiryo UI" panose="020B0604030504040204" pitchFamily="50" charset="-128"/>
              <a:ea typeface="Meiryo UI" panose="020B0604030504040204" pitchFamily="50" charset="-128"/>
            </a:rPr>
            <a:t>2024/10/1</a:t>
          </a:r>
          <a:r>
            <a:rPr kumimoji="1" lang="ja-JP" altLang="en-US" sz="1100">
              <a:solidFill>
                <a:schemeClr val="accent5"/>
              </a:solidFill>
              <a:latin typeface="Meiryo UI" panose="020B0604030504040204" pitchFamily="50" charset="-128"/>
              <a:ea typeface="Meiryo UI" panose="020B0604030504040204" pitchFamily="50" charset="-128"/>
            </a:rPr>
            <a:t>以降の経審しかない場合は、</a:t>
          </a:r>
          <a:endParaRPr kumimoji="1" lang="en-US" altLang="ja-JP" sz="1100">
            <a:solidFill>
              <a:schemeClr val="accent5"/>
            </a:solidFill>
            <a:latin typeface="Meiryo UI" panose="020B0604030504040204" pitchFamily="50" charset="-128"/>
            <a:ea typeface="Meiryo UI" panose="020B0604030504040204" pitchFamily="50" charset="-128"/>
          </a:endParaRPr>
        </a:p>
        <a:p>
          <a:r>
            <a:rPr kumimoji="1" lang="ja-JP" altLang="en-US" sz="1100">
              <a:solidFill>
                <a:schemeClr val="accent5"/>
              </a:solidFill>
              <a:latin typeface="Meiryo UI" panose="020B0604030504040204" pitchFamily="50" charset="-128"/>
              <a:ea typeface="Meiryo UI" panose="020B0604030504040204" pitchFamily="50" charset="-128"/>
            </a:rPr>
            <a:t>　その経審で結構です。</a:t>
          </a:r>
          <a:endParaRPr kumimoji="1" lang="en-US" altLang="ja-JP" sz="1100">
            <a:solidFill>
              <a:schemeClr val="accent5"/>
            </a:solidFill>
            <a:latin typeface="Meiryo UI" panose="020B0604030504040204" pitchFamily="50" charset="-128"/>
            <a:ea typeface="Meiryo UI" panose="020B0604030504040204" pitchFamily="50" charset="-128"/>
          </a:endParaRPr>
        </a:p>
        <a:p>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主</a:t>
          </a: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主業種です。１つだけ選択してください。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業種</a:t>
          </a: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chemeClr val="dk1"/>
              </a:solidFill>
              <a:effectLst/>
              <a:latin typeface="Meiryo UI" panose="020B0604030504040204" pitchFamily="50" charset="-128"/>
              <a:ea typeface="Meiryo UI" panose="020B0604030504040204" pitchFamily="50" charset="-128"/>
              <a:cs typeface="+mn-cs"/>
            </a:rPr>
            <a:t>該当するものを選択してください。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許可区分</a:t>
          </a: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該当するものを選んでください。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総合評点（</a:t>
          </a:r>
          <a:r>
            <a:rPr kumimoji="1" lang="en-US" altLang="ja-JP" sz="1100">
              <a:solidFill>
                <a:schemeClr val="dk1"/>
              </a:solidFill>
              <a:effectLst/>
              <a:latin typeface="Meiryo UI" panose="020B0604030504040204" pitchFamily="50" charset="-128"/>
              <a:ea typeface="Meiryo UI" panose="020B0604030504040204" pitchFamily="50" charset="-128"/>
              <a:cs typeface="+mn-cs"/>
            </a:rPr>
            <a:t>P</a:t>
          </a:r>
          <a:r>
            <a:rPr kumimoji="1" lang="ja-JP" altLang="ja-JP" sz="1100">
              <a:solidFill>
                <a:schemeClr val="dk1"/>
              </a:solidFill>
              <a:effectLst/>
              <a:latin typeface="Meiryo UI" panose="020B0604030504040204" pitchFamily="50" charset="-128"/>
              <a:ea typeface="Meiryo UI" panose="020B0604030504040204" pitchFamily="50" charset="-128"/>
              <a:cs typeface="+mn-cs"/>
            </a:rPr>
            <a:t>）</a:t>
          </a: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chemeClr val="dk1"/>
              </a:solidFill>
              <a:effectLst/>
              <a:latin typeface="Meiryo UI" panose="020B0604030504040204" pitchFamily="50" charset="-128"/>
              <a:ea typeface="Meiryo UI" panose="020B0604030504040204" pitchFamily="50" charset="-128"/>
              <a:cs typeface="+mn-cs"/>
            </a:rPr>
            <a:t>数字のみ入力してください。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en-US" sz="1100">
              <a:solidFill>
                <a:schemeClr val="dk1"/>
              </a:solidFill>
              <a:effectLst/>
              <a:latin typeface="Meiryo UI" panose="020B0604030504040204" pitchFamily="50" charset="-128"/>
              <a:ea typeface="Meiryo UI" panose="020B0604030504040204" pitchFamily="50" charset="-128"/>
              <a:cs typeface="+mn-cs"/>
            </a:rPr>
            <a:t>完成工事高</a:t>
          </a:r>
          <a:r>
            <a:rPr kumimoji="1" lang="ja-JP" altLang="ja-JP" sz="1100">
              <a:solidFill>
                <a:schemeClr val="dk1"/>
              </a:solidFill>
              <a:effectLst/>
              <a:latin typeface="Meiryo UI" panose="020B0604030504040204" pitchFamily="50" charset="-128"/>
              <a:ea typeface="Meiryo UI" panose="020B0604030504040204" pitchFamily="50" charset="-128"/>
              <a:cs typeface="+mn-cs"/>
            </a:rPr>
            <a:t>（千円）</a:t>
          </a:r>
          <a:r>
            <a:rPr kumimoji="1" lang="en-US" altLang="ja-JP"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数字のみ入力してください。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eiryo UI" panose="020B0604030504040204" pitchFamily="50" charset="-128"/>
              <a:ea typeface="Meiryo UI" panose="020B0604030504040204" pitchFamily="50" charset="-128"/>
              <a:cs typeface="+mn-cs"/>
            </a:rPr>
            <a:t>&lt;</a:t>
          </a:r>
          <a:r>
            <a:rPr kumimoji="1" lang="ja-JP" altLang="en-US" sz="1100">
              <a:solidFill>
                <a:schemeClr val="dk1"/>
              </a:solidFill>
              <a:effectLst/>
              <a:latin typeface="Meiryo UI" panose="020B0604030504040204" pitchFamily="50" charset="-128"/>
              <a:ea typeface="Meiryo UI" panose="020B0604030504040204" pitchFamily="50" charset="-128"/>
              <a:cs typeface="+mn-cs"/>
            </a:rPr>
            <a:t>市内</a:t>
          </a:r>
          <a:r>
            <a:rPr kumimoji="1" lang="en-US" altLang="ja-JP" sz="1100">
              <a:solidFill>
                <a:schemeClr val="dk1"/>
              </a:solidFill>
              <a:effectLst/>
              <a:latin typeface="Meiryo UI" panose="020B0604030504040204" pitchFamily="50" charset="-128"/>
              <a:ea typeface="Meiryo UI" panose="020B0604030504040204" pitchFamily="50" charset="-128"/>
              <a:cs typeface="+mn-cs"/>
            </a:rPr>
            <a:t>&gt;</a:t>
          </a:r>
          <a:r>
            <a:rPr kumimoji="1" lang="ja-JP" altLang="en-US" sz="1100">
              <a:solidFill>
                <a:schemeClr val="dk1"/>
              </a:solidFill>
              <a:effectLst/>
              <a:latin typeface="Meiryo UI" panose="020B0604030504040204" pitchFamily="50" charset="-128"/>
              <a:ea typeface="Meiryo UI" panose="020B0604030504040204" pitchFamily="50" charset="-128"/>
              <a:cs typeface="+mn-cs"/>
            </a:rPr>
            <a:t>業者のみ</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a:effectLst/>
              <a:latin typeface="Meiryo UI" panose="020B0604030504040204" pitchFamily="50" charset="-128"/>
              <a:ea typeface="Meiryo UI" panose="020B0604030504040204" pitchFamily="50" charset="-128"/>
            </a:rPr>
            <a:t>【</a:t>
          </a:r>
          <a:r>
            <a:rPr lang="ja-JP" altLang="en-US">
              <a:effectLst/>
              <a:latin typeface="Meiryo UI" panose="020B0604030504040204" pitchFamily="50" charset="-128"/>
              <a:ea typeface="Meiryo UI" panose="020B0604030504040204" pitchFamily="50" charset="-128"/>
            </a:rPr>
            <a:t>成績評点</a:t>
          </a:r>
          <a:r>
            <a:rPr lang="en-US" altLang="ja-JP">
              <a:effectLst/>
              <a:latin typeface="Meiryo UI" panose="020B0604030504040204" pitchFamily="50" charset="-128"/>
              <a:ea typeface="Meiryo UI" panose="020B0604030504040204" pitchFamily="50" charset="-128"/>
            </a:rPr>
            <a:t>】</a:t>
          </a:r>
          <a:r>
            <a:rPr lang="ja-JP" altLang="en-US">
              <a:effectLst/>
              <a:latin typeface="Meiryo UI" panose="020B0604030504040204" pitchFamily="50" charset="-128"/>
              <a:ea typeface="Meiryo UI" panose="020B0604030504040204" pitchFamily="50" charset="-128"/>
            </a:rPr>
            <a:t>「工事成績評点シート」に入力すると自動で点数が入ります。</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Meiryo UI" panose="020B0604030504040204" pitchFamily="50" charset="-128"/>
              <a:ea typeface="Meiryo UI" panose="020B0604030504040204" pitchFamily="50" charset="-128"/>
            </a:rPr>
            <a:t>　</a:t>
          </a:r>
          <a:r>
            <a:rPr lang="en-US" altLang="ja-JP">
              <a:solidFill>
                <a:schemeClr val="accent5"/>
              </a:solidFill>
              <a:effectLst/>
              <a:latin typeface="Meiryo UI" panose="020B0604030504040204" pitchFamily="50" charset="-128"/>
              <a:ea typeface="Meiryo UI" panose="020B0604030504040204" pitchFamily="50" charset="-128"/>
            </a:rPr>
            <a:t>※</a:t>
          </a:r>
          <a:r>
            <a:rPr lang="ja-JP" altLang="en-US">
              <a:solidFill>
                <a:schemeClr val="accent5"/>
              </a:solidFill>
              <a:effectLst/>
              <a:latin typeface="Meiryo UI" panose="020B0604030504040204" pitchFamily="50" charset="-128"/>
              <a:ea typeface="Meiryo UI" panose="020B0604030504040204" pitchFamily="50" charset="-128"/>
            </a:rPr>
            <a:t>「未入力」と出た場合は、工事成績評点シートに業種の入力をしてください。　</a:t>
          </a:r>
          <a:endParaRPr lang="en-US" altLang="ja-JP">
            <a:solidFill>
              <a:schemeClr val="accent5"/>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latin typeface="Meiryo UI" panose="020B0604030504040204" pitchFamily="50" charset="-128"/>
              <a:ea typeface="Meiryo UI" panose="020B0604030504040204" pitchFamily="50" charset="-128"/>
            </a:rPr>
            <a:t>【</a:t>
          </a:r>
          <a:r>
            <a:rPr lang="ja-JP" altLang="en-US">
              <a:solidFill>
                <a:sysClr val="windowText" lastClr="000000"/>
              </a:solidFill>
              <a:effectLst/>
              <a:latin typeface="Meiryo UI" panose="020B0604030504040204" pitchFamily="50" charset="-128"/>
              <a:ea typeface="Meiryo UI" panose="020B0604030504040204" pitchFamily="50" charset="-128"/>
            </a:rPr>
            <a:t>共通項目</a:t>
          </a:r>
          <a:r>
            <a:rPr lang="en-US" altLang="ja-JP">
              <a:solidFill>
                <a:sysClr val="windowText" lastClr="000000"/>
              </a:solidFill>
              <a:effectLst/>
              <a:latin typeface="Meiryo UI" panose="020B0604030504040204" pitchFamily="50" charset="-128"/>
              <a:ea typeface="Meiryo UI" panose="020B0604030504040204" pitchFamily="50" charset="-128"/>
            </a:rPr>
            <a:t>】</a:t>
          </a:r>
          <a:r>
            <a:rPr lang="ja-JP" altLang="en-US">
              <a:solidFill>
                <a:sysClr val="windowText" lastClr="000000"/>
              </a:solidFill>
              <a:effectLst/>
              <a:latin typeface="Meiryo UI" panose="020B0604030504040204" pitchFamily="50" charset="-128"/>
              <a:ea typeface="Meiryo UI" panose="020B0604030504040204" pitchFamily="50" charset="-128"/>
            </a:rPr>
            <a:t>「●主観的事項に関する共通項目」に入力すると自動で点数が入ります。</a:t>
          </a:r>
          <a:endParaRPr lang="en-US" altLang="ja-JP">
            <a:solidFill>
              <a:sysClr val="windowText" lastClr="000000"/>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latin typeface="Meiryo UI" panose="020B0604030504040204" pitchFamily="50" charset="-128"/>
              <a:ea typeface="Meiryo UI" panose="020B0604030504040204" pitchFamily="50" charset="-128"/>
            </a:rPr>
            <a:t>【</a:t>
          </a:r>
          <a:r>
            <a:rPr lang="ja-JP" altLang="en-US">
              <a:solidFill>
                <a:sysClr val="windowText" lastClr="000000"/>
              </a:solidFill>
              <a:effectLst/>
              <a:latin typeface="Meiryo UI" panose="020B0604030504040204" pitchFamily="50" charset="-128"/>
              <a:ea typeface="Meiryo UI" panose="020B0604030504040204" pitchFamily="50" charset="-128"/>
            </a:rPr>
            <a:t>優良表彰</a:t>
          </a:r>
          <a:r>
            <a:rPr lang="en-US" altLang="ja-JP">
              <a:solidFill>
                <a:sysClr val="windowText" lastClr="000000"/>
              </a:solidFill>
              <a:effectLst/>
              <a:latin typeface="Meiryo UI" panose="020B0604030504040204" pitchFamily="50" charset="-128"/>
              <a:ea typeface="Meiryo UI" panose="020B0604030504040204" pitchFamily="50" charset="-128"/>
            </a:rPr>
            <a:t>】</a:t>
          </a:r>
          <a:r>
            <a:rPr lang="ja-JP" altLang="en-US">
              <a:solidFill>
                <a:sysClr val="windowText" lastClr="000000"/>
              </a:solidFill>
              <a:effectLst/>
              <a:latin typeface="Meiryo UI" panose="020B0604030504040204" pitchFamily="50" charset="-128"/>
              <a:ea typeface="Meiryo UI" panose="020B0604030504040204" pitchFamily="50" charset="-128"/>
            </a:rPr>
            <a:t>黄緑色のセルで該当の有無を選択してください。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a:solidFill>
              <a:sysClr val="windowText" lastClr="000000"/>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accent5"/>
            </a:solidFill>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Meiryo UI" panose="020B0604030504040204" pitchFamily="50" charset="-128"/>
            <a:ea typeface="Meiryo UI"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Meiryo UI" panose="020B0604030504040204" pitchFamily="50" charset="-128"/>
            <a:ea typeface="Meiryo UI" panose="020B0604030504040204" pitchFamily="50" charset="-128"/>
          </a:endParaRPr>
        </a:p>
        <a:p>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39</xdr:col>
      <xdr:colOff>47625</xdr:colOff>
      <xdr:row>79</xdr:row>
      <xdr:rowOff>0</xdr:rowOff>
    </xdr:from>
    <xdr:to>
      <xdr:col>39</xdr:col>
      <xdr:colOff>400050</xdr:colOff>
      <xdr:row>79</xdr:row>
      <xdr:rowOff>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734175" y="13496925"/>
          <a:ext cx="35242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66675</xdr:colOff>
      <xdr:row>82</xdr:row>
      <xdr:rowOff>152400</xdr:rowOff>
    </xdr:from>
    <xdr:to>
      <xdr:col>39</xdr:col>
      <xdr:colOff>381000</xdr:colOff>
      <xdr:row>84</xdr:row>
      <xdr:rowOff>114300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6753225" y="14211300"/>
          <a:ext cx="314325" cy="41910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66672</xdr:colOff>
      <xdr:row>63</xdr:row>
      <xdr:rowOff>38101</xdr:rowOff>
    </xdr:from>
    <xdr:to>
      <xdr:col>49</xdr:col>
      <xdr:colOff>355797</xdr:colOff>
      <xdr:row>67</xdr:row>
      <xdr:rowOff>133350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277097" y="10429876"/>
          <a:ext cx="5375475" cy="9524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●主観的事項に関する共通項目</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は、黄緑色のセルで選んでください。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該当する場合で、添付が「要」の場合は、主観的事項審査基準に記載の添付書類を電子申請サービスに添付してください。</a:t>
          </a:r>
        </a:p>
      </xdr:txBody>
    </xdr:sp>
    <xdr:clientData/>
  </xdr:twoCellAnchor>
  <xdr:twoCellAnchor>
    <xdr:from>
      <xdr:col>39</xdr:col>
      <xdr:colOff>66675</xdr:colOff>
      <xdr:row>64</xdr:row>
      <xdr:rowOff>95250</xdr:rowOff>
    </xdr:from>
    <xdr:to>
      <xdr:col>39</xdr:col>
      <xdr:colOff>333375</xdr:colOff>
      <xdr:row>64</xdr:row>
      <xdr:rowOff>104775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6753225" y="18145125"/>
          <a:ext cx="266700" cy="952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2</xdr:row>
      <xdr:rowOff>0</xdr:rowOff>
    </xdr:from>
    <xdr:to>
      <xdr:col>10</xdr:col>
      <xdr:colOff>95250</xdr:colOff>
      <xdr:row>4</xdr:row>
      <xdr:rowOff>371474</xdr:rowOff>
    </xdr:to>
    <xdr:sp macro="" textlink="">
      <xdr:nvSpPr>
        <xdr:cNvPr id="57" name="テキスト ボックス 56">
          <a:extLst>
            <a:ext uri="{FF2B5EF4-FFF2-40B4-BE49-F238E27FC236}">
              <a16:creationId xmlns:a16="http://schemas.microsoft.com/office/drawing/2014/main" id="{B2E47263-845C-45B3-9CA8-5930EFFCF460}"/>
            </a:ext>
          </a:extLst>
        </xdr:cNvPr>
        <xdr:cNvSpPr txBox="1"/>
      </xdr:nvSpPr>
      <xdr:spPr>
        <a:xfrm>
          <a:off x="57150"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85725</xdr:colOff>
      <xdr:row>2</xdr:row>
      <xdr:rowOff>0</xdr:rowOff>
    </xdr:from>
    <xdr:to>
      <xdr:col>21</xdr:col>
      <xdr:colOff>123825</xdr:colOff>
      <xdr:row>4</xdr:row>
      <xdr:rowOff>371474</xdr:rowOff>
    </xdr:to>
    <xdr:sp macro="" textlink="">
      <xdr:nvSpPr>
        <xdr:cNvPr id="79" name="テキスト ボックス 78">
          <a:extLst>
            <a:ext uri="{FF2B5EF4-FFF2-40B4-BE49-F238E27FC236}">
              <a16:creationId xmlns:a16="http://schemas.microsoft.com/office/drawing/2014/main" id="{45D20ACA-0A12-4EA1-AD96-6C7A06D081CE}"/>
            </a:ext>
          </a:extLst>
        </xdr:cNvPr>
        <xdr:cNvSpPr txBox="1"/>
      </xdr:nvSpPr>
      <xdr:spPr>
        <a:xfrm>
          <a:off x="616267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22</xdr:col>
      <xdr:colOff>85725</xdr:colOff>
      <xdr:row>2</xdr:row>
      <xdr:rowOff>0</xdr:rowOff>
    </xdr:from>
    <xdr:to>
      <xdr:col>32</xdr:col>
      <xdr:colOff>123825</xdr:colOff>
      <xdr:row>4</xdr:row>
      <xdr:rowOff>371474</xdr:rowOff>
    </xdr:to>
    <xdr:sp macro="" textlink="">
      <xdr:nvSpPr>
        <xdr:cNvPr id="80" name="テキスト ボックス 79">
          <a:extLst>
            <a:ext uri="{FF2B5EF4-FFF2-40B4-BE49-F238E27FC236}">
              <a16:creationId xmlns:a16="http://schemas.microsoft.com/office/drawing/2014/main" id="{0C0C2B38-4D2B-4B8F-A5FF-2C5CD746CADA}"/>
            </a:ext>
          </a:extLst>
        </xdr:cNvPr>
        <xdr:cNvSpPr txBox="1"/>
      </xdr:nvSpPr>
      <xdr:spPr>
        <a:xfrm>
          <a:off x="1223962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33</xdr:col>
      <xdr:colOff>85725</xdr:colOff>
      <xdr:row>2</xdr:row>
      <xdr:rowOff>0</xdr:rowOff>
    </xdr:from>
    <xdr:to>
      <xdr:col>43</xdr:col>
      <xdr:colOff>123825</xdr:colOff>
      <xdr:row>4</xdr:row>
      <xdr:rowOff>371474</xdr:rowOff>
    </xdr:to>
    <xdr:sp macro="" textlink="">
      <xdr:nvSpPr>
        <xdr:cNvPr id="81" name="テキスト ボックス 80">
          <a:extLst>
            <a:ext uri="{FF2B5EF4-FFF2-40B4-BE49-F238E27FC236}">
              <a16:creationId xmlns:a16="http://schemas.microsoft.com/office/drawing/2014/main" id="{A2B8D727-9B6A-45D3-821B-5A5F1297325E}"/>
            </a:ext>
          </a:extLst>
        </xdr:cNvPr>
        <xdr:cNvSpPr txBox="1"/>
      </xdr:nvSpPr>
      <xdr:spPr>
        <a:xfrm>
          <a:off x="1831657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44</xdr:col>
      <xdr:colOff>85725</xdr:colOff>
      <xdr:row>2</xdr:row>
      <xdr:rowOff>0</xdr:rowOff>
    </xdr:from>
    <xdr:to>
      <xdr:col>54</xdr:col>
      <xdr:colOff>123825</xdr:colOff>
      <xdr:row>4</xdr:row>
      <xdr:rowOff>371474</xdr:rowOff>
    </xdr:to>
    <xdr:sp macro="" textlink="">
      <xdr:nvSpPr>
        <xdr:cNvPr id="82" name="テキスト ボックス 81">
          <a:extLst>
            <a:ext uri="{FF2B5EF4-FFF2-40B4-BE49-F238E27FC236}">
              <a16:creationId xmlns:a16="http://schemas.microsoft.com/office/drawing/2014/main" id="{F0D7B8EC-26EE-471B-B6A7-63C04F730733}"/>
            </a:ext>
          </a:extLst>
        </xdr:cNvPr>
        <xdr:cNvSpPr txBox="1"/>
      </xdr:nvSpPr>
      <xdr:spPr>
        <a:xfrm>
          <a:off x="2439352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55</xdr:col>
      <xdr:colOff>85725</xdr:colOff>
      <xdr:row>2</xdr:row>
      <xdr:rowOff>0</xdr:rowOff>
    </xdr:from>
    <xdr:to>
      <xdr:col>65</xdr:col>
      <xdr:colOff>123825</xdr:colOff>
      <xdr:row>4</xdr:row>
      <xdr:rowOff>371474</xdr:rowOff>
    </xdr:to>
    <xdr:sp macro="" textlink="">
      <xdr:nvSpPr>
        <xdr:cNvPr id="83" name="テキスト ボックス 82">
          <a:extLst>
            <a:ext uri="{FF2B5EF4-FFF2-40B4-BE49-F238E27FC236}">
              <a16:creationId xmlns:a16="http://schemas.microsoft.com/office/drawing/2014/main" id="{29879057-C90F-494F-BE53-464BD39D67C2}"/>
            </a:ext>
          </a:extLst>
        </xdr:cNvPr>
        <xdr:cNvSpPr txBox="1"/>
      </xdr:nvSpPr>
      <xdr:spPr>
        <a:xfrm>
          <a:off x="3047047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66</xdr:col>
      <xdr:colOff>85725</xdr:colOff>
      <xdr:row>2</xdr:row>
      <xdr:rowOff>0</xdr:rowOff>
    </xdr:from>
    <xdr:to>
      <xdr:col>76</xdr:col>
      <xdr:colOff>123825</xdr:colOff>
      <xdr:row>4</xdr:row>
      <xdr:rowOff>371474</xdr:rowOff>
    </xdr:to>
    <xdr:sp macro="" textlink="">
      <xdr:nvSpPr>
        <xdr:cNvPr id="84" name="テキスト ボックス 83">
          <a:extLst>
            <a:ext uri="{FF2B5EF4-FFF2-40B4-BE49-F238E27FC236}">
              <a16:creationId xmlns:a16="http://schemas.microsoft.com/office/drawing/2014/main" id="{142774E6-1E10-4167-B96D-4A5EE48B8BA5}"/>
            </a:ext>
          </a:extLst>
        </xdr:cNvPr>
        <xdr:cNvSpPr txBox="1"/>
      </xdr:nvSpPr>
      <xdr:spPr>
        <a:xfrm>
          <a:off x="3654742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77</xdr:col>
      <xdr:colOff>66675</xdr:colOff>
      <xdr:row>2</xdr:row>
      <xdr:rowOff>0</xdr:rowOff>
    </xdr:from>
    <xdr:to>
      <xdr:col>87</xdr:col>
      <xdr:colOff>104775</xdr:colOff>
      <xdr:row>4</xdr:row>
      <xdr:rowOff>371474</xdr:rowOff>
    </xdr:to>
    <xdr:sp macro="" textlink="">
      <xdr:nvSpPr>
        <xdr:cNvPr id="85" name="テキスト ボックス 84">
          <a:extLst>
            <a:ext uri="{FF2B5EF4-FFF2-40B4-BE49-F238E27FC236}">
              <a16:creationId xmlns:a16="http://schemas.microsoft.com/office/drawing/2014/main" id="{5E284E3D-01A9-4EB1-A5EE-AAEEFF1612AE}"/>
            </a:ext>
          </a:extLst>
        </xdr:cNvPr>
        <xdr:cNvSpPr txBox="1"/>
      </xdr:nvSpPr>
      <xdr:spPr>
        <a:xfrm>
          <a:off x="42605325"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88</xdr:col>
      <xdr:colOff>76200</xdr:colOff>
      <xdr:row>2</xdr:row>
      <xdr:rowOff>0</xdr:rowOff>
    </xdr:from>
    <xdr:to>
      <xdr:col>98</xdr:col>
      <xdr:colOff>114300</xdr:colOff>
      <xdr:row>4</xdr:row>
      <xdr:rowOff>371474</xdr:rowOff>
    </xdr:to>
    <xdr:sp macro="" textlink="">
      <xdr:nvSpPr>
        <xdr:cNvPr id="86" name="テキスト ボックス 85">
          <a:extLst>
            <a:ext uri="{FF2B5EF4-FFF2-40B4-BE49-F238E27FC236}">
              <a16:creationId xmlns:a16="http://schemas.microsoft.com/office/drawing/2014/main" id="{4A3EBB0A-8FB0-4E50-9EFD-4DC8F69E12F7}"/>
            </a:ext>
          </a:extLst>
        </xdr:cNvPr>
        <xdr:cNvSpPr txBox="1"/>
      </xdr:nvSpPr>
      <xdr:spPr>
        <a:xfrm>
          <a:off x="48691800"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99</xdr:col>
      <xdr:colOff>57150</xdr:colOff>
      <xdr:row>2</xdr:row>
      <xdr:rowOff>0</xdr:rowOff>
    </xdr:from>
    <xdr:to>
      <xdr:col>109</xdr:col>
      <xdr:colOff>95250</xdr:colOff>
      <xdr:row>4</xdr:row>
      <xdr:rowOff>371474</xdr:rowOff>
    </xdr:to>
    <xdr:sp macro="" textlink="">
      <xdr:nvSpPr>
        <xdr:cNvPr id="87" name="テキスト ボックス 86">
          <a:extLst>
            <a:ext uri="{FF2B5EF4-FFF2-40B4-BE49-F238E27FC236}">
              <a16:creationId xmlns:a16="http://schemas.microsoft.com/office/drawing/2014/main" id="{61799F25-D09B-4347-B590-A4884BB29BD4}"/>
            </a:ext>
          </a:extLst>
        </xdr:cNvPr>
        <xdr:cNvSpPr txBox="1"/>
      </xdr:nvSpPr>
      <xdr:spPr>
        <a:xfrm>
          <a:off x="54749700" y="742950"/>
          <a:ext cx="5924550" cy="12287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注意</a:t>
          </a:r>
          <a:r>
            <a:rPr kumimoji="1" lang="en-US" altLang="ja-JP" sz="1050">
              <a:solidFill>
                <a:sysClr val="windowText" lastClr="000000"/>
              </a:solidFill>
              <a:latin typeface="Meiryo UI" panose="020B0604030504040204" pitchFamily="50" charset="-128"/>
              <a:ea typeface="Meiryo UI" panose="020B0604030504040204" pitchFamily="50" charset="-128"/>
            </a:rPr>
            <a:t>】</a:t>
          </a:r>
        </a:p>
        <a:p>
          <a:r>
            <a:rPr kumimoji="1" lang="ja-JP" altLang="en-US" sz="1050">
              <a:solidFill>
                <a:sysClr val="windowText" lastClr="000000"/>
              </a:solidFill>
              <a:latin typeface="Meiryo UI" panose="020B0604030504040204" pitchFamily="50" charset="-128"/>
              <a:ea typeface="Meiryo UI" panose="020B0604030504040204" pitchFamily="50" charset="-128"/>
            </a:rPr>
            <a:t>・１つの工事に対して、発注時の参加資格に複数業種のいずれかを求めていた場合は、そのうちのどれか１つの業種に記載してください。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・合冊工事でも、契約単位で記載してください。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r>
            <a:rPr kumimoji="1" lang="ja-JP" altLang="en-US" sz="1050">
              <a:solidFill>
                <a:sysClr val="windowText" lastClr="000000"/>
              </a:solidFill>
              <a:latin typeface="Meiryo UI" panose="020B0604030504040204" pitchFamily="50" charset="-128"/>
              <a:ea typeface="Meiryo UI" panose="020B0604030504040204" pitchFamily="50" charset="-128"/>
            </a:rPr>
            <a:t>・登録を希望する業種について該当する工事がない場合でも、業種欄のみ選択してください。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114"/>
  <sheetViews>
    <sheetView tabSelected="1" zoomScaleNormal="100" zoomScaleSheetLayoutView="100" workbookViewId="0">
      <selection activeCell="H47" sqref="H47:AE47"/>
    </sheetView>
  </sheetViews>
  <sheetFormatPr defaultColWidth="6.875" defaultRowHeight="15" customHeight="1"/>
  <cols>
    <col min="1" max="39" width="2.25" style="9" customWidth="1" collapsed="1"/>
    <col min="40" max="40" width="6.875" style="9" customWidth="1" collapsed="1"/>
    <col min="41" max="41" width="11.75" style="9" customWidth="1" collapsed="1"/>
    <col min="42" max="16384" width="6.875" style="9" collapsed="1"/>
  </cols>
  <sheetData>
    <row r="1" spans="1:47" ht="14.25" customHeight="1">
      <c r="A1" s="8" t="s">
        <v>0</v>
      </c>
      <c r="R1" s="10"/>
      <c r="S1" s="10"/>
      <c r="T1" s="10"/>
      <c r="U1" s="10"/>
      <c r="V1" s="10"/>
      <c r="W1" s="10"/>
      <c r="X1" s="10"/>
      <c r="Y1" s="10"/>
      <c r="Z1" s="10"/>
      <c r="AA1" s="10"/>
      <c r="AB1" s="10"/>
      <c r="AC1" s="10"/>
    </row>
    <row r="2" spans="1:47" ht="14.25" customHeight="1">
      <c r="A2" s="249" t="s">
        <v>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row>
    <row r="3" spans="1:47" ht="14.25" customHeight="1">
      <c r="AB3" s="11"/>
      <c r="AC3" s="11"/>
      <c r="AD3" s="11"/>
      <c r="AE3" s="11"/>
      <c r="AF3" s="11"/>
      <c r="AG3" s="11"/>
      <c r="AH3" s="11"/>
      <c r="AI3" s="11"/>
      <c r="AJ3" s="11"/>
      <c r="AK3" s="11"/>
      <c r="AL3" s="11"/>
      <c r="AM3" s="11"/>
    </row>
    <row r="4" spans="1:47" ht="14.25" customHeight="1">
      <c r="A4" s="12" t="s">
        <v>2</v>
      </c>
      <c r="B4" s="13"/>
      <c r="C4" s="13"/>
      <c r="D4" s="13"/>
      <c r="E4" s="13"/>
      <c r="F4" s="13"/>
      <c r="G4" s="13"/>
      <c r="H4" s="13"/>
      <c r="I4" s="13"/>
      <c r="J4" s="13"/>
      <c r="K4" s="13"/>
      <c r="L4" s="13"/>
      <c r="M4" s="13"/>
      <c r="N4" s="13"/>
      <c r="O4" s="13"/>
      <c r="P4" s="13"/>
      <c r="Q4" s="13"/>
      <c r="R4" s="13"/>
      <c r="S4" s="13"/>
      <c r="T4" s="13"/>
      <c r="U4" s="13"/>
      <c r="V4" s="13"/>
      <c r="W4" s="13"/>
      <c r="X4" s="13"/>
      <c r="Y4" s="13"/>
      <c r="Z4" s="13"/>
      <c r="AA4" s="13"/>
      <c r="AC4" s="9" t="s">
        <v>122</v>
      </c>
      <c r="AE4" s="170"/>
      <c r="AF4" s="170"/>
      <c r="AG4" s="14" t="s">
        <v>123</v>
      </c>
      <c r="AH4" s="170"/>
      <c r="AI4" s="170"/>
      <c r="AJ4" s="14" t="s">
        <v>125</v>
      </c>
      <c r="AK4" s="195"/>
      <c r="AL4" s="195"/>
      <c r="AM4" s="14" t="s">
        <v>124</v>
      </c>
    </row>
    <row r="5" spans="1:47" ht="15" customHeight="1">
      <c r="A5" s="194" t="s">
        <v>3</v>
      </c>
      <c r="B5" s="250" t="s">
        <v>4</v>
      </c>
      <c r="C5" s="251"/>
      <c r="D5" s="251"/>
      <c r="E5" s="251"/>
      <c r="F5" s="251"/>
      <c r="G5" s="252"/>
      <c r="H5" s="7" t="s">
        <v>5</v>
      </c>
      <c r="I5" s="197"/>
      <c r="J5" s="197"/>
      <c r="K5" s="197"/>
      <c r="L5" s="15" t="s">
        <v>118</v>
      </c>
      <c r="M5" s="197"/>
      <c r="N5" s="197"/>
      <c r="O5" s="197"/>
      <c r="P5" s="197"/>
      <c r="Q5" s="16"/>
      <c r="R5" s="16"/>
      <c r="S5" s="16"/>
      <c r="T5" s="16"/>
      <c r="U5" s="16"/>
      <c r="V5" s="16"/>
      <c r="W5" s="16"/>
      <c r="X5" s="16"/>
      <c r="Y5" s="16"/>
      <c r="Z5" s="16"/>
      <c r="AA5" s="17"/>
      <c r="AB5" s="89" t="str">
        <f>IFERROR(IF(入力情報!$P$2=SUBSTITUTE(申請書!#REF!,"-",""),"",IF(#REF!="","＊","変更")),"")</f>
        <v/>
      </c>
      <c r="AF5" s="11"/>
      <c r="AG5" s="11"/>
      <c r="AH5" s="11"/>
      <c r="AI5" s="11"/>
      <c r="AJ5" s="11"/>
      <c r="AK5" s="11"/>
      <c r="AL5" s="11"/>
      <c r="AM5" s="11"/>
    </row>
    <row r="6" spans="1:47" ht="15" customHeight="1">
      <c r="A6" s="194"/>
      <c r="B6" s="253"/>
      <c r="C6" s="251"/>
      <c r="D6" s="251"/>
      <c r="E6" s="251"/>
      <c r="F6" s="251"/>
      <c r="G6" s="252"/>
      <c r="H6" s="254"/>
      <c r="I6" s="255"/>
      <c r="J6" s="255"/>
      <c r="K6" s="255"/>
      <c r="L6" s="255"/>
      <c r="M6" s="255"/>
      <c r="N6" s="255"/>
      <c r="O6" s="255"/>
      <c r="P6" s="255"/>
      <c r="Q6" s="255"/>
      <c r="R6" s="255"/>
      <c r="S6" s="255"/>
      <c r="T6" s="255"/>
      <c r="U6" s="255"/>
      <c r="V6" s="255"/>
      <c r="W6" s="255"/>
      <c r="X6" s="255"/>
      <c r="Y6" s="255"/>
      <c r="Z6" s="255"/>
      <c r="AA6" s="256"/>
      <c r="AB6" s="90" t="str">
        <f>IFERROR(IF(入力情報!$Q$2=申請書!#REF!,"",IF(#REF!="","＊","変更")),"")</f>
        <v/>
      </c>
      <c r="AF6" s="18"/>
      <c r="AG6" s="18"/>
      <c r="AH6" s="18"/>
      <c r="AI6" s="18"/>
      <c r="AJ6" s="18"/>
      <c r="AK6" s="18"/>
      <c r="AL6" s="18"/>
      <c r="AM6" s="18"/>
      <c r="AP6" s="26"/>
      <c r="AQ6" s="26"/>
      <c r="AR6" s="26"/>
      <c r="AS6" s="26"/>
      <c r="AT6" s="26"/>
      <c r="AU6" s="26"/>
    </row>
    <row r="7" spans="1:47" ht="15" customHeight="1">
      <c r="A7" s="194"/>
      <c r="B7" s="253"/>
      <c r="C7" s="251"/>
      <c r="D7" s="251"/>
      <c r="E7" s="251"/>
      <c r="F7" s="251"/>
      <c r="G7" s="252"/>
      <c r="H7" s="257"/>
      <c r="I7" s="258"/>
      <c r="J7" s="258"/>
      <c r="K7" s="258"/>
      <c r="L7" s="258"/>
      <c r="M7" s="258"/>
      <c r="N7" s="258"/>
      <c r="O7" s="258"/>
      <c r="P7" s="258"/>
      <c r="Q7" s="258"/>
      <c r="R7" s="258"/>
      <c r="S7" s="258"/>
      <c r="T7" s="258"/>
      <c r="U7" s="258"/>
      <c r="V7" s="258"/>
      <c r="W7" s="258"/>
      <c r="X7" s="258"/>
      <c r="Y7" s="258"/>
      <c r="Z7" s="258"/>
      <c r="AA7" s="259"/>
      <c r="AB7" s="89"/>
      <c r="AC7" s="260" t="s">
        <v>6</v>
      </c>
      <c r="AD7" s="261"/>
      <c r="AE7" s="261"/>
      <c r="AF7" s="262"/>
      <c r="AG7" s="52" t="s">
        <v>262</v>
      </c>
      <c r="AH7" s="198" t="s">
        <v>7</v>
      </c>
      <c r="AI7" s="198"/>
      <c r="AJ7" s="19" t="s">
        <v>8</v>
      </c>
      <c r="AK7" s="53" t="s">
        <v>262</v>
      </c>
      <c r="AL7" s="198" t="s">
        <v>9</v>
      </c>
      <c r="AM7" s="199"/>
    </row>
    <row r="8" spans="1:47" ht="15" customHeight="1">
      <c r="A8" s="194"/>
      <c r="B8" s="253" t="s">
        <v>281</v>
      </c>
      <c r="C8" s="251"/>
      <c r="D8" s="251"/>
      <c r="E8" s="251"/>
      <c r="F8" s="251"/>
      <c r="G8" s="252"/>
      <c r="H8" s="269"/>
      <c r="I8" s="208"/>
      <c r="J8" s="208"/>
      <c r="K8" s="208"/>
      <c r="L8" s="208"/>
      <c r="M8" s="208"/>
      <c r="N8" s="208"/>
      <c r="O8" s="208"/>
      <c r="P8" s="208"/>
      <c r="Q8" s="208"/>
      <c r="R8" s="208"/>
      <c r="S8" s="208"/>
      <c r="T8" s="208"/>
      <c r="U8" s="208"/>
      <c r="V8" s="208"/>
      <c r="W8" s="208"/>
      <c r="X8" s="208"/>
      <c r="Y8" s="208"/>
      <c r="Z8" s="208"/>
      <c r="AA8" s="264"/>
      <c r="AB8" s="90" t="str">
        <f>IFERROR(IF(入力情報!$M$2=申請書!#REF!,"",IF(#REF!="","＊","変更")),"")</f>
        <v/>
      </c>
      <c r="AC8" s="202" t="s">
        <v>10</v>
      </c>
      <c r="AD8" s="198"/>
      <c r="AE8" s="198"/>
      <c r="AF8" s="199"/>
      <c r="AG8" s="52" t="s">
        <v>262</v>
      </c>
      <c r="AH8" s="198" t="s">
        <v>11</v>
      </c>
      <c r="AI8" s="198"/>
      <c r="AJ8" s="19" t="s">
        <v>8</v>
      </c>
      <c r="AK8" s="53" t="s">
        <v>55</v>
      </c>
      <c r="AL8" s="198" t="s">
        <v>12</v>
      </c>
      <c r="AM8" s="199"/>
      <c r="AN8" s="13"/>
    </row>
    <row r="9" spans="1:47" ht="15" customHeight="1">
      <c r="A9" s="194"/>
      <c r="B9" s="253" t="s">
        <v>13</v>
      </c>
      <c r="C9" s="251"/>
      <c r="D9" s="251"/>
      <c r="E9" s="251"/>
      <c r="F9" s="251"/>
      <c r="G9" s="252"/>
      <c r="H9" s="266"/>
      <c r="I9" s="267"/>
      <c r="J9" s="267"/>
      <c r="K9" s="267"/>
      <c r="L9" s="267"/>
      <c r="M9" s="267"/>
      <c r="N9" s="267"/>
      <c r="O9" s="267"/>
      <c r="P9" s="267"/>
      <c r="Q9" s="267"/>
      <c r="R9" s="267"/>
      <c r="S9" s="267"/>
      <c r="T9" s="267"/>
      <c r="U9" s="267"/>
      <c r="V9" s="267"/>
      <c r="W9" s="267"/>
      <c r="X9" s="267"/>
      <c r="Y9" s="267"/>
      <c r="Z9" s="267"/>
      <c r="AA9" s="268"/>
      <c r="AB9" s="90"/>
      <c r="AK9" s="20"/>
      <c r="AL9" s="21"/>
      <c r="AM9" s="21"/>
      <c r="AN9" s="13"/>
    </row>
    <row r="10" spans="1:47" ht="15" customHeight="1">
      <c r="A10" s="194"/>
      <c r="B10" s="253"/>
      <c r="C10" s="251"/>
      <c r="D10" s="251"/>
      <c r="E10" s="251"/>
      <c r="F10" s="251"/>
      <c r="G10" s="252"/>
      <c r="H10" s="257"/>
      <c r="I10" s="258"/>
      <c r="J10" s="258"/>
      <c r="K10" s="258"/>
      <c r="L10" s="258"/>
      <c r="M10" s="258"/>
      <c r="N10" s="258"/>
      <c r="O10" s="258"/>
      <c r="P10" s="258"/>
      <c r="Q10" s="258"/>
      <c r="R10" s="258"/>
      <c r="S10" s="258"/>
      <c r="T10" s="258"/>
      <c r="U10" s="258"/>
      <c r="V10" s="258"/>
      <c r="W10" s="258"/>
      <c r="X10" s="258"/>
      <c r="Y10" s="258"/>
      <c r="Z10" s="258"/>
      <c r="AA10" s="259"/>
      <c r="AB10" s="89"/>
      <c r="AC10" s="130" t="s">
        <v>14</v>
      </c>
      <c r="AD10" s="131"/>
      <c r="AE10" s="131"/>
      <c r="AF10" s="131"/>
      <c r="AG10" s="131"/>
      <c r="AH10" s="131"/>
      <c r="AI10" s="131"/>
      <c r="AJ10" s="131"/>
      <c r="AK10" s="131"/>
      <c r="AL10" s="131"/>
      <c r="AM10" s="132"/>
    </row>
    <row r="11" spans="1:47" ht="15" customHeight="1">
      <c r="A11" s="194"/>
      <c r="B11" s="253" t="s">
        <v>186</v>
      </c>
      <c r="C11" s="251"/>
      <c r="D11" s="251"/>
      <c r="E11" s="251"/>
      <c r="F11" s="251"/>
      <c r="G11" s="252"/>
      <c r="H11" s="269"/>
      <c r="I11" s="208"/>
      <c r="J11" s="208"/>
      <c r="K11" s="208"/>
      <c r="L11" s="208"/>
      <c r="M11" s="208"/>
      <c r="N11" s="208"/>
      <c r="O11" s="208"/>
      <c r="P11" s="208"/>
      <c r="Q11" s="208"/>
      <c r="R11" s="208"/>
      <c r="S11" s="208"/>
      <c r="T11" s="208"/>
      <c r="U11" s="208"/>
      <c r="V11" s="208"/>
      <c r="W11" s="208"/>
      <c r="X11" s="208"/>
      <c r="Y11" s="208"/>
      <c r="Z11" s="208"/>
      <c r="AA11" s="209"/>
      <c r="AB11" s="90" t="str">
        <f>IFERROR(IF(入力情報!$N$2=申請書!#REF!,"",IF(#REF!="","＊","変更")),"")</f>
        <v/>
      </c>
      <c r="AC11" s="200" t="s">
        <v>270</v>
      </c>
      <c r="AD11" s="200"/>
      <c r="AE11" s="200"/>
      <c r="AF11" s="200"/>
      <c r="AG11" s="201"/>
      <c r="AH11" s="201"/>
      <c r="AI11" s="201"/>
      <c r="AJ11" s="201"/>
      <c r="AK11" s="201"/>
      <c r="AL11" s="201"/>
      <c r="AM11" s="201"/>
      <c r="AN11" s="13"/>
    </row>
    <row r="12" spans="1:47" ht="15" customHeight="1">
      <c r="A12" s="194"/>
      <c r="B12" s="253" t="s">
        <v>188</v>
      </c>
      <c r="C12" s="251"/>
      <c r="D12" s="251"/>
      <c r="E12" s="251"/>
      <c r="F12" s="251"/>
      <c r="G12" s="252"/>
      <c r="H12" s="269"/>
      <c r="I12" s="273"/>
      <c r="J12" s="273"/>
      <c r="K12" s="273"/>
      <c r="L12" s="273"/>
      <c r="M12" s="273"/>
      <c r="N12" s="273"/>
      <c r="O12" s="273"/>
      <c r="P12" s="273"/>
      <c r="Q12" s="273"/>
      <c r="R12" s="273"/>
      <c r="S12" s="273"/>
      <c r="T12" s="273"/>
      <c r="U12" s="273"/>
      <c r="V12" s="273"/>
      <c r="W12" s="273"/>
      <c r="X12" s="273"/>
      <c r="Y12" s="273"/>
      <c r="Z12" s="273"/>
      <c r="AA12" s="274"/>
      <c r="AB12" s="90" t="str">
        <f>IFERROR(IF(SUBSTITUTE(入力情報!$O$2,"　","")=SUBSTITUTE(申請書!#REF!,"　",""),"",IF(#REF!="","＊","変更")),"")</f>
        <v/>
      </c>
      <c r="AC12" s="200" t="s">
        <v>261</v>
      </c>
      <c r="AD12" s="200"/>
      <c r="AE12" s="200"/>
      <c r="AF12" s="200"/>
      <c r="AG12" s="206"/>
      <c r="AH12" s="206"/>
      <c r="AI12" s="206"/>
      <c r="AJ12" s="206"/>
      <c r="AK12" s="206"/>
      <c r="AL12" s="206"/>
      <c r="AM12" s="206"/>
      <c r="AN12" s="13"/>
    </row>
    <row r="13" spans="1:47" ht="15" customHeight="1">
      <c r="A13" s="194"/>
      <c r="B13" s="253" t="s">
        <v>16</v>
      </c>
      <c r="C13" s="251"/>
      <c r="D13" s="251"/>
      <c r="E13" s="251"/>
      <c r="F13" s="251"/>
      <c r="G13" s="252"/>
      <c r="H13" s="51" t="s">
        <v>120</v>
      </c>
      <c r="I13" s="196"/>
      <c r="J13" s="196"/>
      <c r="K13" s="196"/>
      <c r="L13" s="196"/>
      <c r="M13" s="22" t="s">
        <v>121</v>
      </c>
      <c r="N13" s="196"/>
      <c r="O13" s="196"/>
      <c r="P13" s="196"/>
      <c r="Q13" s="196"/>
      <c r="R13" s="22" t="s">
        <v>118</v>
      </c>
      <c r="S13" s="196"/>
      <c r="T13" s="196"/>
      <c r="U13" s="196"/>
      <c r="V13" s="196"/>
      <c r="W13" s="22"/>
      <c r="X13" s="22"/>
      <c r="Y13" s="22"/>
      <c r="Z13" s="22"/>
      <c r="AA13" s="23"/>
      <c r="AB13" s="91"/>
      <c r="AC13" s="202" t="s">
        <v>15</v>
      </c>
      <c r="AD13" s="198"/>
      <c r="AE13" s="198"/>
      <c r="AF13" s="199"/>
      <c r="AG13" s="203"/>
      <c r="AH13" s="204"/>
      <c r="AI13" s="204"/>
      <c r="AJ13" s="204"/>
      <c r="AK13" s="204"/>
      <c r="AL13" s="204"/>
      <c r="AM13" s="205"/>
      <c r="AN13" s="13"/>
    </row>
    <row r="14" spans="1:47" ht="15" customHeight="1">
      <c r="A14" s="194"/>
      <c r="B14" s="253" t="s">
        <v>17</v>
      </c>
      <c r="C14" s="251"/>
      <c r="D14" s="251"/>
      <c r="E14" s="251"/>
      <c r="F14" s="251"/>
      <c r="G14" s="252"/>
      <c r="H14" s="51" t="s">
        <v>120</v>
      </c>
      <c r="I14" s="196"/>
      <c r="J14" s="196"/>
      <c r="K14" s="196"/>
      <c r="L14" s="196"/>
      <c r="M14" s="22" t="s">
        <v>121</v>
      </c>
      <c r="N14" s="196"/>
      <c r="O14" s="196"/>
      <c r="P14" s="196"/>
      <c r="Q14" s="196"/>
      <c r="R14" s="22" t="s">
        <v>118</v>
      </c>
      <c r="S14" s="196"/>
      <c r="T14" s="196"/>
      <c r="U14" s="196"/>
      <c r="V14" s="196"/>
      <c r="W14" s="22"/>
      <c r="X14" s="22"/>
      <c r="Y14" s="22"/>
      <c r="Z14" s="22"/>
      <c r="AA14" s="23"/>
      <c r="AB14" s="91"/>
      <c r="AC14" s="202" t="s">
        <v>272</v>
      </c>
      <c r="AD14" s="198"/>
      <c r="AE14" s="198"/>
      <c r="AF14" s="199"/>
      <c r="AG14" s="203"/>
      <c r="AH14" s="204"/>
      <c r="AI14" s="204"/>
      <c r="AJ14" s="204"/>
      <c r="AK14" s="204"/>
      <c r="AL14" s="204"/>
      <c r="AM14" s="205"/>
      <c r="AN14" s="13"/>
    </row>
    <row r="15" spans="1:47" ht="15" customHeight="1">
      <c r="A15" s="194"/>
      <c r="B15" s="136" t="s">
        <v>18</v>
      </c>
      <c r="C15" s="137"/>
      <c r="D15" s="137"/>
      <c r="E15" s="137"/>
      <c r="F15" s="137"/>
      <c r="G15" s="138"/>
      <c r="H15" s="263"/>
      <c r="I15" s="188"/>
      <c r="J15" s="188"/>
      <c r="K15" s="188"/>
      <c r="L15" s="188"/>
      <c r="M15" s="188"/>
      <c r="N15" s="188"/>
      <c r="O15" s="188"/>
      <c r="P15" s="188"/>
      <c r="Q15" s="188"/>
      <c r="R15" s="188"/>
      <c r="S15" s="188"/>
      <c r="T15" s="188"/>
      <c r="U15" s="188"/>
      <c r="V15" s="188"/>
      <c r="W15" s="188"/>
      <c r="X15" s="188"/>
      <c r="Y15" s="188"/>
      <c r="Z15" s="188"/>
      <c r="AA15" s="264"/>
      <c r="AB15" s="91"/>
      <c r="AC15" s="202" t="s">
        <v>273</v>
      </c>
      <c r="AD15" s="198"/>
      <c r="AE15" s="198"/>
      <c r="AF15" s="199"/>
      <c r="AG15" s="265"/>
      <c r="AH15" s="204"/>
      <c r="AI15" s="204"/>
      <c r="AJ15" s="204"/>
      <c r="AK15" s="204"/>
      <c r="AL15" s="204"/>
      <c r="AM15" s="205"/>
      <c r="AN15" s="13"/>
    </row>
    <row r="16" spans="1:47" ht="6.75" customHeight="1">
      <c r="A16" s="24"/>
      <c r="B16" s="25"/>
      <c r="C16" s="25"/>
      <c r="D16" s="25"/>
      <c r="E16" s="25"/>
      <c r="F16" s="25"/>
      <c r="G16" s="25"/>
      <c r="H16" s="10"/>
      <c r="I16" s="10"/>
      <c r="J16" s="10"/>
      <c r="K16" s="10"/>
      <c r="L16" s="10"/>
      <c r="M16" s="10"/>
      <c r="N16" s="10"/>
      <c r="O16" s="10"/>
      <c r="P16" s="13"/>
      <c r="Q16" s="13"/>
      <c r="R16" s="13"/>
      <c r="S16" s="13"/>
      <c r="T16" s="13"/>
      <c r="U16" s="13"/>
      <c r="V16" s="13"/>
      <c r="W16" s="13"/>
      <c r="X16" s="13"/>
      <c r="Y16" s="13"/>
      <c r="Z16" s="13"/>
      <c r="AA16" s="13"/>
      <c r="AB16" s="13"/>
      <c r="AC16" s="13"/>
      <c r="AD16" s="13"/>
      <c r="AE16" s="13"/>
      <c r="AF16" s="13"/>
      <c r="AG16" s="13"/>
      <c r="AH16" s="13"/>
      <c r="AI16" s="13"/>
      <c r="AJ16" s="13"/>
      <c r="AK16" s="13"/>
      <c r="AL16" s="13"/>
    </row>
    <row r="17" spans="1:51" s="26" customFormat="1" ht="27" customHeight="1">
      <c r="A17" s="275" t="s">
        <v>158</v>
      </c>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row>
    <row r="18" spans="1:51" s="26" customFormat="1" ht="11.25" customHeight="1">
      <c r="A18" s="276" t="s">
        <v>19</v>
      </c>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row>
    <row r="19" spans="1:51" s="26" customFormat="1" ht="11.25" customHeight="1">
      <c r="B19" s="26" t="s">
        <v>20</v>
      </c>
    </row>
    <row r="20" spans="1:51" s="26" customFormat="1" ht="12" customHeight="1">
      <c r="B20" s="26" t="s">
        <v>21</v>
      </c>
      <c r="AJ20" s="27"/>
      <c r="AK20" s="27"/>
      <c r="AL20" s="27"/>
      <c r="AM20" s="27"/>
    </row>
    <row r="21" spans="1:51" s="26" customFormat="1" ht="12" customHeight="1">
      <c r="B21" s="26" t="s">
        <v>22</v>
      </c>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7"/>
      <c r="AK21" s="27"/>
      <c r="AL21" s="27"/>
      <c r="AM21" s="27"/>
    </row>
    <row r="22" spans="1:51" s="26" customFormat="1" ht="12" customHeight="1">
      <c r="B22" s="26" t="s">
        <v>23</v>
      </c>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7"/>
      <c r="AK22" s="27"/>
      <c r="AL22" s="27"/>
      <c r="AM22" s="27"/>
    </row>
    <row r="23" spans="1:51" s="94" customFormat="1" ht="12" customHeight="1">
      <c r="B23" s="95" t="s">
        <v>24</v>
      </c>
      <c r="C23" s="95"/>
      <c r="D23" s="95"/>
      <c r="E23" s="95"/>
      <c r="F23" s="95"/>
      <c r="G23" s="95"/>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row>
    <row r="24" spans="1:51" s="94" customFormat="1" ht="12" customHeight="1">
      <c r="B24" s="95" t="s">
        <v>25</v>
      </c>
      <c r="C24" s="95"/>
      <c r="D24" s="95"/>
      <c r="E24" s="95"/>
      <c r="F24" s="95"/>
      <c r="G24" s="95"/>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row>
    <row r="25" spans="1:51" s="94" customFormat="1" ht="12" customHeight="1">
      <c r="B25" s="95" t="s">
        <v>26</v>
      </c>
      <c r="C25" s="95"/>
      <c r="D25" s="95"/>
      <c r="E25" s="95"/>
      <c r="F25" s="95"/>
      <c r="G25" s="95"/>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row>
    <row r="26" spans="1:51" s="94" customFormat="1" ht="12" customHeight="1">
      <c r="B26" s="95" t="s">
        <v>27</v>
      </c>
      <c r="C26" s="95"/>
      <c r="D26" s="95"/>
      <c r="E26" s="95"/>
      <c r="F26" s="95"/>
      <c r="G26" s="95"/>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O26" s="78"/>
      <c r="AP26" s="78"/>
      <c r="AQ26" s="79"/>
      <c r="AR26" s="80"/>
      <c r="AS26" s="80"/>
      <c r="AT26" s="80"/>
      <c r="AU26" s="80"/>
      <c r="AV26" s="80"/>
      <c r="AW26" s="80"/>
      <c r="AX26" s="80"/>
      <c r="AY26" s="80"/>
    </row>
    <row r="27" spans="1:51" s="94" customFormat="1" ht="12" customHeight="1">
      <c r="B27" s="95" t="s">
        <v>28</v>
      </c>
      <c r="C27" s="95"/>
      <c r="D27" s="95"/>
      <c r="E27" s="95"/>
      <c r="F27" s="95"/>
      <c r="G27" s="95"/>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row>
    <row r="28" spans="1:51" s="94" customFormat="1" ht="8.25" customHeight="1">
      <c r="B28" s="95"/>
      <c r="C28" s="95"/>
      <c r="D28" s="95"/>
      <c r="E28" s="95"/>
      <c r="F28" s="95"/>
      <c r="G28" s="95"/>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row>
    <row r="29" spans="1:51" s="26" customFormat="1" ht="11.25">
      <c r="B29" s="26" t="s">
        <v>133</v>
      </c>
    </row>
    <row r="30" spans="1:51" s="26" customFormat="1" ht="12" customHeight="1">
      <c r="B30" s="26" t="s">
        <v>130</v>
      </c>
      <c r="AJ30" s="27"/>
      <c r="AK30" s="27"/>
      <c r="AL30" s="27"/>
      <c r="AM30" s="27"/>
    </row>
    <row r="31" spans="1:51" s="94" customFormat="1" ht="12" customHeight="1">
      <c r="B31" s="95" t="s">
        <v>127</v>
      </c>
      <c r="C31" s="95"/>
      <c r="D31" s="95"/>
      <c r="E31" s="95"/>
      <c r="F31" s="95"/>
      <c r="G31" s="95"/>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row>
    <row r="32" spans="1:51" s="94" customFormat="1" ht="12" customHeight="1">
      <c r="B32" s="95" t="s">
        <v>128</v>
      </c>
      <c r="C32" s="95"/>
      <c r="D32" s="95"/>
      <c r="E32" s="95"/>
      <c r="F32" s="95"/>
      <c r="G32" s="95"/>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row>
    <row r="33" spans="1:39" s="94" customFormat="1" ht="12" customHeight="1">
      <c r="B33" s="95" t="s">
        <v>131</v>
      </c>
      <c r="C33" s="95"/>
      <c r="D33" s="95"/>
      <c r="E33" s="95"/>
      <c r="F33" s="95"/>
      <c r="G33" s="95"/>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row>
    <row r="34" spans="1:39" s="94" customFormat="1" ht="12" customHeight="1">
      <c r="B34" s="54" t="s">
        <v>135</v>
      </c>
      <c r="C34" s="95"/>
      <c r="D34" s="95"/>
      <c r="E34" s="95"/>
      <c r="F34" s="95"/>
      <c r="G34" s="95"/>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row>
    <row r="35" spans="1:39" s="94" customFormat="1" ht="12" customHeight="1">
      <c r="B35" s="54" t="s">
        <v>282</v>
      </c>
      <c r="C35" s="95"/>
      <c r="D35" s="95"/>
      <c r="E35" s="95"/>
      <c r="F35" s="95"/>
      <c r="G35" s="95"/>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row>
    <row r="36" spans="1:39" s="94" customFormat="1" ht="12" customHeight="1">
      <c r="B36" s="95" t="s">
        <v>129</v>
      </c>
      <c r="C36" s="95"/>
      <c r="D36" s="95"/>
      <c r="E36" s="95"/>
      <c r="F36" s="95"/>
      <c r="G36" s="95"/>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row>
    <row r="37" spans="1:39" s="94" customFormat="1" ht="12" customHeight="1">
      <c r="B37" s="95" t="s">
        <v>132</v>
      </c>
      <c r="C37" s="95"/>
      <c r="D37" s="95"/>
      <c r="E37" s="95"/>
      <c r="F37" s="95"/>
      <c r="G37" s="95"/>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row>
    <row r="38" spans="1:39" s="94" customFormat="1" ht="12" customHeight="1">
      <c r="B38" s="54" t="s">
        <v>136</v>
      </c>
      <c r="C38" s="95"/>
      <c r="D38" s="95"/>
      <c r="E38" s="95"/>
      <c r="F38" s="95"/>
      <c r="G38" s="95"/>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row>
    <row r="39" spans="1:39" s="94" customFormat="1" ht="12" customHeight="1">
      <c r="B39" s="95" t="s">
        <v>134</v>
      </c>
      <c r="C39" s="95"/>
      <c r="D39" s="95"/>
      <c r="E39" s="95"/>
      <c r="F39" s="95"/>
      <c r="G39" s="95"/>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row>
    <row r="40" spans="1:39" s="94" customFormat="1" ht="8.25" customHeight="1">
      <c r="B40" s="95"/>
      <c r="C40" s="95"/>
      <c r="D40" s="95"/>
      <c r="E40" s="95"/>
      <c r="F40" s="95"/>
      <c r="G40" s="95"/>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row>
    <row r="41" spans="1:39" s="94" customFormat="1" ht="11.25">
      <c r="B41" s="94" t="s">
        <v>29</v>
      </c>
    </row>
    <row r="42" spans="1:39" s="94" customFormat="1" ht="11.25">
      <c r="B42" s="211" t="s">
        <v>30</v>
      </c>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row>
    <row r="43" spans="1:39" s="94" customFormat="1" ht="11.25">
      <c r="B43" s="193" t="s">
        <v>31</v>
      </c>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row>
    <row r="44" spans="1:39" s="94" customFormat="1" ht="11.25">
      <c r="B44" s="193" t="s">
        <v>32</v>
      </c>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row>
    <row r="45" spans="1:39" s="94" customFormat="1" ht="5.25" customHeight="1">
      <c r="B45" s="30"/>
      <c r="C45" s="30"/>
      <c r="D45" s="30"/>
      <c r="E45" s="30"/>
      <c r="F45" s="30"/>
      <c r="G45" s="30"/>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row>
    <row r="46" spans="1:39" s="13" customFormat="1" ht="15" customHeight="1">
      <c r="A46" s="194" t="s">
        <v>33</v>
      </c>
      <c r="B46" s="270" t="s">
        <v>34</v>
      </c>
      <c r="C46" s="270"/>
      <c r="D46" s="270"/>
      <c r="E46" s="270"/>
      <c r="F46" s="270"/>
      <c r="G46" s="270"/>
      <c r="H46" s="7" t="s">
        <v>54</v>
      </c>
      <c r="I46" s="197"/>
      <c r="J46" s="197"/>
      <c r="K46" s="197"/>
      <c r="L46" s="15" t="s">
        <v>118</v>
      </c>
      <c r="M46" s="197"/>
      <c r="N46" s="197"/>
      <c r="O46" s="197"/>
      <c r="P46" s="197"/>
      <c r="Q46" s="15"/>
      <c r="R46" s="15"/>
      <c r="S46" s="15"/>
      <c r="T46" s="15"/>
      <c r="U46" s="15"/>
      <c r="V46" s="15"/>
      <c r="W46" s="15"/>
      <c r="X46" s="15"/>
      <c r="Y46" s="15"/>
      <c r="Z46" s="15"/>
      <c r="AA46" s="15"/>
      <c r="AB46" s="15"/>
      <c r="AC46" s="15"/>
      <c r="AD46" s="15"/>
      <c r="AE46" s="32"/>
      <c r="AF46" s="92" t="str">
        <f>IFERROR(IF(入力情報!$AC$2=SUBSTITUTE(申請書!#REF!,"-",""),"",IF(#REF!="","＊","変更")),"")</f>
        <v/>
      </c>
      <c r="AG46" s="33"/>
    </row>
    <row r="47" spans="1:39" s="13" customFormat="1" ht="22.5" customHeight="1">
      <c r="A47" s="194"/>
      <c r="B47" s="270"/>
      <c r="C47" s="270"/>
      <c r="D47" s="270"/>
      <c r="E47" s="270"/>
      <c r="F47" s="270"/>
      <c r="G47" s="270"/>
      <c r="H47" s="257"/>
      <c r="I47" s="258"/>
      <c r="J47" s="258"/>
      <c r="K47" s="258"/>
      <c r="L47" s="258"/>
      <c r="M47" s="258"/>
      <c r="N47" s="258"/>
      <c r="O47" s="258"/>
      <c r="P47" s="258"/>
      <c r="Q47" s="258"/>
      <c r="R47" s="258"/>
      <c r="S47" s="258"/>
      <c r="T47" s="258"/>
      <c r="U47" s="258"/>
      <c r="V47" s="258"/>
      <c r="W47" s="258"/>
      <c r="X47" s="258"/>
      <c r="Y47" s="258"/>
      <c r="Z47" s="258"/>
      <c r="AA47" s="258"/>
      <c r="AB47" s="258"/>
      <c r="AC47" s="258"/>
      <c r="AD47" s="258"/>
      <c r="AE47" s="271"/>
      <c r="AF47" s="90" t="str">
        <f>IFERROR(IF(入力情報!$AD$2=申請書!#REF!,"",IF(申請書!#REF!="委任なし","",IF(#REF!="","＊","変更"))),"")</f>
        <v/>
      </c>
    </row>
    <row r="48" spans="1:39" s="13" customFormat="1" ht="15" customHeight="1">
      <c r="A48" s="194"/>
      <c r="B48" s="272" t="s">
        <v>189</v>
      </c>
      <c r="C48" s="272"/>
      <c r="D48" s="272"/>
      <c r="E48" s="272"/>
      <c r="F48" s="272"/>
      <c r="G48" s="272"/>
      <c r="H48" s="278"/>
      <c r="I48" s="279"/>
      <c r="J48" s="279"/>
      <c r="K48" s="279"/>
      <c r="L48" s="279"/>
      <c r="M48" s="279"/>
      <c r="N48" s="279"/>
      <c r="O48" s="279"/>
      <c r="P48" s="279"/>
      <c r="Q48" s="279"/>
      <c r="R48" s="279"/>
      <c r="S48" s="279"/>
      <c r="T48" s="279"/>
      <c r="U48" s="279"/>
      <c r="V48" s="279"/>
      <c r="W48" s="279"/>
      <c r="X48" s="279"/>
      <c r="Y48" s="279"/>
      <c r="Z48" s="279"/>
      <c r="AA48" s="279"/>
      <c r="AB48" s="279"/>
      <c r="AC48" s="279"/>
      <c r="AD48" s="279"/>
      <c r="AE48" s="280"/>
      <c r="AF48" s="90" t="str">
        <f>IFERROR(IF(入力情報!$Y$2=申請書!#REF!,"",IF(#REF!="","＊","変更")),"")</f>
        <v/>
      </c>
    </row>
    <row r="49" spans="1:39" s="13" customFormat="1" ht="15" customHeight="1">
      <c r="A49" s="194"/>
      <c r="B49" s="272"/>
      <c r="C49" s="272"/>
      <c r="D49" s="272"/>
      <c r="E49" s="272"/>
      <c r="F49" s="272"/>
      <c r="G49" s="272"/>
      <c r="H49" s="281"/>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3"/>
      <c r="AF49" s="90"/>
    </row>
    <row r="50" spans="1:39" s="13" customFormat="1" ht="15" customHeight="1">
      <c r="A50" s="194"/>
      <c r="B50" s="284" t="s">
        <v>190</v>
      </c>
      <c r="C50" s="285"/>
      <c r="D50" s="285"/>
      <c r="E50" s="285"/>
      <c r="F50" s="285"/>
      <c r="G50" s="286"/>
      <c r="H50" s="207"/>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9"/>
      <c r="AF50" s="90" t="str">
        <f>IFERROR(IF(入力情報!$AA$2=申請書!#REF!,"",IF(#REF!="","＊","変更")),"")</f>
        <v/>
      </c>
      <c r="AG50" s="210" t="s">
        <v>35</v>
      </c>
      <c r="AH50" s="210"/>
      <c r="AI50" s="210"/>
      <c r="AJ50" s="210"/>
      <c r="AK50" s="210"/>
      <c r="AL50" s="210"/>
      <c r="AM50" s="210"/>
    </row>
    <row r="51" spans="1:39" s="13" customFormat="1" ht="15" customHeight="1">
      <c r="A51" s="194"/>
      <c r="B51" s="284" t="s">
        <v>191</v>
      </c>
      <c r="C51" s="285"/>
      <c r="D51" s="285"/>
      <c r="E51" s="285"/>
      <c r="F51" s="285"/>
      <c r="G51" s="286"/>
      <c r="H51" s="292"/>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4"/>
      <c r="AF51" s="90" t="str">
        <f>IFERROR(IF(SUBSTITUTE(入力情報!$AB$2,"　","")=SUBSTITUTE(申請書!#REF!,"　",""),"",IF(#REF!="","＊","変更")),"")</f>
        <v/>
      </c>
      <c r="AG51" s="210"/>
      <c r="AH51" s="210"/>
      <c r="AI51" s="210"/>
      <c r="AJ51" s="210"/>
      <c r="AK51" s="210"/>
      <c r="AL51" s="210"/>
      <c r="AM51" s="210"/>
    </row>
    <row r="52" spans="1:39" s="13" customFormat="1" ht="15" customHeight="1">
      <c r="A52" s="194"/>
      <c r="B52" s="253" t="s">
        <v>16</v>
      </c>
      <c r="C52" s="251"/>
      <c r="D52" s="251"/>
      <c r="E52" s="251"/>
      <c r="F52" s="251"/>
      <c r="G52" s="252"/>
      <c r="H52" s="51" t="s">
        <v>120</v>
      </c>
      <c r="I52" s="196"/>
      <c r="J52" s="196"/>
      <c r="K52" s="196"/>
      <c r="L52" s="196"/>
      <c r="M52" s="22" t="s">
        <v>121</v>
      </c>
      <c r="N52" s="196"/>
      <c r="O52" s="196"/>
      <c r="P52" s="196"/>
      <c r="Q52" s="196"/>
      <c r="R52" s="22" t="s">
        <v>118</v>
      </c>
      <c r="S52" s="196"/>
      <c r="T52" s="196"/>
      <c r="U52" s="196"/>
      <c r="V52" s="196"/>
      <c r="W52" s="22"/>
      <c r="X52" s="22"/>
      <c r="Y52" s="22"/>
      <c r="Z52" s="22"/>
      <c r="AA52" s="22"/>
      <c r="AB52" s="22"/>
      <c r="AC52" s="22"/>
      <c r="AD52" s="22"/>
      <c r="AE52" s="34"/>
      <c r="AF52" s="93"/>
      <c r="AG52" s="210"/>
      <c r="AH52" s="210"/>
      <c r="AI52" s="210"/>
      <c r="AJ52" s="210"/>
      <c r="AK52" s="210"/>
      <c r="AL52" s="210"/>
      <c r="AM52" s="210"/>
    </row>
    <row r="53" spans="1:39" s="13" customFormat="1" ht="15" customHeight="1">
      <c r="A53" s="194"/>
      <c r="B53" s="253" t="s">
        <v>17</v>
      </c>
      <c r="C53" s="251"/>
      <c r="D53" s="251"/>
      <c r="E53" s="251"/>
      <c r="F53" s="251"/>
      <c r="G53" s="252"/>
      <c r="H53" s="51" t="s">
        <v>120</v>
      </c>
      <c r="I53" s="196"/>
      <c r="J53" s="196"/>
      <c r="K53" s="196"/>
      <c r="L53" s="196"/>
      <c r="M53" s="22" t="s">
        <v>121</v>
      </c>
      <c r="N53" s="196"/>
      <c r="O53" s="196"/>
      <c r="P53" s="196"/>
      <c r="Q53" s="196"/>
      <c r="R53" s="22" t="s">
        <v>118</v>
      </c>
      <c r="S53" s="196"/>
      <c r="T53" s="196"/>
      <c r="U53" s="196"/>
      <c r="V53" s="196"/>
      <c r="W53" s="22"/>
      <c r="X53" s="22"/>
      <c r="Y53" s="22"/>
      <c r="Z53" s="22"/>
      <c r="AA53" s="22"/>
      <c r="AB53" s="22"/>
      <c r="AC53" s="22"/>
      <c r="AD53" s="22"/>
      <c r="AE53" s="34"/>
      <c r="AF53" s="93"/>
      <c r="AG53" s="210"/>
      <c r="AH53" s="210"/>
      <c r="AI53" s="210"/>
      <c r="AJ53" s="210"/>
      <c r="AK53" s="210"/>
      <c r="AL53" s="210"/>
      <c r="AM53" s="210"/>
    </row>
    <row r="54" spans="1:39" s="13" customFormat="1" ht="15" customHeight="1">
      <c r="A54" s="194"/>
      <c r="B54" s="186" t="s">
        <v>18</v>
      </c>
      <c r="C54" s="186"/>
      <c r="D54" s="186"/>
      <c r="E54" s="186"/>
      <c r="F54" s="186"/>
      <c r="G54" s="186"/>
      <c r="H54" s="187"/>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9"/>
      <c r="AF54" s="90"/>
      <c r="AK54" s="35"/>
    </row>
    <row r="55" spans="1:39" s="40" customFormat="1" ht="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9"/>
      <c r="AA55" s="38"/>
      <c r="AB55" s="39"/>
      <c r="AC55" s="39"/>
      <c r="AD55" s="39"/>
      <c r="AE55" s="39"/>
      <c r="AF55" s="38"/>
      <c r="AG55" s="38"/>
      <c r="AH55" s="38"/>
      <c r="AI55" s="38"/>
      <c r="AJ55" s="38"/>
      <c r="AK55" s="38"/>
      <c r="AL55" s="38"/>
    </row>
    <row r="56" spans="1:39" ht="1.5" customHeight="1">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row>
    <row r="57" spans="1:39" ht="11.25" customHeight="1">
      <c r="A57" s="42" t="s">
        <v>36</v>
      </c>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row>
    <row r="58" spans="1:39" s="43" customFormat="1" ht="15" customHeight="1">
      <c r="B58" s="190" t="s">
        <v>37</v>
      </c>
      <c r="C58" s="191"/>
      <c r="D58" s="191"/>
      <c r="E58" s="191"/>
      <c r="F58" s="191"/>
      <c r="G58" s="191"/>
      <c r="H58" s="191"/>
      <c r="I58" s="192"/>
      <c r="J58" s="190" t="s">
        <v>38</v>
      </c>
      <c r="K58" s="191"/>
      <c r="L58" s="191"/>
      <c r="M58" s="191"/>
      <c r="N58" s="191"/>
      <c r="O58" s="191"/>
      <c r="P58" s="191"/>
      <c r="Q58" s="191"/>
      <c r="R58" s="192"/>
      <c r="AE58" s="171" t="s">
        <v>39</v>
      </c>
      <c r="AF58" s="172"/>
      <c r="AG58" s="172"/>
      <c r="AH58" s="172"/>
      <c r="AI58" s="172"/>
      <c r="AJ58" s="172"/>
      <c r="AK58" s="172"/>
      <c r="AL58" s="173"/>
    </row>
    <row r="59" spans="1:39" s="43" customFormat="1" ht="12" customHeight="1">
      <c r="B59" s="174"/>
      <c r="C59" s="175"/>
      <c r="D59" s="175"/>
      <c r="E59" s="175"/>
      <c r="F59" s="175"/>
      <c r="G59" s="175"/>
      <c r="H59" s="175"/>
      <c r="I59" s="176"/>
      <c r="J59" s="321"/>
      <c r="K59" s="322"/>
      <c r="L59" s="322"/>
      <c r="M59" s="322"/>
      <c r="N59" s="322"/>
      <c r="O59" s="322"/>
      <c r="P59" s="322"/>
      <c r="Q59" s="322"/>
      <c r="R59" s="323"/>
      <c r="AE59" s="180"/>
      <c r="AF59" s="181"/>
      <c r="AG59" s="181"/>
      <c r="AH59" s="182"/>
      <c r="AI59" s="180"/>
      <c r="AJ59" s="181"/>
      <c r="AK59" s="181"/>
      <c r="AL59" s="182"/>
    </row>
    <row r="60" spans="1:39" ht="12" customHeight="1">
      <c r="B60" s="177"/>
      <c r="C60" s="178"/>
      <c r="D60" s="178"/>
      <c r="E60" s="178"/>
      <c r="F60" s="178"/>
      <c r="G60" s="178"/>
      <c r="H60" s="178"/>
      <c r="I60" s="179"/>
      <c r="J60" s="324"/>
      <c r="K60" s="325"/>
      <c r="L60" s="325"/>
      <c r="M60" s="325"/>
      <c r="N60" s="325"/>
      <c r="O60" s="325"/>
      <c r="P60" s="325"/>
      <c r="Q60" s="325"/>
      <c r="R60" s="326"/>
      <c r="AE60" s="183"/>
      <c r="AF60" s="184"/>
      <c r="AG60" s="184"/>
      <c r="AH60" s="185"/>
      <c r="AI60" s="183"/>
      <c r="AJ60" s="184"/>
      <c r="AK60" s="184"/>
      <c r="AL60" s="185"/>
    </row>
    <row r="61" spans="1:39" ht="15.75" customHeight="1">
      <c r="B61" s="44" t="s">
        <v>40</v>
      </c>
    </row>
    <row r="62" spans="1:39" ht="20.25" customHeight="1">
      <c r="A62" s="46" t="s">
        <v>145</v>
      </c>
      <c r="B62" s="44"/>
    </row>
    <row r="63" spans="1:39" ht="6.75" customHeight="1">
      <c r="B63" s="44"/>
    </row>
    <row r="64" spans="1:39" ht="20.25" customHeight="1">
      <c r="A64" s="9" t="s">
        <v>266</v>
      </c>
      <c r="T64" s="69"/>
      <c r="U64" s="69" t="str">
        <f>IF(AG7="■","※該当しない場合も「なし」を選択してください","")</f>
        <v/>
      </c>
    </row>
    <row r="65" spans="1:39" ht="17.25" customHeight="1">
      <c r="A65" s="141" t="s">
        <v>45</v>
      </c>
      <c r="B65" s="141"/>
      <c r="C65" s="141"/>
      <c r="D65" s="141"/>
      <c r="E65" s="127" t="s">
        <v>46</v>
      </c>
      <c r="F65" s="128"/>
      <c r="G65" s="128"/>
      <c r="H65" s="128"/>
      <c r="I65" s="128"/>
      <c r="J65" s="128"/>
      <c r="K65" s="128"/>
      <c r="L65" s="128"/>
      <c r="M65" s="128"/>
      <c r="N65" s="128"/>
      <c r="O65" s="128"/>
      <c r="P65" s="128"/>
      <c r="Q65" s="128"/>
      <c r="R65" s="127" t="s">
        <v>173</v>
      </c>
      <c r="S65" s="129"/>
      <c r="U65" s="127" t="s">
        <v>45</v>
      </c>
      <c r="V65" s="128"/>
      <c r="W65" s="128"/>
      <c r="X65" s="128"/>
      <c r="Y65" s="128"/>
      <c r="Z65" s="128"/>
      <c r="AA65" s="128"/>
      <c r="AB65" s="128"/>
      <c r="AC65" s="129"/>
      <c r="AD65" s="141" t="s">
        <v>46</v>
      </c>
      <c r="AE65" s="141"/>
      <c r="AF65" s="141"/>
      <c r="AG65" s="141"/>
      <c r="AH65" s="141"/>
      <c r="AI65" s="141"/>
      <c r="AJ65" s="141"/>
      <c r="AK65" s="141"/>
      <c r="AL65" s="141" t="s">
        <v>174</v>
      </c>
      <c r="AM65" s="141"/>
    </row>
    <row r="66" spans="1:39" ht="15" customHeight="1">
      <c r="A66" s="160" t="s">
        <v>47</v>
      </c>
      <c r="B66" s="160"/>
      <c r="C66" s="160"/>
      <c r="D66" s="160"/>
      <c r="E66" s="164"/>
      <c r="F66" s="165"/>
      <c r="G66" s="165"/>
      <c r="H66" s="165"/>
      <c r="I66" s="165"/>
      <c r="J66" s="165"/>
      <c r="K66" s="165"/>
      <c r="L66" s="165"/>
      <c r="M66" s="165"/>
      <c r="N66" s="165"/>
      <c r="O66" s="166"/>
      <c r="P66" s="155" t="str">
        <f>IF(ISERROR(VLOOKUP(E66,点数リスト!B2:C3,2,0)),"",VLOOKUP(E66,点数リスト!B2:C3,2,0))</f>
        <v/>
      </c>
      <c r="Q66" s="143"/>
      <c r="R66" s="157" t="str">
        <f>IF(E66="","",IF(E66="なし","","要"))</f>
        <v/>
      </c>
      <c r="S66" s="158"/>
      <c r="U66" s="130" t="s">
        <v>276</v>
      </c>
      <c r="V66" s="131"/>
      <c r="W66" s="131"/>
      <c r="X66" s="131"/>
      <c r="Y66" s="131"/>
      <c r="Z66" s="131"/>
      <c r="AA66" s="131"/>
      <c r="AB66" s="131"/>
      <c r="AC66" s="132"/>
      <c r="AD66" s="148"/>
      <c r="AE66" s="149"/>
      <c r="AF66" s="149"/>
      <c r="AG66" s="149"/>
      <c r="AH66" s="149"/>
      <c r="AI66" s="150"/>
      <c r="AJ66" s="142" t="str">
        <f>IF(ISERROR(VLOOKUP(AD66,点数リスト!B31:C32,2,0)),"",VLOOKUP(AD66,点数リスト!B31:C32,2,0))</f>
        <v/>
      </c>
      <c r="AK66" s="143"/>
      <c r="AL66" s="146" t="str">
        <f>IF(AD66="","",IF(AD66="なし","","要"))</f>
        <v/>
      </c>
      <c r="AM66" s="147"/>
    </row>
    <row r="67" spans="1:39" ht="15" customHeight="1">
      <c r="A67" s="160"/>
      <c r="B67" s="160"/>
      <c r="C67" s="160"/>
      <c r="D67" s="160"/>
      <c r="E67" s="167"/>
      <c r="F67" s="168"/>
      <c r="G67" s="168"/>
      <c r="H67" s="168"/>
      <c r="I67" s="168"/>
      <c r="J67" s="168"/>
      <c r="K67" s="168"/>
      <c r="L67" s="168"/>
      <c r="M67" s="168"/>
      <c r="N67" s="168"/>
      <c r="O67" s="169"/>
      <c r="P67" s="156"/>
      <c r="Q67" s="143"/>
      <c r="R67" s="159"/>
      <c r="S67" s="158"/>
      <c r="U67" s="130" t="s">
        <v>48</v>
      </c>
      <c r="V67" s="131"/>
      <c r="W67" s="131"/>
      <c r="X67" s="131"/>
      <c r="Y67" s="131"/>
      <c r="Z67" s="131"/>
      <c r="AA67" s="131"/>
      <c r="AB67" s="131"/>
      <c r="AC67" s="132"/>
      <c r="AD67" s="151"/>
      <c r="AE67" s="151"/>
      <c r="AF67" s="151"/>
      <c r="AG67" s="151"/>
      <c r="AH67" s="151"/>
      <c r="AI67" s="152"/>
      <c r="AJ67" s="142" t="str">
        <f>IF(ISERROR(VLOOKUP(AD67,点数リスト!B36:C37,2,0)),"",VLOOKUP(AD67,点数リスト!B36:C37,2,0))</f>
        <v/>
      </c>
      <c r="AK67" s="143"/>
      <c r="AL67" s="146" t="str">
        <f>IF(AD67="","",IF(AD67="なし","","要"))</f>
        <v/>
      </c>
      <c r="AM67" s="147"/>
    </row>
    <row r="68" spans="1:39" ht="15" customHeight="1">
      <c r="A68" s="161" t="s">
        <v>169</v>
      </c>
      <c r="B68" s="160"/>
      <c r="C68" s="160"/>
      <c r="D68" s="160"/>
      <c r="E68" s="151"/>
      <c r="F68" s="151"/>
      <c r="G68" s="151"/>
      <c r="H68" s="151"/>
      <c r="I68" s="151"/>
      <c r="J68" s="151"/>
      <c r="K68" s="151"/>
      <c r="L68" s="151"/>
      <c r="M68" s="151"/>
      <c r="N68" s="151"/>
      <c r="O68" s="152"/>
      <c r="P68" s="155" t="str">
        <f>IF(ISERROR(VLOOKUP(E68,点数リスト!B7:C9,2,0)),"",VLOOKUP(E68,点数リスト!B7:C9,2,0))</f>
        <v/>
      </c>
      <c r="Q68" s="143"/>
      <c r="R68" s="157" t="str">
        <f t="shared" ref="R68" si="0">IF(E68="","",IF(E68="なし","","要"))</f>
        <v/>
      </c>
      <c r="S68" s="158"/>
      <c r="U68" s="130" t="s">
        <v>49</v>
      </c>
      <c r="V68" s="131"/>
      <c r="W68" s="131"/>
      <c r="X68" s="131"/>
      <c r="Y68" s="131"/>
      <c r="Z68" s="131"/>
      <c r="AA68" s="131"/>
      <c r="AB68" s="131"/>
      <c r="AC68" s="132"/>
      <c r="AD68" s="151"/>
      <c r="AE68" s="151"/>
      <c r="AF68" s="151"/>
      <c r="AG68" s="151"/>
      <c r="AH68" s="151"/>
      <c r="AI68" s="152"/>
      <c r="AJ68" s="142" t="str">
        <f>IF(ISERROR(VLOOKUP(AD68,点数リスト!E2:F2,2,0)),"",VLOOKUP(AD68,点数リスト!E2:F2,2,0))</f>
        <v/>
      </c>
      <c r="AK68" s="143"/>
      <c r="AL68" s="146" t="str">
        <f>IF(AD68="","",IF(AD68="なし","","不要"))</f>
        <v/>
      </c>
      <c r="AM68" s="147"/>
    </row>
    <row r="69" spans="1:39" ht="15" customHeight="1">
      <c r="A69" s="160"/>
      <c r="B69" s="160"/>
      <c r="C69" s="160"/>
      <c r="D69" s="160"/>
      <c r="E69" s="151"/>
      <c r="F69" s="151"/>
      <c r="G69" s="151"/>
      <c r="H69" s="151"/>
      <c r="I69" s="151"/>
      <c r="J69" s="151"/>
      <c r="K69" s="151"/>
      <c r="L69" s="151"/>
      <c r="M69" s="151"/>
      <c r="N69" s="151"/>
      <c r="O69" s="152"/>
      <c r="P69" s="156"/>
      <c r="Q69" s="143"/>
      <c r="R69" s="159"/>
      <c r="S69" s="158"/>
      <c r="U69" s="130" t="s">
        <v>277</v>
      </c>
      <c r="V69" s="131"/>
      <c r="W69" s="131"/>
      <c r="X69" s="131"/>
      <c r="Y69" s="131"/>
      <c r="Z69" s="131"/>
      <c r="AA69" s="131"/>
      <c r="AB69" s="131"/>
      <c r="AC69" s="132"/>
      <c r="AD69" s="148"/>
      <c r="AE69" s="149"/>
      <c r="AF69" s="149"/>
      <c r="AG69" s="149"/>
      <c r="AH69" s="149"/>
      <c r="AI69" s="150"/>
      <c r="AJ69" s="142" t="str">
        <f>IF(ISERROR(VLOOKUP(AD69,点数リスト!E7:F8,2,0)),"",VLOOKUP(AD69,点数リスト!E7:F8,2,0))</f>
        <v/>
      </c>
      <c r="AK69" s="143"/>
      <c r="AL69" s="146" t="str">
        <f>IF(AD69="","",IF(AD69="なし","","不要"))</f>
        <v/>
      </c>
      <c r="AM69" s="147"/>
    </row>
    <row r="70" spans="1:39" ht="15" customHeight="1">
      <c r="A70" s="162" t="s">
        <v>170</v>
      </c>
      <c r="B70" s="163"/>
      <c r="C70" s="163"/>
      <c r="D70" s="163"/>
      <c r="E70" s="151"/>
      <c r="F70" s="151"/>
      <c r="G70" s="151"/>
      <c r="H70" s="151"/>
      <c r="I70" s="151"/>
      <c r="J70" s="151"/>
      <c r="K70" s="151"/>
      <c r="L70" s="151"/>
      <c r="M70" s="151"/>
      <c r="N70" s="151"/>
      <c r="O70" s="152"/>
      <c r="P70" s="155" t="str">
        <f>IF(ISERROR(VLOOKUP(E70,点数リスト!B13:C15,2,0)),"",VLOOKUP(E70,点数リスト!B13:C15,2,0))</f>
        <v/>
      </c>
      <c r="Q70" s="143"/>
      <c r="R70" s="157" t="str">
        <f t="shared" ref="R70" si="1">IF(E70="","",IF(E70="なし","","要"))</f>
        <v/>
      </c>
      <c r="S70" s="158"/>
      <c r="U70" s="130" t="s">
        <v>278</v>
      </c>
      <c r="V70" s="131"/>
      <c r="W70" s="131"/>
      <c r="X70" s="131"/>
      <c r="Y70" s="131"/>
      <c r="Z70" s="131"/>
      <c r="AA70" s="131"/>
      <c r="AB70" s="131"/>
      <c r="AC70" s="132"/>
      <c r="AD70" s="151"/>
      <c r="AE70" s="151"/>
      <c r="AF70" s="151"/>
      <c r="AG70" s="151"/>
      <c r="AH70" s="151"/>
      <c r="AI70" s="152"/>
      <c r="AJ70" s="142" t="str">
        <f>IF(ISERROR(VLOOKUP(AD70,点数リスト!E13:F14,2,0)),"",VLOOKUP(AD70,点数リスト!E13:F14,2,0))</f>
        <v/>
      </c>
      <c r="AK70" s="143"/>
      <c r="AL70" s="146" t="str">
        <f>IF(AD70="","",IF(AD70="なし","","不要"))</f>
        <v/>
      </c>
      <c r="AM70" s="147"/>
    </row>
    <row r="71" spans="1:39" ht="15" customHeight="1">
      <c r="A71" s="163"/>
      <c r="B71" s="163"/>
      <c r="C71" s="163"/>
      <c r="D71" s="163"/>
      <c r="E71" s="151"/>
      <c r="F71" s="151"/>
      <c r="G71" s="151"/>
      <c r="H71" s="151"/>
      <c r="I71" s="151"/>
      <c r="J71" s="151"/>
      <c r="K71" s="151"/>
      <c r="L71" s="151"/>
      <c r="M71" s="151"/>
      <c r="N71" s="151"/>
      <c r="O71" s="152"/>
      <c r="P71" s="156"/>
      <c r="Q71" s="143"/>
      <c r="R71" s="159"/>
      <c r="S71" s="158"/>
      <c r="U71" s="133" t="s">
        <v>52</v>
      </c>
      <c r="V71" s="134"/>
      <c r="W71" s="134"/>
      <c r="X71" s="134"/>
      <c r="Y71" s="134"/>
      <c r="Z71" s="134"/>
      <c r="AA71" s="134"/>
      <c r="AB71" s="134"/>
      <c r="AC71" s="135"/>
      <c r="AD71" s="151"/>
      <c r="AE71" s="151"/>
      <c r="AF71" s="151"/>
      <c r="AG71" s="151"/>
      <c r="AH71" s="151"/>
      <c r="AI71" s="152"/>
      <c r="AJ71" s="142" t="str">
        <f>IF(ISERROR(VLOOKUP(AD71,点数リスト!E19:F20,2,0)),"",VLOOKUP(AD71,点数リスト!E19:F20,2,0))</f>
        <v/>
      </c>
      <c r="AK71" s="143"/>
      <c r="AL71" s="146" t="str">
        <f t="shared" ref="AL71" si="2">IF(AD71="","",IF(AD71="なし","","要"))</f>
        <v/>
      </c>
      <c r="AM71" s="147"/>
    </row>
    <row r="72" spans="1:39" ht="15" customHeight="1">
      <c r="A72" s="161" t="s">
        <v>171</v>
      </c>
      <c r="B72" s="160"/>
      <c r="C72" s="160"/>
      <c r="D72" s="160"/>
      <c r="E72" s="151"/>
      <c r="F72" s="151"/>
      <c r="G72" s="151"/>
      <c r="H72" s="151"/>
      <c r="I72" s="151"/>
      <c r="J72" s="151"/>
      <c r="K72" s="151"/>
      <c r="L72" s="151"/>
      <c r="M72" s="151"/>
      <c r="N72" s="151"/>
      <c r="O72" s="152"/>
      <c r="P72" s="155" t="str">
        <f>IF(ISERROR(VLOOKUP(E72,点数リスト!B19:C21,2,0)),"",VLOOKUP(E72,点数リスト!B19:C21,2,0))</f>
        <v/>
      </c>
      <c r="Q72" s="143"/>
      <c r="R72" s="157" t="str">
        <f t="shared" ref="R72" si="3">IF(E72="","",IF(E72="なし","","要"))</f>
        <v/>
      </c>
      <c r="S72" s="158"/>
      <c r="U72" s="136" t="s">
        <v>53</v>
      </c>
      <c r="V72" s="137"/>
      <c r="W72" s="137"/>
      <c r="X72" s="137"/>
      <c r="Y72" s="137"/>
      <c r="Z72" s="137"/>
      <c r="AA72" s="137"/>
      <c r="AB72" s="137"/>
      <c r="AC72" s="138"/>
      <c r="AD72" s="153"/>
      <c r="AE72" s="153"/>
      <c r="AF72" s="153"/>
      <c r="AG72" s="153"/>
      <c r="AH72" s="153"/>
      <c r="AI72" s="154"/>
      <c r="AJ72" s="144" t="str">
        <f>IF(ISERROR(VLOOKUP(AD72,点数リスト!E31:F35,2,0)),"",VLOOKUP(AD72,点数リスト!E31:F35,2,0))</f>
        <v/>
      </c>
      <c r="AK72" s="145"/>
      <c r="AL72" s="146" t="str">
        <f>IF(AD72="","",IF(AD72="なし","","不要"))</f>
        <v/>
      </c>
      <c r="AM72" s="147"/>
    </row>
    <row r="73" spans="1:39" ht="15" customHeight="1">
      <c r="A73" s="160"/>
      <c r="B73" s="160"/>
      <c r="C73" s="160"/>
      <c r="D73" s="160"/>
      <c r="E73" s="151"/>
      <c r="F73" s="151"/>
      <c r="G73" s="151"/>
      <c r="H73" s="151"/>
      <c r="I73" s="151"/>
      <c r="J73" s="151"/>
      <c r="K73" s="151"/>
      <c r="L73" s="151"/>
      <c r="M73" s="151"/>
      <c r="N73" s="151"/>
      <c r="O73" s="152"/>
      <c r="P73" s="156"/>
      <c r="Q73" s="143"/>
      <c r="R73" s="159"/>
      <c r="S73" s="158"/>
      <c r="V73" s="70"/>
      <c r="W73" s="68"/>
      <c r="X73" s="68"/>
      <c r="Y73" s="68"/>
      <c r="Z73" s="68"/>
      <c r="AA73" s="68"/>
      <c r="AB73" s="68"/>
      <c r="AC73" s="68"/>
      <c r="AD73" s="71"/>
    </row>
    <row r="74" spans="1:39" ht="15" customHeight="1" thickBot="1">
      <c r="A74" s="161" t="s">
        <v>172</v>
      </c>
      <c r="B74" s="160"/>
      <c r="C74" s="160"/>
      <c r="D74" s="160"/>
      <c r="E74" s="151"/>
      <c r="F74" s="151"/>
      <c r="G74" s="151"/>
      <c r="H74" s="151"/>
      <c r="I74" s="151"/>
      <c r="J74" s="151"/>
      <c r="K74" s="151"/>
      <c r="L74" s="151"/>
      <c r="M74" s="151"/>
      <c r="N74" s="151"/>
      <c r="O74" s="152"/>
      <c r="P74" s="155" t="str">
        <f>IF(ISERROR(VLOOKUP(E74,点数リスト!B25:C27,2,0)),"",VLOOKUP(E74,点数リスト!B25:C27,2,0))</f>
        <v/>
      </c>
      <c r="Q74" s="143"/>
      <c r="R74" s="157" t="str">
        <f t="shared" ref="R74" si="4">IF(E74="","",IF(E74="なし","","要"))</f>
        <v/>
      </c>
      <c r="S74" s="158"/>
      <c r="U74" s="13"/>
      <c r="V74" s="71"/>
      <c r="W74" s="71"/>
      <c r="X74" s="71"/>
      <c r="Y74" s="71"/>
      <c r="Z74" s="71"/>
      <c r="AA74" s="71"/>
      <c r="AB74" s="71"/>
      <c r="AC74" s="71"/>
      <c r="AD74" s="71"/>
    </row>
    <row r="75" spans="1:39" ht="15" customHeight="1" thickBot="1">
      <c r="A75" s="160"/>
      <c r="B75" s="160"/>
      <c r="C75" s="160"/>
      <c r="D75" s="160"/>
      <c r="E75" s="151"/>
      <c r="F75" s="151"/>
      <c r="G75" s="151"/>
      <c r="H75" s="151"/>
      <c r="I75" s="151"/>
      <c r="J75" s="151"/>
      <c r="K75" s="151"/>
      <c r="L75" s="151"/>
      <c r="M75" s="151"/>
      <c r="N75" s="151"/>
      <c r="O75" s="152"/>
      <c r="P75" s="156"/>
      <c r="Q75" s="143"/>
      <c r="R75" s="159"/>
      <c r="S75" s="158"/>
      <c r="U75" s="13"/>
      <c r="V75" s="13"/>
      <c r="AH75" s="220" t="s">
        <v>83</v>
      </c>
      <c r="AI75" s="220"/>
      <c r="AJ75" s="221"/>
      <c r="AK75" s="218" t="str">
        <f>IF($AG$7="■",SUM(P66:Q75,AJ66:AK72),"-")</f>
        <v>-</v>
      </c>
      <c r="AL75" s="219"/>
      <c r="AM75" s="219"/>
    </row>
    <row r="76" spans="1:39" ht="7.5" customHeight="1">
      <c r="S76" s="13"/>
      <c r="T76" s="13"/>
      <c r="U76" s="13"/>
      <c r="V76" s="13"/>
      <c r="AC76" s="47"/>
      <c r="AD76" s="47"/>
      <c r="AE76" s="47"/>
      <c r="AF76" s="47"/>
      <c r="AG76" s="48"/>
      <c r="AH76" s="49"/>
      <c r="AI76" s="49"/>
      <c r="AJ76" s="50"/>
      <c r="AK76" s="48"/>
      <c r="AL76" s="49"/>
      <c r="AM76" s="49"/>
    </row>
    <row r="77" spans="1:39" ht="20.25" customHeight="1">
      <c r="A77" s="37" t="s">
        <v>146</v>
      </c>
      <c r="B77" s="37"/>
      <c r="C77" s="37"/>
      <c r="D77" s="37"/>
      <c r="E77" s="37"/>
      <c r="F77" s="37"/>
      <c r="G77" s="37"/>
      <c r="H77" s="37"/>
      <c r="I77" s="37"/>
      <c r="J77" s="37"/>
      <c r="K77" s="37"/>
      <c r="L77" s="98"/>
      <c r="M77" s="98"/>
      <c r="N77" s="98"/>
      <c r="O77" s="98"/>
      <c r="P77" s="98"/>
      <c r="Q77" s="98"/>
      <c r="R77" s="98"/>
      <c r="S77" s="36"/>
      <c r="U77" s="13"/>
      <c r="V77" s="13"/>
    </row>
    <row r="78" spans="1:39" ht="6.75" customHeight="1">
      <c r="A78" s="57"/>
      <c r="B78" s="57"/>
      <c r="C78" s="57"/>
      <c r="D78" s="57"/>
      <c r="E78" s="57"/>
      <c r="F78" s="37"/>
      <c r="G78" s="37"/>
      <c r="H78" s="37"/>
      <c r="I78" s="37"/>
      <c r="J78" s="37"/>
      <c r="K78" s="37"/>
      <c r="L78" s="99"/>
      <c r="M78" s="99"/>
      <c r="N78" s="99"/>
      <c r="O78" s="98"/>
      <c r="P78" s="98"/>
      <c r="Q78" s="99"/>
      <c r="R78" s="98"/>
      <c r="S78" s="36"/>
      <c r="U78" s="13"/>
      <c r="V78" s="13"/>
    </row>
    <row r="79" spans="1:39" s="45" customFormat="1" ht="22.5" customHeight="1">
      <c r="A79" s="231" t="s">
        <v>41</v>
      </c>
      <c r="B79" s="232"/>
      <c r="C79" s="233"/>
      <c r="D79" s="231" t="s">
        <v>42</v>
      </c>
      <c r="E79" s="232"/>
      <c r="F79" s="232"/>
      <c r="G79" s="233"/>
      <c r="H79" s="243" t="s">
        <v>137</v>
      </c>
      <c r="I79" s="244"/>
      <c r="J79" s="244"/>
      <c r="K79" s="244"/>
      <c r="L79" s="244"/>
      <c r="M79" s="244"/>
      <c r="N79" s="245"/>
      <c r="O79" s="231" t="s">
        <v>43</v>
      </c>
      <c r="P79" s="232"/>
      <c r="Q79" s="233"/>
      <c r="S79" s="222" t="str">
        <f>IF(H80&gt;=DATEVALUE("2024/10/1"),"初経審","")</f>
        <v/>
      </c>
      <c r="T79" s="223"/>
      <c r="U79" s="226" t="str">
        <f>IF(H80&gt;=DATEVALUE("2024/10/1"),"←初めて経審を受けた業者で令和６年10月１日直前の経営事項審査がない場合は、「該当」を選択してください","")</f>
        <v/>
      </c>
      <c r="V79" s="226"/>
      <c r="W79" s="226"/>
      <c r="X79" s="226"/>
      <c r="Y79" s="226"/>
      <c r="Z79" s="226"/>
      <c r="AA79" s="226"/>
      <c r="AB79" s="226"/>
      <c r="AC79" s="226"/>
      <c r="AD79" s="226"/>
      <c r="AE79" s="226"/>
      <c r="AF79" s="226"/>
      <c r="AG79" s="226"/>
      <c r="AH79" s="226"/>
      <c r="AI79" s="226"/>
      <c r="AJ79" s="226"/>
      <c r="AK79" s="226"/>
      <c r="AL79" s="226"/>
      <c r="AM79" s="55"/>
    </row>
    <row r="80" spans="1:39" ht="18" customHeight="1">
      <c r="A80" s="234"/>
      <c r="B80" s="235"/>
      <c r="C80" s="236"/>
      <c r="D80" s="237"/>
      <c r="E80" s="238"/>
      <c r="F80" s="238"/>
      <c r="G80" s="239"/>
      <c r="H80" s="246"/>
      <c r="I80" s="247"/>
      <c r="J80" s="247"/>
      <c r="K80" s="247"/>
      <c r="L80" s="247"/>
      <c r="M80" s="247"/>
      <c r="N80" s="248"/>
      <c r="O80" s="240"/>
      <c r="P80" s="241"/>
      <c r="Q80" s="242"/>
      <c r="S80" s="224"/>
      <c r="T80" s="225"/>
      <c r="U80" s="226"/>
      <c r="V80" s="226"/>
      <c r="W80" s="226"/>
      <c r="X80" s="226"/>
      <c r="Y80" s="226"/>
      <c r="Z80" s="226"/>
      <c r="AA80" s="226"/>
      <c r="AB80" s="226"/>
      <c r="AC80" s="226"/>
      <c r="AD80" s="226"/>
      <c r="AE80" s="226"/>
      <c r="AF80" s="226"/>
      <c r="AG80" s="226"/>
      <c r="AH80" s="226"/>
      <c r="AI80" s="226"/>
      <c r="AJ80" s="226"/>
      <c r="AK80" s="226"/>
      <c r="AL80" s="226"/>
      <c r="AM80" s="71"/>
    </row>
    <row r="81" spans="1:39" ht="6.75" customHeight="1">
      <c r="H81" s="13"/>
      <c r="I81" s="13"/>
      <c r="J81" s="13"/>
      <c r="K81" s="13"/>
    </row>
    <row r="82" spans="1:39" ht="19.5" customHeight="1">
      <c r="A82" s="67" t="str">
        <f>IF(COUNTIF(A86:B105,"主")=1,"",IF(COUNTIF(A86:B105,"主")&gt;=2,"↓主業種は１つのみです","↓主業種を選択してください"))</f>
        <v>↓主業種を選択してください</v>
      </c>
      <c r="H82" s="56"/>
      <c r="I82" s="56"/>
      <c r="J82" s="56"/>
      <c r="K82" s="56"/>
      <c r="AF82" s="113" t="str">
        <f>IF(COUNTA($C$86:$H$114)=0,"","登録業種数:"&amp;COUNTA($C$86:$H$114))</f>
        <v/>
      </c>
      <c r="AG82" s="113"/>
      <c r="AH82" s="113"/>
      <c r="AI82" s="113"/>
      <c r="AJ82" s="113"/>
      <c r="AK82" s="113"/>
      <c r="AL82" s="113"/>
      <c r="AM82" s="113"/>
    </row>
    <row r="83" spans="1:39" ht="16.5" customHeight="1">
      <c r="A83" s="291" t="s">
        <v>44</v>
      </c>
      <c r="B83" s="291"/>
      <c r="C83" s="291" t="s">
        <v>138</v>
      </c>
      <c r="D83" s="291"/>
      <c r="E83" s="291"/>
      <c r="F83" s="291"/>
      <c r="G83" s="291"/>
      <c r="H83" s="291"/>
      <c r="I83" s="112" t="s">
        <v>139</v>
      </c>
      <c r="J83" s="112"/>
      <c r="K83" s="112" t="s">
        <v>280</v>
      </c>
      <c r="L83" s="112"/>
      <c r="M83" s="112"/>
      <c r="N83" s="112" t="s">
        <v>283</v>
      </c>
      <c r="O83" s="112"/>
      <c r="P83" s="112"/>
      <c r="Q83" s="112"/>
      <c r="R83" s="112"/>
      <c r="S83" s="112" t="s">
        <v>143</v>
      </c>
      <c r="T83" s="112"/>
      <c r="U83" s="112"/>
      <c r="V83" s="112"/>
      <c r="W83" s="112"/>
      <c r="X83" s="112"/>
      <c r="Y83" s="112"/>
      <c r="Z83" s="112"/>
      <c r="AA83" s="112"/>
      <c r="AB83" s="112"/>
      <c r="AC83" s="112"/>
      <c r="AD83" s="112"/>
      <c r="AE83" s="112"/>
      <c r="AF83" s="112"/>
      <c r="AG83" s="112"/>
      <c r="AH83" s="112"/>
      <c r="AI83" s="120"/>
      <c r="AJ83" s="111" t="s">
        <v>144</v>
      </c>
      <c r="AK83" s="112"/>
      <c r="AL83" s="112"/>
      <c r="AM83" s="112"/>
    </row>
    <row r="84" spans="1:39" ht="19.5" customHeight="1">
      <c r="A84" s="291"/>
      <c r="B84" s="291"/>
      <c r="C84" s="291"/>
      <c r="D84" s="291"/>
      <c r="E84" s="291"/>
      <c r="F84" s="291"/>
      <c r="G84" s="291"/>
      <c r="H84" s="291"/>
      <c r="I84" s="112"/>
      <c r="J84" s="112"/>
      <c r="K84" s="112"/>
      <c r="L84" s="112"/>
      <c r="M84" s="112"/>
      <c r="N84" s="112"/>
      <c r="O84" s="112"/>
      <c r="P84" s="112"/>
      <c r="Q84" s="112"/>
      <c r="R84" s="112"/>
      <c r="S84" s="121" t="s">
        <v>140</v>
      </c>
      <c r="T84" s="121"/>
      <c r="U84" s="121"/>
      <c r="V84" s="121"/>
      <c r="W84" s="121"/>
      <c r="X84" s="277" t="s">
        <v>141</v>
      </c>
      <c r="Y84" s="277"/>
      <c r="Z84" s="277"/>
      <c r="AA84" s="277"/>
      <c r="AB84" s="290" t="s">
        <v>181</v>
      </c>
      <c r="AC84" s="139"/>
      <c r="AD84" s="139"/>
      <c r="AE84" s="139"/>
      <c r="AF84" s="139" t="s">
        <v>142</v>
      </c>
      <c r="AG84" s="139"/>
      <c r="AH84" s="139"/>
      <c r="AI84" s="140"/>
      <c r="AJ84" s="111"/>
      <c r="AK84" s="112"/>
      <c r="AL84" s="112"/>
      <c r="AM84" s="112"/>
    </row>
    <row r="85" spans="1:39" ht="13.5" customHeight="1">
      <c r="A85" s="291"/>
      <c r="B85" s="291"/>
      <c r="C85" s="291"/>
      <c r="D85" s="291"/>
      <c r="E85" s="291"/>
      <c r="F85" s="291"/>
      <c r="G85" s="291"/>
      <c r="H85" s="291"/>
      <c r="I85" s="112"/>
      <c r="J85" s="112"/>
      <c r="K85" s="112"/>
      <c r="L85" s="112"/>
      <c r="M85" s="112"/>
      <c r="N85" s="112"/>
      <c r="O85" s="112"/>
      <c r="P85" s="112"/>
      <c r="Q85" s="112"/>
      <c r="R85" s="112"/>
      <c r="S85" s="122" t="s">
        <v>178</v>
      </c>
      <c r="T85" s="122"/>
      <c r="U85" s="123"/>
      <c r="V85" s="295" t="s">
        <v>179</v>
      </c>
      <c r="W85" s="296"/>
      <c r="X85" s="287" t="s">
        <v>180</v>
      </c>
      <c r="Y85" s="288"/>
      <c r="Z85" s="289" t="s">
        <v>179</v>
      </c>
      <c r="AA85" s="287"/>
      <c r="AB85" s="139"/>
      <c r="AC85" s="139"/>
      <c r="AD85" s="139"/>
      <c r="AE85" s="139"/>
      <c r="AF85" s="139"/>
      <c r="AG85" s="139"/>
      <c r="AH85" s="139"/>
      <c r="AI85" s="140"/>
      <c r="AJ85" s="111"/>
      <c r="AK85" s="112"/>
      <c r="AL85" s="112"/>
      <c r="AM85" s="112"/>
    </row>
    <row r="86" spans="1:39" ht="19.5" customHeight="1">
      <c r="A86" s="213"/>
      <c r="B86" s="213"/>
      <c r="C86" s="214"/>
      <c r="D86" s="214"/>
      <c r="E86" s="214"/>
      <c r="F86" s="214"/>
      <c r="G86" s="214"/>
      <c r="H86" s="214"/>
      <c r="I86" s="212"/>
      <c r="J86" s="212"/>
      <c r="K86" s="227"/>
      <c r="L86" s="227"/>
      <c r="M86" s="227"/>
      <c r="N86" s="297"/>
      <c r="O86" s="297"/>
      <c r="P86" s="297"/>
      <c r="Q86" s="297"/>
      <c r="R86" s="297"/>
      <c r="S86" s="124" t="str" cm="1">
        <f t="array" ref="S86">IF(C86="","",IF($AG$7="■",IFERROR(INDEX('工事成績評点(市内業者のみ)'!$7:$7,1,MATCH(申請書!C86,'工事成績評点(市内業者のみ)'!$7:$7,0)+3),"未入力"),"-"))</f>
        <v/>
      </c>
      <c r="T86" s="125"/>
      <c r="U86" s="126"/>
      <c r="V86" s="217" t="str" cm="1">
        <f t="array" ref="V86">IF(C86="","",IF($AG$7="■",IFERROR(INDEX('工事成績評点(市内業者のみ)'!$7:$7,1,MATCH(申請書!C86,'工事成績評点(市内業者のみ)'!$7:$7,0)+5),""),"-"))</f>
        <v/>
      </c>
      <c r="W86" s="125"/>
      <c r="X86" s="215"/>
      <c r="Y86" s="216"/>
      <c r="Z86" s="114" t="str">
        <f t="shared" ref="Z86:Z105" si="5">IF(C86="","",IF($AG$7="■",IF(ISERROR(VLOOKUP(X86,優良表彰_点数,2,0)),"",VLOOKUP(X86,優良表彰_点数,2,0)),"-"))</f>
        <v/>
      </c>
      <c r="AA86" s="115"/>
      <c r="AB86" s="116" t="str">
        <f>IF(C86&lt;&gt;"",$AK$75,"")</f>
        <v/>
      </c>
      <c r="AC86" s="115"/>
      <c r="AD86" s="115"/>
      <c r="AE86" s="115"/>
      <c r="AF86" s="116" t="str">
        <f>IF(C86="","",IF($AG$7="■",SUM(V86:AE86),"-"))</f>
        <v/>
      </c>
      <c r="AG86" s="115"/>
      <c r="AH86" s="115"/>
      <c r="AI86" s="117"/>
      <c r="AJ86" s="118" t="str">
        <f>IF(C86&lt;&gt;"",SUM(K86,AF86),"")</f>
        <v/>
      </c>
      <c r="AK86" s="119"/>
      <c r="AL86" s="119"/>
      <c r="AM86" s="119"/>
    </row>
    <row r="87" spans="1:39" ht="19.5" customHeight="1">
      <c r="A87" s="213"/>
      <c r="B87" s="213"/>
      <c r="C87" s="214"/>
      <c r="D87" s="214"/>
      <c r="E87" s="214"/>
      <c r="F87" s="214"/>
      <c r="G87" s="214"/>
      <c r="H87" s="214"/>
      <c r="I87" s="212"/>
      <c r="J87" s="212"/>
      <c r="K87" s="228"/>
      <c r="L87" s="229"/>
      <c r="M87" s="230"/>
      <c r="N87" s="297"/>
      <c r="O87" s="297"/>
      <c r="P87" s="297"/>
      <c r="Q87" s="297"/>
      <c r="R87" s="297"/>
      <c r="S87" s="124" t="str" cm="1">
        <f t="array" ref="S87">IF(C87="","",IF($AG$7="■",IFERROR(INDEX('工事成績評点(市内業者のみ)'!$7:$7,1,MATCH(申請書!C87,'工事成績評点(市内業者のみ)'!$7:$7,0)+3),"未入力"),"-"))</f>
        <v/>
      </c>
      <c r="T87" s="125"/>
      <c r="U87" s="126"/>
      <c r="V87" s="217" t="str" cm="1">
        <f t="array" ref="V87">IF(C87="","",IF($AG$7="■",IFERROR(INDEX('工事成績評点(市内業者のみ)'!$7:$7,1,MATCH(申請書!C87,'工事成績評点(市内業者のみ)'!$7:$7,0)+5),""),"-"))</f>
        <v/>
      </c>
      <c r="W87" s="125"/>
      <c r="X87" s="215"/>
      <c r="Y87" s="216"/>
      <c r="Z87" s="114" t="str">
        <f t="shared" si="5"/>
        <v/>
      </c>
      <c r="AA87" s="115"/>
      <c r="AB87" s="116" t="str">
        <f t="shared" ref="AB87:AB105" si="6">IF(C87&lt;&gt;"",$AK$75,"")</f>
        <v/>
      </c>
      <c r="AC87" s="115"/>
      <c r="AD87" s="115"/>
      <c r="AE87" s="115"/>
      <c r="AF87" s="116" t="str">
        <f t="shared" ref="AF87:AF105" si="7">IF(C87="","",IF($AG$7="■",SUM(V87:AE87),"-"))</f>
        <v/>
      </c>
      <c r="AG87" s="115"/>
      <c r="AH87" s="115"/>
      <c r="AI87" s="117"/>
      <c r="AJ87" s="118" t="str">
        <f t="shared" ref="AJ87:AJ105" si="8">IF(C87&lt;&gt;"",SUM(K87,AF87),"")</f>
        <v/>
      </c>
      <c r="AK87" s="119"/>
      <c r="AL87" s="119"/>
      <c r="AM87" s="119"/>
    </row>
    <row r="88" spans="1:39" ht="19.5" customHeight="1">
      <c r="A88" s="213"/>
      <c r="B88" s="213"/>
      <c r="C88" s="214"/>
      <c r="D88" s="214"/>
      <c r="E88" s="214"/>
      <c r="F88" s="214"/>
      <c r="G88" s="214"/>
      <c r="H88" s="214"/>
      <c r="I88" s="212"/>
      <c r="J88" s="212"/>
      <c r="K88" s="228"/>
      <c r="L88" s="229"/>
      <c r="M88" s="230"/>
      <c r="N88" s="297"/>
      <c r="O88" s="297"/>
      <c r="P88" s="297"/>
      <c r="Q88" s="297"/>
      <c r="R88" s="297"/>
      <c r="S88" s="124" t="str" cm="1">
        <f t="array" ref="S88">IF(C88="","",IF($AG$7="■",IFERROR(INDEX('工事成績評点(市内業者のみ)'!$7:$7,1,MATCH(申請書!C88,'工事成績評点(市内業者のみ)'!$7:$7,0)+3),"未入力"),"-"))</f>
        <v/>
      </c>
      <c r="T88" s="125"/>
      <c r="U88" s="126"/>
      <c r="V88" s="217" t="str" cm="1">
        <f t="array" ref="V88">IF(C88="","",IF($AG$7="■",IFERROR(INDEX('工事成績評点(市内業者のみ)'!$7:$7,1,MATCH(申請書!C88,'工事成績評点(市内業者のみ)'!$7:$7,0)+5),""),"-"))</f>
        <v/>
      </c>
      <c r="W88" s="125"/>
      <c r="X88" s="215"/>
      <c r="Y88" s="216"/>
      <c r="Z88" s="114" t="str">
        <f t="shared" si="5"/>
        <v/>
      </c>
      <c r="AA88" s="115"/>
      <c r="AB88" s="116" t="str">
        <f t="shared" si="6"/>
        <v/>
      </c>
      <c r="AC88" s="115"/>
      <c r="AD88" s="115"/>
      <c r="AE88" s="115"/>
      <c r="AF88" s="116" t="str">
        <f t="shared" si="7"/>
        <v/>
      </c>
      <c r="AG88" s="115"/>
      <c r="AH88" s="115"/>
      <c r="AI88" s="117"/>
      <c r="AJ88" s="118" t="str">
        <f t="shared" si="8"/>
        <v/>
      </c>
      <c r="AK88" s="119"/>
      <c r="AL88" s="119"/>
      <c r="AM88" s="119"/>
    </row>
    <row r="89" spans="1:39" ht="19.5" customHeight="1">
      <c r="A89" s="213"/>
      <c r="B89" s="213"/>
      <c r="C89" s="214"/>
      <c r="D89" s="214"/>
      <c r="E89" s="214"/>
      <c r="F89" s="214"/>
      <c r="G89" s="214"/>
      <c r="H89" s="214"/>
      <c r="I89" s="212"/>
      <c r="J89" s="212"/>
      <c r="K89" s="228"/>
      <c r="L89" s="229"/>
      <c r="M89" s="230"/>
      <c r="N89" s="297"/>
      <c r="O89" s="297"/>
      <c r="P89" s="297"/>
      <c r="Q89" s="297"/>
      <c r="R89" s="297"/>
      <c r="S89" s="124" t="str" cm="1">
        <f t="array" ref="S89">IF(C89="","",IF($AG$7="■",IFERROR(INDEX('工事成績評点(市内業者のみ)'!$7:$7,1,MATCH(申請書!C89,'工事成績評点(市内業者のみ)'!$7:$7,0)+3),"未入力"),"-"))</f>
        <v/>
      </c>
      <c r="T89" s="125"/>
      <c r="U89" s="126"/>
      <c r="V89" s="217" t="str" cm="1">
        <f t="array" ref="V89">IF(C89="","",IF($AG$7="■",IFERROR(INDEX('工事成績評点(市内業者のみ)'!$7:$7,1,MATCH(申請書!C89,'工事成績評点(市内業者のみ)'!$7:$7,0)+5),""),"-"))</f>
        <v/>
      </c>
      <c r="W89" s="125"/>
      <c r="X89" s="215"/>
      <c r="Y89" s="216"/>
      <c r="Z89" s="114" t="str">
        <f t="shared" si="5"/>
        <v/>
      </c>
      <c r="AA89" s="115"/>
      <c r="AB89" s="116" t="str">
        <f t="shared" si="6"/>
        <v/>
      </c>
      <c r="AC89" s="115"/>
      <c r="AD89" s="115"/>
      <c r="AE89" s="115"/>
      <c r="AF89" s="116" t="str">
        <f t="shared" si="7"/>
        <v/>
      </c>
      <c r="AG89" s="115"/>
      <c r="AH89" s="115"/>
      <c r="AI89" s="117"/>
      <c r="AJ89" s="118" t="str">
        <f t="shared" si="8"/>
        <v/>
      </c>
      <c r="AK89" s="119"/>
      <c r="AL89" s="119"/>
      <c r="AM89" s="119"/>
    </row>
    <row r="90" spans="1:39" ht="19.5" customHeight="1">
      <c r="A90" s="213"/>
      <c r="B90" s="213"/>
      <c r="C90" s="214"/>
      <c r="D90" s="214"/>
      <c r="E90" s="214"/>
      <c r="F90" s="214"/>
      <c r="G90" s="214"/>
      <c r="H90" s="214"/>
      <c r="I90" s="212"/>
      <c r="J90" s="212"/>
      <c r="K90" s="227"/>
      <c r="L90" s="227"/>
      <c r="M90" s="227"/>
      <c r="N90" s="297"/>
      <c r="O90" s="297"/>
      <c r="P90" s="297"/>
      <c r="Q90" s="297"/>
      <c r="R90" s="297"/>
      <c r="S90" s="124" t="str" cm="1">
        <f t="array" ref="S90">IF(C90="","",IF($AG$7="■",IFERROR(INDEX('工事成績評点(市内業者のみ)'!$7:$7,1,MATCH(申請書!C90,'工事成績評点(市内業者のみ)'!$7:$7,0)+3),"未入力"),"-"))</f>
        <v/>
      </c>
      <c r="T90" s="125"/>
      <c r="U90" s="126"/>
      <c r="V90" s="217" t="str" cm="1">
        <f t="array" ref="V90">IF(C90="","",IF($AG$7="■",IFERROR(INDEX('工事成績評点(市内業者のみ)'!$7:$7,1,MATCH(申請書!C90,'工事成績評点(市内業者のみ)'!$7:$7,0)+5),""),"-"))</f>
        <v/>
      </c>
      <c r="W90" s="125"/>
      <c r="X90" s="215"/>
      <c r="Y90" s="216"/>
      <c r="Z90" s="114" t="str">
        <f t="shared" si="5"/>
        <v/>
      </c>
      <c r="AA90" s="115"/>
      <c r="AB90" s="116" t="str">
        <f t="shared" si="6"/>
        <v/>
      </c>
      <c r="AC90" s="115"/>
      <c r="AD90" s="115"/>
      <c r="AE90" s="115"/>
      <c r="AF90" s="116" t="str">
        <f t="shared" si="7"/>
        <v/>
      </c>
      <c r="AG90" s="115"/>
      <c r="AH90" s="115"/>
      <c r="AI90" s="117"/>
      <c r="AJ90" s="118" t="str">
        <f t="shared" si="8"/>
        <v/>
      </c>
      <c r="AK90" s="119"/>
      <c r="AL90" s="119"/>
      <c r="AM90" s="119"/>
    </row>
    <row r="91" spans="1:39" ht="19.5" customHeight="1">
      <c r="A91" s="213"/>
      <c r="B91" s="213"/>
      <c r="C91" s="214"/>
      <c r="D91" s="214"/>
      <c r="E91" s="214"/>
      <c r="F91" s="214"/>
      <c r="G91" s="214"/>
      <c r="H91" s="214"/>
      <c r="I91" s="212"/>
      <c r="J91" s="212"/>
      <c r="K91" s="228"/>
      <c r="L91" s="229"/>
      <c r="M91" s="230"/>
      <c r="N91" s="297"/>
      <c r="O91" s="297"/>
      <c r="P91" s="297"/>
      <c r="Q91" s="297"/>
      <c r="R91" s="297"/>
      <c r="S91" s="124" t="str" cm="1">
        <f t="array" ref="S91">IF(C91="","",IF($AG$7="■",IFERROR(INDEX('工事成績評点(市内業者のみ)'!$7:$7,1,MATCH(申請書!C91,'工事成績評点(市内業者のみ)'!$7:$7,0)+3),"未入力"),"-"))</f>
        <v/>
      </c>
      <c r="T91" s="125"/>
      <c r="U91" s="126"/>
      <c r="V91" s="217" t="str" cm="1">
        <f t="array" ref="V91">IF(C91="","",IF($AG$7="■",IFERROR(INDEX('工事成績評点(市内業者のみ)'!$7:$7,1,MATCH(申請書!C91,'工事成績評点(市内業者のみ)'!$7:$7,0)+5),""),"-"))</f>
        <v/>
      </c>
      <c r="W91" s="125"/>
      <c r="X91" s="215"/>
      <c r="Y91" s="216"/>
      <c r="Z91" s="114" t="str">
        <f t="shared" si="5"/>
        <v/>
      </c>
      <c r="AA91" s="115"/>
      <c r="AB91" s="116" t="str">
        <f t="shared" si="6"/>
        <v/>
      </c>
      <c r="AC91" s="115"/>
      <c r="AD91" s="115"/>
      <c r="AE91" s="115"/>
      <c r="AF91" s="116" t="str">
        <f t="shared" si="7"/>
        <v/>
      </c>
      <c r="AG91" s="115"/>
      <c r="AH91" s="115"/>
      <c r="AI91" s="117"/>
      <c r="AJ91" s="118" t="str">
        <f t="shared" si="8"/>
        <v/>
      </c>
      <c r="AK91" s="119"/>
      <c r="AL91" s="119"/>
      <c r="AM91" s="119"/>
    </row>
    <row r="92" spans="1:39" ht="19.5" customHeight="1">
      <c r="A92" s="213"/>
      <c r="B92" s="213"/>
      <c r="C92" s="214"/>
      <c r="D92" s="214"/>
      <c r="E92" s="214"/>
      <c r="F92" s="214"/>
      <c r="G92" s="214"/>
      <c r="H92" s="214"/>
      <c r="I92" s="212"/>
      <c r="J92" s="212"/>
      <c r="K92" s="228"/>
      <c r="L92" s="229"/>
      <c r="M92" s="230"/>
      <c r="N92" s="297"/>
      <c r="O92" s="297"/>
      <c r="P92" s="297"/>
      <c r="Q92" s="297"/>
      <c r="R92" s="297"/>
      <c r="S92" s="124" t="str" cm="1">
        <f t="array" ref="S92">IF(C92="","",IF($AG$7="■",IFERROR(INDEX('工事成績評点(市内業者のみ)'!$7:$7,1,MATCH(申請書!C92,'工事成績評点(市内業者のみ)'!$7:$7,0)+3),"未入力"),"-"))</f>
        <v/>
      </c>
      <c r="T92" s="125"/>
      <c r="U92" s="126"/>
      <c r="V92" s="217" t="str" cm="1">
        <f t="array" ref="V92">IF(C92="","",IF($AG$7="■",IFERROR(INDEX('工事成績評点(市内業者のみ)'!$7:$7,1,MATCH(申請書!C92,'工事成績評点(市内業者のみ)'!$7:$7,0)+5),""),"-"))</f>
        <v/>
      </c>
      <c r="W92" s="125"/>
      <c r="X92" s="215"/>
      <c r="Y92" s="216"/>
      <c r="Z92" s="114" t="str">
        <f t="shared" si="5"/>
        <v/>
      </c>
      <c r="AA92" s="115"/>
      <c r="AB92" s="116" t="str">
        <f t="shared" si="6"/>
        <v/>
      </c>
      <c r="AC92" s="115"/>
      <c r="AD92" s="115"/>
      <c r="AE92" s="115"/>
      <c r="AF92" s="116" t="str">
        <f t="shared" si="7"/>
        <v/>
      </c>
      <c r="AG92" s="115"/>
      <c r="AH92" s="115"/>
      <c r="AI92" s="117"/>
      <c r="AJ92" s="118" t="str">
        <f t="shared" si="8"/>
        <v/>
      </c>
      <c r="AK92" s="119"/>
      <c r="AL92" s="119"/>
      <c r="AM92" s="119"/>
    </row>
    <row r="93" spans="1:39" ht="19.5" customHeight="1">
      <c r="A93" s="213"/>
      <c r="B93" s="213"/>
      <c r="C93" s="214"/>
      <c r="D93" s="214"/>
      <c r="E93" s="214"/>
      <c r="F93" s="214"/>
      <c r="G93" s="214"/>
      <c r="H93" s="214"/>
      <c r="I93" s="212"/>
      <c r="J93" s="212"/>
      <c r="K93" s="228"/>
      <c r="L93" s="229"/>
      <c r="M93" s="230"/>
      <c r="N93" s="297"/>
      <c r="O93" s="297"/>
      <c r="P93" s="297"/>
      <c r="Q93" s="297"/>
      <c r="R93" s="297"/>
      <c r="S93" s="124" t="str" cm="1">
        <f t="array" ref="S93">IF(C93="","",IF($AG$7="■",IFERROR(INDEX('工事成績評点(市内業者のみ)'!$7:$7,1,MATCH(申請書!C93,'工事成績評点(市内業者のみ)'!$7:$7,0)+3),"未入力"),"-"))</f>
        <v/>
      </c>
      <c r="T93" s="125"/>
      <c r="U93" s="126"/>
      <c r="V93" s="217" t="str" cm="1">
        <f t="array" ref="V93">IF(C93="","",IF($AG$7="■",IFERROR(INDEX('工事成績評点(市内業者のみ)'!$7:$7,1,MATCH(申請書!C93,'工事成績評点(市内業者のみ)'!$7:$7,0)+5),""),"-"))</f>
        <v/>
      </c>
      <c r="W93" s="125"/>
      <c r="X93" s="215"/>
      <c r="Y93" s="216"/>
      <c r="Z93" s="114" t="str">
        <f t="shared" si="5"/>
        <v/>
      </c>
      <c r="AA93" s="115"/>
      <c r="AB93" s="116" t="str">
        <f t="shared" si="6"/>
        <v/>
      </c>
      <c r="AC93" s="115"/>
      <c r="AD93" s="115"/>
      <c r="AE93" s="115"/>
      <c r="AF93" s="116" t="str">
        <f t="shared" si="7"/>
        <v/>
      </c>
      <c r="AG93" s="115"/>
      <c r="AH93" s="115"/>
      <c r="AI93" s="117"/>
      <c r="AJ93" s="118" t="str">
        <f>IF(C93&lt;&gt;"",SUM(K93,AF93),"")</f>
        <v/>
      </c>
      <c r="AK93" s="119"/>
      <c r="AL93" s="119"/>
      <c r="AM93" s="119"/>
    </row>
    <row r="94" spans="1:39" ht="19.5" customHeight="1">
      <c r="A94" s="213"/>
      <c r="B94" s="213"/>
      <c r="C94" s="214"/>
      <c r="D94" s="214"/>
      <c r="E94" s="214"/>
      <c r="F94" s="214"/>
      <c r="G94" s="214"/>
      <c r="H94" s="214"/>
      <c r="I94" s="212"/>
      <c r="J94" s="212"/>
      <c r="K94" s="227"/>
      <c r="L94" s="227"/>
      <c r="M94" s="227"/>
      <c r="N94" s="297"/>
      <c r="O94" s="297"/>
      <c r="P94" s="297"/>
      <c r="Q94" s="297"/>
      <c r="R94" s="297"/>
      <c r="S94" s="124" t="str" cm="1">
        <f t="array" ref="S94">IF(C94="","",IF($AG$7="■",IFERROR(INDEX('工事成績評点(市内業者のみ)'!$7:$7,1,MATCH(申請書!C94,'工事成績評点(市内業者のみ)'!$7:$7,0)+3),"未入力"),"-"))</f>
        <v/>
      </c>
      <c r="T94" s="125"/>
      <c r="U94" s="126"/>
      <c r="V94" s="217" t="str" cm="1">
        <f t="array" ref="V94">IF(C94="","",IF($AG$7="■",IFERROR(INDEX('工事成績評点(市内業者のみ)'!$7:$7,1,MATCH(申請書!C94,'工事成績評点(市内業者のみ)'!$7:$7,0)+5),""),"-"))</f>
        <v/>
      </c>
      <c r="W94" s="125"/>
      <c r="X94" s="215"/>
      <c r="Y94" s="216"/>
      <c r="Z94" s="114" t="str">
        <f t="shared" si="5"/>
        <v/>
      </c>
      <c r="AA94" s="115"/>
      <c r="AB94" s="116" t="str">
        <f t="shared" si="6"/>
        <v/>
      </c>
      <c r="AC94" s="115"/>
      <c r="AD94" s="115"/>
      <c r="AE94" s="115"/>
      <c r="AF94" s="116" t="str">
        <f t="shared" si="7"/>
        <v/>
      </c>
      <c r="AG94" s="115"/>
      <c r="AH94" s="115"/>
      <c r="AI94" s="117"/>
      <c r="AJ94" s="118" t="str">
        <f t="shared" si="8"/>
        <v/>
      </c>
      <c r="AK94" s="119"/>
      <c r="AL94" s="119"/>
      <c r="AM94" s="119"/>
    </row>
    <row r="95" spans="1:39" ht="19.5" customHeight="1">
      <c r="A95" s="213"/>
      <c r="B95" s="213"/>
      <c r="C95" s="214"/>
      <c r="D95" s="214"/>
      <c r="E95" s="214"/>
      <c r="F95" s="214"/>
      <c r="G95" s="214"/>
      <c r="H95" s="214"/>
      <c r="I95" s="212"/>
      <c r="J95" s="212"/>
      <c r="K95" s="228"/>
      <c r="L95" s="229"/>
      <c r="M95" s="230"/>
      <c r="N95" s="297"/>
      <c r="O95" s="297"/>
      <c r="P95" s="297"/>
      <c r="Q95" s="297"/>
      <c r="R95" s="297"/>
      <c r="S95" s="124" t="str" cm="1">
        <f t="array" ref="S95">IF(C95="","",IF($AG$7="■",IFERROR(INDEX('工事成績評点(市内業者のみ)'!$7:$7,1,MATCH(申請書!C95,'工事成績評点(市内業者のみ)'!$7:$7,0)+3),"未入力"),"-"))</f>
        <v/>
      </c>
      <c r="T95" s="125"/>
      <c r="U95" s="126"/>
      <c r="V95" s="217" t="str" cm="1">
        <f t="array" ref="V95">IF(C95="","",IF($AG$7="■",IFERROR(INDEX('工事成績評点(市内業者のみ)'!$7:$7,1,MATCH(申請書!C95,'工事成績評点(市内業者のみ)'!$7:$7,0)+5),""),"-"))</f>
        <v/>
      </c>
      <c r="W95" s="125"/>
      <c r="X95" s="215"/>
      <c r="Y95" s="216"/>
      <c r="Z95" s="114" t="str">
        <f t="shared" si="5"/>
        <v/>
      </c>
      <c r="AA95" s="115"/>
      <c r="AB95" s="116" t="str">
        <f t="shared" si="6"/>
        <v/>
      </c>
      <c r="AC95" s="115"/>
      <c r="AD95" s="115"/>
      <c r="AE95" s="115"/>
      <c r="AF95" s="116" t="str">
        <f t="shared" si="7"/>
        <v/>
      </c>
      <c r="AG95" s="115"/>
      <c r="AH95" s="115"/>
      <c r="AI95" s="117"/>
      <c r="AJ95" s="118" t="str">
        <f t="shared" si="8"/>
        <v/>
      </c>
      <c r="AK95" s="119"/>
      <c r="AL95" s="119"/>
      <c r="AM95" s="119"/>
    </row>
    <row r="96" spans="1:39" ht="19.5" customHeight="1">
      <c r="A96" s="213"/>
      <c r="B96" s="213"/>
      <c r="C96" s="214"/>
      <c r="D96" s="214"/>
      <c r="E96" s="214"/>
      <c r="F96" s="214"/>
      <c r="G96" s="214"/>
      <c r="H96" s="214"/>
      <c r="I96" s="212"/>
      <c r="J96" s="212"/>
      <c r="K96" s="228"/>
      <c r="L96" s="229"/>
      <c r="M96" s="230"/>
      <c r="N96" s="297"/>
      <c r="O96" s="297"/>
      <c r="P96" s="297"/>
      <c r="Q96" s="297"/>
      <c r="R96" s="297"/>
      <c r="S96" s="124" t="str" cm="1">
        <f t="array" ref="S96">IF(C96="","",IF($AG$7="■",IFERROR(INDEX('工事成績評点(市内業者のみ)'!$7:$7,1,MATCH(申請書!C96,'工事成績評点(市内業者のみ)'!$7:$7,0)+3),"未入力"),"-"))</f>
        <v/>
      </c>
      <c r="T96" s="125"/>
      <c r="U96" s="126"/>
      <c r="V96" s="217" t="str" cm="1">
        <f t="array" ref="V96">IF(C96="","",IF($AG$7="■",IFERROR(INDEX('工事成績評点(市内業者のみ)'!$7:$7,1,MATCH(申請書!C96,'工事成績評点(市内業者のみ)'!$7:$7,0)+5),""),"-"))</f>
        <v/>
      </c>
      <c r="W96" s="125"/>
      <c r="X96" s="215"/>
      <c r="Y96" s="216"/>
      <c r="Z96" s="114" t="str">
        <f t="shared" si="5"/>
        <v/>
      </c>
      <c r="AA96" s="115"/>
      <c r="AB96" s="116" t="str">
        <f t="shared" si="6"/>
        <v/>
      </c>
      <c r="AC96" s="115"/>
      <c r="AD96" s="115"/>
      <c r="AE96" s="115"/>
      <c r="AF96" s="116" t="str">
        <f t="shared" si="7"/>
        <v/>
      </c>
      <c r="AG96" s="115"/>
      <c r="AH96" s="115"/>
      <c r="AI96" s="117"/>
      <c r="AJ96" s="118" t="str">
        <f t="shared" si="8"/>
        <v/>
      </c>
      <c r="AK96" s="119"/>
      <c r="AL96" s="119"/>
      <c r="AM96" s="119"/>
    </row>
    <row r="97" spans="1:39" ht="19.5" customHeight="1">
      <c r="A97" s="213"/>
      <c r="B97" s="213"/>
      <c r="C97" s="214"/>
      <c r="D97" s="214"/>
      <c r="E97" s="214"/>
      <c r="F97" s="214"/>
      <c r="G97" s="214"/>
      <c r="H97" s="214"/>
      <c r="I97" s="212"/>
      <c r="J97" s="212"/>
      <c r="K97" s="228"/>
      <c r="L97" s="229"/>
      <c r="M97" s="230"/>
      <c r="N97" s="297"/>
      <c r="O97" s="297"/>
      <c r="P97" s="297"/>
      <c r="Q97" s="297"/>
      <c r="R97" s="297"/>
      <c r="S97" s="124" t="str" cm="1">
        <f t="array" ref="S97">IF(C97="","",IF($AG$7="■",IFERROR(INDEX('工事成績評点(市内業者のみ)'!$7:$7,1,MATCH(申請書!C97,'工事成績評点(市内業者のみ)'!$7:$7,0)+3),"未入力"),"-"))</f>
        <v/>
      </c>
      <c r="T97" s="125"/>
      <c r="U97" s="126"/>
      <c r="V97" s="217" t="str" cm="1">
        <f t="array" ref="V97">IF(C97="","",IF($AG$7="■",IFERROR(INDEX('工事成績評点(市内業者のみ)'!$7:$7,1,MATCH(申請書!C97,'工事成績評点(市内業者のみ)'!$7:$7,0)+5),""),"-"))</f>
        <v/>
      </c>
      <c r="W97" s="125"/>
      <c r="X97" s="215"/>
      <c r="Y97" s="216"/>
      <c r="Z97" s="114" t="str">
        <f t="shared" si="5"/>
        <v/>
      </c>
      <c r="AA97" s="115"/>
      <c r="AB97" s="116" t="str">
        <f t="shared" si="6"/>
        <v/>
      </c>
      <c r="AC97" s="115"/>
      <c r="AD97" s="115"/>
      <c r="AE97" s="115"/>
      <c r="AF97" s="116" t="str">
        <f t="shared" si="7"/>
        <v/>
      </c>
      <c r="AG97" s="115"/>
      <c r="AH97" s="115"/>
      <c r="AI97" s="117"/>
      <c r="AJ97" s="118" t="str">
        <f t="shared" si="8"/>
        <v/>
      </c>
      <c r="AK97" s="119"/>
      <c r="AL97" s="119"/>
      <c r="AM97" s="119"/>
    </row>
    <row r="98" spans="1:39" ht="19.5" customHeight="1">
      <c r="A98" s="213"/>
      <c r="B98" s="213"/>
      <c r="C98" s="214"/>
      <c r="D98" s="214"/>
      <c r="E98" s="214"/>
      <c r="F98" s="214"/>
      <c r="G98" s="214"/>
      <c r="H98" s="214"/>
      <c r="I98" s="212"/>
      <c r="J98" s="212"/>
      <c r="K98" s="227"/>
      <c r="L98" s="227"/>
      <c r="M98" s="227"/>
      <c r="N98" s="297"/>
      <c r="O98" s="297"/>
      <c r="P98" s="297"/>
      <c r="Q98" s="297"/>
      <c r="R98" s="297"/>
      <c r="S98" s="124" t="str" cm="1">
        <f t="array" ref="S98">IF(C98="","",IF($AG$7="■",IFERROR(INDEX('工事成績評点(市内業者のみ)'!$7:$7,1,MATCH(申請書!C98,'工事成績評点(市内業者のみ)'!$7:$7,0)+3),"未入力"),"-"))</f>
        <v/>
      </c>
      <c r="T98" s="125"/>
      <c r="U98" s="126"/>
      <c r="V98" s="217" t="str" cm="1">
        <f t="array" ref="V98">IF(C98="","",IF($AG$7="■",IFERROR(INDEX('工事成績評点(市内業者のみ)'!$7:$7,1,MATCH(申請書!C98,'工事成績評点(市内業者のみ)'!$7:$7,0)+5),""),"-"))</f>
        <v/>
      </c>
      <c r="W98" s="125"/>
      <c r="X98" s="215"/>
      <c r="Y98" s="216"/>
      <c r="Z98" s="114" t="str">
        <f t="shared" si="5"/>
        <v/>
      </c>
      <c r="AA98" s="115"/>
      <c r="AB98" s="116" t="str">
        <f t="shared" si="6"/>
        <v/>
      </c>
      <c r="AC98" s="115"/>
      <c r="AD98" s="115"/>
      <c r="AE98" s="115"/>
      <c r="AF98" s="116" t="str">
        <f t="shared" si="7"/>
        <v/>
      </c>
      <c r="AG98" s="115"/>
      <c r="AH98" s="115"/>
      <c r="AI98" s="117"/>
      <c r="AJ98" s="118" t="str">
        <f t="shared" si="8"/>
        <v/>
      </c>
      <c r="AK98" s="119"/>
      <c r="AL98" s="119"/>
      <c r="AM98" s="119"/>
    </row>
    <row r="99" spans="1:39" ht="19.5" customHeight="1">
      <c r="A99" s="213"/>
      <c r="B99" s="213"/>
      <c r="C99" s="214"/>
      <c r="D99" s="214"/>
      <c r="E99" s="214"/>
      <c r="F99" s="214"/>
      <c r="G99" s="214"/>
      <c r="H99" s="214"/>
      <c r="I99" s="212"/>
      <c r="J99" s="212"/>
      <c r="K99" s="228"/>
      <c r="L99" s="229"/>
      <c r="M99" s="230"/>
      <c r="N99" s="297"/>
      <c r="O99" s="297"/>
      <c r="P99" s="297"/>
      <c r="Q99" s="297"/>
      <c r="R99" s="297"/>
      <c r="S99" s="124" t="str" cm="1">
        <f t="array" ref="S99">IF(C99="","",IF($AG$7="■",IFERROR(INDEX('工事成績評点(市内業者のみ)'!$7:$7,1,MATCH(申請書!C99,'工事成績評点(市内業者のみ)'!$7:$7,0)+3),"未入力"),"-"))</f>
        <v/>
      </c>
      <c r="T99" s="125"/>
      <c r="U99" s="126"/>
      <c r="V99" s="217" t="str" cm="1">
        <f t="array" ref="V99">IF(C99="","",IF($AG$7="■",IFERROR(INDEX('工事成績評点(市内業者のみ)'!$7:$7,1,MATCH(申請書!C99,'工事成績評点(市内業者のみ)'!$7:$7,0)+5),""),"-"))</f>
        <v/>
      </c>
      <c r="W99" s="125"/>
      <c r="X99" s="215"/>
      <c r="Y99" s="216"/>
      <c r="Z99" s="114" t="str">
        <f t="shared" si="5"/>
        <v/>
      </c>
      <c r="AA99" s="115"/>
      <c r="AB99" s="116" t="str">
        <f t="shared" si="6"/>
        <v/>
      </c>
      <c r="AC99" s="115"/>
      <c r="AD99" s="115"/>
      <c r="AE99" s="115"/>
      <c r="AF99" s="116" t="str">
        <f t="shared" si="7"/>
        <v/>
      </c>
      <c r="AG99" s="115"/>
      <c r="AH99" s="115"/>
      <c r="AI99" s="117"/>
      <c r="AJ99" s="118" t="str">
        <f t="shared" si="8"/>
        <v/>
      </c>
      <c r="AK99" s="119"/>
      <c r="AL99" s="119"/>
      <c r="AM99" s="119"/>
    </row>
    <row r="100" spans="1:39" ht="19.5" customHeight="1">
      <c r="A100" s="213"/>
      <c r="B100" s="213"/>
      <c r="C100" s="214"/>
      <c r="D100" s="214"/>
      <c r="E100" s="214"/>
      <c r="F100" s="214"/>
      <c r="G100" s="214"/>
      <c r="H100" s="214"/>
      <c r="I100" s="212"/>
      <c r="J100" s="212"/>
      <c r="K100" s="228"/>
      <c r="L100" s="229"/>
      <c r="M100" s="230"/>
      <c r="N100" s="297"/>
      <c r="O100" s="297"/>
      <c r="P100" s="297"/>
      <c r="Q100" s="297"/>
      <c r="R100" s="297"/>
      <c r="S100" s="124" t="str" cm="1">
        <f t="array" ref="S100">IF(C100="","",IF($AG$7="■",IFERROR(INDEX('工事成績評点(市内業者のみ)'!$7:$7,1,MATCH(申請書!C100,'工事成績評点(市内業者のみ)'!$7:$7,0)+3),"未入力"),"-"))</f>
        <v/>
      </c>
      <c r="T100" s="125"/>
      <c r="U100" s="126"/>
      <c r="V100" s="217" t="str" cm="1">
        <f t="array" ref="V100">IF(C100="","",IF($AG$7="■",IFERROR(INDEX('工事成績評点(市内業者のみ)'!$7:$7,1,MATCH(申請書!C100,'工事成績評点(市内業者のみ)'!$7:$7,0)+5),""),"-"))</f>
        <v/>
      </c>
      <c r="W100" s="125"/>
      <c r="X100" s="215"/>
      <c r="Y100" s="216"/>
      <c r="Z100" s="114" t="str">
        <f t="shared" si="5"/>
        <v/>
      </c>
      <c r="AA100" s="115"/>
      <c r="AB100" s="116" t="str">
        <f t="shared" si="6"/>
        <v/>
      </c>
      <c r="AC100" s="115"/>
      <c r="AD100" s="115"/>
      <c r="AE100" s="115"/>
      <c r="AF100" s="116" t="str">
        <f t="shared" si="7"/>
        <v/>
      </c>
      <c r="AG100" s="115"/>
      <c r="AH100" s="115"/>
      <c r="AI100" s="117"/>
      <c r="AJ100" s="118" t="str">
        <f t="shared" si="8"/>
        <v/>
      </c>
      <c r="AK100" s="119"/>
      <c r="AL100" s="119"/>
      <c r="AM100" s="119"/>
    </row>
    <row r="101" spans="1:39" ht="19.5" customHeight="1">
      <c r="A101" s="213"/>
      <c r="B101" s="213"/>
      <c r="C101" s="214"/>
      <c r="D101" s="214"/>
      <c r="E101" s="214"/>
      <c r="F101" s="214"/>
      <c r="G101" s="214"/>
      <c r="H101" s="214"/>
      <c r="I101" s="212"/>
      <c r="J101" s="212"/>
      <c r="K101" s="228"/>
      <c r="L101" s="229"/>
      <c r="M101" s="230"/>
      <c r="N101" s="297"/>
      <c r="O101" s="297"/>
      <c r="P101" s="297"/>
      <c r="Q101" s="297"/>
      <c r="R101" s="297"/>
      <c r="S101" s="124" t="str" cm="1">
        <f t="array" ref="S101">IF(C101="","",IF($AG$7="■",IFERROR(INDEX('工事成績評点(市内業者のみ)'!$7:$7,1,MATCH(申請書!C101,'工事成績評点(市内業者のみ)'!$7:$7,0)+3),"未入力"),"-"))</f>
        <v/>
      </c>
      <c r="T101" s="125"/>
      <c r="U101" s="126"/>
      <c r="V101" s="217" t="str" cm="1">
        <f t="array" ref="V101">IF(C101="","",IF($AG$7="■",IFERROR(INDEX('工事成績評点(市内業者のみ)'!$7:$7,1,MATCH(申請書!C101,'工事成績評点(市内業者のみ)'!$7:$7,0)+5),""),"-"))</f>
        <v/>
      </c>
      <c r="W101" s="125"/>
      <c r="X101" s="215"/>
      <c r="Y101" s="216"/>
      <c r="Z101" s="114" t="str">
        <f t="shared" si="5"/>
        <v/>
      </c>
      <c r="AA101" s="115"/>
      <c r="AB101" s="116" t="str">
        <f t="shared" si="6"/>
        <v/>
      </c>
      <c r="AC101" s="115"/>
      <c r="AD101" s="115"/>
      <c r="AE101" s="115"/>
      <c r="AF101" s="116" t="str">
        <f t="shared" si="7"/>
        <v/>
      </c>
      <c r="AG101" s="115"/>
      <c r="AH101" s="115"/>
      <c r="AI101" s="117"/>
      <c r="AJ101" s="118" t="str">
        <f t="shared" si="8"/>
        <v/>
      </c>
      <c r="AK101" s="119"/>
      <c r="AL101" s="119"/>
      <c r="AM101" s="119"/>
    </row>
    <row r="102" spans="1:39" ht="19.5" customHeight="1">
      <c r="A102" s="213"/>
      <c r="B102" s="213"/>
      <c r="C102" s="214"/>
      <c r="D102" s="214"/>
      <c r="E102" s="214"/>
      <c r="F102" s="214"/>
      <c r="G102" s="214"/>
      <c r="H102" s="214"/>
      <c r="I102" s="212"/>
      <c r="J102" s="212"/>
      <c r="K102" s="227"/>
      <c r="L102" s="227"/>
      <c r="M102" s="227"/>
      <c r="N102" s="297"/>
      <c r="O102" s="297"/>
      <c r="P102" s="297"/>
      <c r="Q102" s="297"/>
      <c r="R102" s="297"/>
      <c r="S102" s="124" t="str" cm="1">
        <f t="array" ref="S102">IF(C102="","",IF($AG$7="■",IFERROR(INDEX('工事成績評点(市内業者のみ)'!$7:$7,1,MATCH(申請書!C102,'工事成績評点(市内業者のみ)'!$7:$7,0)+3),"未入力"),"-"))</f>
        <v/>
      </c>
      <c r="T102" s="125"/>
      <c r="U102" s="126"/>
      <c r="V102" s="217" t="str" cm="1">
        <f t="array" ref="V102">IF(C102="","",IF($AG$7="■",IFERROR(INDEX('工事成績評点(市内業者のみ)'!$7:$7,1,MATCH(申請書!C102,'工事成績評点(市内業者のみ)'!$7:$7,0)+5),""),"-"))</f>
        <v/>
      </c>
      <c r="W102" s="125"/>
      <c r="X102" s="215"/>
      <c r="Y102" s="216"/>
      <c r="Z102" s="114" t="str">
        <f t="shared" si="5"/>
        <v/>
      </c>
      <c r="AA102" s="115"/>
      <c r="AB102" s="116" t="str">
        <f t="shared" si="6"/>
        <v/>
      </c>
      <c r="AC102" s="115"/>
      <c r="AD102" s="115"/>
      <c r="AE102" s="115"/>
      <c r="AF102" s="116" t="str">
        <f t="shared" si="7"/>
        <v/>
      </c>
      <c r="AG102" s="115"/>
      <c r="AH102" s="115"/>
      <c r="AI102" s="117"/>
      <c r="AJ102" s="118" t="str">
        <f t="shared" si="8"/>
        <v/>
      </c>
      <c r="AK102" s="119"/>
      <c r="AL102" s="119"/>
      <c r="AM102" s="119"/>
    </row>
    <row r="103" spans="1:39" ht="19.5" customHeight="1">
      <c r="A103" s="213"/>
      <c r="B103" s="213"/>
      <c r="C103" s="214"/>
      <c r="D103" s="214"/>
      <c r="E103" s="214"/>
      <c r="F103" s="214"/>
      <c r="G103" s="214"/>
      <c r="H103" s="214"/>
      <c r="I103" s="212"/>
      <c r="J103" s="212"/>
      <c r="K103" s="228"/>
      <c r="L103" s="229"/>
      <c r="M103" s="230"/>
      <c r="N103" s="297"/>
      <c r="O103" s="297"/>
      <c r="P103" s="297"/>
      <c r="Q103" s="297"/>
      <c r="R103" s="297"/>
      <c r="S103" s="124" t="str" cm="1">
        <f t="array" ref="S103">IF(C103="","",IF($AG$7="■",IFERROR(INDEX('工事成績評点(市内業者のみ)'!$7:$7,1,MATCH(申請書!C103,'工事成績評点(市内業者のみ)'!$7:$7,0)+3),"未入力"),"-"))</f>
        <v/>
      </c>
      <c r="T103" s="125"/>
      <c r="U103" s="126"/>
      <c r="V103" s="217" t="str" cm="1">
        <f t="array" ref="V103">IF(C103="","",IF($AG$7="■",IFERROR(INDEX('工事成績評点(市内業者のみ)'!$7:$7,1,MATCH(申請書!C103,'工事成績評点(市内業者のみ)'!$7:$7,0)+5),""),"-"))</f>
        <v/>
      </c>
      <c r="W103" s="125"/>
      <c r="X103" s="215"/>
      <c r="Y103" s="216"/>
      <c r="Z103" s="114" t="str">
        <f t="shared" si="5"/>
        <v/>
      </c>
      <c r="AA103" s="115"/>
      <c r="AB103" s="116" t="str">
        <f t="shared" si="6"/>
        <v/>
      </c>
      <c r="AC103" s="115"/>
      <c r="AD103" s="115"/>
      <c r="AE103" s="115"/>
      <c r="AF103" s="116" t="str">
        <f t="shared" si="7"/>
        <v/>
      </c>
      <c r="AG103" s="115"/>
      <c r="AH103" s="115"/>
      <c r="AI103" s="117"/>
      <c r="AJ103" s="118" t="str">
        <f t="shared" si="8"/>
        <v/>
      </c>
      <c r="AK103" s="119"/>
      <c r="AL103" s="119"/>
      <c r="AM103" s="119"/>
    </row>
    <row r="104" spans="1:39" ht="19.5" customHeight="1">
      <c r="A104" s="213"/>
      <c r="B104" s="213"/>
      <c r="C104" s="214"/>
      <c r="D104" s="214"/>
      <c r="E104" s="214"/>
      <c r="F104" s="214"/>
      <c r="G104" s="214"/>
      <c r="H104" s="214"/>
      <c r="I104" s="212"/>
      <c r="J104" s="212"/>
      <c r="K104" s="228"/>
      <c r="L104" s="229"/>
      <c r="M104" s="230"/>
      <c r="N104" s="297"/>
      <c r="O104" s="297"/>
      <c r="P104" s="297"/>
      <c r="Q104" s="297"/>
      <c r="R104" s="297"/>
      <c r="S104" s="124" t="str" cm="1">
        <f t="array" ref="S104">IF(C104="","",IF($AG$7="■",IFERROR(INDEX('工事成績評点(市内業者のみ)'!$7:$7,1,MATCH(申請書!C104,'工事成績評点(市内業者のみ)'!$7:$7,0)+3),"未入力"),"-"))</f>
        <v/>
      </c>
      <c r="T104" s="125"/>
      <c r="U104" s="126"/>
      <c r="V104" s="217" t="str" cm="1">
        <f t="array" ref="V104">IF(C104="","",IF($AG$7="■",IFERROR(INDEX('工事成績評点(市内業者のみ)'!$7:$7,1,MATCH(申請書!C104,'工事成績評点(市内業者のみ)'!$7:$7,0)+5),""),"-"))</f>
        <v/>
      </c>
      <c r="W104" s="125"/>
      <c r="X104" s="215"/>
      <c r="Y104" s="216"/>
      <c r="Z104" s="114" t="str">
        <f t="shared" si="5"/>
        <v/>
      </c>
      <c r="AA104" s="115"/>
      <c r="AB104" s="116" t="str">
        <f t="shared" si="6"/>
        <v/>
      </c>
      <c r="AC104" s="115"/>
      <c r="AD104" s="115"/>
      <c r="AE104" s="115"/>
      <c r="AF104" s="116" t="str">
        <f t="shared" si="7"/>
        <v/>
      </c>
      <c r="AG104" s="115"/>
      <c r="AH104" s="115"/>
      <c r="AI104" s="117"/>
      <c r="AJ104" s="118" t="str">
        <f t="shared" si="8"/>
        <v/>
      </c>
      <c r="AK104" s="119"/>
      <c r="AL104" s="119"/>
      <c r="AM104" s="119"/>
    </row>
    <row r="105" spans="1:39" ht="19.5" customHeight="1">
      <c r="A105" s="213"/>
      <c r="B105" s="213"/>
      <c r="C105" s="214"/>
      <c r="D105" s="214"/>
      <c r="E105" s="214"/>
      <c r="F105" s="214"/>
      <c r="G105" s="214"/>
      <c r="H105" s="214"/>
      <c r="I105" s="212"/>
      <c r="J105" s="212"/>
      <c r="K105" s="228"/>
      <c r="L105" s="229"/>
      <c r="M105" s="230"/>
      <c r="N105" s="297"/>
      <c r="O105" s="297"/>
      <c r="P105" s="297"/>
      <c r="Q105" s="297"/>
      <c r="R105" s="297"/>
      <c r="S105" s="124" t="str" cm="1">
        <f t="array" ref="S105">IF(C105="","",IF($AG$7="■",IFERROR(INDEX('工事成績評点(市内業者のみ)'!$7:$7,1,MATCH(申請書!C105,'工事成績評点(市内業者のみ)'!$7:$7,0)+3),"未入力"),"-"))</f>
        <v/>
      </c>
      <c r="T105" s="125"/>
      <c r="U105" s="126"/>
      <c r="V105" s="217" t="str" cm="1">
        <f t="array" ref="V105">IF(C105="","",IF($AG$7="■",IFERROR(INDEX('工事成績評点(市内業者のみ)'!$7:$7,1,MATCH(申請書!C105,'工事成績評点(市内業者のみ)'!$7:$7,0)+5),""),"-"))</f>
        <v/>
      </c>
      <c r="W105" s="125"/>
      <c r="X105" s="215"/>
      <c r="Y105" s="216"/>
      <c r="Z105" s="114" t="str">
        <f t="shared" si="5"/>
        <v/>
      </c>
      <c r="AA105" s="115"/>
      <c r="AB105" s="116" t="str">
        <f t="shared" si="6"/>
        <v/>
      </c>
      <c r="AC105" s="115"/>
      <c r="AD105" s="115"/>
      <c r="AE105" s="115"/>
      <c r="AF105" s="116" t="str">
        <f t="shared" si="7"/>
        <v/>
      </c>
      <c r="AG105" s="115"/>
      <c r="AH105" s="115"/>
      <c r="AI105" s="117"/>
      <c r="AJ105" s="118" t="str">
        <f t="shared" si="8"/>
        <v/>
      </c>
      <c r="AK105" s="119"/>
      <c r="AL105" s="119"/>
      <c r="AM105" s="119"/>
    </row>
    <row r="106" spans="1:39" ht="19.5" customHeight="1">
      <c r="A106" s="213"/>
      <c r="B106" s="213"/>
      <c r="C106" s="214"/>
      <c r="D106" s="214"/>
      <c r="E106" s="214"/>
      <c r="F106" s="214"/>
      <c r="G106" s="214"/>
      <c r="H106" s="214"/>
      <c r="I106" s="212"/>
      <c r="J106" s="212"/>
      <c r="K106" s="227"/>
      <c r="L106" s="227"/>
      <c r="M106" s="227"/>
      <c r="N106" s="297"/>
      <c r="O106" s="297"/>
      <c r="P106" s="297"/>
      <c r="Q106" s="297"/>
      <c r="R106" s="297"/>
      <c r="S106" s="124" t="str" cm="1">
        <f t="array" ref="S106">IF(C106="","",IF($AG$7="■",IFERROR(INDEX('工事成績評点(市内業者のみ)'!$7:$7,1,MATCH(申請書!C106,'工事成績評点(市内業者のみ)'!$7:$7,0)+3),"未入力"),"-"))</f>
        <v/>
      </c>
      <c r="T106" s="125"/>
      <c r="U106" s="126"/>
      <c r="V106" s="217" t="str" cm="1">
        <f t="array" ref="V106">IF(C106="","",IF($AG$7="■",IFERROR(INDEX('工事成績評点(市内業者のみ)'!$7:$7,1,MATCH(申請書!C106,'工事成績評点(市内業者のみ)'!$7:$7,0)+5),""),"-"))</f>
        <v/>
      </c>
      <c r="W106" s="125"/>
      <c r="X106" s="215"/>
      <c r="Y106" s="216"/>
      <c r="Z106" s="114" t="str">
        <f t="shared" ref="Z106:Z112" si="9">IF(C106="","",IF($AG$7="■",IF(ISERROR(VLOOKUP(X106,優良表彰_点数,2,0)),"",VLOOKUP(X106,優良表彰_点数,2,0)),"-"))</f>
        <v/>
      </c>
      <c r="AA106" s="115"/>
      <c r="AB106" s="116" t="str">
        <f t="shared" ref="AB106:AB112" si="10">IF(C106&lt;&gt;"",$AK$75,"")</f>
        <v/>
      </c>
      <c r="AC106" s="115"/>
      <c r="AD106" s="115"/>
      <c r="AE106" s="115"/>
      <c r="AF106" s="116" t="str">
        <f t="shared" ref="AF106:AF112" si="11">IF(C106="","",IF($AG$7="■",SUM(V106:AE106),"-"))</f>
        <v/>
      </c>
      <c r="AG106" s="115"/>
      <c r="AH106" s="115"/>
      <c r="AI106" s="117"/>
      <c r="AJ106" s="118" t="str">
        <f t="shared" ref="AJ106:AJ112" si="12">IF(C106&lt;&gt;"",SUM(K106,AF106),"")</f>
        <v/>
      </c>
      <c r="AK106" s="119"/>
      <c r="AL106" s="119"/>
      <c r="AM106" s="119"/>
    </row>
    <row r="107" spans="1:39" ht="19.5" customHeight="1">
      <c r="A107" s="213"/>
      <c r="B107" s="213"/>
      <c r="C107" s="214"/>
      <c r="D107" s="214"/>
      <c r="E107" s="214"/>
      <c r="F107" s="214"/>
      <c r="G107" s="214"/>
      <c r="H107" s="214"/>
      <c r="I107" s="212"/>
      <c r="J107" s="212"/>
      <c r="K107" s="228"/>
      <c r="L107" s="229"/>
      <c r="M107" s="230"/>
      <c r="N107" s="297"/>
      <c r="O107" s="297"/>
      <c r="P107" s="297"/>
      <c r="Q107" s="297"/>
      <c r="R107" s="297"/>
      <c r="S107" s="124" t="str" cm="1">
        <f t="array" ref="S107">IF(C107="","",IF($AG$7="■",IFERROR(INDEX('工事成績評点(市内業者のみ)'!$7:$7,1,MATCH(申請書!C107,'工事成績評点(市内業者のみ)'!$7:$7,0)+3),"未入力"),"-"))</f>
        <v/>
      </c>
      <c r="T107" s="125"/>
      <c r="U107" s="126"/>
      <c r="V107" s="217" t="str" cm="1">
        <f t="array" ref="V107">IF(C107="","",IF($AG$7="■",IFERROR(INDEX('工事成績評点(市内業者のみ)'!$7:$7,1,MATCH(申請書!C107,'工事成績評点(市内業者のみ)'!$7:$7,0)+5),""),"-"))</f>
        <v/>
      </c>
      <c r="W107" s="125"/>
      <c r="X107" s="215"/>
      <c r="Y107" s="216"/>
      <c r="Z107" s="114" t="str">
        <f t="shared" si="9"/>
        <v/>
      </c>
      <c r="AA107" s="115"/>
      <c r="AB107" s="116" t="str">
        <f t="shared" si="10"/>
        <v/>
      </c>
      <c r="AC107" s="115"/>
      <c r="AD107" s="115"/>
      <c r="AE107" s="115"/>
      <c r="AF107" s="116" t="str">
        <f t="shared" si="11"/>
        <v/>
      </c>
      <c r="AG107" s="115"/>
      <c r="AH107" s="115"/>
      <c r="AI107" s="117"/>
      <c r="AJ107" s="118" t="str">
        <f t="shared" si="12"/>
        <v/>
      </c>
      <c r="AK107" s="119"/>
      <c r="AL107" s="119"/>
      <c r="AM107" s="119"/>
    </row>
    <row r="108" spans="1:39" ht="19.5" customHeight="1">
      <c r="A108" s="213"/>
      <c r="B108" s="213"/>
      <c r="C108" s="214"/>
      <c r="D108" s="214"/>
      <c r="E108" s="214"/>
      <c r="F108" s="214"/>
      <c r="G108" s="214"/>
      <c r="H108" s="214"/>
      <c r="I108" s="212"/>
      <c r="J108" s="212"/>
      <c r="K108" s="228"/>
      <c r="L108" s="229"/>
      <c r="M108" s="230"/>
      <c r="N108" s="297"/>
      <c r="O108" s="297"/>
      <c r="P108" s="297"/>
      <c r="Q108" s="297"/>
      <c r="R108" s="297"/>
      <c r="S108" s="124" t="str" cm="1">
        <f t="array" ref="S108">IF(C108="","",IF($AG$7="■",IFERROR(INDEX('工事成績評点(市内業者のみ)'!$7:$7,1,MATCH(申請書!C108,'工事成績評点(市内業者のみ)'!$7:$7,0)+3),"未入力"),"-"))</f>
        <v/>
      </c>
      <c r="T108" s="125"/>
      <c r="U108" s="126"/>
      <c r="V108" s="217" t="str" cm="1">
        <f t="array" ref="V108">IF(C108="","",IF($AG$7="■",IFERROR(INDEX('工事成績評点(市内業者のみ)'!$7:$7,1,MATCH(申請書!C108,'工事成績評点(市内業者のみ)'!$7:$7,0)+5),""),"-"))</f>
        <v/>
      </c>
      <c r="W108" s="125"/>
      <c r="X108" s="215"/>
      <c r="Y108" s="216"/>
      <c r="Z108" s="114" t="str">
        <f t="shared" si="9"/>
        <v/>
      </c>
      <c r="AA108" s="115"/>
      <c r="AB108" s="116" t="str">
        <f t="shared" si="10"/>
        <v/>
      </c>
      <c r="AC108" s="115"/>
      <c r="AD108" s="115"/>
      <c r="AE108" s="115"/>
      <c r="AF108" s="116" t="str">
        <f t="shared" si="11"/>
        <v/>
      </c>
      <c r="AG108" s="115"/>
      <c r="AH108" s="115"/>
      <c r="AI108" s="117"/>
      <c r="AJ108" s="118" t="str">
        <f t="shared" si="12"/>
        <v/>
      </c>
      <c r="AK108" s="119"/>
      <c r="AL108" s="119"/>
      <c r="AM108" s="119"/>
    </row>
    <row r="109" spans="1:39" ht="19.5" customHeight="1">
      <c r="A109" s="213"/>
      <c r="B109" s="213"/>
      <c r="C109" s="214"/>
      <c r="D109" s="214"/>
      <c r="E109" s="214"/>
      <c r="F109" s="214"/>
      <c r="G109" s="214"/>
      <c r="H109" s="214"/>
      <c r="I109" s="212"/>
      <c r="J109" s="212"/>
      <c r="K109" s="228"/>
      <c r="L109" s="229"/>
      <c r="M109" s="230"/>
      <c r="N109" s="297"/>
      <c r="O109" s="297"/>
      <c r="P109" s="297"/>
      <c r="Q109" s="297"/>
      <c r="R109" s="297"/>
      <c r="S109" s="124" t="str" cm="1">
        <f t="array" ref="S109">IF(C109="","",IF($AG$7="■",IFERROR(INDEX('工事成績評点(市内業者のみ)'!$7:$7,1,MATCH(申請書!C109,'工事成績評点(市内業者のみ)'!$7:$7,0)+3),"未入力"),"-"))</f>
        <v/>
      </c>
      <c r="T109" s="125"/>
      <c r="U109" s="126"/>
      <c r="V109" s="217" t="str" cm="1">
        <f t="array" ref="V109">IF(C109="","",IF($AG$7="■",IFERROR(INDEX('工事成績評点(市内業者のみ)'!$7:$7,1,MATCH(申請書!C109,'工事成績評点(市内業者のみ)'!$7:$7,0)+5),""),"-"))</f>
        <v/>
      </c>
      <c r="W109" s="125"/>
      <c r="X109" s="215"/>
      <c r="Y109" s="216"/>
      <c r="Z109" s="114" t="str">
        <f t="shared" si="9"/>
        <v/>
      </c>
      <c r="AA109" s="115"/>
      <c r="AB109" s="116" t="str">
        <f t="shared" si="10"/>
        <v/>
      </c>
      <c r="AC109" s="115"/>
      <c r="AD109" s="115"/>
      <c r="AE109" s="115"/>
      <c r="AF109" s="116" t="str">
        <f t="shared" si="11"/>
        <v/>
      </c>
      <c r="AG109" s="115"/>
      <c r="AH109" s="115"/>
      <c r="AI109" s="117"/>
      <c r="AJ109" s="118" t="str">
        <f t="shared" si="12"/>
        <v/>
      </c>
      <c r="AK109" s="119"/>
      <c r="AL109" s="119"/>
      <c r="AM109" s="119"/>
    </row>
    <row r="110" spans="1:39" ht="19.5" customHeight="1">
      <c r="A110" s="213"/>
      <c r="B110" s="213"/>
      <c r="C110" s="214"/>
      <c r="D110" s="214"/>
      <c r="E110" s="214"/>
      <c r="F110" s="214"/>
      <c r="G110" s="214"/>
      <c r="H110" s="214"/>
      <c r="I110" s="212"/>
      <c r="J110" s="212"/>
      <c r="K110" s="227"/>
      <c r="L110" s="227"/>
      <c r="M110" s="227"/>
      <c r="N110" s="297"/>
      <c r="O110" s="297"/>
      <c r="P110" s="297"/>
      <c r="Q110" s="297"/>
      <c r="R110" s="297"/>
      <c r="S110" s="124" t="str" cm="1">
        <f t="array" ref="S110">IF(C110="","",IF($AG$7="■",IFERROR(INDEX('工事成績評点(市内業者のみ)'!$7:$7,1,MATCH(申請書!C110,'工事成績評点(市内業者のみ)'!$7:$7,0)+3),"未入力"),"-"))</f>
        <v/>
      </c>
      <c r="T110" s="125"/>
      <c r="U110" s="126"/>
      <c r="V110" s="217" t="str" cm="1">
        <f t="array" ref="V110">IF(C110="","",IF($AG$7="■",IFERROR(INDEX('工事成績評点(市内業者のみ)'!$7:$7,1,MATCH(申請書!C110,'工事成績評点(市内業者のみ)'!$7:$7,0)+5),""),"-"))</f>
        <v/>
      </c>
      <c r="W110" s="125"/>
      <c r="X110" s="215"/>
      <c r="Y110" s="216"/>
      <c r="Z110" s="114" t="str">
        <f t="shared" si="9"/>
        <v/>
      </c>
      <c r="AA110" s="115"/>
      <c r="AB110" s="116" t="str">
        <f t="shared" si="10"/>
        <v/>
      </c>
      <c r="AC110" s="115"/>
      <c r="AD110" s="115"/>
      <c r="AE110" s="115"/>
      <c r="AF110" s="116" t="str">
        <f t="shared" si="11"/>
        <v/>
      </c>
      <c r="AG110" s="115"/>
      <c r="AH110" s="115"/>
      <c r="AI110" s="117"/>
      <c r="AJ110" s="118" t="str">
        <f t="shared" si="12"/>
        <v/>
      </c>
      <c r="AK110" s="119"/>
      <c r="AL110" s="119"/>
      <c r="AM110" s="119"/>
    </row>
    <row r="111" spans="1:39" ht="19.5" customHeight="1">
      <c r="A111" s="213"/>
      <c r="B111" s="213"/>
      <c r="C111" s="214"/>
      <c r="D111" s="214"/>
      <c r="E111" s="214"/>
      <c r="F111" s="214"/>
      <c r="G111" s="214"/>
      <c r="H111" s="214"/>
      <c r="I111" s="212"/>
      <c r="J111" s="212"/>
      <c r="K111" s="228"/>
      <c r="L111" s="229"/>
      <c r="M111" s="230"/>
      <c r="N111" s="297"/>
      <c r="O111" s="297"/>
      <c r="P111" s="297"/>
      <c r="Q111" s="297"/>
      <c r="R111" s="297"/>
      <c r="S111" s="124" t="str" cm="1">
        <f t="array" ref="S111">IF(C111="","",IF($AG$7="■",IFERROR(INDEX('工事成績評点(市内業者のみ)'!$7:$7,1,MATCH(申請書!C111,'工事成績評点(市内業者のみ)'!$7:$7,0)+3),"未入力"),"-"))</f>
        <v/>
      </c>
      <c r="T111" s="125"/>
      <c r="U111" s="126"/>
      <c r="V111" s="217" t="str" cm="1">
        <f t="array" ref="V111">IF(C111="","",IF($AG$7="■",IFERROR(INDEX('工事成績評点(市内業者のみ)'!$7:$7,1,MATCH(申請書!C111,'工事成績評点(市内業者のみ)'!$7:$7,0)+5),""),"-"))</f>
        <v/>
      </c>
      <c r="W111" s="125"/>
      <c r="X111" s="215"/>
      <c r="Y111" s="216"/>
      <c r="Z111" s="114" t="str">
        <f t="shared" si="9"/>
        <v/>
      </c>
      <c r="AA111" s="115"/>
      <c r="AB111" s="116" t="str">
        <f t="shared" si="10"/>
        <v/>
      </c>
      <c r="AC111" s="115"/>
      <c r="AD111" s="115"/>
      <c r="AE111" s="115"/>
      <c r="AF111" s="116" t="str">
        <f t="shared" si="11"/>
        <v/>
      </c>
      <c r="AG111" s="115"/>
      <c r="AH111" s="115"/>
      <c r="AI111" s="117"/>
      <c r="AJ111" s="118" t="str">
        <f t="shared" si="12"/>
        <v/>
      </c>
      <c r="AK111" s="119"/>
      <c r="AL111" s="119"/>
      <c r="AM111" s="119"/>
    </row>
    <row r="112" spans="1:39" ht="19.5" customHeight="1">
      <c r="A112" s="213"/>
      <c r="B112" s="213"/>
      <c r="C112" s="214"/>
      <c r="D112" s="214"/>
      <c r="E112" s="214"/>
      <c r="F112" s="214"/>
      <c r="G112" s="214"/>
      <c r="H112" s="214"/>
      <c r="I112" s="212"/>
      <c r="J112" s="212"/>
      <c r="K112" s="228"/>
      <c r="L112" s="229"/>
      <c r="M112" s="230"/>
      <c r="N112" s="297"/>
      <c r="O112" s="297"/>
      <c r="P112" s="297"/>
      <c r="Q112" s="297"/>
      <c r="R112" s="297"/>
      <c r="S112" s="124" t="str" cm="1">
        <f t="array" ref="S112">IF(C112="","",IF($AG$7="■",IFERROR(INDEX('工事成績評点(市内業者のみ)'!$7:$7,1,MATCH(申請書!C112,'工事成績評点(市内業者のみ)'!$7:$7,0)+3),"未入力"),"-"))</f>
        <v/>
      </c>
      <c r="T112" s="125"/>
      <c r="U112" s="126"/>
      <c r="V112" s="217" t="str" cm="1">
        <f t="array" ref="V112">IF(C112="","",IF($AG$7="■",IFERROR(INDEX('工事成績評点(市内業者のみ)'!$7:$7,1,MATCH(申請書!C112,'工事成績評点(市内業者のみ)'!$7:$7,0)+5),""),"-"))</f>
        <v/>
      </c>
      <c r="W112" s="125"/>
      <c r="X112" s="215"/>
      <c r="Y112" s="216"/>
      <c r="Z112" s="114" t="str">
        <f t="shared" si="9"/>
        <v/>
      </c>
      <c r="AA112" s="115"/>
      <c r="AB112" s="116" t="str">
        <f t="shared" si="10"/>
        <v/>
      </c>
      <c r="AC112" s="115"/>
      <c r="AD112" s="115"/>
      <c r="AE112" s="115"/>
      <c r="AF112" s="116" t="str">
        <f t="shared" si="11"/>
        <v/>
      </c>
      <c r="AG112" s="115"/>
      <c r="AH112" s="115"/>
      <c r="AI112" s="117"/>
      <c r="AJ112" s="118" t="str">
        <f t="shared" si="12"/>
        <v/>
      </c>
      <c r="AK112" s="119"/>
      <c r="AL112" s="119"/>
      <c r="AM112" s="119"/>
    </row>
    <row r="113" spans="1:39" ht="19.5" customHeight="1">
      <c r="A113" s="213"/>
      <c r="B113" s="213"/>
      <c r="C113" s="214"/>
      <c r="D113" s="214"/>
      <c r="E113" s="214"/>
      <c r="F113" s="214"/>
      <c r="G113" s="214"/>
      <c r="H113" s="214"/>
      <c r="I113" s="212"/>
      <c r="J113" s="212"/>
      <c r="K113" s="228"/>
      <c r="L113" s="229"/>
      <c r="M113" s="230"/>
      <c r="N113" s="297"/>
      <c r="O113" s="297"/>
      <c r="P113" s="297"/>
      <c r="Q113" s="297"/>
      <c r="R113" s="297"/>
      <c r="S113" s="124" t="str" cm="1">
        <f t="array" ref="S113">IF(C113="","",IF($AG$7="■",IFERROR(INDEX('工事成績評点(市内業者のみ)'!$7:$7,1,MATCH(申請書!C113,'工事成績評点(市内業者のみ)'!$7:$7,0)+3),"未入力"),"-"))</f>
        <v/>
      </c>
      <c r="T113" s="125"/>
      <c r="U113" s="126"/>
      <c r="V113" s="217" t="str" cm="1">
        <f t="array" ref="V113">IF(C113="","",IF($AG$7="■",IFERROR(INDEX('工事成績評点(市内業者のみ)'!$7:$7,1,MATCH(申請書!C113,'工事成績評点(市内業者のみ)'!$7:$7,0)+5),""),"-"))</f>
        <v/>
      </c>
      <c r="W113" s="125"/>
      <c r="X113" s="215"/>
      <c r="Y113" s="216"/>
      <c r="Z113" s="114" t="str">
        <f t="shared" ref="Z113:Z114" si="13">IF(C113="","",IF($AG$7="■",IF(ISERROR(VLOOKUP(X113,優良表彰_点数,2,0)),"",VLOOKUP(X113,優良表彰_点数,2,0)),"-"))</f>
        <v/>
      </c>
      <c r="AA113" s="115"/>
      <c r="AB113" s="116" t="str">
        <f t="shared" ref="AB113:AB114" si="14">IF(C113&lt;&gt;"",$AK$75,"")</f>
        <v/>
      </c>
      <c r="AC113" s="115"/>
      <c r="AD113" s="115"/>
      <c r="AE113" s="115"/>
      <c r="AF113" s="116" t="str">
        <f t="shared" ref="AF113:AF114" si="15">IF(C113="","",IF($AG$7="■",SUM(V113:AE113),"-"))</f>
        <v/>
      </c>
      <c r="AG113" s="115"/>
      <c r="AH113" s="115"/>
      <c r="AI113" s="117"/>
      <c r="AJ113" s="118" t="str">
        <f t="shared" ref="AJ113:AJ114" si="16">IF(C113&lt;&gt;"",SUM(K113,AF113),"")</f>
        <v/>
      </c>
      <c r="AK113" s="119"/>
      <c r="AL113" s="119"/>
      <c r="AM113" s="119"/>
    </row>
    <row r="114" spans="1:39" ht="19.5" customHeight="1">
      <c r="A114" s="213"/>
      <c r="B114" s="213"/>
      <c r="C114" s="214"/>
      <c r="D114" s="214"/>
      <c r="E114" s="214"/>
      <c r="F114" s="214"/>
      <c r="G114" s="214"/>
      <c r="H114" s="214"/>
      <c r="I114" s="212"/>
      <c r="J114" s="212"/>
      <c r="K114" s="227"/>
      <c r="L114" s="227"/>
      <c r="M114" s="227"/>
      <c r="N114" s="297"/>
      <c r="O114" s="297"/>
      <c r="P114" s="297"/>
      <c r="Q114" s="297"/>
      <c r="R114" s="297"/>
      <c r="S114" s="124" t="str" cm="1">
        <f t="array" ref="S114">IF(C114="","",IF($AG$7="■",IFERROR(INDEX('工事成績評点(市内業者のみ)'!$7:$7,1,MATCH(申請書!C114,'工事成績評点(市内業者のみ)'!$7:$7,0)+3),"未入力"),"-"))</f>
        <v/>
      </c>
      <c r="T114" s="125"/>
      <c r="U114" s="126"/>
      <c r="V114" s="217" t="str" cm="1">
        <f t="array" ref="V114">IF(C114="","",IF($AG$7="■",IFERROR(INDEX('工事成績評点(市内業者のみ)'!$7:$7,1,MATCH(申請書!C114,'工事成績評点(市内業者のみ)'!$7:$7,0)+5),""),"-"))</f>
        <v/>
      </c>
      <c r="W114" s="125"/>
      <c r="X114" s="215"/>
      <c r="Y114" s="216"/>
      <c r="Z114" s="114" t="str">
        <f t="shared" si="13"/>
        <v/>
      </c>
      <c r="AA114" s="115"/>
      <c r="AB114" s="116" t="str">
        <f t="shared" si="14"/>
        <v/>
      </c>
      <c r="AC114" s="115"/>
      <c r="AD114" s="115"/>
      <c r="AE114" s="115"/>
      <c r="AF114" s="116" t="str">
        <f t="shared" si="15"/>
        <v/>
      </c>
      <c r="AG114" s="115"/>
      <c r="AH114" s="115"/>
      <c r="AI114" s="117"/>
      <c r="AJ114" s="118" t="str">
        <f t="shared" si="16"/>
        <v/>
      </c>
      <c r="AK114" s="119"/>
      <c r="AL114" s="119"/>
      <c r="AM114" s="119"/>
    </row>
  </sheetData>
  <sheetProtection algorithmName="SHA-512" hashValue="4fs2GMPXs+0rlYaG0G76fvzU+Dt9Xb7xZlwtl6u1X30JvX8OL2F3JbtuOAfYzHEKW9Nl8/rSL6P6igVp3LkDkg==" saltValue="ehhciUnV87PDltwvKDpHTQ==" spinCount="100000" sheet="1" objects="1" scenarios="1" selectLockedCells="1"/>
  <mergeCells count="509">
    <mergeCell ref="V112:W112"/>
    <mergeCell ref="X112:Y112"/>
    <mergeCell ref="Z112:AA112"/>
    <mergeCell ref="AB114:AE114"/>
    <mergeCell ref="AF114:AI114"/>
    <mergeCell ref="AJ114:AM114"/>
    <mergeCell ref="A114:B114"/>
    <mergeCell ref="C114:H114"/>
    <mergeCell ref="I114:J114"/>
    <mergeCell ref="K114:M114"/>
    <mergeCell ref="N114:R114"/>
    <mergeCell ref="S114:U114"/>
    <mergeCell ref="V114:W114"/>
    <mergeCell ref="X114:Y114"/>
    <mergeCell ref="Z114:AA114"/>
    <mergeCell ref="V110:W110"/>
    <mergeCell ref="X110:Y110"/>
    <mergeCell ref="Z110:AA110"/>
    <mergeCell ref="AB112:AE112"/>
    <mergeCell ref="AF112:AI112"/>
    <mergeCell ref="AJ112:AM112"/>
    <mergeCell ref="A113:B113"/>
    <mergeCell ref="C113:H113"/>
    <mergeCell ref="I113:J113"/>
    <mergeCell ref="K113:M113"/>
    <mergeCell ref="N113:R113"/>
    <mergeCell ref="S113:U113"/>
    <mergeCell ref="V113:W113"/>
    <mergeCell ref="X113:Y113"/>
    <mergeCell ref="Z113:AA113"/>
    <mergeCell ref="AB113:AE113"/>
    <mergeCell ref="AF113:AI113"/>
    <mergeCell ref="AJ113:AM113"/>
    <mergeCell ref="A112:B112"/>
    <mergeCell ref="C112:H112"/>
    <mergeCell ref="I112:J112"/>
    <mergeCell ref="K112:M112"/>
    <mergeCell ref="N112:R112"/>
    <mergeCell ref="S112:U112"/>
    <mergeCell ref="V108:W108"/>
    <mergeCell ref="X108:Y108"/>
    <mergeCell ref="Z108:AA108"/>
    <mergeCell ref="AB110:AE110"/>
    <mergeCell ref="AF110:AI110"/>
    <mergeCell ref="AJ110:AM110"/>
    <mergeCell ref="A111:B111"/>
    <mergeCell ref="C111:H111"/>
    <mergeCell ref="I111:J111"/>
    <mergeCell ref="K111:M111"/>
    <mergeCell ref="N111:R111"/>
    <mergeCell ref="S111:U111"/>
    <mergeCell ref="V111:W111"/>
    <mergeCell ref="X111:Y111"/>
    <mergeCell ref="Z111:AA111"/>
    <mergeCell ref="AB111:AE111"/>
    <mergeCell ref="AF111:AI111"/>
    <mergeCell ref="AJ111:AM111"/>
    <mergeCell ref="A110:B110"/>
    <mergeCell ref="C110:H110"/>
    <mergeCell ref="I110:J110"/>
    <mergeCell ref="K110:M110"/>
    <mergeCell ref="N110:R110"/>
    <mergeCell ref="S110:U110"/>
    <mergeCell ref="V106:W106"/>
    <mergeCell ref="X106:Y106"/>
    <mergeCell ref="Z106:AA106"/>
    <mergeCell ref="AB108:AE108"/>
    <mergeCell ref="AF108:AI108"/>
    <mergeCell ref="AJ108:AM108"/>
    <mergeCell ref="A109:B109"/>
    <mergeCell ref="C109:H109"/>
    <mergeCell ref="I109:J109"/>
    <mergeCell ref="K109:M109"/>
    <mergeCell ref="N109:R109"/>
    <mergeCell ref="S109:U109"/>
    <mergeCell ref="V109:W109"/>
    <mergeCell ref="X109:Y109"/>
    <mergeCell ref="Z109:AA109"/>
    <mergeCell ref="AB109:AE109"/>
    <mergeCell ref="AF109:AI109"/>
    <mergeCell ref="AJ109:AM109"/>
    <mergeCell ref="A108:B108"/>
    <mergeCell ref="C108:H108"/>
    <mergeCell ref="I108:J108"/>
    <mergeCell ref="K108:M108"/>
    <mergeCell ref="N108:R108"/>
    <mergeCell ref="S108:U108"/>
    <mergeCell ref="N103:R103"/>
    <mergeCell ref="N104:R104"/>
    <mergeCell ref="N105:R105"/>
    <mergeCell ref="AB106:AE106"/>
    <mergeCell ref="AF106:AI106"/>
    <mergeCell ref="AJ106:AM106"/>
    <mergeCell ref="A107:B107"/>
    <mergeCell ref="C107:H107"/>
    <mergeCell ref="I107:J107"/>
    <mergeCell ref="K107:M107"/>
    <mergeCell ref="N107:R107"/>
    <mergeCell ref="S107:U107"/>
    <mergeCell ref="V107:W107"/>
    <mergeCell ref="X107:Y107"/>
    <mergeCell ref="Z107:AA107"/>
    <mergeCell ref="AB107:AE107"/>
    <mergeCell ref="AF107:AI107"/>
    <mergeCell ref="AJ107:AM107"/>
    <mergeCell ref="A106:B106"/>
    <mergeCell ref="C106:H106"/>
    <mergeCell ref="I106:J106"/>
    <mergeCell ref="K106:M106"/>
    <mergeCell ref="N106:R106"/>
    <mergeCell ref="S106:U106"/>
    <mergeCell ref="K92:M92"/>
    <mergeCell ref="K93:M93"/>
    <mergeCell ref="S89:U89"/>
    <mergeCell ref="K103:M103"/>
    <mergeCell ref="K104:M104"/>
    <mergeCell ref="K105:M105"/>
    <mergeCell ref="N83:R85"/>
    <mergeCell ref="N86:R86"/>
    <mergeCell ref="N87:R87"/>
    <mergeCell ref="N88:R88"/>
    <mergeCell ref="N89:R89"/>
    <mergeCell ref="N90:R90"/>
    <mergeCell ref="N91:R91"/>
    <mergeCell ref="N92:R92"/>
    <mergeCell ref="N93:R93"/>
    <mergeCell ref="N94:R94"/>
    <mergeCell ref="N95:R95"/>
    <mergeCell ref="N96:R96"/>
    <mergeCell ref="N97:R97"/>
    <mergeCell ref="N98:R98"/>
    <mergeCell ref="N99:R99"/>
    <mergeCell ref="N100:R100"/>
    <mergeCell ref="N101:R101"/>
    <mergeCell ref="N102:R102"/>
    <mergeCell ref="S90:U90"/>
    <mergeCell ref="S91:U91"/>
    <mergeCell ref="K88:M88"/>
    <mergeCell ref="K89:M89"/>
    <mergeCell ref="K90:M90"/>
    <mergeCell ref="AF90:AI90"/>
    <mergeCell ref="K91:M91"/>
    <mergeCell ref="V86:W86"/>
    <mergeCell ref="V87:W87"/>
    <mergeCell ref="S92:U92"/>
    <mergeCell ref="S93:U93"/>
    <mergeCell ref="S94:U94"/>
    <mergeCell ref="S95:U95"/>
    <mergeCell ref="S96:U96"/>
    <mergeCell ref="S97:U97"/>
    <mergeCell ref="AB102:AE102"/>
    <mergeCell ref="S103:U103"/>
    <mergeCell ref="X101:Y101"/>
    <mergeCell ref="S98:U98"/>
    <mergeCell ref="S99:U99"/>
    <mergeCell ref="X103:Y103"/>
    <mergeCell ref="X98:Y98"/>
    <mergeCell ref="X99:Y99"/>
    <mergeCell ref="V104:W104"/>
    <mergeCell ref="V105:W105"/>
    <mergeCell ref="S100:U100"/>
    <mergeCell ref="S101:U101"/>
    <mergeCell ref="V94:W94"/>
    <mergeCell ref="V95:W95"/>
    <mergeCell ref="V96:W96"/>
    <mergeCell ref="V97:W97"/>
    <mergeCell ref="V98:W98"/>
    <mergeCell ref="V99:W99"/>
    <mergeCell ref="V100:W100"/>
    <mergeCell ref="V101:W101"/>
    <mergeCell ref="V102:W102"/>
    <mergeCell ref="AF102:AI102"/>
    <mergeCell ref="AJ102:AM102"/>
    <mergeCell ref="X100:Y100"/>
    <mergeCell ref="K101:M101"/>
    <mergeCell ref="K102:M102"/>
    <mergeCell ref="AB96:AE96"/>
    <mergeCell ref="AF96:AI96"/>
    <mergeCell ref="AJ96:AM96"/>
    <mergeCell ref="S102:U102"/>
    <mergeCell ref="K98:M98"/>
    <mergeCell ref="K99:M99"/>
    <mergeCell ref="K100:M100"/>
    <mergeCell ref="K96:M96"/>
    <mergeCell ref="K97:M97"/>
    <mergeCell ref="AB101:AE101"/>
    <mergeCell ref="AF101:AI101"/>
    <mergeCell ref="AJ101:AM101"/>
    <mergeCell ref="C95:H95"/>
    <mergeCell ref="C96:H96"/>
    <mergeCell ref="C97:H97"/>
    <mergeCell ref="C98:H98"/>
    <mergeCell ref="I98:J98"/>
    <mergeCell ref="I102:J102"/>
    <mergeCell ref="I101:J101"/>
    <mergeCell ref="A95:B95"/>
    <mergeCell ref="A96:B96"/>
    <mergeCell ref="A97:B97"/>
    <mergeCell ref="A98:B98"/>
    <mergeCell ref="I95:J95"/>
    <mergeCell ref="C100:H100"/>
    <mergeCell ref="C101:H101"/>
    <mergeCell ref="C102:H102"/>
    <mergeCell ref="A90:B90"/>
    <mergeCell ref="A91:B91"/>
    <mergeCell ref="A92:B92"/>
    <mergeCell ref="A93:B93"/>
    <mergeCell ref="A94:B94"/>
    <mergeCell ref="X84:AA84"/>
    <mergeCell ref="H48:AE49"/>
    <mergeCell ref="B50:G50"/>
    <mergeCell ref="B51:G51"/>
    <mergeCell ref="X85:Y85"/>
    <mergeCell ref="Z85:AA85"/>
    <mergeCell ref="AB84:AE85"/>
    <mergeCell ref="A83:B85"/>
    <mergeCell ref="C83:H85"/>
    <mergeCell ref="I83:J85"/>
    <mergeCell ref="H51:AE51"/>
    <mergeCell ref="B52:G52"/>
    <mergeCell ref="B53:G53"/>
    <mergeCell ref="C90:H90"/>
    <mergeCell ref="C91:H91"/>
    <mergeCell ref="C92:H92"/>
    <mergeCell ref="C93:H93"/>
    <mergeCell ref="C94:H94"/>
    <mergeCell ref="V85:W85"/>
    <mergeCell ref="B46:G47"/>
    <mergeCell ref="H47:AE47"/>
    <mergeCell ref="B48:G49"/>
    <mergeCell ref="N53:Q53"/>
    <mergeCell ref="S53:V53"/>
    <mergeCell ref="B11:G11"/>
    <mergeCell ref="B12:G12"/>
    <mergeCell ref="H12:AA12"/>
    <mergeCell ref="I53:L53"/>
    <mergeCell ref="A17:AM17"/>
    <mergeCell ref="A18:AM18"/>
    <mergeCell ref="A2:AM2"/>
    <mergeCell ref="A5:A15"/>
    <mergeCell ref="B5:G7"/>
    <mergeCell ref="H6:AA7"/>
    <mergeCell ref="AC7:AF7"/>
    <mergeCell ref="B14:G14"/>
    <mergeCell ref="AC14:AF14"/>
    <mergeCell ref="AG14:AM14"/>
    <mergeCell ref="B15:G15"/>
    <mergeCell ref="H15:AA15"/>
    <mergeCell ref="AC15:AF15"/>
    <mergeCell ref="AG15:AM15"/>
    <mergeCell ref="S14:V14"/>
    <mergeCell ref="B9:G10"/>
    <mergeCell ref="H9:AA10"/>
    <mergeCell ref="AC10:AM10"/>
    <mergeCell ref="B13:G13"/>
    <mergeCell ref="I5:K5"/>
    <mergeCell ref="M5:P5"/>
    <mergeCell ref="H11:AA11"/>
    <mergeCell ref="S13:V13"/>
    <mergeCell ref="AE4:AF4"/>
    <mergeCell ref="B8:G8"/>
    <mergeCell ref="H8:AA8"/>
    <mergeCell ref="I87:J87"/>
    <mergeCell ref="I86:J86"/>
    <mergeCell ref="O79:Q79"/>
    <mergeCell ref="A80:C80"/>
    <mergeCell ref="D80:G80"/>
    <mergeCell ref="O80:Q80"/>
    <mergeCell ref="A79:C79"/>
    <mergeCell ref="D79:G79"/>
    <mergeCell ref="H79:N79"/>
    <mergeCell ref="H80:N80"/>
    <mergeCell ref="C86:H86"/>
    <mergeCell ref="C87:H87"/>
    <mergeCell ref="K83:M85"/>
    <mergeCell ref="K86:M86"/>
    <mergeCell ref="K87:M87"/>
    <mergeCell ref="I89:J89"/>
    <mergeCell ref="I88:J88"/>
    <mergeCell ref="A86:B86"/>
    <mergeCell ref="A87:B87"/>
    <mergeCell ref="A88:B88"/>
    <mergeCell ref="A89:B89"/>
    <mergeCell ref="AB89:AE89"/>
    <mergeCell ref="AF89:AI89"/>
    <mergeCell ref="AJ89:AM89"/>
    <mergeCell ref="C88:H88"/>
    <mergeCell ref="C89:H89"/>
    <mergeCell ref="AB88:AE88"/>
    <mergeCell ref="AF88:AI88"/>
    <mergeCell ref="AJ88:AM88"/>
    <mergeCell ref="AB86:AE86"/>
    <mergeCell ref="V88:W88"/>
    <mergeCell ref="V89:W89"/>
    <mergeCell ref="Z87:AA87"/>
    <mergeCell ref="Z88:AA88"/>
    <mergeCell ref="Z89:AA89"/>
    <mergeCell ref="AJ86:AM86"/>
    <mergeCell ref="AB87:AE87"/>
    <mergeCell ref="AF87:AI87"/>
    <mergeCell ref="AJ87:AM87"/>
    <mergeCell ref="I91:J91"/>
    <mergeCell ref="I90:J90"/>
    <mergeCell ref="I93:J93"/>
    <mergeCell ref="I92:J92"/>
    <mergeCell ref="AB93:AE93"/>
    <mergeCell ref="AF93:AI93"/>
    <mergeCell ref="AJ93:AM93"/>
    <mergeCell ref="AJ92:AM92"/>
    <mergeCell ref="AB91:AE91"/>
    <mergeCell ref="AF91:AI91"/>
    <mergeCell ref="AJ91:AM91"/>
    <mergeCell ref="AB92:AE92"/>
    <mergeCell ref="AF92:AI92"/>
    <mergeCell ref="V90:W90"/>
    <mergeCell ref="V91:W91"/>
    <mergeCell ref="V92:W92"/>
    <mergeCell ref="V93:W93"/>
    <mergeCell ref="X90:Y90"/>
    <mergeCell ref="X91:Y91"/>
    <mergeCell ref="X92:Y92"/>
    <mergeCell ref="X93:Y93"/>
    <mergeCell ref="Z90:AA90"/>
    <mergeCell ref="Z91:AA91"/>
    <mergeCell ref="AB90:AE90"/>
    <mergeCell ref="I94:J94"/>
    <mergeCell ref="I97:J97"/>
    <mergeCell ref="I96:J96"/>
    <mergeCell ref="AB97:AE97"/>
    <mergeCell ref="AF97:AI97"/>
    <mergeCell ref="AJ97:AM97"/>
    <mergeCell ref="AB95:AE95"/>
    <mergeCell ref="AF95:AI95"/>
    <mergeCell ref="AJ95:AM95"/>
    <mergeCell ref="X94:Y94"/>
    <mergeCell ref="X95:Y95"/>
    <mergeCell ref="X96:Y96"/>
    <mergeCell ref="X97:Y97"/>
    <mergeCell ref="Z97:AA97"/>
    <mergeCell ref="AB94:AE94"/>
    <mergeCell ref="AF94:AI94"/>
    <mergeCell ref="AJ94:AM94"/>
    <mergeCell ref="K94:M94"/>
    <mergeCell ref="K95:M95"/>
    <mergeCell ref="AB103:AE103"/>
    <mergeCell ref="AJ103:AM103"/>
    <mergeCell ref="AF103:AI103"/>
    <mergeCell ref="AB104:AE104"/>
    <mergeCell ref="AF104:AI104"/>
    <mergeCell ref="AB105:AE105"/>
    <mergeCell ref="AF105:AI105"/>
    <mergeCell ref="AJ104:AM104"/>
    <mergeCell ref="AJ105:AM105"/>
    <mergeCell ref="X104:Y104"/>
    <mergeCell ref="X105:Y105"/>
    <mergeCell ref="Z104:AA104"/>
    <mergeCell ref="Z105:AA105"/>
    <mergeCell ref="V103:W103"/>
    <mergeCell ref="S104:U104"/>
    <mergeCell ref="S105:U105"/>
    <mergeCell ref="X102:Y102"/>
    <mergeCell ref="AK75:AM75"/>
    <mergeCell ref="AH75:AJ75"/>
    <mergeCell ref="R74:S75"/>
    <mergeCell ref="Z101:AA101"/>
    <mergeCell ref="Z102:AA102"/>
    <mergeCell ref="Z103:AA103"/>
    <mergeCell ref="X86:Y86"/>
    <mergeCell ref="Z86:AA86"/>
    <mergeCell ref="X87:Y87"/>
    <mergeCell ref="X88:Y88"/>
    <mergeCell ref="X89:Y89"/>
    <mergeCell ref="S79:T79"/>
    <mergeCell ref="S80:T80"/>
    <mergeCell ref="U79:AL80"/>
    <mergeCell ref="Z95:AA95"/>
    <mergeCell ref="Z96:AA96"/>
    <mergeCell ref="I104:J104"/>
    <mergeCell ref="I103:J103"/>
    <mergeCell ref="I105:J105"/>
    <mergeCell ref="A99:B99"/>
    <mergeCell ref="C99:H99"/>
    <mergeCell ref="I99:J99"/>
    <mergeCell ref="A100:B100"/>
    <mergeCell ref="A101:B101"/>
    <mergeCell ref="A102:B102"/>
    <mergeCell ref="C103:H103"/>
    <mergeCell ref="C104:H104"/>
    <mergeCell ref="C105:H105"/>
    <mergeCell ref="I100:J100"/>
    <mergeCell ref="A104:B104"/>
    <mergeCell ref="A105:B105"/>
    <mergeCell ref="A103:B103"/>
    <mergeCell ref="AK4:AL4"/>
    <mergeCell ref="I52:L52"/>
    <mergeCell ref="N52:Q52"/>
    <mergeCell ref="S52:V52"/>
    <mergeCell ref="I46:K46"/>
    <mergeCell ref="M46:P46"/>
    <mergeCell ref="I14:L14"/>
    <mergeCell ref="I13:L13"/>
    <mergeCell ref="N14:Q14"/>
    <mergeCell ref="N13:Q13"/>
    <mergeCell ref="AH7:AI7"/>
    <mergeCell ref="AL7:AM7"/>
    <mergeCell ref="AL8:AM8"/>
    <mergeCell ref="AC11:AF11"/>
    <mergeCell ref="AG11:AM11"/>
    <mergeCell ref="AC13:AF13"/>
    <mergeCell ref="AG13:AM13"/>
    <mergeCell ref="AC12:AF12"/>
    <mergeCell ref="AG12:AM12"/>
    <mergeCell ref="AC8:AF8"/>
    <mergeCell ref="AH8:AI8"/>
    <mergeCell ref="H50:AE50"/>
    <mergeCell ref="AG50:AM53"/>
    <mergeCell ref="B42:AI42"/>
    <mergeCell ref="A74:D75"/>
    <mergeCell ref="E66:O67"/>
    <mergeCell ref="E68:O69"/>
    <mergeCell ref="E70:O71"/>
    <mergeCell ref="E72:O73"/>
    <mergeCell ref="E74:O75"/>
    <mergeCell ref="E65:Q65"/>
    <mergeCell ref="P74:Q75"/>
    <mergeCell ref="AH4:AI4"/>
    <mergeCell ref="AE58:AL58"/>
    <mergeCell ref="B59:I60"/>
    <mergeCell ref="J59:R60"/>
    <mergeCell ref="AE59:AH60"/>
    <mergeCell ref="AI59:AL60"/>
    <mergeCell ref="B54:G54"/>
    <mergeCell ref="H54:AE54"/>
    <mergeCell ref="B58:I58"/>
    <mergeCell ref="J58:R58"/>
    <mergeCell ref="P66:Q67"/>
    <mergeCell ref="P68:Q69"/>
    <mergeCell ref="P70:Q71"/>
    <mergeCell ref="B43:AI43"/>
    <mergeCell ref="B44:AI44"/>
    <mergeCell ref="A46:A54"/>
    <mergeCell ref="P72:Q73"/>
    <mergeCell ref="R65:S65"/>
    <mergeCell ref="R66:S67"/>
    <mergeCell ref="R68:S69"/>
    <mergeCell ref="R70:S71"/>
    <mergeCell ref="R72:S73"/>
    <mergeCell ref="A65:D65"/>
    <mergeCell ref="A66:D67"/>
    <mergeCell ref="A68:D69"/>
    <mergeCell ref="A70:D71"/>
    <mergeCell ref="A72:D73"/>
    <mergeCell ref="AL65:AM65"/>
    <mergeCell ref="AJ66:AK66"/>
    <mergeCell ref="AJ67:AK67"/>
    <mergeCell ref="AJ68:AK68"/>
    <mergeCell ref="AJ69:AK69"/>
    <mergeCell ref="AJ70:AK70"/>
    <mergeCell ref="AJ71:AK71"/>
    <mergeCell ref="AJ72:AK72"/>
    <mergeCell ref="AL66:AM66"/>
    <mergeCell ref="AL67:AM67"/>
    <mergeCell ref="AL68:AM68"/>
    <mergeCell ref="AL69:AM69"/>
    <mergeCell ref="AL70:AM70"/>
    <mergeCell ref="AL71:AM71"/>
    <mergeCell ref="AL72:AM72"/>
    <mergeCell ref="AD65:AK65"/>
    <mergeCell ref="AD66:AI66"/>
    <mergeCell ref="AD67:AI67"/>
    <mergeCell ref="AD68:AI68"/>
    <mergeCell ref="AD69:AI69"/>
    <mergeCell ref="AD70:AI70"/>
    <mergeCell ref="AD71:AI71"/>
    <mergeCell ref="AD72:AI72"/>
    <mergeCell ref="U65:AC65"/>
    <mergeCell ref="U66:AC66"/>
    <mergeCell ref="U67:AC67"/>
    <mergeCell ref="U68:AC68"/>
    <mergeCell ref="U69:AC69"/>
    <mergeCell ref="U70:AC70"/>
    <mergeCell ref="U71:AC71"/>
    <mergeCell ref="U72:AC72"/>
    <mergeCell ref="AF86:AI86"/>
    <mergeCell ref="AF84:AI85"/>
    <mergeCell ref="AJ83:AM85"/>
    <mergeCell ref="AF82:AM82"/>
    <mergeCell ref="Z98:AA98"/>
    <mergeCell ref="Z99:AA99"/>
    <mergeCell ref="Z100:AA100"/>
    <mergeCell ref="Z92:AA92"/>
    <mergeCell ref="Z93:AA93"/>
    <mergeCell ref="Z94:AA94"/>
    <mergeCell ref="AB98:AE98"/>
    <mergeCell ref="AF98:AI98"/>
    <mergeCell ref="AJ98:AM98"/>
    <mergeCell ref="AB99:AE99"/>
    <mergeCell ref="AF99:AI99"/>
    <mergeCell ref="AJ99:AM99"/>
    <mergeCell ref="AB100:AE100"/>
    <mergeCell ref="AF100:AI100"/>
    <mergeCell ref="AJ100:AM100"/>
    <mergeCell ref="S83:AI83"/>
    <mergeCell ref="S84:W84"/>
    <mergeCell ref="S85:U85"/>
    <mergeCell ref="S86:U86"/>
    <mergeCell ref="S87:U87"/>
    <mergeCell ref="S88:U88"/>
    <mergeCell ref="AJ90:AM90"/>
  </mergeCells>
  <phoneticPr fontId="18"/>
  <conditionalFormatting sqref="S79:T79">
    <cfRule type="expression" dxfId="7" priority="12">
      <formula>AND($S$79="初経審",$S$80="")</formula>
    </cfRule>
  </conditionalFormatting>
  <conditionalFormatting sqref="AC7:AF7">
    <cfRule type="expression" dxfId="6" priority="10">
      <formula>OR(AND($AG$7="■",$AK$7="■"),AND($H$9&lt;&gt;"",$AG$7="□",$AK$7="□"))</formula>
    </cfRule>
  </conditionalFormatting>
  <conditionalFormatting sqref="A79:C79">
    <cfRule type="expression" dxfId="5" priority="9">
      <formula>AND($C$86&lt;&gt;"",$A$80="")</formula>
    </cfRule>
  </conditionalFormatting>
  <conditionalFormatting sqref="D79:G79">
    <cfRule type="expression" dxfId="4" priority="8">
      <formula>AND($C$86&lt;&gt;"",$D$80="")</formula>
    </cfRule>
  </conditionalFormatting>
  <conditionalFormatting sqref="H79:N79">
    <cfRule type="expression" dxfId="3" priority="7">
      <formula>AND($C$86&lt;&gt;"",$H$80="")</formula>
    </cfRule>
  </conditionalFormatting>
  <conditionalFormatting sqref="O79:Q79">
    <cfRule type="expression" dxfId="2" priority="6">
      <formula>AND($C$86&lt;&gt;"",$O$80="")</formula>
    </cfRule>
  </conditionalFormatting>
  <conditionalFormatting sqref="A83">
    <cfRule type="expression" dxfId="1" priority="1">
      <formula>AND(COUNTIF($A$86:$B$114,"主")&lt;&gt;1,$C$86&lt;&gt;"")</formula>
    </cfRule>
  </conditionalFormatting>
  <dataValidations xWindow="189" yWindow="744" count="13">
    <dataValidation allowBlank="1" showInputMessage="1" errorTitle="全角入力" prompt="（株）ではなく株式会社と入力してください" sqref="H9:AA10" xr:uid="{24D91CEF-DC80-4920-A052-DEC6B515B109}"/>
    <dataValidation type="textLength" imeMode="halfAlpha" operator="equal" allowBlank="1" showInputMessage="1" showErrorMessage="1" error="大臣知事コード（２桁）、許可番号（６桁）をあわせて「00000000」（８桁）の形で入力してください" prompt="大臣知事コード（２桁）、許可番号（６桁）をあわせて「00000000」（８桁）の形で入力してください" sqref="D80:G80" xr:uid="{0F149C40-544A-4B22-B238-B2A6E54A019A}">
      <formula1>8</formula1>
    </dataValidation>
    <dataValidation type="date" imeMode="halfAlpha" operator="greaterThanOrEqual" allowBlank="1" showInputMessage="1" showErrorMessage="1" error="審査基準日は2023/10/1～2024/9/30です。" prompt="2023/10/1の形で入力してください" sqref="H80:N80" xr:uid="{1B0BDA4C-4D9B-474A-AF58-2CEBE909D689}">
      <formula1>45200</formula1>
    </dataValidation>
    <dataValidation type="whole" imeMode="fullAlpha" operator="greaterThanOrEqual" allowBlank="1" showInputMessage="1" showErrorMessage="1" error="数字のみ入力してください" prompt="数字のみ入力してください" sqref="O80:Q80" xr:uid="{5D62D669-E202-4FA6-88C8-5A70C7D504D0}">
      <formula1>0</formula1>
    </dataValidation>
    <dataValidation imeMode="halfAlpha" allowBlank="1" showInputMessage="1" showErrorMessage="1" prompt="入札・契約手続きの際に使用するメールアドレスです。" sqref="H15:AA15 H54:AE54" xr:uid="{DC306A72-6CC8-43CB-A503-A8DE5C87142C}"/>
    <dataValidation imeMode="fullKatakana" allowBlank="1" showInputMessage="1" showErrorMessage="1" prompt="「株式会社」等は省略し、全角で入力してください" sqref="H8:AA8" xr:uid="{F57BCB41-010A-4AA0-8D4D-4FADE49E2F43}"/>
    <dataValidation imeMode="halfAlpha" allowBlank="1" showInputMessage="1" showErrorMessage="1" prompt="半角で入力してください" sqref="I5:K5 M5:P5 S52:V53 N52:Q53 I52:L53 S13:V14 N13:Q14 I13:L14" xr:uid="{E62ED06A-F194-4FA9-9388-51F37ECDA3FC}"/>
    <dataValidation imeMode="halfAlpha" allowBlank="1" showInputMessage="1" showErrorMessage="1" promptTitle="半角入力" prompt="半角で入力してください" sqref="AG14:AM15" xr:uid="{9B6D879F-4DE0-4F08-918E-4E1CECCFDCBA}"/>
    <dataValidation imeMode="halfAlpha" allowBlank="1" showInputMessage="1" showErrorMessage="1" sqref="I46:K46 M46:P46" xr:uid="{2CEFFF9C-1C60-4313-8560-A3CDC5A42EE4}"/>
    <dataValidation allowBlank="1" showInputMessage="1" showErrorMessage="1" prompt="上記「主観的事項に関する共通項目」に入力すると自動で入力されます" sqref="AB86:AE114" xr:uid="{1A825E0D-6021-4470-9720-06FD72144E0D}"/>
    <dataValidation allowBlank="1" showInputMessage="1" showErrorMessage="1" prompt="別シート「工事成績評点（市内業者のみ）」に入力すると自動で入力されます。_x000a_「未入力」と表示された場合は別シートに入力が必要です。" sqref="S86:U114" xr:uid="{AC831B2E-D1B2-48B1-AE05-30CE22211B9A}"/>
    <dataValidation type="whole" imeMode="halfAlpha" operator="greaterThanOrEqual" allowBlank="1" showInputMessage="1" showErrorMessage="1" prompt="数字のみ入力してください。_x000a_P点が０の場合は登録できません。" sqref="K86:K114" xr:uid="{D00D4D70-E095-405F-8580-98590C5C7625}">
      <formula1>1</formula1>
    </dataValidation>
    <dataValidation type="whole" imeMode="halfAlpha" operator="greaterThanOrEqual" allowBlank="1" showInputMessage="1" showErrorMessage="1" prompt="数値のみを入力してください" sqref="N86:N114" xr:uid="{8B3CAB2C-3DE4-4980-B7F4-9E62EB8684AC}">
      <formula1>0</formula1>
    </dataValidation>
  </dataValidations>
  <printOptions horizontalCentered="1"/>
  <pageMargins left="0.19685039370078741" right="0.19685039370078741" top="0.19685039370078741" bottom="0.19685039370078741" header="0.31496062992125984" footer="0.31496062992125984"/>
  <pageSetup paperSize="9" fitToWidth="0" fitToHeight="0" orientation="portrait" blackAndWhite="1" r:id="rId1"/>
  <headerFooter>
    <oddFooter>&amp;C&amp;P / &amp;N ページ&amp;R&amp;F</oddFooter>
  </headerFooter>
  <rowBreaks count="2" manualBreakCount="2">
    <brk id="61" max="38" man="1"/>
    <brk id="107" max="38" man="1"/>
  </rowBreaks>
  <colBreaks count="1" manualBreakCount="1">
    <brk id="39"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56995074-9EFA-4878-948E-8E600E8727FA}">
            <xm:f>AND($S86=点数リスト!$H$2,$X86=点数リスト!$E$26)</xm:f>
            <x14:dxf>
              <fill>
                <patternFill>
                  <bgColor rgb="FFFF0000"/>
                </patternFill>
              </fill>
            </x14:dxf>
          </x14:cfRule>
          <xm:sqref>X86:Y114</xm:sqref>
        </x14:conditionalFormatting>
      </x14:conditionalFormattings>
    </ext>
    <ext xmlns:x14="http://schemas.microsoft.com/office/spreadsheetml/2009/9/main" uri="{CCE6A557-97BC-4b89-ADB6-D9C93CAAB3DF}">
      <x14:dataValidations xmlns:xm="http://schemas.microsoft.com/office/excel/2006/main" xWindow="189" yWindow="744" count="21">
        <x14:dataValidation type="list" allowBlank="1" showInputMessage="1" showErrorMessage="1" xr:uid="{00000000-0002-0000-0000-000000000000}">
          <x14:formula1>
            <xm:f>点数リスト!$B$2:$B$3</xm:f>
          </x14:formula1>
          <xm:sqref>E66</xm:sqref>
        </x14:dataValidation>
        <x14:dataValidation type="list" allowBlank="1" showInputMessage="1" showErrorMessage="1" xr:uid="{00000000-0002-0000-0000-000005000000}">
          <x14:formula1>
            <xm:f>点数リスト!$B$31:$B$32</xm:f>
          </x14:formula1>
          <xm:sqref>AD66</xm:sqref>
        </x14:dataValidation>
        <x14:dataValidation type="list" allowBlank="1" showInputMessage="1" showErrorMessage="1" prompt="選択してください" xr:uid="{00000000-0002-0000-0000-00000D000000}">
          <x14:formula1>
            <xm:f>項目リスト!$A$2:$A$3</xm:f>
          </x14:formula1>
          <xm:sqref>A80:C80</xm:sqref>
        </x14:dataValidation>
        <x14:dataValidation type="list" allowBlank="1" showInputMessage="1" showErrorMessage="1" prompt="該当する方を「■」にしてください" xr:uid="{00000000-0002-0000-0000-00000F000000}">
          <x14:formula1>
            <xm:f>項目リスト!$D$2:$D$3</xm:f>
          </x14:formula1>
          <xm:sqref>AK7 AG7</xm:sqref>
        </x14:dataValidation>
        <x14:dataValidation type="list" allowBlank="1" showInputMessage="1" showErrorMessage="1" xr:uid="{00000000-0002-0000-0000-000006000000}">
          <x14:formula1>
            <xm:f>点数リスト!$B$36:$B$37</xm:f>
          </x14:formula1>
          <xm:sqref>AD67:AI67</xm:sqref>
        </x14:dataValidation>
        <x14:dataValidation type="list" allowBlank="1" showInputMessage="1" showErrorMessage="1" prompt="選択してください" xr:uid="{DA7845D1-6E65-4DC5-914D-5E53452DC51A}">
          <x14:formula1>
            <xm:f>項目リスト!$H$2:$H$3</xm:f>
          </x14:formula1>
          <xm:sqref>AG11:AM11</xm:sqref>
        </x14:dataValidation>
        <x14:dataValidation type="list" allowBlank="1" showInputMessage="1" showErrorMessage="1" prompt="営業所に委任している場合は、営業所が受けている建設業法上の許可業種のみ申請できます。" xr:uid="{1097498B-3463-421F-A13A-D440E395BB75}">
          <x14:formula1>
            <xm:f>項目リスト!$B$2:$B$30</xm:f>
          </x14:formula1>
          <xm:sqref>C86:H114</xm:sqref>
        </x14:dataValidation>
        <x14:dataValidation type="list" allowBlank="1" showInputMessage="1" showErrorMessage="1" prompt="主業種にしたい業種を１つ選んで、「主」を選択してください。" xr:uid="{3434F03E-85E4-41E9-9C4B-265C5FB0EDB2}">
          <x14:formula1>
            <xm:f>項目リスト!$F$2:$F$3</xm:f>
          </x14:formula1>
          <xm:sqref>A86:B114</xm:sqref>
        </x14:dataValidation>
        <x14:dataValidation type="list" allowBlank="1" showInputMessage="1" showErrorMessage="1" prompt="選択してください" xr:uid="{94741510-2D90-44A6-B210-D387991D2F84}">
          <x14:formula1>
            <xm:f>項目リスト!$C$2:$C$3</xm:f>
          </x14:formula1>
          <xm:sqref>I86:J114</xm:sqref>
        </x14:dataValidation>
        <x14:dataValidation type="list" allowBlank="1" showInputMessage="1" showErrorMessage="1" prompt="選択してください" xr:uid="{81B32DCE-3D3F-4269-821B-212A7165864E}">
          <x14:formula1>
            <xm:f>点数リスト!$E$25:$E$26</xm:f>
          </x14:formula1>
          <xm:sqref>X86:Y114</xm:sqref>
        </x14:dataValidation>
        <x14:dataValidation type="list" allowBlank="1" showInputMessage="1" showErrorMessage="1" prompt="該当する方を「■」にしてください。_x000a_※今までに一度でも登録したことがある場合は「更新」になります。" xr:uid="{8AD27029-6B74-4908-B698-A3161D6307E8}">
          <x14:formula1>
            <xm:f>項目リスト!$D$2:$D$3</xm:f>
          </x14:formula1>
          <xm:sqref>AG8 AK8</xm:sqref>
        </x14:dataValidation>
        <x14:dataValidation type="list" allowBlank="1" showInputMessage="1" showErrorMessage="1" xr:uid="{BCC3731C-C51F-4DD7-B854-4B051A0B83D2}">
          <x14:formula1>
            <xm:f>点数リスト!$B$7:$B$9</xm:f>
          </x14:formula1>
          <xm:sqref>E68:O69</xm:sqref>
        </x14:dataValidation>
        <x14:dataValidation type="list" allowBlank="1" showInputMessage="1" showErrorMessage="1" xr:uid="{EC7626F3-CA68-401B-87C5-FDCB9ABD2F83}">
          <x14:formula1>
            <xm:f>点数リスト!$B$13:$B$15</xm:f>
          </x14:formula1>
          <xm:sqref>E70:O71</xm:sqref>
        </x14:dataValidation>
        <x14:dataValidation type="list" allowBlank="1" showInputMessage="1" showErrorMessage="1" xr:uid="{4F620A40-E87E-4B6F-95CB-B4B4CF1EAC23}">
          <x14:formula1>
            <xm:f>点数リスト!$B$19:$B$21</xm:f>
          </x14:formula1>
          <xm:sqref>E72:O73</xm:sqref>
        </x14:dataValidation>
        <x14:dataValidation type="list" allowBlank="1" showInputMessage="1" showErrorMessage="1" xr:uid="{E385C7E9-A359-470F-9B04-455BB5C8B238}">
          <x14:formula1>
            <xm:f>点数リスト!$B$25:$B$27</xm:f>
          </x14:formula1>
          <xm:sqref>E74:O75</xm:sqref>
        </x14:dataValidation>
        <x14:dataValidation type="list" allowBlank="1" showInputMessage="1" showErrorMessage="1" xr:uid="{7A1C57EA-8C06-4274-BCAA-343B37CC5C03}">
          <x14:formula1>
            <xm:f>点数リスト!$E$2:$E$3</xm:f>
          </x14:formula1>
          <xm:sqref>AD68:AI68</xm:sqref>
        </x14:dataValidation>
        <x14:dataValidation type="list" allowBlank="1" showInputMessage="1" showErrorMessage="1" xr:uid="{E325768C-3A57-4AE7-9A23-48B170254F1C}">
          <x14:formula1>
            <xm:f>点数リスト!$E$7:$E$8</xm:f>
          </x14:formula1>
          <xm:sqref>AD69:AI69</xm:sqref>
        </x14:dataValidation>
        <x14:dataValidation type="list" allowBlank="1" showInputMessage="1" showErrorMessage="1" xr:uid="{C9A98D4D-43FD-4200-BE5C-45D8620B1AA7}">
          <x14:formula1>
            <xm:f>点数リスト!$E$13:$E$14</xm:f>
          </x14:formula1>
          <xm:sqref>AD70:AI70</xm:sqref>
        </x14:dataValidation>
        <x14:dataValidation type="list" allowBlank="1" showInputMessage="1" showErrorMessage="1" xr:uid="{9EB1C627-2877-4249-B182-1A018B5B1078}">
          <x14:formula1>
            <xm:f>点数リスト!$E$19:$E$20</xm:f>
          </x14:formula1>
          <xm:sqref>AD71:AI71</xm:sqref>
        </x14:dataValidation>
        <x14:dataValidation type="list" allowBlank="1" showInputMessage="1" showErrorMessage="1" xr:uid="{17367FAC-3D82-4990-8151-5779864CA132}">
          <x14:formula1>
            <xm:f>点数リスト!$E$31:$E$35</xm:f>
          </x14:formula1>
          <xm:sqref>AD72:AI72</xm:sqref>
        </x14:dataValidation>
        <x14:dataValidation type="list" allowBlank="1" showInputMessage="1" showErrorMessage="1" xr:uid="{169F78D6-99A7-455B-AE88-D09C33410EF4}">
          <x14:formula1>
            <xm:f>項目リスト!$G$2:$G$3</xm:f>
          </x14:formula1>
          <xm:sqref>S80:T80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96AA7-084B-4C43-B30D-FEA84D16173E}">
  <sheetPr codeName="Sheet2"/>
  <dimension ref="A1:DF54"/>
  <sheetViews>
    <sheetView view="pageBreakPreview" zoomScaleNormal="100" zoomScaleSheetLayoutView="100" workbookViewId="0">
      <selection activeCell="CX7" sqref="CX7:CY7"/>
    </sheetView>
  </sheetViews>
  <sheetFormatPr defaultRowHeight="11.25"/>
  <cols>
    <col min="1" max="1" width="2.5" style="58" customWidth="1"/>
    <col min="2" max="2" width="1.75" style="58" customWidth="1"/>
    <col min="3" max="3" width="14.875" style="58" customWidth="1"/>
    <col min="4" max="4" width="4.875" style="58" customWidth="1"/>
    <col min="5" max="5" width="7.5" style="58" customWidth="1"/>
    <col min="6" max="6" width="11.25" style="58" customWidth="1"/>
    <col min="7" max="7" width="7.5" style="58" customWidth="1"/>
    <col min="8" max="8" width="11.25" style="58" customWidth="1"/>
    <col min="9" max="9" width="11.625" style="58" customWidth="1"/>
    <col min="10" max="10" width="4.125" style="58" customWidth="1"/>
    <col min="11" max="12" width="2.5" style="58" customWidth="1"/>
    <col min="13" max="13" width="1.75" style="58" customWidth="1"/>
    <col min="14" max="14" width="14.875" style="58" customWidth="1"/>
    <col min="15" max="15" width="4.875" style="58" customWidth="1"/>
    <col min="16" max="16" width="7.5" style="58" customWidth="1"/>
    <col min="17" max="17" width="11.25" style="58" customWidth="1"/>
    <col min="18" max="18" width="7.5" style="58" customWidth="1"/>
    <col min="19" max="19" width="11.25" style="58" customWidth="1"/>
    <col min="20" max="20" width="11.625" style="58" customWidth="1"/>
    <col min="21" max="21" width="4.125" style="58" customWidth="1"/>
    <col min="22" max="23" width="2.5" style="58" customWidth="1"/>
    <col min="24" max="24" width="1.75" style="58" customWidth="1"/>
    <col min="25" max="25" width="14.875" style="58" customWidth="1"/>
    <col min="26" max="26" width="4.875" style="58" customWidth="1"/>
    <col min="27" max="27" width="7.5" style="58" customWidth="1"/>
    <col min="28" max="28" width="11.25" style="58" customWidth="1"/>
    <col min="29" max="29" width="7.5" style="58" customWidth="1"/>
    <col min="30" max="30" width="11.25" style="58" customWidth="1"/>
    <col min="31" max="31" width="11.625" style="58" customWidth="1"/>
    <col min="32" max="32" width="4.125" style="58" customWidth="1"/>
    <col min="33" max="34" width="2.5" style="58" customWidth="1"/>
    <col min="35" max="35" width="1.75" style="58" customWidth="1"/>
    <col min="36" max="36" width="14.875" style="58" customWidth="1"/>
    <col min="37" max="37" width="4.875" style="58" customWidth="1"/>
    <col min="38" max="38" width="7.5" style="58" customWidth="1"/>
    <col min="39" max="39" width="11.25" style="58" customWidth="1"/>
    <col min="40" max="40" width="7.5" style="58" customWidth="1"/>
    <col min="41" max="41" width="11.25" style="58" customWidth="1"/>
    <col min="42" max="42" width="11.625" style="58" customWidth="1"/>
    <col min="43" max="43" width="4.125" style="58" customWidth="1"/>
    <col min="44" max="45" width="2.5" style="58" customWidth="1"/>
    <col min="46" max="46" width="1.75" style="58" customWidth="1"/>
    <col min="47" max="47" width="14.875" style="58" customWidth="1"/>
    <col min="48" max="48" width="4.875" style="58" customWidth="1"/>
    <col min="49" max="49" width="7.5" style="58" customWidth="1"/>
    <col min="50" max="50" width="11.25" style="58" customWidth="1"/>
    <col min="51" max="51" width="7.5" style="58" customWidth="1"/>
    <col min="52" max="52" width="11.25" style="58" customWidth="1"/>
    <col min="53" max="53" width="11.625" style="58" customWidth="1"/>
    <col min="54" max="54" width="4.125" style="58" customWidth="1"/>
    <col min="55" max="56" width="2.5" style="58" customWidth="1"/>
    <col min="57" max="57" width="1.75" style="58" customWidth="1"/>
    <col min="58" max="58" width="14.875" style="58" customWidth="1"/>
    <col min="59" max="59" width="4.875" style="58" customWidth="1"/>
    <col min="60" max="60" width="7.5" style="58" customWidth="1"/>
    <col min="61" max="61" width="11.25" style="58" customWidth="1"/>
    <col min="62" max="62" width="7.5" style="58" customWidth="1"/>
    <col min="63" max="63" width="11.25" style="58" customWidth="1"/>
    <col min="64" max="64" width="11.625" style="58" customWidth="1"/>
    <col min="65" max="65" width="4.125" style="58" customWidth="1"/>
    <col min="66" max="67" width="2.5" style="58" customWidth="1"/>
    <col min="68" max="68" width="1.75" style="58" customWidth="1"/>
    <col min="69" max="69" width="14.875" style="58" customWidth="1"/>
    <col min="70" max="70" width="4.875" style="58" customWidth="1"/>
    <col min="71" max="71" width="7.5" style="58" customWidth="1"/>
    <col min="72" max="72" width="11.25" style="58" customWidth="1"/>
    <col min="73" max="73" width="7.5" style="58" customWidth="1"/>
    <col min="74" max="74" width="11.25" style="58" customWidth="1"/>
    <col min="75" max="75" width="11.625" style="58" customWidth="1"/>
    <col min="76" max="76" width="4.125" style="58" customWidth="1"/>
    <col min="77" max="78" width="2.5" style="58" customWidth="1"/>
    <col min="79" max="79" width="1.75" style="58" customWidth="1"/>
    <col min="80" max="80" width="14.875" style="58" customWidth="1"/>
    <col min="81" max="81" width="4.875" style="58" customWidth="1"/>
    <col min="82" max="82" width="7.5" style="58" customWidth="1"/>
    <col min="83" max="83" width="11.25" style="58" customWidth="1"/>
    <col min="84" max="84" width="7.5" style="58" customWidth="1"/>
    <col min="85" max="85" width="11.25" style="58" customWidth="1"/>
    <col min="86" max="86" width="11.625" style="58" customWidth="1"/>
    <col min="87" max="87" width="4.125" style="58" customWidth="1"/>
    <col min="88" max="89" width="2.5" style="58" customWidth="1"/>
    <col min="90" max="90" width="1.75" style="58" customWidth="1"/>
    <col min="91" max="91" width="14.875" style="58" customWidth="1"/>
    <col min="92" max="92" width="4.875" style="58" customWidth="1"/>
    <col min="93" max="93" width="7.5" style="58" customWidth="1"/>
    <col min="94" max="94" width="11.25" style="58" customWidth="1"/>
    <col min="95" max="95" width="7.5" style="58" customWidth="1"/>
    <col min="96" max="96" width="11.25" style="58" customWidth="1"/>
    <col min="97" max="97" width="11.625" style="58" customWidth="1"/>
    <col min="98" max="98" width="4.125" style="58" customWidth="1"/>
    <col min="99" max="100" width="2.5" style="58" customWidth="1"/>
    <col min="101" max="101" width="1.75" style="58" customWidth="1"/>
    <col min="102" max="102" width="14.875" style="58" customWidth="1"/>
    <col min="103" max="103" width="4.875" style="58" customWidth="1"/>
    <col min="104" max="104" width="7.5" style="58" customWidth="1"/>
    <col min="105" max="105" width="11.25" style="58" customWidth="1"/>
    <col min="106" max="106" width="7.5" style="58" customWidth="1"/>
    <col min="107" max="107" width="11.25" style="58" customWidth="1"/>
    <col min="108" max="108" width="11.625" style="58" customWidth="1"/>
    <col min="109" max="109" width="4.125" style="58" customWidth="1"/>
    <col min="110" max="110" width="2.5" style="58" customWidth="1"/>
    <col min="111" max="16384" width="9" style="58"/>
  </cols>
  <sheetData>
    <row r="1" spans="1:110" ht="24.95" customHeight="1">
      <c r="A1" s="298" t="s">
        <v>267</v>
      </c>
      <c r="B1" s="298"/>
      <c r="C1" s="298"/>
      <c r="D1" s="298"/>
      <c r="E1" s="298"/>
      <c r="F1" s="298"/>
      <c r="G1" s="298"/>
      <c r="H1" s="298"/>
      <c r="I1" s="298"/>
      <c r="J1" s="298"/>
      <c r="K1" s="298"/>
      <c r="L1" s="298" t="s">
        <v>267</v>
      </c>
      <c r="M1" s="298"/>
      <c r="N1" s="298"/>
      <c r="O1" s="298"/>
      <c r="P1" s="298"/>
      <c r="Q1" s="298"/>
      <c r="R1" s="298"/>
      <c r="S1" s="298"/>
      <c r="T1" s="298"/>
      <c r="U1" s="298"/>
      <c r="V1" s="298"/>
      <c r="W1" s="298" t="s">
        <v>267</v>
      </c>
      <c r="X1" s="298"/>
      <c r="Y1" s="298"/>
      <c r="Z1" s="298"/>
      <c r="AA1" s="298"/>
      <c r="AB1" s="298"/>
      <c r="AC1" s="298"/>
      <c r="AD1" s="298"/>
      <c r="AE1" s="298"/>
      <c r="AF1" s="298"/>
      <c r="AG1" s="298"/>
      <c r="AH1" s="298" t="s">
        <v>267</v>
      </c>
      <c r="AI1" s="298"/>
      <c r="AJ1" s="298"/>
      <c r="AK1" s="298"/>
      <c r="AL1" s="298"/>
      <c r="AM1" s="298"/>
      <c r="AN1" s="298"/>
      <c r="AO1" s="298"/>
      <c r="AP1" s="298"/>
      <c r="AQ1" s="298"/>
      <c r="AR1" s="298"/>
      <c r="AS1" s="298" t="s">
        <v>267</v>
      </c>
      <c r="AT1" s="298"/>
      <c r="AU1" s="298"/>
      <c r="AV1" s="298"/>
      <c r="AW1" s="298"/>
      <c r="AX1" s="298"/>
      <c r="AY1" s="298"/>
      <c r="AZ1" s="298"/>
      <c r="BA1" s="298"/>
      <c r="BB1" s="298"/>
      <c r="BC1" s="298"/>
      <c r="BD1" s="298" t="s">
        <v>267</v>
      </c>
      <c r="BE1" s="298"/>
      <c r="BF1" s="298"/>
      <c r="BG1" s="298"/>
      <c r="BH1" s="298"/>
      <c r="BI1" s="298"/>
      <c r="BJ1" s="298"/>
      <c r="BK1" s="298"/>
      <c r="BL1" s="298"/>
      <c r="BM1" s="298"/>
      <c r="BN1" s="298"/>
      <c r="BO1" s="298" t="s">
        <v>267</v>
      </c>
      <c r="BP1" s="298"/>
      <c r="BQ1" s="298"/>
      <c r="BR1" s="298"/>
      <c r="BS1" s="298"/>
      <c r="BT1" s="298"/>
      <c r="BU1" s="298"/>
      <c r="BV1" s="298"/>
      <c r="BW1" s="298"/>
      <c r="BX1" s="298"/>
      <c r="BY1" s="298"/>
      <c r="BZ1" s="298" t="s">
        <v>267</v>
      </c>
      <c r="CA1" s="298"/>
      <c r="CB1" s="298"/>
      <c r="CC1" s="298"/>
      <c r="CD1" s="298"/>
      <c r="CE1" s="298"/>
      <c r="CF1" s="298"/>
      <c r="CG1" s="298"/>
      <c r="CH1" s="298"/>
      <c r="CI1" s="298"/>
      <c r="CJ1" s="298"/>
      <c r="CK1" s="298" t="s">
        <v>267</v>
      </c>
      <c r="CL1" s="298"/>
      <c r="CM1" s="298"/>
      <c r="CN1" s="298"/>
      <c r="CO1" s="298"/>
      <c r="CP1" s="298"/>
      <c r="CQ1" s="298"/>
      <c r="CR1" s="298"/>
      <c r="CS1" s="298"/>
      <c r="CT1" s="298"/>
      <c r="CU1" s="298"/>
      <c r="CV1" s="298" t="s">
        <v>267</v>
      </c>
      <c r="CW1" s="298"/>
      <c r="CX1" s="298"/>
      <c r="CY1" s="298"/>
      <c r="CZ1" s="298"/>
      <c r="DA1" s="298"/>
      <c r="DB1" s="298"/>
      <c r="DC1" s="298"/>
      <c r="DD1" s="298"/>
      <c r="DE1" s="298"/>
      <c r="DF1" s="298"/>
    </row>
    <row r="2" spans="1:110" ht="33.75" customHeight="1">
      <c r="B2" s="299" t="s">
        <v>156</v>
      </c>
      <c r="C2" s="300"/>
      <c r="D2" s="300"/>
      <c r="E2" s="300"/>
      <c r="F2" s="300"/>
      <c r="G2" s="300"/>
      <c r="H2" s="300"/>
      <c r="I2" s="300"/>
      <c r="J2" s="300"/>
      <c r="K2" s="300"/>
      <c r="M2" s="299" t="s">
        <v>156</v>
      </c>
      <c r="N2" s="300"/>
      <c r="O2" s="300"/>
      <c r="P2" s="300"/>
      <c r="Q2" s="300"/>
      <c r="R2" s="300"/>
      <c r="S2" s="300"/>
      <c r="T2" s="300"/>
      <c r="U2" s="300"/>
      <c r="V2" s="300"/>
      <c r="X2" s="299" t="s">
        <v>156</v>
      </c>
      <c r="Y2" s="300"/>
      <c r="Z2" s="300"/>
      <c r="AA2" s="300"/>
      <c r="AB2" s="300"/>
      <c r="AC2" s="300"/>
      <c r="AD2" s="300"/>
      <c r="AE2" s="300"/>
      <c r="AF2" s="300"/>
      <c r="AG2" s="300"/>
      <c r="AI2" s="299" t="s">
        <v>156</v>
      </c>
      <c r="AJ2" s="300"/>
      <c r="AK2" s="300"/>
      <c r="AL2" s="300"/>
      <c r="AM2" s="300"/>
      <c r="AN2" s="300"/>
      <c r="AO2" s="300"/>
      <c r="AP2" s="300"/>
      <c r="AQ2" s="300"/>
      <c r="AR2" s="300"/>
      <c r="AT2" s="299" t="s">
        <v>156</v>
      </c>
      <c r="AU2" s="300"/>
      <c r="AV2" s="300"/>
      <c r="AW2" s="300"/>
      <c r="AX2" s="300"/>
      <c r="AY2" s="300"/>
      <c r="AZ2" s="300"/>
      <c r="BA2" s="300"/>
      <c r="BB2" s="300"/>
      <c r="BC2" s="300"/>
      <c r="BE2" s="299" t="s">
        <v>156</v>
      </c>
      <c r="BF2" s="300"/>
      <c r="BG2" s="300"/>
      <c r="BH2" s="300"/>
      <c r="BI2" s="300"/>
      <c r="BJ2" s="300"/>
      <c r="BK2" s="300"/>
      <c r="BL2" s="300"/>
      <c r="BM2" s="300"/>
      <c r="BN2" s="300"/>
      <c r="BP2" s="299" t="s">
        <v>156</v>
      </c>
      <c r="BQ2" s="300"/>
      <c r="BR2" s="300"/>
      <c r="BS2" s="300"/>
      <c r="BT2" s="300"/>
      <c r="BU2" s="300"/>
      <c r="BV2" s="300"/>
      <c r="BW2" s="300"/>
      <c r="BX2" s="300"/>
      <c r="BY2" s="300"/>
      <c r="CA2" s="299" t="s">
        <v>156</v>
      </c>
      <c r="CB2" s="300"/>
      <c r="CC2" s="300"/>
      <c r="CD2" s="300"/>
      <c r="CE2" s="300"/>
      <c r="CF2" s="300"/>
      <c r="CG2" s="300"/>
      <c r="CH2" s="300"/>
      <c r="CI2" s="300"/>
      <c r="CJ2" s="300"/>
      <c r="CL2" s="299" t="s">
        <v>156</v>
      </c>
      <c r="CM2" s="300"/>
      <c r="CN2" s="300"/>
      <c r="CO2" s="300"/>
      <c r="CP2" s="300"/>
      <c r="CQ2" s="300"/>
      <c r="CR2" s="300"/>
      <c r="CS2" s="300"/>
      <c r="CT2" s="300"/>
      <c r="CU2" s="300"/>
      <c r="CW2" s="299" t="s">
        <v>156</v>
      </c>
      <c r="CX2" s="300"/>
      <c r="CY2" s="300"/>
      <c r="CZ2" s="300"/>
      <c r="DA2" s="300"/>
      <c r="DB2" s="300"/>
      <c r="DC2" s="300"/>
      <c r="DD2" s="300"/>
      <c r="DE2" s="300"/>
      <c r="DF2" s="300"/>
    </row>
    <row r="3" spans="1:110" ht="33.75" customHeight="1">
      <c r="B3" s="96"/>
      <c r="C3" s="97"/>
      <c r="D3" s="97"/>
      <c r="E3" s="97"/>
      <c r="F3" s="97"/>
      <c r="G3" s="97"/>
      <c r="H3" s="97"/>
      <c r="I3" s="97"/>
      <c r="J3" s="97"/>
      <c r="K3" s="97"/>
      <c r="M3" s="96"/>
      <c r="N3" s="97"/>
      <c r="O3" s="97"/>
      <c r="P3" s="97"/>
      <c r="Q3" s="97"/>
      <c r="R3" s="97"/>
      <c r="S3" s="97"/>
      <c r="T3" s="97"/>
      <c r="U3" s="97"/>
      <c r="V3" s="97"/>
      <c r="X3" s="96"/>
      <c r="Y3" s="97"/>
      <c r="Z3" s="97"/>
      <c r="AA3" s="97"/>
      <c r="AB3" s="97"/>
      <c r="AC3" s="97"/>
      <c r="AD3" s="97"/>
      <c r="AE3" s="97"/>
      <c r="AF3" s="97"/>
      <c r="AG3" s="97"/>
      <c r="AI3" s="96"/>
      <c r="AJ3" s="97"/>
      <c r="AK3" s="97"/>
      <c r="AL3" s="97"/>
      <c r="AM3" s="97"/>
      <c r="AN3" s="97"/>
      <c r="AO3" s="97"/>
      <c r="AP3" s="97"/>
      <c r="AQ3" s="97"/>
      <c r="AR3" s="97"/>
      <c r="AT3" s="96"/>
      <c r="AU3" s="97"/>
      <c r="AV3" s="97"/>
      <c r="AW3" s="97"/>
      <c r="AX3" s="97"/>
      <c r="AY3" s="97"/>
      <c r="AZ3" s="97"/>
      <c r="BA3" s="97"/>
      <c r="BB3" s="97"/>
      <c r="BC3" s="97"/>
      <c r="BE3" s="96"/>
      <c r="BF3" s="97"/>
      <c r="BG3" s="97"/>
      <c r="BH3" s="97"/>
      <c r="BI3" s="97"/>
      <c r="BJ3" s="97"/>
      <c r="BK3" s="97"/>
      <c r="BL3" s="97"/>
      <c r="BM3" s="97"/>
      <c r="BN3" s="97"/>
      <c r="BP3" s="96"/>
      <c r="BQ3" s="97"/>
      <c r="BR3" s="97"/>
      <c r="BS3" s="97"/>
      <c r="BT3" s="97"/>
      <c r="BU3" s="97"/>
      <c r="BV3" s="97"/>
      <c r="BW3" s="97"/>
      <c r="BX3" s="97"/>
      <c r="BY3" s="97"/>
      <c r="CA3" s="96"/>
      <c r="CB3" s="97"/>
      <c r="CC3" s="97"/>
      <c r="CD3" s="97"/>
      <c r="CE3" s="97"/>
      <c r="CF3" s="97"/>
      <c r="CG3" s="97"/>
      <c r="CH3" s="97"/>
      <c r="CI3" s="97"/>
      <c r="CJ3" s="97"/>
      <c r="CL3" s="96"/>
      <c r="CM3" s="97"/>
      <c r="CN3" s="97"/>
      <c r="CO3" s="97"/>
      <c r="CP3" s="97"/>
      <c r="CQ3" s="97"/>
      <c r="CR3" s="97"/>
      <c r="CS3" s="97"/>
      <c r="CT3" s="97"/>
      <c r="CU3" s="97"/>
      <c r="CW3" s="96"/>
      <c r="CX3" s="97"/>
      <c r="CY3" s="97"/>
      <c r="CZ3" s="97"/>
      <c r="DA3" s="97"/>
      <c r="DB3" s="97"/>
      <c r="DC3" s="97"/>
      <c r="DD3" s="97"/>
      <c r="DE3" s="97"/>
      <c r="DF3" s="97"/>
    </row>
    <row r="4" spans="1:110" ht="33.75" customHeight="1">
      <c r="B4" s="96"/>
      <c r="C4" s="97"/>
      <c r="D4" s="97"/>
      <c r="E4" s="97"/>
      <c r="F4" s="97"/>
      <c r="G4" s="97"/>
      <c r="H4" s="97"/>
      <c r="I4" s="97"/>
      <c r="J4" s="97"/>
      <c r="K4" s="97"/>
      <c r="M4" s="96"/>
      <c r="N4" s="97"/>
      <c r="O4" s="97"/>
      <c r="P4" s="97"/>
      <c r="Q4" s="97"/>
      <c r="R4" s="97"/>
      <c r="S4" s="97"/>
      <c r="T4" s="97"/>
      <c r="U4" s="97"/>
      <c r="V4" s="97"/>
      <c r="X4" s="96"/>
      <c r="Y4" s="97"/>
      <c r="Z4" s="97"/>
      <c r="AA4" s="97"/>
      <c r="AB4" s="97"/>
      <c r="AC4" s="97"/>
      <c r="AD4" s="97"/>
      <c r="AE4" s="97"/>
      <c r="AF4" s="97"/>
      <c r="AG4" s="97"/>
      <c r="AI4" s="96"/>
      <c r="AJ4" s="97"/>
      <c r="AK4" s="97"/>
      <c r="AL4" s="97"/>
      <c r="AM4" s="97"/>
      <c r="AN4" s="97"/>
      <c r="AO4" s="97"/>
      <c r="AP4" s="97"/>
      <c r="AQ4" s="97"/>
      <c r="AR4" s="97"/>
      <c r="AT4" s="96"/>
      <c r="AU4" s="97"/>
      <c r="AV4" s="97"/>
      <c r="AW4" s="97"/>
      <c r="AX4" s="97"/>
      <c r="AY4" s="97"/>
      <c r="AZ4" s="97"/>
      <c r="BA4" s="97"/>
      <c r="BB4" s="97"/>
      <c r="BC4" s="97"/>
      <c r="BE4" s="96"/>
      <c r="BF4" s="97"/>
      <c r="BG4" s="97"/>
      <c r="BH4" s="97"/>
      <c r="BI4" s="97"/>
      <c r="BJ4" s="97"/>
      <c r="BK4" s="97"/>
      <c r="BL4" s="97"/>
      <c r="BM4" s="97"/>
      <c r="BN4" s="97"/>
      <c r="BP4" s="96"/>
      <c r="BQ4" s="97"/>
      <c r="BR4" s="97"/>
      <c r="BS4" s="97"/>
      <c r="BT4" s="97"/>
      <c r="BU4" s="97"/>
      <c r="BV4" s="97"/>
      <c r="BW4" s="97"/>
      <c r="BX4" s="97"/>
      <c r="BY4" s="97"/>
      <c r="CA4" s="96"/>
      <c r="CB4" s="97"/>
      <c r="CC4" s="97"/>
      <c r="CD4" s="97"/>
      <c r="CE4" s="97"/>
      <c r="CF4" s="97"/>
      <c r="CG4" s="97"/>
      <c r="CH4" s="97"/>
      <c r="CI4" s="97"/>
      <c r="CJ4" s="97"/>
      <c r="CL4" s="96"/>
      <c r="CM4" s="97"/>
      <c r="CN4" s="97"/>
      <c r="CO4" s="97"/>
      <c r="CP4" s="97"/>
      <c r="CQ4" s="97"/>
      <c r="CR4" s="97"/>
      <c r="CS4" s="97"/>
      <c r="CT4" s="97"/>
      <c r="CU4" s="97"/>
      <c r="CW4" s="96"/>
      <c r="CX4" s="97"/>
      <c r="CY4" s="97"/>
      <c r="CZ4" s="97"/>
      <c r="DA4" s="97"/>
      <c r="DB4" s="97"/>
      <c r="DC4" s="97"/>
      <c r="DD4" s="97"/>
      <c r="DE4" s="97"/>
      <c r="DF4" s="97"/>
    </row>
    <row r="5" spans="1:110" ht="33.75" customHeight="1">
      <c r="B5" s="96"/>
      <c r="C5" s="97"/>
      <c r="D5" s="97"/>
      <c r="E5" s="97"/>
      <c r="F5" s="97"/>
      <c r="G5" s="97"/>
      <c r="H5" s="97"/>
      <c r="I5" s="97"/>
      <c r="J5" s="97"/>
      <c r="K5" s="97"/>
      <c r="M5" s="96"/>
      <c r="N5" s="97"/>
      <c r="O5" s="97"/>
      <c r="P5" s="97"/>
      <c r="Q5" s="97"/>
      <c r="R5" s="97"/>
      <c r="S5" s="97"/>
      <c r="T5" s="97"/>
      <c r="U5" s="97"/>
      <c r="V5" s="97"/>
      <c r="X5" s="96"/>
      <c r="Y5" s="97"/>
      <c r="Z5" s="97"/>
      <c r="AA5" s="97"/>
      <c r="AB5" s="97"/>
      <c r="AC5" s="97"/>
      <c r="AD5" s="97"/>
      <c r="AE5" s="97"/>
      <c r="AF5" s="97"/>
      <c r="AG5" s="97"/>
      <c r="AI5" s="96"/>
      <c r="AJ5" s="97"/>
      <c r="AK5" s="97"/>
      <c r="AL5" s="97"/>
      <c r="AM5" s="97"/>
      <c r="AN5" s="97"/>
      <c r="AO5" s="97"/>
      <c r="AP5" s="97"/>
      <c r="AQ5" s="97"/>
      <c r="AR5" s="97"/>
      <c r="AT5" s="96"/>
      <c r="AU5" s="97"/>
      <c r="AV5" s="97"/>
      <c r="AW5" s="97"/>
      <c r="AX5" s="97"/>
      <c r="AY5" s="97"/>
      <c r="AZ5" s="97"/>
      <c r="BA5" s="97"/>
      <c r="BB5" s="97"/>
      <c r="BC5" s="97"/>
      <c r="BE5" s="96"/>
      <c r="BF5" s="97"/>
      <c r="BG5" s="97"/>
      <c r="BH5" s="97"/>
      <c r="BI5" s="97"/>
      <c r="BJ5" s="97"/>
      <c r="BK5" s="97"/>
      <c r="BL5" s="97"/>
      <c r="BM5" s="97"/>
      <c r="BN5" s="97"/>
      <c r="BP5" s="96"/>
      <c r="BQ5" s="97"/>
      <c r="BR5" s="97"/>
      <c r="BS5" s="97"/>
      <c r="BT5" s="97"/>
      <c r="BU5" s="97"/>
      <c r="BV5" s="97"/>
      <c r="BW5" s="97"/>
      <c r="BX5" s="97"/>
      <c r="BY5" s="97"/>
      <c r="CA5" s="96"/>
      <c r="CB5" s="97"/>
      <c r="CC5" s="97"/>
      <c r="CD5" s="97"/>
      <c r="CE5" s="97"/>
      <c r="CF5" s="97"/>
      <c r="CG5" s="97"/>
      <c r="CH5" s="97"/>
      <c r="CI5" s="97"/>
      <c r="CJ5" s="97"/>
      <c r="CL5" s="96"/>
      <c r="CM5" s="97"/>
      <c r="CN5" s="97"/>
      <c r="CO5" s="97"/>
      <c r="CP5" s="97"/>
      <c r="CQ5" s="97"/>
      <c r="CR5" s="97"/>
      <c r="CS5" s="97"/>
      <c r="CT5" s="97"/>
      <c r="CU5" s="97"/>
      <c r="CW5" s="96"/>
      <c r="CX5" s="97"/>
      <c r="CY5" s="97"/>
      <c r="CZ5" s="97"/>
      <c r="DA5" s="97"/>
      <c r="DB5" s="97"/>
      <c r="DC5" s="97"/>
      <c r="DD5" s="97"/>
      <c r="DE5" s="97"/>
      <c r="DF5" s="97"/>
    </row>
    <row r="6" spans="1:110" ht="15" customHeight="1" thickBot="1">
      <c r="A6" s="58" t="s">
        <v>147</v>
      </c>
      <c r="B6" s="59"/>
      <c r="C6" s="59"/>
      <c r="D6" s="59"/>
      <c r="E6" s="59"/>
      <c r="F6" s="59"/>
      <c r="G6" s="59"/>
      <c r="H6" s="59"/>
      <c r="I6" s="59"/>
      <c r="J6" s="59"/>
      <c r="K6" s="59"/>
      <c r="L6" s="58" t="s">
        <v>147</v>
      </c>
      <c r="M6" s="59"/>
      <c r="N6" s="59"/>
      <c r="O6" s="59"/>
      <c r="P6" s="59"/>
      <c r="Q6" s="59"/>
      <c r="R6" s="59"/>
      <c r="S6" s="59"/>
      <c r="T6" s="59"/>
      <c r="U6" s="59"/>
      <c r="V6" s="59"/>
      <c r="W6" s="58" t="s">
        <v>147</v>
      </c>
      <c r="X6" s="59"/>
      <c r="Y6" s="59"/>
      <c r="Z6" s="59"/>
      <c r="AA6" s="59"/>
      <c r="AB6" s="59"/>
      <c r="AC6" s="59"/>
      <c r="AD6" s="59"/>
      <c r="AE6" s="59"/>
      <c r="AF6" s="59"/>
      <c r="AG6" s="59"/>
      <c r="AH6" s="58" t="s">
        <v>147</v>
      </c>
      <c r="AI6" s="59"/>
      <c r="AJ6" s="59"/>
      <c r="AK6" s="59"/>
      <c r="AL6" s="59"/>
      <c r="AM6" s="59"/>
      <c r="AN6" s="59"/>
      <c r="AO6" s="59"/>
      <c r="AP6" s="59"/>
      <c r="AQ6" s="59"/>
      <c r="AR6" s="59"/>
      <c r="AS6" s="58" t="s">
        <v>147</v>
      </c>
      <c r="AT6" s="59"/>
      <c r="AU6" s="59"/>
      <c r="AV6" s="59"/>
      <c r="AW6" s="59"/>
      <c r="AX6" s="59"/>
      <c r="AY6" s="59"/>
      <c r="AZ6" s="59"/>
      <c r="BA6" s="59"/>
      <c r="BB6" s="59"/>
      <c r="BC6" s="59"/>
      <c r="BD6" s="58" t="s">
        <v>147</v>
      </c>
      <c r="BE6" s="59"/>
      <c r="BF6" s="59"/>
      <c r="BG6" s="59"/>
      <c r="BH6" s="59"/>
      <c r="BI6" s="59"/>
      <c r="BJ6" s="59"/>
      <c r="BK6" s="59"/>
      <c r="BL6" s="59"/>
      <c r="BM6" s="59"/>
      <c r="BN6" s="59"/>
      <c r="BO6" s="58" t="s">
        <v>147</v>
      </c>
      <c r="BP6" s="59"/>
      <c r="BQ6" s="59"/>
      <c r="BR6" s="59"/>
      <c r="BS6" s="59"/>
      <c r="BT6" s="59"/>
      <c r="BU6" s="59"/>
      <c r="BV6" s="59"/>
      <c r="BW6" s="59"/>
      <c r="BX6" s="59"/>
      <c r="BY6" s="59"/>
      <c r="BZ6" s="58" t="s">
        <v>147</v>
      </c>
      <c r="CA6" s="59"/>
      <c r="CB6" s="59"/>
      <c r="CC6" s="59"/>
      <c r="CD6" s="59"/>
      <c r="CE6" s="59"/>
      <c r="CF6" s="59"/>
      <c r="CG6" s="59"/>
      <c r="CH6" s="59"/>
      <c r="CI6" s="59"/>
      <c r="CJ6" s="59"/>
      <c r="CK6" s="58" t="s">
        <v>147</v>
      </c>
      <c r="CL6" s="59"/>
      <c r="CM6" s="59"/>
      <c r="CN6" s="59"/>
      <c r="CO6" s="59"/>
      <c r="CP6" s="59"/>
      <c r="CQ6" s="59"/>
      <c r="CR6" s="59"/>
      <c r="CS6" s="59"/>
      <c r="CT6" s="59"/>
      <c r="CU6" s="59"/>
      <c r="CV6" s="58" t="s">
        <v>147</v>
      </c>
      <c r="CW6" s="59"/>
      <c r="CX6" s="59"/>
      <c r="CY6" s="59"/>
      <c r="CZ6" s="59"/>
      <c r="DA6" s="59"/>
      <c r="DB6" s="59"/>
      <c r="DC6" s="59"/>
      <c r="DD6" s="59"/>
      <c r="DE6" s="59"/>
      <c r="DF6" s="59"/>
    </row>
    <row r="7" spans="1:110" ht="24.95" customHeight="1" thickBot="1">
      <c r="A7" s="301" t="s">
        <v>148</v>
      </c>
      <c r="B7" s="302"/>
      <c r="C7" s="303"/>
      <c r="D7" s="304"/>
      <c r="E7" s="65" t="s">
        <v>155</v>
      </c>
      <c r="F7" s="88" t="str">
        <f>IFERROR(ROUNDDOWN(AVERAGE(J9:J74),0),"該当なし")</f>
        <v>該当なし</v>
      </c>
      <c r="G7" s="65" t="s">
        <v>157</v>
      </c>
      <c r="H7" s="88">
        <f>IF(F7=点数リスト!$H$2,点数リスト!$L$2,IF(F7&gt;=点数リスト!$H$3,点数リスト!$L$3,IF(F7&gt;=点数リスト!$H$4,点数リスト!$L$4,IF(F7&gt;=点数リスト!$H$5,点数リスト!$L$5,IF(F7&gt;=点数リスト!$H$6,点数リスト!$L$6,IF(F7&gt;=点数リスト!$H$7,点数リスト!$L$7,IF(F7&gt;=点数リスト!$H$8,点数リスト!$L$8,IF(F7&gt;=点数リスト!$H$9,点数リスト!$L$9,点数リスト!$L$10))))))))</f>
        <v>0</v>
      </c>
      <c r="I7" s="318" t="str">
        <f>IF(COUNTIF(申請書!$C$86:$H$105,'工事成績評点(市内業者のみ)'!C7)=1,"","㊟申請書にも業種を記載してください")</f>
        <v>㊟申請書にも業種を記載してください</v>
      </c>
      <c r="J7" s="319"/>
      <c r="K7" s="320"/>
      <c r="L7" s="301" t="s">
        <v>148</v>
      </c>
      <c r="M7" s="302"/>
      <c r="N7" s="303"/>
      <c r="O7" s="304"/>
      <c r="P7" s="65" t="s">
        <v>155</v>
      </c>
      <c r="Q7" s="88" t="str">
        <f>IFERROR(ROUNDDOWN(AVERAGE(U9:U74),0),"該当なし")</f>
        <v>該当なし</v>
      </c>
      <c r="R7" s="65" t="s">
        <v>157</v>
      </c>
      <c r="S7" s="88">
        <f>IF(Q7=点数リスト!$H$2,点数リスト!$L$2,IF(Q7&gt;=点数リスト!$H$3,点数リスト!$L$3,IF(Q7&gt;=点数リスト!$H$4,点数リスト!$L$4,IF(Q7&gt;=点数リスト!$H$5,点数リスト!$L$5,IF(Q7&gt;=点数リスト!$H$6,点数リスト!$L$6,IF(Q7&gt;=点数リスト!$H$7,点数リスト!$L$7,IF(Q7&gt;=点数リスト!$H$8,点数リスト!$L$8,IF(Q7&gt;=点数リスト!$H$9,点数リスト!$L$9,点数リスト!$L$10))))))))</f>
        <v>0</v>
      </c>
      <c r="T7" s="318" t="str">
        <f>IF(COUNTIF(申請書!$C$86:$H$105,'工事成績評点(市内業者のみ)'!N7)=1,"","㊟申請書にも業種を記載してください")</f>
        <v>㊟申請書にも業種を記載してください</v>
      </c>
      <c r="U7" s="319"/>
      <c r="V7" s="320"/>
      <c r="W7" s="301" t="s">
        <v>148</v>
      </c>
      <c r="X7" s="302"/>
      <c r="Y7" s="303"/>
      <c r="Z7" s="304"/>
      <c r="AA7" s="65" t="s">
        <v>155</v>
      </c>
      <c r="AB7" s="88" t="str">
        <f>IFERROR(ROUNDDOWN(AVERAGE(AF9:AF74),0),"該当なし")</f>
        <v>該当なし</v>
      </c>
      <c r="AC7" s="65" t="s">
        <v>157</v>
      </c>
      <c r="AD7" s="88">
        <f>IF(AB7=点数リスト!$H$2,点数リスト!$L$2,IF(AB7&gt;=点数リスト!$H$3,点数リスト!$L$3,IF(AB7&gt;=点数リスト!$H$4,点数リスト!$L$4,IF(AB7&gt;=点数リスト!$H$5,点数リスト!$L$5,IF(AB7&gt;=点数リスト!$H$6,点数リスト!$L$6,IF(AB7&gt;=点数リスト!$H$7,点数リスト!$L$7,IF(AB7&gt;=点数リスト!$H$8,点数リスト!$L$8,IF(AB7&gt;=点数リスト!$H$9,点数リスト!$L$9,点数リスト!$L$10))))))))</f>
        <v>0</v>
      </c>
      <c r="AE7" s="318" t="str">
        <f>IF(COUNTIF(申請書!$C$86:$H$105,'工事成績評点(市内業者のみ)'!Y7)=1,"","㊟申請書にも業種を記載してください")</f>
        <v>㊟申請書にも業種を記載してください</v>
      </c>
      <c r="AF7" s="319"/>
      <c r="AG7" s="320"/>
      <c r="AH7" s="301" t="s">
        <v>148</v>
      </c>
      <c r="AI7" s="302"/>
      <c r="AJ7" s="303"/>
      <c r="AK7" s="304"/>
      <c r="AL7" s="65" t="s">
        <v>155</v>
      </c>
      <c r="AM7" s="88" t="str">
        <f>IFERROR(ROUNDDOWN(AVERAGE(AQ9:AQ74),0),"該当なし")</f>
        <v>該当なし</v>
      </c>
      <c r="AN7" s="65" t="s">
        <v>157</v>
      </c>
      <c r="AO7" s="88">
        <f>IF(AM7=点数リスト!$H$2,点数リスト!$L$2,IF(AM7&gt;=点数リスト!$H$3,点数リスト!$L$3,IF(AM7&gt;=点数リスト!$H$4,点数リスト!$L$4,IF(AM7&gt;=点数リスト!$H$5,点数リスト!$L$5,IF(AM7&gt;=点数リスト!$H$6,点数リスト!$L$6,IF(AM7&gt;=点数リスト!$H$7,点数リスト!$L$7,IF(AM7&gt;=点数リスト!$H$8,点数リスト!$L$8,IF(AM7&gt;=点数リスト!$H$9,点数リスト!$L$9,点数リスト!$L$10))))))))</f>
        <v>0</v>
      </c>
      <c r="AP7" s="318" t="str">
        <f>IF(COUNTIF(申請書!$C$86:$H$105,'工事成績評点(市内業者のみ)'!AJ7)=1,"","㊟申請書にも業種を記載してください")</f>
        <v>㊟申請書にも業種を記載してください</v>
      </c>
      <c r="AQ7" s="319"/>
      <c r="AR7" s="320"/>
      <c r="AS7" s="301" t="s">
        <v>148</v>
      </c>
      <c r="AT7" s="302"/>
      <c r="AU7" s="303"/>
      <c r="AV7" s="304"/>
      <c r="AW7" s="65" t="s">
        <v>155</v>
      </c>
      <c r="AX7" s="88" t="str">
        <f>IFERROR(ROUNDDOWN(AVERAGE(BB9:BB74),0),"該当なし")</f>
        <v>該当なし</v>
      </c>
      <c r="AY7" s="65" t="s">
        <v>157</v>
      </c>
      <c r="AZ7" s="88">
        <f>IF(AX7=点数リスト!$H$2,点数リスト!$L$2,IF(AX7&gt;=点数リスト!$H$3,点数リスト!$L$3,IF(AX7&gt;=点数リスト!$H$4,点数リスト!$L$4,IF(AX7&gt;=点数リスト!$H$5,点数リスト!$L$5,IF(AX7&gt;=点数リスト!$H$6,点数リスト!$L$6,IF(AX7&gt;=点数リスト!$H$7,点数リスト!$L$7,IF(AX7&gt;=点数リスト!$H$8,点数リスト!$L$8,IF(AX7&gt;=点数リスト!$H$9,点数リスト!$L$9,点数リスト!$L$10))))))))</f>
        <v>0</v>
      </c>
      <c r="BA7" s="318" t="str">
        <f>IF(COUNTIF(申請書!$C$86:$H$105,'工事成績評点(市内業者のみ)'!AU7)=1,"","㊟申請書にも業種を記載してください")</f>
        <v>㊟申請書にも業種を記載してください</v>
      </c>
      <c r="BB7" s="319"/>
      <c r="BC7" s="320"/>
      <c r="BD7" s="301" t="s">
        <v>148</v>
      </c>
      <c r="BE7" s="302"/>
      <c r="BF7" s="303"/>
      <c r="BG7" s="304"/>
      <c r="BH7" s="65" t="s">
        <v>155</v>
      </c>
      <c r="BI7" s="88" t="str">
        <f>IFERROR(ROUNDDOWN(AVERAGE(BM9:BM74),0),"該当なし")</f>
        <v>該当なし</v>
      </c>
      <c r="BJ7" s="65" t="s">
        <v>157</v>
      </c>
      <c r="BK7" s="88">
        <f>IF(BI7=点数リスト!$H$2,点数リスト!$L$2,IF(BI7&gt;=点数リスト!$H$3,点数リスト!$L$3,IF(BI7&gt;=点数リスト!$H$4,点数リスト!$L$4,IF(BI7&gt;=点数リスト!$H$5,点数リスト!$L$5,IF(BI7&gt;=点数リスト!$H$6,点数リスト!$L$6,IF(BI7&gt;=点数リスト!$H$7,点数リスト!$L$7,IF(BI7&gt;=点数リスト!$H$8,点数リスト!$L$8,IF(BI7&gt;=点数リスト!$H$9,点数リスト!$L$9,点数リスト!$L$10))))))))</f>
        <v>0</v>
      </c>
      <c r="BL7" s="318" t="str">
        <f>IF(COUNTIF(申請書!$C$86:$H$105,'工事成績評点(市内業者のみ)'!BF7)=1,"","㊟申請書にも業種を記載してください")</f>
        <v>㊟申請書にも業種を記載してください</v>
      </c>
      <c r="BM7" s="319"/>
      <c r="BN7" s="320"/>
      <c r="BO7" s="301" t="s">
        <v>148</v>
      </c>
      <c r="BP7" s="302"/>
      <c r="BQ7" s="303"/>
      <c r="BR7" s="304"/>
      <c r="BS7" s="65" t="s">
        <v>155</v>
      </c>
      <c r="BT7" s="88" t="str">
        <f>IFERROR(ROUNDDOWN(AVERAGE(BX9:BX74),0),"該当なし")</f>
        <v>該当なし</v>
      </c>
      <c r="BU7" s="65" t="s">
        <v>157</v>
      </c>
      <c r="BV7" s="88">
        <f>IF(BT7=点数リスト!$H$2,点数リスト!$L$2,IF(BT7&gt;=点数リスト!$H$3,点数リスト!$L$3,IF(BT7&gt;=点数リスト!$H$4,点数リスト!$L$4,IF(BT7&gt;=点数リスト!$H$5,点数リスト!$L$5,IF(BT7&gt;=点数リスト!$H$6,点数リスト!$L$6,IF(BT7&gt;=点数リスト!$H$7,点数リスト!$L$7,IF(BT7&gt;=点数リスト!$H$8,点数リスト!$L$8,IF(BT7&gt;=点数リスト!$H$9,点数リスト!$L$9,点数リスト!$L$10))))))))</f>
        <v>0</v>
      </c>
      <c r="BW7" s="318" t="str">
        <f>IF(COUNTIF(申請書!$C$86:$H$105,'工事成績評点(市内業者のみ)'!BQ7)=1,"","㊟申請書にも業種を記載してください")</f>
        <v>㊟申請書にも業種を記載してください</v>
      </c>
      <c r="BX7" s="319"/>
      <c r="BY7" s="320"/>
      <c r="BZ7" s="301" t="s">
        <v>148</v>
      </c>
      <c r="CA7" s="302"/>
      <c r="CB7" s="303"/>
      <c r="CC7" s="304"/>
      <c r="CD7" s="65" t="s">
        <v>155</v>
      </c>
      <c r="CE7" s="88" t="str">
        <f>IFERROR(ROUNDDOWN(AVERAGE(CI9:CI74),0),"該当なし")</f>
        <v>該当なし</v>
      </c>
      <c r="CF7" s="65" t="s">
        <v>157</v>
      </c>
      <c r="CG7" s="88">
        <f>IF(CE7=点数リスト!$H$2,点数リスト!$L$2,IF(CE7&gt;=点数リスト!$H$3,点数リスト!$L$3,IF(CE7&gt;=点数リスト!$H$4,点数リスト!$L$4,IF(CE7&gt;=点数リスト!$H$5,点数リスト!$L$5,IF(CE7&gt;=点数リスト!$H$6,点数リスト!$L$6,IF(CE7&gt;=点数リスト!$H$7,点数リスト!$L$7,IF(CE7&gt;=点数リスト!$H$8,点数リスト!$L$8,IF(CE7&gt;=点数リスト!$H$9,点数リスト!$L$9,点数リスト!$L$10))))))))</f>
        <v>0</v>
      </c>
      <c r="CH7" s="318" t="str">
        <f>IF(COUNTIF(申請書!$C$86:$H$105,'工事成績評点(市内業者のみ)'!CB7)=1,"","㊟申請書にも業種を記載してください")</f>
        <v>㊟申請書にも業種を記載してください</v>
      </c>
      <c r="CI7" s="319"/>
      <c r="CJ7" s="320"/>
      <c r="CK7" s="301" t="s">
        <v>148</v>
      </c>
      <c r="CL7" s="302"/>
      <c r="CM7" s="303"/>
      <c r="CN7" s="304"/>
      <c r="CO7" s="65" t="s">
        <v>155</v>
      </c>
      <c r="CP7" s="88" t="str">
        <f>IFERROR(ROUNDDOWN(AVERAGE(CT9:CT74),0),"該当なし")</f>
        <v>該当なし</v>
      </c>
      <c r="CQ7" s="65" t="s">
        <v>157</v>
      </c>
      <c r="CR7" s="88">
        <f>IF(CP7=点数リスト!$H$2,点数リスト!$L$2,IF(CP7&gt;=点数リスト!$H$3,点数リスト!$L$3,IF(CP7&gt;=点数リスト!$H$4,点数リスト!$L$4,IF(CP7&gt;=点数リスト!$H$5,点数リスト!$L$5,IF(CP7&gt;=点数リスト!$H$6,点数リスト!$L$6,IF(CP7&gt;=点数リスト!$H$7,点数リスト!$L$7,IF(CP7&gt;=点数リスト!$H$8,点数リスト!$L$8,IF(CP7&gt;=点数リスト!$H$9,点数リスト!$L$9,点数リスト!$L$10))))))))</f>
        <v>0</v>
      </c>
      <c r="CS7" s="318" t="str">
        <f>IF(COUNTIF(申請書!$C$86:$H$105,'工事成績評点(市内業者のみ)'!CM7)=1,"","㊟申請書にも業種を記載してください")</f>
        <v>㊟申請書にも業種を記載してください</v>
      </c>
      <c r="CT7" s="319"/>
      <c r="CU7" s="320"/>
      <c r="CV7" s="301" t="s">
        <v>148</v>
      </c>
      <c r="CW7" s="302"/>
      <c r="CX7" s="303"/>
      <c r="CY7" s="304"/>
      <c r="CZ7" s="65" t="s">
        <v>155</v>
      </c>
      <c r="DA7" s="88" t="str">
        <f>IFERROR(ROUNDDOWN(AVERAGE(DE9:DE74),0),"該当なし")</f>
        <v>該当なし</v>
      </c>
      <c r="DB7" s="65" t="s">
        <v>157</v>
      </c>
      <c r="DC7" s="88">
        <f>IF(DA7=点数リスト!$H$2,点数リスト!$L$2,IF(DA7&gt;=点数リスト!$H$3,点数リスト!$L$3,IF(DA7&gt;=点数リスト!$H$4,点数リスト!$L$4,IF(DA7&gt;=点数リスト!$H$5,点数リスト!$L$5,IF(DA7&gt;=点数リスト!$H$6,点数リスト!$L$6,IF(DA7&gt;=点数リスト!$H$7,点数リスト!$L$7,IF(DA7&gt;=点数リスト!$H$8,点数リスト!$L$8,IF(DA7&gt;=点数リスト!$H$9,点数リスト!$L$9,点数リスト!$L$10))))))))</f>
        <v>0</v>
      </c>
      <c r="DD7" s="318" t="str">
        <f>IF(COUNTIF(申請書!$C$86:$H$105,'工事成績評点(市内業者のみ)'!CX7)=1,"","㊟申請書にも業種を記載してください")</f>
        <v>㊟申請書にも業種を記載してください</v>
      </c>
      <c r="DE7" s="319"/>
      <c r="DF7" s="320"/>
    </row>
    <row r="8" spans="1:110" ht="24.95" customHeight="1">
      <c r="A8" s="61" t="s">
        <v>149</v>
      </c>
      <c r="B8" s="305" t="s">
        <v>150</v>
      </c>
      <c r="C8" s="316"/>
      <c r="D8" s="316"/>
      <c r="E8" s="316"/>
      <c r="F8" s="316"/>
      <c r="G8" s="317"/>
      <c r="H8" s="64" t="s">
        <v>151</v>
      </c>
      <c r="I8" s="64" t="s">
        <v>152</v>
      </c>
      <c r="J8" s="305" t="s">
        <v>153</v>
      </c>
      <c r="K8" s="306"/>
      <c r="L8" s="61" t="s">
        <v>149</v>
      </c>
      <c r="M8" s="305" t="s">
        <v>150</v>
      </c>
      <c r="N8" s="316"/>
      <c r="O8" s="316"/>
      <c r="P8" s="316"/>
      <c r="Q8" s="316"/>
      <c r="R8" s="317"/>
      <c r="S8" s="64" t="s">
        <v>151</v>
      </c>
      <c r="T8" s="64" t="s">
        <v>152</v>
      </c>
      <c r="U8" s="305" t="s">
        <v>153</v>
      </c>
      <c r="V8" s="306"/>
      <c r="W8" s="61" t="s">
        <v>149</v>
      </c>
      <c r="X8" s="305" t="s">
        <v>150</v>
      </c>
      <c r="Y8" s="316"/>
      <c r="Z8" s="316"/>
      <c r="AA8" s="316"/>
      <c r="AB8" s="316"/>
      <c r="AC8" s="317"/>
      <c r="AD8" s="64" t="s">
        <v>151</v>
      </c>
      <c r="AE8" s="64" t="s">
        <v>152</v>
      </c>
      <c r="AF8" s="305" t="s">
        <v>153</v>
      </c>
      <c r="AG8" s="306"/>
      <c r="AH8" s="61" t="s">
        <v>149</v>
      </c>
      <c r="AI8" s="305" t="s">
        <v>150</v>
      </c>
      <c r="AJ8" s="316"/>
      <c r="AK8" s="316"/>
      <c r="AL8" s="316"/>
      <c r="AM8" s="316"/>
      <c r="AN8" s="317"/>
      <c r="AO8" s="64" t="s">
        <v>151</v>
      </c>
      <c r="AP8" s="64" t="s">
        <v>152</v>
      </c>
      <c r="AQ8" s="305" t="s">
        <v>153</v>
      </c>
      <c r="AR8" s="306"/>
      <c r="AS8" s="61" t="s">
        <v>149</v>
      </c>
      <c r="AT8" s="305" t="s">
        <v>150</v>
      </c>
      <c r="AU8" s="316"/>
      <c r="AV8" s="316"/>
      <c r="AW8" s="316"/>
      <c r="AX8" s="316"/>
      <c r="AY8" s="317"/>
      <c r="AZ8" s="64" t="s">
        <v>151</v>
      </c>
      <c r="BA8" s="64" t="s">
        <v>152</v>
      </c>
      <c r="BB8" s="305" t="s">
        <v>153</v>
      </c>
      <c r="BC8" s="306"/>
      <c r="BD8" s="61" t="s">
        <v>149</v>
      </c>
      <c r="BE8" s="305" t="s">
        <v>150</v>
      </c>
      <c r="BF8" s="316"/>
      <c r="BG8" s="316"/>
      <c r="BH8" s="316"/>
      <c r="BI8" s="316"/>
      <c r="BJ8" s="317"/>
      <c r="BK8" s="64" t="s">
        <v>151</v>
      </c>
      <c r="BL8" s="64" t="s">
        <v>152</v>
      </c>
      <c r="BM8" s="305" t="s">
        <v>153</v>
      </c>
      <c r="BN8" s="306"/>
      <c r="BO8" s="61" t="s">
        <v>149</v>
      </c>
      <c r="BP8" s="305" t="s">
        <v>150</v>
      </c>
      <c r="BQ8" s="316"/>
      <c r="BR8" s="316"/>
      <c r="BS8" s="316"/>
      <c r="BT8" s="316"/>
      <c r="BU8" s="317"/>
      <c r="BV8" s="64" t="s">
        <v>151</v>
      </c>
      <c r="BW8" s="64" t="s">
        <v>152</v>
      </c>
      <c r="BX8" s="305" t="s">
        <v>153</v>
      </c>
      <c r="BY8" s="306"/>
      <c r="BZ8" s="61" t="s">
        <v>149</v>
      </c>
      <c r="CA8" s="305" t="s">
        <v>150</v>
      </c>
      <c r="CB8" s="316"/>
      <c r="CC8" s="316"/>
      <c r="CD8" s="316"/>
      <c r="CE8" s="316"/>
      <c r="CF8" s="317"/>
      <c r="CG8" s="64" t="s">
        <v>151</v>
      </c>
      <c r="CH8" s="64" t="s">
        <v>152</v>
      </c>
      <c r="CI8" s="305" t="s">
        <v>153</v>
      </c>
      <c r="CJ8" s="306"/>
      <c r="CK8" s="61" t="s">
        <v>149</v>
      </c>
      <c r="CL8" s="305" t="s">
        <v>150</v>
      </c>
      <c r="CM8" s="316"/>
      <c r="CN8" s="316"/>
      <c r="CO8" s="316"/>
      <c r="CP8" s="316"/>
      <c r="CQ8" s="317"/>
      <c r="CR8" s="64" t="s">
        <v>151</v>
      </c>
      <c r="CS8" s="64" t="s">
        <v>152</v>
      </c>
      <c r="CT8" s="305" t="s">
        <v>153</v>
      </c>
      <c r="CU8" s="306"/>
      <c r="CV8" s="61" t="s">
        <v>149</v>
      </c>
      <c r="CW8" s="305" t="s">
        <v>150</v>
      </c>
      <c r="CX8" s="316"/>
      <c r="CY8" s="316"/>
      <c r="CZ8" s="316"/>
      <c r="DA8" s="316"/>
      <c r="DB8" s="317"/>
      <c r="DC8" s="64" t="s">
        <v>151</v>
      </c>
      <c r="DD8" s="64" t="s">
        <v>152</v>
      </c>
      <c r="DE8" s="305" t="s">
        <v>153</v>
      </c>
      <c r="DF8" s="306"/>
    </row>
    <row r="9" spans="1:110" ht="27" customHeight="1">
      <c r="A9" s="81">
        <f>ROW()-8</f>
        <v>1</v>
      </c>
      <c r="B9" s="313"/>
      <c r="C9" s="314"/>
      <c r="D9" s="314"/>
      <c r="E9" s="314"/>
      <c r="F9" s="314"/>
      <c r="G9" s="315"/>
      <c r="H9" s="100"/>
      <c r="I9" s="101"/>
      <c r="J9" s="102"/>
      <c r="K9" s="84" t="s">
        <v>154</v>
      </c>
      <c r="L9" s="81">
        <f>ROW()-8</f>
        <v>1</v>
      </c>
      <c r="M9" s="313"/>
      <c r="N9" s="314"/>
      <c r="O9" s="314"/>
      <c r="P9" s="314"/>
      <c r="Q9" s="314"/>
      <c r="R9" s="315"/>
      <c r="S9" s="100"/>
      <c r="T9" s="101"/>
      <c r="U9" s="102"/>
      <c r="V9" s="84" t="s">
        <v>154</v>
      </c>
      <c r="W9" s="81">
        <f>ROW()-8</f>
        <v>1</v>
      </c>
      <c r="X9" s="313"/>
      <c r="Y9" s="314"/>
      <c r="Z9" s="314"/>
      <c r="AA9" s="314"/>
      <c r="AB9" s="314"/>
      <c r="AC9" s="315"/>
      <c r="AD9" s="100"/>
      <c r="AE9" s="101"/>
      <c r="AF9" s="102"/>
      <c r="AG9" s="84" t="s">
        <v>154</v>
      </c>
      <c r="AH9" s="81">
        <f>ROW()-8</f>
        <v>1</v>
      </c>
      <c r="AI9" s="313"/>
      <c r="AJ9" s="314"/>
      <c r="AK9" s="314"/>
      <c r="AL9" s="314"/>
      <c r="AM9" s="314"/>
      <c r="AN9" s="315"/>
      <c r="AO9" s="100"/>
      <c r="AP9" s="101"/>
      <c r="AQ9" s="102"/>
      <c r="AR9" s="84" t="s">
        <v>154</v>
      </c>
      <c r="AS9" s="81">
        <f>ROW()-8</f>
        <v>1</v>
      </c>
      <c r="AT9" s="313"/>
      <c r="AU9" s="314"/>
      <c r="AV9" s="314"/>
      <c r="AW9" s="314"/>
      <c r="AX9" s="314"/>
      <c r="AY9" s="315"/>
      <c r="AZ9" s="100"/>
      <c r="BA9" s="101"/>
      <c r="BB9" s="102"/>
      <c r="BC9" s="84" t="s">
        <v>154</v>
      </c>
      <c r="BD9" s="81">
        <f>ROW()-8</f>
        <v>1</v>
      </c>
      <c r="BE9" s="313"/>
      <c r="BF9" s="314"/>
      <c r="BG9" s="314"/>
      <c r="BH9" s="314"/>
      <c r="BI9" s="314"/>
      <c r="BJ9" s="315"/>
      <c r="BK9" s="100"/>
      <c r="BL9" s="101"/>
      <c r="BM9" s="102"/>
      <c r="BN9" s="84" t="s">
        <v>154</v>
      </c>
      <c r="BO9" s="81">
        <f>ROW()-8</f>
        <v>1</v>
      </c>
      <c r="BP9" s="313"/>
      <c r="BQ9" s="314"/>
      <c r="BR9" s="314"/>
      <c r="BS9" s="314"/>
      <c r="BT9" s="314"/>
      <c r="BU9" s="315"/>
      <c r="BV9" s="100"/>
      <c r="BW9" s="101"/>
      <c r="BX9" s="102"/>
      <c r="BY9" s="84" t="s">
        <v>154</v>
      </c>
      <c r="BZ9" s="81">
        <f>ROW()-8</f>
        <v>1</v>
      </c>
      <c r="CA9" s="313"/>
      <c r="CB9" s="314"/>
      <c r="CC9" s="314"/>
      <c r="CD9" s="314"/>
      <c r="CE9" s="314"/>
      <c r="CF9" s="315"/>
      <c r="CG9" s="100"/>
      <c r="CH9" s="101"/>
      <c r="CI9" s="102"/>
      <c r="CJ9" s="84" t="s">
        <v>154</v>
      </c>
      <c r="CK9" s="81">
        <f>ROW()-8</f>
        <v>1</v>
      </c>
      <c r="CL9" s="313"/>
      <c r="CM9" s="314"/>
      <c r="CN9" s="314"/>
      <c r="CO9" s="314"/>
      <c r="CP9" s="314"/>
      <c r="CQ9" s="315"/>
      <c r="CR9" s="100"/>
      <c r="CS9" s="101"/>
      <c r="CT9" s="102"/>
      <c r="CU9" s="84" t="s">
        <v>154</v>
      </c>
      <c r="CV9" s="81">
        <f>ROW()-8</f>
        <v>1</v>
      </c>
      <c r="CW9" s="313"/>
      <c r="CX9" s="314"/>
      <c r="CY9" s="314"/>
      <c r="CZ9" s="314"/>
      <c r="DA9" s="314"/>
      <c r="DB9" s="315"/>
      <c r="DC9" s="100"/>
      <c r="DD9" s="101"/>
      <c r="DE9" s="102"/>
      <c r="DF9" s="84" t="s">
        <v>154</v>
      </c>
    </row>
    <row r="10" spans="1:110" ht="27" customHeight="1">
      <c r="A10" s="82">
        <f t="shared" ref="A10:A48" si="0">ROW()-8</f>
        <v>2</v>
      </c>
      <c r="B10" s="307"/>
      <c r="C10" s="308"/>
      <c r="D10" s="308"/>
      <c r="E10" s="308"/>
      <c r="F10" s="308"/>
      <c r="G10" s="309"/>
      <c r="H10" s="103"/>
      <c r="I10" s="104"/>
      <c r="J10" s="105"/>
      <c r="K10" s="85" t="s">
        <v>154</v>
      </c>
      <c r="L10" s="82">
        <f t="shared" ref="L10:L48" si="1">ROW()-8</f>
        <v>2</v>
      </c>
      <c r="M10" s="307"/>
      <c r="N10" s="308"/>
      <c r="O10" s="308"/>
      <c r="P10" s="308"/>
      <c r="Q10" s="308"/>
      <c r="R10" s="309"/>
      <c r="S10" s="103"/>
      <c r="T10" s="104"/>
      <c r="U10" s="105"/>
      <c r="V10" s="85" t="s">
        <v>154</v>
      </c>
      <c r="W10" s="82">
        <f t="shared" ref="W10:W48" si="2">ROW()-8</f>
        <v>2</v>
      </c>
      <c r="X10" s="307"/>
      <c r="Y10" s="308"/>
      <c r="Z10" s="308"/>
      <c r="AA10" s="308"/>
      <c r="AB10" s="308"/>
      <c r="AC10" s="309"/>
      <c r="AD10" s="103"/>
      <c r="AE10" s="104"/>
      <c r="AF10" s="105"/>
      <c r="AG10" s="85" t="s">
        <v>154</v>
      </c>
      <c r="AH10" s="82">
        <f t="shared" ref="AH10:AH48" si="3">ROW()-8</f>
        <v>2</v>
      </c>
      <c r="AI10" s="307"/>
      <c r="AJ10" s="308"/>
      <c r="AK10" s="308"/>
      <c r="AL10" s="308"/>
      <c r="AM10" s="308"/>
      <c r="AN10" s="309"/>
      <c r="AO10" s="103"/>
      <c r="AP10" s="104"/>
      <c r="AQ10" s="105"/>
      <c r="AR10" s="85" t="s">
        <v>154</v>
      </c>
      <c r="AS10" s="82">
        <f t="shared" ref="AS10:AS48" si="4">ROW()-8</f>
        <v>2</v>
      </c>
      <c r="AT10" s="307"/>
      <c r="AU10" s="308"/>
      <c r="AV10" s="308"/>
      <c r="AW10" s="308"/>
      <c r="AX10" s="308"/>
      <c r="AY10" s="309"/>
      <c r="AZ10" s="103"/>
      <c r="BA10" s="104"/>
      <c r="BB10" s="105"/>
      <c r="BC10" s="85" t="s">
        <v>154</v>
      </c>
      <c r="BD10" s="82">
        <f t="shared" ref="BD10:BD48" si="5">ROW()-8</f>
        <v>2</v>
      </c>
      <c r="BE10" s="307"/>
      <c r="BF10" s="308"/>
      <c r="BG10" s="308"/>
      <c r="BH10" s="308"/>
      <c r="BI10" s="308"/>
      <c r="BJ10" s="309"/>
      <c r="BK10" s="103"/>
      <c r="BL10" s="104"/>
      <c r="BM10" s="105"/>
      <c r="BN10" s="85" t="s">
        <v>154</v>
      </c>
      <c r="BO10" s="82">
        <f t="shared" ref="BO10:BO48" si="6">ROW()-8</f>
        <v>2</v>
      </c>
      <c r="BP10" s="307"/>
      <c r="BQ10" s="308"/>
      <c r="BR10" s="308"/>
      <c r="BS10" s="308"/>
      <c r="BT10" s="308"/>
      <c r="BU10" s="309"/>
      <c r="BV10" s="103"/>
      <c r="BW10" s="104"/>
      <c r="BX10" s="105"/>
      <c r="BY10" s="85" t="s">
        <v>154</v>
      </c>
      <c r="BZ10" s="82">
        <f t="shared" ref="BZ10:BZ48" si="7">ROW()-8</f>
        <v>2</v>
      </c>
      <c r="CA10" s="307"/>
      <c r="CB10" s="308"/>
      <c r="CC10" s="308"/>
      <c r="CD10" s="308"/>
      <c r="CE10" s="308"/>
      <c r="CF10" s="309"/>
      <c r="CG10" s="103"/>
      <c r="CH10" s="104"/>
      <c r="CI10" s="105"/>
      <c r="CJ10" s="85" t="s">
        <v>154</v>
      </c>
      <c r="CK10" s="82">
        <f t="shared" ref="CK10:CK48" si="8">ROW()-8</f>
        <v>2</v>
      </c>
      <c r="CL10" s="307"/>
      <c r="CM10" s="308"/>
      <c r="CN10" s="308"/>
      <c r="CO10" s="308"/>
      <c r="CP10" s="308"/>
      <c r="CQ10" s="309"/>
      <c r="CR10" s="103"/>
      <c r="CS10" s="104"/>
      <c r="CT10" s="105"/>
      <c r="CU10" s="85" t="s">
        <v>154</v>
      </c>
      <c r="CV10" s="82">
        <f t="shared" ref="CV10:CV48" si="9">ROW()-8</f>
        <v>2</v>
      </c>
      <c r="CW10" s="307"/>
      <c r="CX10" s="308"/>
      <c r="CY10" s="308"/>
      <c r="CZ10" s="308"/>
      <c r="DA10" s="308"/>
      <c r="DB10" s="309"/>
      <c r="DC10" s="103"/>
      <c r="DD10" s="104"/>
      <c r="DE10" s="105"/>
      <c r="DF10" s="85" t="s">
        <v>154</v>
      </c>
    </row>
    <row r="11" spans="1:110" ht="27" customHeight="1">
      <c r="A11" s="82">
        <f t="shared" si="0"/>
        <v>3</v>
      </c>
      <c r="B11" s="307"/>
      <c r="C11" s="308"/>
      <c r="D11" s="308"/>
      <c r="E11" s="308"/>
      <c r="F11" s="308"/>
      <c r="G11" s="309"/>
      <c r="H11" s="103"/>
      <c r="I11" s="104"/>
      <c r="J11" s="105"/>
      <c r="K11" s="85" t="s">
        <v>154</v>
      </c>
      <c r="L11" s="82">
        <f t="shared" si="1"/>
        <v>3</v>
      </c>
      <c r="M11" s="307"/>
      <c r="N11" s="308"/>
      <c r="O11" s="308"/>
      <c r="P11" s="308"/>
      <c r="Q11" s="308"/>
      <c r="R11" s="309"/>
      <c r="S11" s="103"/>
      <c r="T11" s="104"/>
      <c r="U11" s="105"/>
      <c r="V11" s="85" t="s">
        <v>154</v>
      </c>
      <c r="W11" s="82">
        <f t="shared" si="2"/>
        <v>3</v>
      </c>
      <c r="X11" s="307"/>
      <c r="Y11" s="308"/>
      <c r="Z11" s="308"/>
      <c r="AA11" s="308"/>
      <c r="AB11" s="308"/>
      <c r="AC11" s="309"/>
      <c r="AD11" s="103"/>
      <c r="AE11" s="104"/>
      <c r="AF11" s="105"/>
      <c r="AG11" s="85" t="s">
        <v>154</v>
      </c>
      <c r="AH11" s="82">
        <f t="shared" si="3"/>
        <v>3</v>
      </c>
      <c r="AI11" s="307"/>
      <c r="AJ11" s="308"/>
      <c r="AK11" s="308"/>
      <c r="AL11" s="308"/>
      <c r="AM11" s="308"/>
      <c r="AN11" s="309"/>
      <c r="AO11" s="103"/>
      <c r="AP11" s="104"/>
      <c r="AQ11" s="105"/>
      <c r="AR11" s="85" t="s">
        <v>154</v>
      </c>
      <c r="AS11" s="82">
        <f t="shared" si="4"/>
        <v>3</v>
      </c>
      <c r="AT11" s="307"/>
      <c r="AU11" s="308"/>
      <c r="AV11" s="308"/>
      <c r="AW11" s="308"/>
      <c r="AX11" s="308"/>
      <c r="AY11" s="309"/>
      <c r="AZ11" s="103"/>
      <c r="BA11" s="104"/>
      <c r="BB11" s="105"/>
      <c r="BC11" s="85" t="s">
        <v>154</v>
      </c>
      <c r="BD11" s="82">
        <f t="shared" si="5"/>
        <v>3</v>
      </c>
      <c r="BE11" s="307"/>
      <c r="BF11" s="308"/>
      <c r="BG11" s="308"/>
      <c r="BH11" s="308"/>
      <c r="BI11" s="308"/>
      <c r="BJ11" s="309"/>
      <c r="BK11" s="103"/>
      <c r="BL11" s="104"/>
      <c r="BM11" s="105"/>
      <c r="BN11" s="85" t="s">
        <v>154</v>
      </c>
      <c r="BO11" s="82">
        <f t="shared" si="6"/>
        <v>3</v>
      </c>
      <c r="BP11" s="307"/>
      <c r="BQ11" s="308"/>
      <c r="BR11" s="308"/>
      <c r="BS11" s="308"/>
      <c r="BT11" s="308"/>
      <c r="BU11" s="309"/>
      <c r="BV11" s="103"/>
      <c r="BW11" s="104"/>
      <c r="BX11" s="105"/>
      <c r="BY11" s="85" t="s">
        <v>154</v>
      </c>
      <c r="BZ11" s="82">
        <f t="shared" si="7"/>
        <v>3</v>
      </c>
      <c r="CA11" s="307"/>
      <c r="CB11" s="308"/>
      <c r="CC11" s="308"/>
      <c r="CD11" s="308"/>
      <c r="CE11" s="308"/>
      <c r="CF11" s="309"/>
      <c r="CG11" s="103"/>
      <c r="CH11" s="104"/>
      <c r="CI11" s="105"/>
      <c r="CJ11" s="85" t="s">
        <v>154</v>
      </c>
      <c r="CK11" s="82">
        <f t="shared" si="8"/>
        <v>3</v>
      </c>
      <c r="CL11" s="307"/>
      <c r="CM11" s="308"/>
      <c r="CN11" s="308"/>
      <c r="CO11" s="308"/>
      <c r="CP11" s="308"/>
      <c r="CQ11" s="309"/>
      <c r="CR11" s="103"/>
      <c r="CS11" s="104"/>
      <c r="CT11" s="105"/>
      <c r="CU11" s="85" t="s">
        <v>154</v>
      </c>
      <c r="CV11" s="82">
        <f t="shared" si="9"/>
        <v>3</v>
      </c>
      <c r="CW11" s="307"/>
      <c r="CX11" s="308"/>
      <c r="CY11" s="308"/>
      <c r="CZ11" s="308"/>
      <c r="DA11" s="308"/>
      <c r="DB11" s="309"/>
      <c r="DC11" s="103"/>
      <c r="DD11" s="104"/>
      <c r="DE11" s="105"/>
      <c r="DF11" s="85" t="s">
        <v>154</v>
      </c>
    </row>
    <row r="12" spans="1:110" ht="27" customHeight="1">
      <c r="A12" s="82">
        <f t="shared" si="0"/>
        <v>4</v>
      </c>
      <c r="B12" s="307"/>
      <c r="C12" s="308"/>
      <c r="D12" s="308"/>
      <c r="E12" s="308"/>
      <c r="F12" s="308"/>
      <c r="G12" s="309"/>
      <c r="H12" s="103"/>
      <c r="I12" s="104"/>
      <c r="J12" s="105"/>
      <c r="K12" s="85" t="s">
        <v>154</v>
      </c>
      <c r="L12" s="82">
        <f t="shared" si="1"/>
        <v>4</v>
      </c>
      <c r="M12" s="307"/>
      <c r="N12" s="308"/>
      <c r="O12" s="308"/>
      <c r="P12" s="308"/>
      <c r="Q12" s="308"/>
      <c r="R12" s="309"/>
      <c r="S12" s="103"/>
      <c r="T12" s="104"/>
      <c r="U12" s="105"/>
      <c r="V12" s="85" t="s">
        <v>154</v>
      </c>
      <c r="W12" s="82">
        <f t="shared" si="2"/>
        <v>4</v>
      </c>
      <c r="X12" s="307"/>
      <c r="Y12" s="308"/>
      <c r="Z12" s="308"/>
      <c r="AA12" s="308"/>
      <c r="AB12" s="308"/>
      <c r="AC12" s="309"/>
      <c r="AD12" s="103"/>
      <c r="AE12" s="104"/>
      <c r="AF12" s="105"/>
      <c r="AG12" s="85" t="s">
        <v>154</v>
      </c>
      <c r="AH12" s="82">
        <f t="shared" si="3"/>
        <v>4</v>
      </c>
      <c r="AI12" s="307"/>
      <c r="AJ12" s="308"/>
      <c r="AK12" s="308"/>
      <c r="AL12" s="308"/>
      <c r="AM12" s="308"/>
      <c r="AN12" s="309"/>
      <c r="AO12" s="103"/>
      <c r="AP12" s="104"/>
      <c r="AQ12" s="105"/>
      <c r="AR12" s="85" t="s">
        <v>154</v>
      </c>
      <c r="AS12" s="82">
        <f t="shared" si="4"/>
        <v>4</v>
      </c>
      <c r="AT12" s="307"/>
      <c r="AU12" s="308"/>
      <c r="AV12" s="308"/>
      <c r="AW12" s="308"/>
      <c r="AX12" s="308"/>
      <c r="AY12" s="309"/>
      <c r="AZ12" s="103"/>
      <c r="BA12" s="104"/>
      <c r="BB12" s="105"/>
      <c r="BC12" s="85" t="s">
        <v>154</v>
      </c>
      <c r="BD12" s="82">
        <f t="shared" si="5"/>
        <v>4</v>
      </c>
      <c r="BE12" s="307"/>
      <c r="BF12" s="308"/>
      <c r="BG12" s="308"/>
      <c r="BH12" s="308"/>
      <c r="BI12" s="308"/>
      <c r="BJ12" s="309"/>
      <c r="BK12" s="103"/>
      <c r="BL12" s="104"/>
      <c r="BM12" s="105"/>
      <c r="BN12" s="85" t="s">
        <v>154</v>
      </c>
      <c r="BO12" s="82">
        <f t="shared" si="6"/>
        <v>4</v>
      </c>
      <c r="BP12" s="307"/>
      <c r="BQ12" s="308"/>
      <c r="BR12" s="308"/>
      <c r="BS12" s="308"/>
      <c r="BT12" s="308"/>
      <c r="BU12" s="309"/>
      <c r="BV12" s="103"/>
      <c r="BW12" s="104"/>
      <c r="BX12" s="105"/>
      <c r="BY12" s="85" t="s">
        <v>154</v>
      </c>
      <c r="BZ12" s="82">
        <f t="shared" si="7"/>
        <v>4</v>
      </c>
      <c r="CA12" s="307"/>
      <c r="CB12" s="308"/>
      <c r="CC12" s="308"/>
      <c r="CD12" s="308"/>
      <c r="CE12" s="308"/>
      <c r="CF12" s="309"/>
      <c r="CG12" s="103"/>
      <c r="CH12" s="104"/>
      <c r="CI12" s="105"/>
      <c r="CJ12" s="85" t="s">
        <v>154</v>
      </c>
      <c r="CK12" s="82">
        <f t="shared" si="8"/>
        <v>4</v>
      </c>
      <c r="CL12" s="307"/>
      <c r="CM12" s="308"/>
      <c r="CN12" s="308"/>
      <c r="CO12" s="308"/>
      <c r="CP12" s="308"/>
      <c r="CQ12" s="309"/>
      <c r="CR12" s="103"/>
      <c r="CS12" s="104"/>
      <c r="CT12" s="105"/>
      <c r="CU12" s="85" t="s">
        <v>154</v>
      </c>
      <c r="CV12" s="82">
        <f t="shared" si="9"/>
        <v>4</v>
      </c>
      <c r="CW12" s="307"/>
      <c r="CX12" s="308"/>
      <c r="CY12" s="308"/>
      <c r="CZ12" s="308"/>
      <c r="DA12" s="308"/>
      <c r="DB12" s="309"/>
      <c r="DC12" s="103"/>
      <c r="DD12" s="104"/>
      <c r="DE12" s="105"/>
      <c r="DF12" s="85" t="s">
        <v>154</v>
      </c>
    </row>
    <row r="13" spans="1:110" ht="27" customHeight="1">
      <c r="A13" s="82">
        <f t="shared" si="0"/>
        <v>5</v>
      </c>
      <c r="B13" s="307"/>
      <c r="C13" s="308"/>
      <c r="D13" s="308"/>
      <c r="E13" s="308"/>
      <c r="F13" s="308"/>
      <c r="G13" s="309"/>
      <c r="H13" s="103"/>
      <c r="I13" s="104"/>
      <c r="J13" s="105"/>
      <c r="K13" s="85" t="s">
        <v>154</v>
      </c>
      <c r="L13" s="82">
        <f t="shared" si="1"/>
        <v>5</v>
      </c>
      <c r="M13" s="307"/>
      <c r="N13" s="308"/>
      <c r="O13" s="308"/>
      <c r="P13" s="308"/>
      <c r="Q13" s="308"/>
      <c r="R13" s="309"/>
      <c r="S13" s="103"/>
      <c r="T13" s="104"/>
      <c r="U13" s="105"/>
      <c r="V13" s="85" t="s">
        <v>154</v>
      </c>
      <c r="W13" s="82">
        <f t="shared" si="2"/>
        <v>5</v>
      </c>
      <c r="X13" s="307"/>
      <c r="Y13" s="308"/>
      <c r="Z13" s="308"/>
      <c r="AA13" s="308"/>
      <c r="AB13" s="308"/>
      <c r="AC13" s="309"/>
      <c r="AD13" s="103"/>
      <c r="AE13" s="104"/>
      <c r="AF13" s="105"/>
      <c r="AG13" s="85" t="s">
        <v>154</v>
      </c>
      <c r="AH13" s="82">
        <f t="shared" si="3"/>
        <v>5</v>
      </c>
      <c r="AI13" s="307"/>
      <c r="AJ13" s="308"/>
      <c r="AK13" s="308"/>
      <c r="AL13" s="308"/>
      <c r="AM13" s="308"/>
      <c r="AN13" s="309"/>
      <c r="AO13" s="103"/>
      <c r="AP13" s="104"/>
      <c r="AQ13" s="105"/>
      <c r="AR13" s="85" t="s">
        <v>154</v>
      </c>
      <c r="AS13" s="82">
        <f t="shared" si="4"/>
        <v>5</v>
      </c>
      <c r="AT13" s="307"/>
      <c r="AU13" s="308"/>
      <c r="AV13" s="308"/>
      <c r="AW13" s="308"/>
      <c r="AX13" s="308"/>
      <c r="AY13" s="309"/>
      <c r="AZ13" s="103"/>
      <c r="BA13" s="104"/>
      <c r="BB13" s="105"/>
      <c r="BC13" s="85" t="s">
        <v>154</v>
      </c>
      <c r="BD13" s="82">
        <f t="shared" si="5"/>
        <v>5</v>
      </c>
      <c r="BE13" s="307"/>
      <c r="BF13" s="308"/>
      <c r="BG13" s="308"/>
      <c r="BH13" s="308"/>
      <c r="BI13" s="308"/>
      <c r="BJ13" s="309"/>
      <c r="BK13" s="103"/>
      <c r="BL13" s="104"/>
      <c r="BM13" s="105"/>
      <c r="BN13" s="85" t="s">
        <v>154</v>
      </c>
      <c r="BO13" s="82">
        <f t="shared" si="6"/>
        <v>5</v>
      </c>
      <c r="BP13" s="307"/>
      <c r="BQ13" s="308"/>
      <c r="BR13" s="308"/>
      <c r="BS13" s="308"/>
      <c r="BT13" s="308"/>
      <c r="BU13" s="309"/>
      <c r="BV13" s="103"/>
      <c r="BW13" s="104"/>
      <c r="BX13" s="105"/>
      <c r="BY13" s="85" t="s">
        <v>154</v>
      </c>
      <c r="BZ13" s="82">
        <f t="shared" si="7"/>
        <v>5</v>
      </c>
      <c r="CA13" s="307"/>
      <c r="CB13" s="308"/>
      <c r="CC13" s="308"/>
      <c r="CD13" s="308"/>
      <c r="CE13" s="308"/>
      <c r="CF13" s="309"/>
      <c r="CG13" s="103"/>
      <c r="CH13" s="104"/>
      <c r="CI13" s="105"/>
      <c r="CJ13" s="85" t="s">
        <v>154</v>
      </c>
      <c r="CK13" s="82">
        <f t="shared" si="8"/>
        <v>5</v>
      </c>
      <c r="CL13" s="307"/>
      <c r="CM13" s="308"/>
      <c r="CN13" s="308"/>
      <c r="CO13" s="308"/>
      <c r="CP13" s="308"/>
      <c r="CQ13" s="309"/>
      <c r="CR13" s="103"/>
      <c r="CS13" s="104"/>
      <c r="CT13" s="105"/>
      <c r="CU13" s="85" t="s">
        <v>154</v>
      </c>
      <c r="CV13" s="82">
        <f t="shared" si="9"/>
        <v>5</v>
      </c>
      <c r="CW13" s="307"/>
      <c r="CX13" s="308"/>
      <c r="CY13" s="308"/>
      <c r="CZ13" s="308"/>
      <c r="DA13" s="308"/>
      <c r="DB13" s="309"/>
      <c r="DC13" s="103"/>
      <c r="DD13" s="104"/>
      <c r="DE13" s="105"/>
      <c r="DF13" s="85" t="s">
        <v>154</v>
      </c>
    </row>
    <row r="14" spans="1:110" ht="27" customHeight="1">
      <c r="A14" s="82">
        <f t="shared" si="0"/>
        <v>6</v>
      </c>
      <c r="B14" s="307"/>
      <c r="C14" s="308"/>
      <c r="D14" s="308"/>
      <c r="E14" s="308"/>
      <c r="F14" s="308"/>
      <c r="G14" s="309"/>
      <c r="H14" s="103"/>
      <c r="I14" s="104"/>
      <c r="J14" s="105"/>
      <c r="K14" s="85" t="s">
        <v>154</v>
      </c>
      <c r="L14" s="82">
        <f t="shared" si="1"/>
        <v>6</v>
      </c>
      <c r="M14" s="307"/>
      <c r="N14" s="308"/>
      <c r="O14" s="308"/>
      <c r="P14" s="308"/>
      <c r="Q14" s="308"/>
      <c r="R14" s="309"/>
      <c r="S14" s="103"/>
      <c r="T14" s="104"/>
      <c r="U14" s="105"/>
      <c r="V14" s="85" t="s">
        <v>154</v>
      </c>
      <c r="W14" s="82">
        <f t="shared" si="2"/>
        <v>6</v>
      </c>
      <c r="X14" s="307"/>
      <c r="Y14" s="308"/>
      <c r="Z14" s="308"/>
      <c r="AA14" s="308"/>
      <c r="AB14" s="308"/>
      <c r="AC14" s="309"/>
      <c r="AD14" s="103"/>
      <c r="AE14" s="104"/>
      <c r="AF14" s="105"/>
      <c r="AG14" s="85" t="s">
        <v>154</v>
      </c>
      <c r="AH14" s="82">
        <f t="shared" si="3"/>
        <v>6</v>
      </c>
      <c r="AI14" s="307"/>
      <c r="AJ14" s="308"/>
      <c r="AK14" s="308"/>
      <c r="AL14" s="308"/>
      <c r="AM14" s="308"/>
      <c r="AN14" s="309"/>
      <c r="AO14" s="103"/>
      <c r="AP14" s="104"/>
      <c r="AQ14" s="105"/>
      <c r="AR14" s="85" t="s">
        <v>154</v>
      </c>
      <c r="AS14" s="82">
        <f t="shared" si="4"/>
        <v>6</v>
      </c>
      <c r="AT14" s="307"/>
      <c r="AU14" s="308"/>
      <c r="AV14" s="308"/>
      <c r="AW14" s="308"/>
      <c r="AX14" s="308"/>
      <c r="AY14" s="309"/>
      <c r="AZ14" s="103"/>
      <c r="BA14" s="104"/>
      <c r="BB14" s="105"/>
      <c r="BC14" s="85" t="s">
        <v>154</v>
      </c>
      <c r="BD14" s="82">
        <f t="shared" si="5"/>
        <v>6</v>
      </c>
      <c r="BE14" s="307"/>
      <c r="BF14" s="308"/>
      <c r="BG14" s="308"/>
      <c r="BH14" s="308"/>
      <c r="BI14" s="308"/>
      <c r="BJ14" s="309"/>
      <c r="BK14" s="103"/>
      <c r="BL14" s="104"/>
      <c r="BM14" s="105"/>
      <c r="BN14" s="85" t="s">
        <v>154</v>
      </c>
      <c r="BO14" s="82">
        <f t="shared" si="6"/>
        <v>6</v>
      </c>
      <c r="BP14" s="307"/>
      <c r="BQ14" s="308"/>
      <c r="BR14" s="308"/>
      <c r="BS14" s="308"/>
      <c r="BT14" s="308"/>
      <c r="BU14" s="309"/>
      <c r="BV14" s="103"/>
      <c r="BW14" s="104"/>
      <c r="BX14" s="105"/>
      <c r="BY14" s="85" t="s">
        <v>154</v>
      </c>
      <c r="BZ14" s="82">
        <f t="shared" si="7"/>
        <v>6</v>
      </c>
      <c r="CA14" s="307"/>
      <c r="CB14" s="308"/>
      <c r="CC14" s="308"/>
      <c r="CD14" s="308"/>
      <c r="CE14" s="308"/>
      <c r="CF14" s="309"/>
      <c r="CG14" s="103"/>
      <c r="CH14" s="104"/>
      <c r="CI14" s="105"/>
      <c r="CJ14" s="85" t="s">
        <v>154</v>
      </c>
      <c r="CK14" s="82">
        <f t="shared" si="8"/>
        <v>6</v>
      </c>
      <c r="CL14" s="307"/>
      <c r="CM14" s="308"/>
      <c r="CN14" s="308"/>
      <c r="CO14" s="308"/>
      <c r="CP14" s="308"/>
      <c r="CQ14" s="309"/>
      <c r="CR14" s="103"/>
      <c r="CS14" s="104"/>
      <c r="CT14" s="105"/>
      <c r="CU14" s="85" t="s">
        <v>154</v>
      </c>
      <c r="CV14" s="82">
        <f t="shared" si="9"/>
        <v>6</v>
      </c>
      <c r="CW14" s="307"/>
      <c r="CX14" s="308"/>
      <c r="CY14" s="308"/>
      <c r="CZ14" s="308"/>
      <c r="DA14" s="308"/>
      <c r="DB14" s="309"/>
      <c r="DC14" s="103"/>
      <c r="DD14" s="104"/>
      <c r="DE14" s="105"/>
      <c r="DF14" s="85" t="s">
        <v>154</v>
      </c>
    </row>
    <row r="15" spans="1:110" ht="27" customHeight="1">
      <c r="A15" s="82">
        <f t="shared" si="0"/>
        <v>7</v>
      </c>
      <c r="B15" s="307"/>
      <c r="C15" s="308"/>
      <c r="D15" s="308"/>
      <c r="E15" s="308"/>
      <c r="F15" s="308"/>
      <c r="G15" s="309"/>
      <c r="H15" s="103"/>
      <c r="I15" s="104"/>
      <c r="J15" s="105"/>
      <c r="K15" s="85" t="s">
        <v>154</v>
      </c>
      <c r="L15" s="82">
        <f t="shared" si="1"/>
        <v>7</v>
      </c>
      <c r="M15" s="307"/>
      <c r="N15" s="308"/>
      <c r="O15" s="308"/>
      <c r="P15" s="308"/>
      <c r="Q15" s="308"/>
      <c r="R15" s="309"/>
      <c r="S15" s="103"/>
      <c r="T15" s="104"/>
      <c r="U15" s="105"/>
      <c r="V15" s="85" t="s">
        <v>154</v>
      </c>
      <c r="W15" s="82">
        <f t="shared" si="2"/>
        <v>7</v>
      </c>
      <c r="X15" s="307"/>
      <c r="Y15" s="308"/>
      <c r="Z15" s="308"/>
      <c r="AA15" s="308"/>
      <c r="AB15" s="308"/>
      <c r="AC15" s="309"/>
      <c r="AD15" s="103"/>
      <c r="AE15" s="104"/>
      <c r="AF15" s="105"/>
      <c r="AG15" s="85" t="s">
        <v>154</v>
      </c>
      <c r="AH15" s="82">
        <f t="shared" si="3"/>
        <v>7</v>
      </c>
      <c r="AI15" s="307"/>
      <c r="AJ15" s="308"/>
      <c r="AK15" s="308"/>
      <c r="AL15" s="308"/>
      <c r="AM15" s="308"/>
      <c r="AN15" s="309"/>
      <c r="AO15" s="103"/>
      <c r="AP15" s="104"/>
      <c r="AQ15" s="105"/>
      <c r="AR15" s="85" t="s">
        <v>154</v>
      </c>
      <c r="AS15" s="82">
        <f t="shared" si="4"/>
        <v>7</v>
      </c>
      <c r="AT15" s="307"/>
      <c r="AU15" s="308"/>
      <c r="AV15" s="308"/>
      <c r="AW15" s="308"/>
      <c r="AX15" s="308"/>
      <c r="AY15" s="309"/>
      <c r="AZ15" s="103"/>
      <c r="BA15" s="104"/>
      <c r="BB15" s="105"/>
      <c r="BC15" s="85" t="s">
        <v>154</v>
      </c>
      <c r="BD15" s="82">
        <f t="shared" si="5"/>
        <v>7</v>
      </c>
      <c r="BE15" s="307"/>
      <c r="BF15" s="308"/>
      <c r="BG15" s="308"/>
      <c r="BH15" s="308"/>
      <c r="BI15" s="308"/>
      <c r="BJ15" s="309"/>
      <c r="BK15" s="103"/>
      <c r="BL15" s="104"/>
      <c r="BM15" s="105"/>
      <c r="BN15" s="85" t="s">
        <v>154</v>
      </c>
      <c r="BO15" s="82">
        <f t="shared" si="6"/>
        <v>7</v>
      </c>
      <c r="BP15" s="307"/>
      <c r="BQ15" s="308"/>
      <c r="BR15" s="308"/>
      <c r="BS15" s="308"/>
      <c r="BT15" s="308"/>
      <c r="BU15" s="309"/>
      <c r="BV15" s="103"/>
      <c r="BW15" s="104"/>
      <c r="BX15" s="105"/>
      <c r="BY15" s="85" t="s">
        <v>154</v>
      </c>
      <c r="BZ15" s="82">
        <f t="shared" si="7"/>
        <v>7</v>
      </c>
      <c r="CA15" s="307"/>
      <c r="CB15" s="308"/>
      <c r="CC15" s="308"/>
      <c r="CD15" s="308"/>
      <c r="CE15" s="308"/>
      <c r="CF15" s="309"/>
      <c r="CG15" s="103"/>
      <c r="CH15" s="104"/>
      <c r="CI15" s="105"/>
      <c r="CJ15" s="85" t="s">
        <v>154</v>
      </c>
      <c r="CK15" s="82">
        <f t="shared" si="8"/>
        <v>7</v>
      </c>
      <c r="CL15" s="307"/>
      <c r="CM15" s="308"/>
      <c r="CN15" s="308"/>
      <c r="CO15" s="308"/>
      <c r="CP15" s="308"/>
      <c r="CQ15" s="309"/>
      <c r="CR15" s="103"/>
      <c r="CS15" s="104"/>
      <c r="CT15" s="105"/>
      <c r="CU15" s="85" t="s">
        <v>154</v>
      </c>
      <c r="CV15" s="82">
        <f t="shared" si="9"/>
        <v>7</v>
      </c>
      <c r="CW15" s="307"/>
      <c r="CX15" s="308"/>
      <c r="CY15" s="308"/>
      <c r="CZ15" s="308"/>
      <c r="DA15" s="308"/>
      <c r="DB15" s="309"/>
      <c r="DC15" s="103"/>
      <c r="DD15" s="104"/>
      <c r="DE15" s="105"/>
      <c r="DF15" s="85" t="s">
        <v>154</v>
      </c>
    </row>
    <row r="16" spans="1:110" ht="27" customHeight="1">
      <c r="A16" s="82">
        <f t="shared" si="0"/>
        <v>8</v>
      </c>
      <c r="B16" s="307"/>
      <c r="C16" s="308"/>
      <c r="D16" s="308"/>
      <c r="E16" s="308"/>
      <c r="F16" s="308"/>
      <c r="G16" s="309"/>
      <c r="H16" s="103"/>
      <c r="I16" s="104"/>
      <c r="J16" s="105"/>
      <c r="K16" s="85" t="s">
        <v>154</v>
      </c>
      <c r="L16" s="82">
        <f t="shared" si="1"/>
        <v>8</v>
      </c>
      <c r="M16" s="307"/>
      <c r="N16" s="308"/>
      <c r="O16" s="308"/>
      <c r="P16" s="308"/>
      <c r="Q16" s="308"/>
      <c r="R16" s="309"/>
      <c r="S16" s="103"/>
      <c r="T16" s="104"/>
      <c r="U16" s="105"/>
      <c r="V16" s="85" t="s">
        <v>154</v>
      </c>
      <c r="W16" s="82">
        <f t="shared" si="2"/>
        <v>8</v>
      </c>
      <c r="X16" s="307"/>
      <c r="Y16" s="308"/>
      <c r="Z16" s="308"/>
      <c r="AA16" s="308"/>
      <c r="AB16" s="308"/>
      <c r="AC16" s="309"/>
      <c r="AD16" s="103"/>
      <c r="AE16" s="104"/>
      <c r="AF16" s="105"/>
      <c r="AG16" s="85" t="s">
        <v>154</v>
      </c>
      <c r="AH16" s="82">
        <f t="shared" si="3"/>
        <v>8</v>
      </c>
      <c r="AI16" s="307"/>
      <c r="AJ16" s="308"/>
      <c r="AK16" s="308"/>
      <c r="AL16" s="308"/>
      <c r="AM16" s="308"/>
      <c r="AN16" s="309"/>
      <c r="AO16" s="103"/>
      <c r="AP16" s="104"/>
      <c r="AQ16" s="105"/>
      <c r="AR16" s="85" t="s">
        <v>154</v>
      </c>
      <c r="AS16" s="82">
        <f t="shared" si="4"/>
        <v>8</v>
      </c>
      <c r="AT16" s="307"/>
      <c r="AU16" s="308"/>
      <c r="AV16" s="308"/>
      <c r="AW16" s="308"/>
      <c r="AX16" s="308"/>
      <c r="AY16" s="309"/>
      <c r="AZ16" s="103"/>
      <c r="BA16" s="104"/>
      <c r="BB16" s="105"/>
      <c r="BC16" s="85" t="s">
        <v>154</v>
      </c>
      <c r="BD16" s="82">
        <f t="shared" si="5"/>
        <v>8</v>
      </c>
      <c r="BE16" s="307"/>
      <c r="BF16" s="308"/>
      <c r="BG16" s="308"/>
      <c r="BH16" s="308"/>
      <c r="BI16" s="308"/>
      <c r="BJ16" s="309"/>
      <c r="BK16" s="103"/>
      <c r="BL16" s="104"/>
      <c r="BM16" s="105"/>
      <c r="BN16" s="85" t="s">
        <v>154</v>
      </c>
      <c r="BO16" s="82">
        <f t="shared" si="6"/>
        <v>8</v>
      </c>
      <c r="BP16" s="307"/>
      <c r="BQ16" s="308"/>
      <c r="BR16" s="308"/>
      <c r="BS16" s="308"/>
      <c r="BT16" s="308"/>
      <c r="BU16" s="309"/>
      <c r="BV16" s="103"/>
      <c r="BW16" s="104"/>
      <c r="BX16" s="105"/>
      <c r="BY16" s="85" t="s">
        <v>154</v>
      </c>
      <c r="BZ16" s="82">
        <f t="shared" si="7"/>
        <v>8</v>
      </c>
      <c r="CA16" s="307"/>
      <c r="CB16" s="308"/>
      <c r="CC16" s="308"/>
      <c r="CD16" s="308"/>
      <c r="CE16" s="308"/>
      <c r="CF16" s="309"/>
      <c r="CG16" s="103"/>
      <c r="CH16" s="104"/>
      <c r="CI16" s="105"/>
      <c r="CJ16" s="85" t="s">
        <v>154</v>
      </c>
      <c r="CK16" s="82">
        <f t="shared" si="8"/>
        <v>8</v>
      </c>
      <c r="CL16" s="307"/>
      <c r="CM16" s="308"/>
      <c r="CN16" s="308"/>
      <c r="CO16" s="308"/>
      <c r="CP16" s="308"/>
      <c r="CQ16" s="309"/>
      <c r="CR16" s="103"/>
      <c r="CS16" s="104"/>
      <c r="CT16" s="105"/>
      <c r="CU16" s="85" t="s">
        <v>154</v>
      </c>
      <c r="CV16" s="82">
        <f t="shared" si="9"/>
        <v>8</v>
      </c>
      <c r="CW16" s="307"/>
      <c r="CX16" s="308"/>
      <c r="CY16" s="308"/>
      <c r="CZ16" s="308"/>
      <c r="DA16" s="308"/>
      <c r="DB16" s="309"/>
      <c r="DC16" s="103"/>
      <c r="DD16" s="104"/>
      <c r="DE16" s="105"/>
      <c r="DF16" s="85" t="s">
        <v>154</v>
      </c>
    </row>
    <row r="17" spans="1:110" ht="27" customHeight="1">
      <c r="A17" s="82">
        <f t="shared" si="0"/>
        <v>9</v>
      </c>
      <c r="B17" s="307"/>
      <c r="C17" s="308"/>
      <c r="D17" s="308"/>
      <c r="E17" s="308"/>
      <c r="F17" s="308"/>
      <c r="G17" s="309"/>
      <c r="H17" s="103"/>
      <c r="I17" s="104"/>
      <c r="J17" s="105"/>
      <c r="K17" s="85" t="s">
        <v>154</v>
      </c>
      <c r="L17" s="82">
        <f t="shared" si="1"/>
        <v>9</v>
      </c>
      <c r="M17" s="307"/>
      <c r="N17" s="308"/>
      <c r="O17" s="308"/>
      <c r="P17" s="308"/>
      <c r="Q17" s="308"/>
      <c r="R17" s="309"/>
      <c r="S17" s="103"/>
      <c r="T17" s="104"/>
      <c r="U17" s="105"/>
      <c r="V17" s="85" t="s">
        <v>154</v>
      </c>
      <c r="W17" s="82">
        <f t="shared" si="2"/>
        <v>9</v>
      </c>
      <c r="X17" s="307"/>
      <c r="Y17" s="308"/>
      <c r="Z17" s="308"/>
      <c r="AA17" s="308"/>
      <c r="AB17" s="308"/>
      <c r="AC17" s="309"/>
      <c r="AD17" s="103"/>
      <c r="AE17" s="104"/>
      <c r="AF17" s="105"/>
      <c r="AG17" s="85" t="s">
        <v>154</v>
      </c>
      <c r="AH17" s="82">
        <f t="shared" si="3"/>
        <v>9</v>
      </c>
      <c r="AI17" s="307"/>
      <c r="AJ17" s="308"/>
      <c r="AK17" s="308"/>
      <c r="AL17" s="308"/>
      <c r="AM17" s="308"/>
      <c r="AN17" s="309"/>
      <c r="AO17" s="103"/>
      <c r="AP17" s="104"/>
      <c r="AQ17" s="105"/>
      <c r="AR17" s="85" t="s">
        <v>154</v>
      </c>
      <c r="AS17" s="82">
        <f t="shared" si="4"/>
        <v>9</v>
      </c>
      <c r="AT17" s="307"/>
      <c r="AU17" s="308"/>
      <c r="AV17" s="308"/>
      <c r="AW17" s="308"/>
      <c r="AX17" s="308"/>
      <c r="AY17" s="309"/>
      <c r="AZ17" s="103"/>
      <c r="BA17" s="104"/>
      <c r="BB17" s="105"/>
      <c r="BC17" s="85" t="s">
        <v>154</v>
      </c>
      <c r="BD17" s="82">
        <f t="shared" si="5"/>
        <v>9</v>
      </c>
      <c r="BE17" s="307"/>
      <c r="BF17" s="308"/>
      <c r="BG17" s="308"/>
      <c r="BH17" s="308"/>
      <c r="BI17" s="308"/>
      <c r="BJ17" s="309"/>
      <c r="BK17" s="103"/>
      <c r="BL17" s="104"/>
      <c r="BM17" s="105"/>
      <c r="BN17" s="85" t="s">
        <v>154</v>
      </c>
      <c r="BO17" s="82">
        <f t="shared" si="6"/>
        <v>9</v>
      </c>
      <c r="BP17" s="307"/>
      <c r="BQ17" s="308"/>
      <c r="BR17" s="308"/>
      <c r="BS17" s="308"/>
      <c r="BT17" s="308"/>
      <c r="BU17" s="309"/>
      <c r="BV17" s="103"/>
      <c r="BW17" s="104"/>
      <c r="BX17" s="105"/>
      <c r="BY17" s="85" t="s">
        <v>154</v>
      </c>
      <c r="BZ17" s="82">
        <f t="shared" si="7"/>
        <v>9</v>
      </c>
      <c r="CA17" s="307"/>
      <c r="CB17" s="308"/>
      <c r="CC17" s="308"/>
      <c r="CD17" s="308"/>
      <c r="CE17" s="308"/>
      <c r="CF17" s="309"/>
      <c r="CG17" s="103"/>
      <c r="CH17" s="104"/>
      <c r="CI17" s="105"/>
      <c r="CJ17" s="85" t="s">
        <v>154</v>
      </c>
      <c r="CK17" s="82">
        <f t="shared" si="8"/>
        <v>9</v>
      </c>
      <c r="CL17" s="307"/>
      <c r="CM17" s="308"/>
      <c r="CN17" s="308"/>
      <c r="CO17" s="308"/>
      <c r="CP17" s="308"/>
      <c r="CQ17" s="309"/>
      <c r="CR17" s="103"/>
      <c r="CS17" s="104"/>
      <c r="CT17" s="105"/>
      <c r="CU17" s="85" t="s">
        <v>154</v>
      </c>
      <c r="CV17" s="82">
        <f t="shared" si="9"/>
        <v>9</v>
      </c>
      <c r="CW17" s="307"/>
      <c r="CX17" s="308"/>
      <c r="CY17" s="308"/>
      <c r="CZ17" s="308"/>
      <c r="DA17" s="308"/>
      <c r="DB17" s="309"/>
      <c r="DC17" s="103"/>
      <c r="DD17" s="104"/>
      <c r="DE17" s="105"/>
      <c r="DF17" s="85" t="s">
        <v>154</v>
      </c>
    </row>
    <row r="18" spans="1:110" ht="27" customHeight="1">
      <c r="A18" s="82">
        <f t="shared" si="0"/>
        <v>10</v>
      </c>
      <c r="B18" s="307"/>
      <c r="C18" s="308"/>
      <c r="D18" s="308"/>
      <c r="E18" s="308"/>
      <c r="F18" s="308"/>
      <c r="G18" s="309"/>
      <c r="H18" s="103"/>
      <c r="I18" s="104"/>
      <c r="J18" s="105"/>
      <c r="K18" s="85" t="s">
        <v>154</v>
      </c>
      <c r="L18" s="82">
        <f t="shared" si="1"/>
        <v>10</v>
      </c>
      <c r="M18" s="307"/>
      <c r="N18" s="308"/>
      <c r="O18" s="308"/>
      <c r="P18" s="308"/>
      <c r="Q18" s="308"/>
      <c r="R18" s="309"/>
      <c r="S18" s="103"/>
      <c r="T18" s="104"/>
      <c r="U18" s="105"/>
      <c r="V18" s="85" t="s">
        <v>154</v>
      </c>
      <c r="W18" s="82">
        <f t="shared" si="2"/>
        <v>10</v>
      </c>
      <c r="X18" s="307"/>
      <c r="Y18" s="308"/>
      <c r="Z18" s="308"/>
      <c r="AA18" s="308"/>
      <c r="AB18" s="308"/>
      <c r="AC18" s="309"/>
      <c r="AD18" s="103"/>
      <c r="AE18" s="104"/>
      <c r="AF18" s="105"/>
      <c r="AG18" s="85" t="s">
        <v>154</v>
      </c>
      <c r="AH18" s="82">
        <f t="shared" si="3"/>
        <v>10</v>
      </c>
      <c r="AI18" s="307"/>
      <c r="AJ18" s="308"/>
      <c r="AK18" s="308"/>
      <c r="AL18" s="308"/>
      <c r="AM18" s="308"/>
      <c r="AN18" s="309"/>
      <c r="AO18" s="103"/>
      <c r="AP18" s="104"/>
      <c r="AQ18" s="105"/>
      <c r="AR18" s="85" t="s">
        <v>154</v>
      </c>
      <c r="AS18" s="82">
        <f t="shared" si="4"/>
        <v>10</v>
      </c>
      <c r="AT18" s="307"/>
      <c r="AU18" s="308"/>
      <c r="AV18" s="308"/>
      <c r="AW18" s="308"/>
      <c r="AX18" s="308"/>
      <c r="AY18" s="309"/>
      <c r="AZ18" s="103"/>
      <c r="BA18" s="104"/>
      <c r="BB18" s="105"/>
      <c r="BC18" s="85" t="s">
        <v>154</v>
      </c>
      <c r="BD18" s="82">
        <f t="shared" si="5"/>
        <v>10</v>
      </c>
      <c r="BE18" s="307"/>
      <c r="BF18" s="308"/>
      <c r="BG18" s="308"/>
      <c r="BH18" s="308"/>
      <c r="BI18" s="308"/>
      <c r="BJ18" s="309"/>
      <c r="BK18" s="103"/>
      <c r="BL18" s="104"/>
      <c r="BM18" s="105"/>
      <c r="BN18" s="85" t="s">
        <v>154</v>
      </c>
      <c r="BO18" s="82">
        <f t="shared" si="6"/>
        <v>10</v>
      </c>
      <c r="BP18" s="307"/>
      <c r="BQ18" s="308"/>
      <c r="BR18" s="308"/>
      <c r="BS18" s="308"/>
      <c r="BT18" s="308"/>
      <c r="BU18" s="309"/>
      <c r="BV18" s="103"/>
      <c r="BW18" s="104"/>
      <c r="BX18" s="105"/>
      <c r="BY18" s="85" t="s">
        <v>154</v>
      </c>
      <c r="BZ18" s="82">
        <f t="shared" si="7"/>
        <v>10</v>
      </c>
      <c r="CA18" s="307"/>
      <c r="CB18" s="308"/>
      <c r="CC18" s="308"/>
      <c r="CD18" s="308"/>
      <c r="CE18" s="308"/>
      <c r="CF18" s="309"/>
      <c r="CG18" s="103"/>
      <c r="CH18" s="104"/>
      <c r="CI18" s="105"/>
      <c r="CJ18" s="85" t="s">
        <v>154</v>
      </c>
      <c r="CK18" s="82">
        <f t="shared" si="8"/>
        <v>10</v>
      </c>
      <c r="CL18" s="307"/>
      <c r="CM18" s="308"/>
      <c r="CN18" s="308"/>
      <c r="CO18" s="308"/>
      <c r="CP18" s="308"/>
      <c r="CQ18" s="309"/>
      <c r="CR18" s="103"/>
      <c r="CS18" s="104"/>
      <c r="CT18" s="105"/>
      <c r="CU18" s="85" t="s">
        <v>154</v>
      </c>
      <c r="CV18" s="82">
        <f t="shared" si="9"/>
        <v>10</v>
      </c>
      <c r="CW18" s="307"/>
      <c r="CX18" s="308"/>
      <c r="CY18" s="308"/>
      <c r="CZ18" s="308"/>
      <c r="DA18" s="308"/>
      <c r="DB18" s="309"/>
      <c r="DC18" s="103"/>
      <c r="DD18" s="104"/>
      <c r="DE18" s="105"/>
      <c r="DF18" s="85" t="s">
        <v>154</v>
      </c>
    </row>
    <row r="19" spans="1:110" ht="27" customHeight="1">
      <c r="A19" s="82">
        <f t="shared" si="0"/>
        <v>11</v>
      </c>
      <c r="B19" s="307"/>
      <c r="C19" s="308"/>
      <c r="D19" s="308"/>
      <c r="E19" s="308"/>
      <c r="F19" s="308"/>
      <c r="G19" s="309"/>
      <c r="H19" s="106"/>
      <c r="I19" s="107"/>
      <c r="J19" s="105"/>
      <c r="K19" s="86" t="s">
        <v>154</v>
      </c>
      <c r="L19" s="82">
        <f t="shared" si="1"/>
        <v>11</v>
      </c>
      <c r="M19" s="307"/>
      <c r="N19" s="308"/>
      <c r="O19" s="308"/>
      <c r="P19" s="308"/>
      <c r="Q19" s="308"/>
      <c r="R19" s="309"/>
      <c r="S19" s="106"/>
      <c r="T19" s="107"/>
      <c r="U19" s="105"/>
      <c r="V19" s="86" t="s">
        <v>154</v>
      </c>
      <c r="W19" s="82">
        <f t="shared" si="2"/>
        <v>11</v>
      </c>
      <c r="X19" s="307"/>
      <c r="Y19" s="308"/>
      <c r="Z19" s="308"/>
      <c r="AA19" s="308"/>
      <c r="AB19" s="308"/>
      <c r="AC19" s="309"/>
      <c r="AD19" s="106"/>
      <c r="AE19" s="107"/>
      <c r="AF19" s="105"/>
      <c r="AG19" s="86" t="s">
        <v>154</v>
      </c>
      <c r="AH19" s="82">
        <f t="shared" si="3"/>
        <v>11</v>
      </c>
      <c r="AI19" s="307"/>
      <c r="AJ19" s="308"/>
      <c r="AK19" s="308"/>
      <c r="AL19" s="308"/>
      <c r="AM19" s="308"/>
      <c r="AN19" s="309"/>
      <c r="AO19" s="106"/>
      <c r="AP19" s="107"/>
      <c r="AQ19" s="105"/>
      <c r="AR19" s="86" t="s">
        <v>154</v>
      </c>
      <c r="AS19" s="82">
        <f t="shared" si="4"/>
        <v>11</v>
      </c>
      <c r="AT19" s="307"/>
      <c r="AU19" s="308"/>
      <c r="AV19" s="308"/>
      <c r="AW19" s="308"/>
      <c r="AX19" s="308"/>
      <c r="AY19" s="309"/>
      <c r="AZ19" s="106"/>
      <c r="BA19" s="107"/>
      <c r="BB19" s="105"/>
      <c r="BC19" s="86" t="s">
        <v>154</v>
      </c>
      <c r="BD19" s="82">
        <f t="shared" si="5"/>
        <v>11</v>
      </c>
      <c r="BE19" s="307"/>
      <c r="BF19" s="308"/>
      <c r="BG19" s="308"/>
      <c r="BH19" s="308"/>
      <c r="BI19" s="308"/>
      <c r="BJ19" s="309"/>
      <c r="BK19" s="106"/>
      <c r="BL19" s="107"/>
      <c r="BM19" s="105"/>
      <c r="BN19" s="86" t="s">
        <v>154</v>
      </c>
      <c r="BO19" s="82">
        <f t="shared" si="6"/>
        <v>11</v>
      </c>
      <c r="BP19" s="307"/>
      <c r="BQ19" s="308"/>
      <c r="BR19" s="308"/>
      <c r="BS19" s="308"/>
      <c r="BT19" s="308"/>
      <c r="BU19" s="309"/>
      <c r="BV19" s="106"/>
      <c r="BW19" s="107"/>
      <c r="BX19" s="105"/>
      <c r="BY19" s="86" t="s">
        <v>154</v>
      </c>
      <c r="BZ19" s="82">
        <f t="shared" si="7"/>
        <v>11</v>
      </c>
      <c r="CA19" s="307"/>
      <c r="CB19" s="308"/>
      <c r="CC19" s="308"/>
      <c r="CD19" s="308"/>
      <c r="CE19" s="308"/>
      <c r="CF19" s="309"/>
      <c r="CG19" s="106"/>
      <c r="CH19" s="107"/>
      <c r="CI19" s="105"/>
      <c r="CJ19" s="86" t="s">
        <v>154</v>
      </c>
      <c r="CK19" s="82">
        <f t="shared" si="8"/>
        <v>11</v>
      </c>
      <c r="CL19" s="307"/>
      <c r="CM19" s="308"/>
      <c r="CN19" s="308"/>
      <c r="CO19" s="308"/>
      <c r="CP19" s="308"/>
      <c r="CQ19" s="309"/>
      <c r="CR19" s="106"/>
      <c r="CS19" s="107"/>
      <c r="CT19" s="105"/>
      <c r="CU19" s="86" t="s">
        <v>154</v>
      </c>
      <c r="CV19" s="82">
        <f t="shared" si="9"/>
        <v>11</v>
      </c>
      <c r="CW19" s="307"/>
      <c r="CX19" s="308"/>
      <c r="CY19" s="308"/>
      <c r="CZ19" s="308"/>
      <c r="DA19" s="308"/>
      <c r="DB19" s="309"/>
      <c r="DC19" s="106"/>
      <c r="DD19" s="107"/>
      <c r="DE19" s="105"/>
      <c r="DF19" s="86" t="s">
        <v>154</v>
      </c>
    </row>
    <row r="20" spans="1:110" ht="27" customHeight="1">
      <c r="A20" s="82">
        <f t="shared" si="0"/>
        <v>12</v>
      </c>
      <c r="B20" s="307"/>
      <c r="C20" s="308"/>
      <c r="D20" s="308"/>
      <c r="E20" s="308"/>
      <c r="F20" s="308"/>
      <c r="G20" s="309"/>
      <c r="H20" s="106"/>
      <c r="I20" s="107"/>
      <c r="J20" s="105"/>
      <c r="K20" s="86" t="s">
        <v>154</v>
      </c>
      <c r="L20" s="82">
        <f t="shared" si="1"/>
        <v>12</v>
      </c>
      <c r="M20" s="307"/>
      <c r="N20" s="308"/>
      <c r="O20" s="308"/>
      <c r="P20" s="308"/>
      <c r="Q20" s="308"/>
      <c r="R20" s="309"/>
      <c r="S20" s="106"/>
      <c r="T20" s="107"/>
      <c r="U20" s="105"/>
      <c r="V20" s="86" t="s">
        <v>154</v>
      </c>
      <c r="W20" s="82">
        <f t="shared" si="2"/>
        <v>12</v>
      </c>
      <c r="X20" s="307"/>
      <c r="Y20" s="308"/>
      <c r="Z20" s="308"/>
      <c r="AA20" s="308"/>
      <c r="AB20" s="308"/>
      <c r="AC20" s="309"/>
      <c r="AD20" s="106"/>
      <c r="AE20" s="107"/>
      <c r="AF20" s="105"/>
      <c r="AG20" s="86" t="s">
        <v>154</v>
      </c>
      <c r="AH20" s="82">
        <f t="shared" si="3"/>
        <v>12</v>
      </c>
      <c r="AI20" s="307"/>
      <c r="AJ20" s="308"/>
      <c r="AK20" s="308"/>
      <c r="AL20" s="308"/>
      <c r="AM20" s="308"/>
      <c r="AN20" s="309"/>
      <c r="AO20" s="106"/>
      <c r="AP20" s="107"/>
      <c r="AQ20" s="105"/>
      <c r="AR20" s="86" t="s">
        <v>154</v>
      </c>
      <c r="AS20" s="82">
        <f t="shared" si="4"/>
        <v>12</v>
      </c>
      <c r="AT20" s="307"/>
      <c r="AU20" s="308"/>
      <c r="AV20" s="308"/>
      <c r="AW20" s="308"/>
      <c r="AX20" s="308"/>
      <c r="AY20" s="309"/>
      <c r="AZ20" s="106"/>
      <c r="BA20" s="107"/>
      <c r="BB20" s="105"/>
      <c r="BC20" s="86" t="s">
        <v>154</v>
      </c>
      <c r="BD20" s="82">
        <f t="shared" si="5"/>
        <v>12</v>
      </c>
      <c r="BE20" s="307"/>
      <c r="BF20" s="308"/>
      <c r="BG20" s="308"/>
      <c r="BH20" s="308"/>
      <c r="BI20" s="308"/>
      <c r="BJ20" s="309"/>
      <c r="BK20" s="106"/>
      <c r="BL20" s="107"/>
      <c r="BM20" s="105"/>
      <c r="BN20" s="86" t="s">
        <v>154</v>
      </c>
      <c r="BO20" s="82">
        <f t="shared" si="6"/>
        <v>12</v>
      </c>
      <c r="BP20" s="307"/>
      <c r="BQ20" s="308"/>
      <c r="BR20" s="308"/>
      <c r="BS20" s="308"/>
      <c r="BT20" s="308"/>
      <c r="BU20" s="309"/>
      <c r="BV20" s="106"/>
      <c r="BW20" s="107"/>
      <c r="BX20" s="105"/>
      <c r="BY20" s="86" t="s">
        <v>154</v>
      </c>
      <c r="BZ20" s="82">
        <f t="shared" si="7"/>
        <v>12</v>
      </c>
      <c r="CA20" s="307"/>
      <c r="CB20" s="308"/>
      <c r="CC20" s="308"/>
      <c r="CD20" s="308"/>
      <c r="CE20" s="308"/>
      <c r="CF20" s="309"/>
      <c r="CG20" s="106"/>
      <c r="CH20" s="107"/>
      <c r="CI20" s="105"/>
      <c r="CJ20" s="86" t="s">
        <v>154</v>
      </c>
      <c r="CK20" s="82">
        <f t="shared" si="8"/>
        <v>12</v>
      </c>
      <c r="CL20" s="307"/>
      <c r="CM20" s="308"/>
      <c r="CN20" s="308"/>
      <c r="CO20" s="308"/>
      <c r="CP20" s="308"/>
      <c r="CQ20" s="309"/>
      <c r="CR20" s="106"/>
      <c r="CS20" s="107"/>
      <c r="CT20" s="105"/>
      <c r="CU20" s="86" t="s">
        <v>154</v>
      </c>
      <c r="CV20" s="82">
        <f t="shared" si="9"/>
        <v>12</v>
      </c>
      <c r="CW20" s="307"/>
      <c r="CX20" s="308"/>
      <c r="CY20" s="308"/>
      <c r="CZ20" s="308"/>
      <c r="DA20" s="308"/>
      <c r="DB20" s="309"/>
      <c r="DC20" s="106"/>
      <c r="DD20" s="107"/>
      <c r="DE20" s="105"/>
      <c r="DF20" s="86" t="s">
        <v>154</v>
      </c>
    </row>
    <row r="21" spans="1:110" ht="27" customHeight="1">
      <c r="A21" s="82">
        <f t="shared" si="0"/>
        <v>13</v>
      </c>
      <c r="B21" s="307"/>
      <c r="C21" s="308"/>
      <c r="D21" s="308"/>
      <c r="E21" s="308"/>
      <c r="F21" s="308"/>
      <c r="G21" s="309"/>
      <c r="H21" s="106"/>
      <c r="I21" s="107"/>
      <c r="J21" s="105"/>
      <c r="K21" s="86" t="s">
        <v>154</v>
      </c>
      <c r="L21" s="82">
        <f t="shared" si="1"/>
        <v>13</v>
      </c>
      <c r="M21" s="307"/>
      <c r="N21" s="308"/>
      <c r="O21" s="308"/>
      <c r="P21" s="308"/>
      <c r="Q21" s="308"/>
      <c r="R21" s="309"/>
      <c r="S21" s="106"/>
      <c r="T21" s="107"/>
      <c r="U21" s="105"/>
      <c r="V21" s="86" t="s">
        <v>154</v>
      </c>
      <c r="W21" s="82">
        <f t="shared" si="2"/>
        <v>13</v>
      </c>
      <c r="X21" s="307"/>
      <c r="Y21" s="308"/>
      <c r="Z21" s="308"/>
      <c r="AA21" s="308"/>
      <c r="AB21" s="308"/>
      <c r="AC21" s="309"/>
      <c r="AD21" s="106"/>
      <c r="AE21" s="107"/>
      <c r="AF21" s="105"/>
      <c r="AG21" s="86" t="s">
        <v>154</v>
      </c>
      <c r="AH21" s="82">
        <f t="shared" si="3"/>
        <v>13</v>
      </c>
      <c r="AI21" s="307"/>
      <c r="AJ21" s="308"/>
      <c r="AK21" s="308"/>
      <c r="AL21" s="308"/>
      <c r="AM21" s="308"/>
      <c r="AN21" s="309"/>
      <c r="AO21" s="106"/>
      <c r="AP21" s="107"/>
      <c r="AQ21" s="105"/>
      <c r="AR21" s="86" t="s">
        <v>154</v>
      </c>
      <c r="AS21" s="82">
        <f t="shared" si="4"/>
        <v>13</v>
      </c>
      <c r="AT21" s="307"/>
      <c r="AU21" s="308"/>
      <c r="AV21" s="308"/>
      <c r="AW21" s="308"/>
      <c r="AX21" s="308"/>
      <c r="AY21" s="309"/>
      <c r="AZ21" s="106"/>
      <c r="BA21" s="107"/>
      <c r="BB21" s="105"/>
      <c r="BC21" s="86" t="s">
        <v>154</v>
      </c>
      <c r="BD21" s="82">
        <f t="shared" si="5"/>
        <v>13</v>
      </c>
      <c r="BE21" s="307"/>
      <c r="BF21" s="308"/>
      <c r="BG21" s="308"/>
      <c r="BH21" s="308"/>
      <c r="BI21" s="308"/>
      <c r="BJ21" s="309"/>
      <c r="BK21" s="106"/>
      <c r="BL21" s="107"/>
      <c r="BM21" s="105"/>
      <c r="BN21" s="86" t="s">
        <v>154</v>
      </c>
      <c r="BO21" s="82">
        <f t="shared" si="6"/>
        <v>13</v>
      </c>
      <c r="BP21" s="307"/>
      <c r="BQ21" s="308"/>
      <c r="BR21" s="308"/>
      <c r="BS21" s="308"/>
      <c r="BT21" s="308"/>
      <c r="BU21" s="309"/>
      <c r="BV21" s="106"/>
      <c r="BW21" s="107"/>
      <c r="BX21" s="105"/>
      <c r="BY21" s="86" t="s">
        <v>154</v>
      </c>
      <c r="BZ21" s="82">
        <f t="shared" si="7"/>
        <v>13</v>
      </c>
      <c r="CA21" s="307"/>
      <c r="CB21" s="308"/>
      <c r="CC21" s="308"/>
      <c r="CD21" s="308"/>
      <c r="CE21" s="308"/>
      <c r="CF21" s="309"/>
      <c r="CG21" s="106"/>
      <c r="CH21" s="107"/>
      <c r="CI21" s="105"/>
      <c r="CJ21" s="86" t="s">
        <v>154</v>
      </c>
      <c r="CK21" s="82">
        <f t="shared" si="8"/>
        <v>13</v>
      </c>
      <c r="CL21" s="307"/>
      <c r="CM21" s="308"/>
      <c r="CN21" s="308"/>
      <c r="CO21" s="308"/>
      <c r="CP21" s="308"/>
      <c r="CQ21" s="309"/>
      <c r="CR21" s="106"/>
      <c r="CS21" s="107"/>
      <c r="CT21" s="105"/>
      <c r="CU21" s="86" t="s">
        <v>154</v>
      </c>
      <c r="CV21" s="82">
        <f t="shared" si="9"/>
        <v>13</v>
      </c>
      <c r="CW21" s="307"/>
      <c r="CX21" s="308"/>
      <c r="CY21" s="308"/>
      <c r="CZ21" s="308"/>
      <c r="DA21" s="308"/>
      <c r="DB21" s="309"/>
      <c r="DC21" s="106"/>
      <c r="DD21" s="107"/>
      <c r="DE21" s="105"/>
      <c r="DF21" s="86" t="s">
        <v>154</v>
      </c>
    </row>
    <row r="22" spans="1:110" ht="27" customHeight="1">
      <c r="A22" s="82">
        <f t="shared" si="0"/>
        <v>14</v>
      </c>
      <c r="B22" s="307"/>
      <c r="C22" s="308"/>
      <c r="D22" s="308"/>
      <c r="E22" s="308"/>
      <c r="F22" s="308"/>
      <c r="G22" s="309"/>
      <c r="H22" s="106"/>
      <c r="I22" s="107"/>
      <c r="J22" s="105"/>
      <c r="K22" s="86" t="s">
        <v>154</v>
      </c>
      <c r="L22" s="82">
        <f t="shared" si="1"/>
        <v>14</v>
      </c>
      <c r="M22" s="307"/>
      <c r="N22" s="308"/>
      <c r="O22" s="308"/>
      <c r="P22" s="308"/>
      <c r="Q22" s="308"/>
      <c r="R22" s="309"/>
      <c r="S22" s="106"/>
      <c r="T22" s="107"/>
      <c r="U22" s="105"/>
      <c r="V22" s="86" t="s">
        <v>154</v>
      </c>
      <c r="W22" s="82">
        <f t="shared" si="2"/>
        <v>14</v>
      </c>
      <c r="X22" s="307"/>
      <c r="Y22" s="308"/>
      <c r="Z22" s="308"/>
      <c r="AA22" s="308"/>
      <c r="AB22" s="308"/>
      <c r="AC22" s="309"/>
      <c r="AD22" s="106"/>
      <c r="AE22" s="107"/>
      <c r="AF22" s="105"/>
      <c r="AG22" s="86" t="s">
        <v>154</v>
      </c>
      <c r="AH22" s="82">
        <f t="shared" si="3"/>
        <v>14</v>
      </c>
      <c r="AI22" s="307"/>
      <c r="AJ22" s="308"/>
      <c r="AK22" s="308"/>
      <c r="AL22" s="308"/>
      <c r="AM22" s="308"/>
      <c r="AN22" s="309"/>
      <c r="AO22" s="106"/>
      <c r="AP22" s="107"/>
      <c r="AQ22" s="105"/>
      <c r="AR22" s="86" t="s">
        <v>154</v>
      </c>
      <c r="AS22" s="82">
        <f t="shared" si="4"/>
        <v>14</v>
      </c>
      <c r="AT22" s="307"/>
      <c r="AU22" s="308"/>
      <c r="AV22" s="308"/>
      <c r="AW22" s="308"/>
      <c r="AX22" s="308"/>
      <c r="AY22" s="309"/>
      <c r="AZ22" s="106"/>
      <c r="BA22" s="107"/>
      <c r="BB22" s="105"/>
      <c r="BC22" s="86" t="s">
        <v>154</v>
      </c>
      <c r="BD22" s="82">
        <f t="shared" si="5"/>
        <v>14</v>
      </c>
      <c r="BE22" s="307"/>
      <c r="BF22" s="308"/>
      <c r="BG22" s="308"/>
      <c r="BH22" s="308"/>
      <c r="BI22" s="308"/>
      <c r="BJ22" s="309"/>
      <c r="BK22" s="106"/>
      <c r="BL22" s="107"/>
      <c r="BM22" s="105"/>
      <c r="BN22" s="86" t="s">
        <v>154</v>
      </c>
      <c r="BO22" s="82">
        <f t="shared" si="6"/>
        <v>14</v>
      </c>
      <c r="BP22" s="307"/>
      <c r="BQ22" s="308"/>
      <c r="BR22" s="308"/>
      <c r="BS22" s="308"/>
      <c r="BT22" s="308"/>
      <c r="BU22" s="309"/>
      <c r="BV22" s="106"/>
      <c r="BW22" s="107"/>
      <c r="BX22" s="105"/>
      <c r="BY22" s="86" t="s">
        <v>154</v>
      </c>
      <c r="BZ22" s="82">
        <f t="shared" si="7"/>
        <v>14</v>
      </c>
      <c r="CA22" s="307"/>
      <c r="CB22" s="308"/>
      <c r="CC22" s="308"/>
      <c r="CD22" s="308"/>
      <c r="CE22" s="308"/>
      <c r="CF22" s="309"/>
      <c r="CG22" s="106"/>
      <c r="CH22" s="107"/>
      <c r="CI22" s="105"/>
      <c r="CJ22" s="86" t="s">
        <v>154</v>
      </c>
      <c r="CK22" s="82">
        <f t="shared" si="8"/>
        <v>14</v>
      </c>
      <c r="CL22" s="307"/>
      <c r="CM22" s="308"/>
      <c r="CN22" s="308"/>
      <c r="CO22" s="308"/>
      <c r="CP22" s="308"/>
      <c r="CQ22" s="309"/>
      <c r="CR22" s="106"/>
      <c r="CS22" s="107"/>
      <c r="CT22" s="105"/>
      <c r="CU22" s="86" t="s">
        <v>154</v>
      </c>
      <c r="CV22" s="82">
        <f t="shared" si="9"/>
        <v>14</v>
      </c>
      <c r="CW22" s="307"/>
      <c r="CX22" s="308"/>
      <c r="CY22" s="308"/>
      <c r="CZ22" s="308"/>
      <c r="DA22" s="308"/>
      <c r="DB22" s="309"/>
      <c r="DC22" s="106"/>
      <c r="DD22" s="107"/>
      <c r="DE22" s="105"/>
      <c r="DF22" s="86" t="s">
        <v>154</v>
      </c>
    </row>
    <row r="23" spans="1:110" ht="27" customHeight="1">
      <c r="A23" s="82">
        <f t="shared" si="0"/>
        <v>15</v>
      </c>
      <c r="B23" s="307"/>
      <c r="C23" s="308"/>
      <c r="D23" s="308"/>
      <c r="E23" s="308"/>
      <c r="F23" s="308"/>
      <c r="G23" s="309"/>
      <c r="H23" s="106"/>
      <c r="I23" s="107"/>
      <c r="J23" s="105"/>
      <c r="K23" s="86" t="s">
        <v>154</v>
      </c>
      <c r="L23" s="82">
        <f t="shared" si="1"/>
        <v>15</v>
      </c>
      <c r="M23" s="307"/>
      <c r="N23" s="308"/>
      <c r="O23" s="308"/>
      <c r="P23" s="308"/>
      <c r="Q23" s="308"/>
      <c r="R23" s="309"/>
      <c r="S23" s="106"/>
      <c r="T23" s="107"/>
      <c r="U23" s="105"/>
      <c r="V23" s="86" t="s">
        <v>154</v>
      </c>
      <c r="W23" s="82">
        <f t="shared" si="2"/>
        <v>15</v>
      </c>
      <c r="X23" s="307"/>
      <c r="Y23" s="308"/>
      <c r="Z23" s="308"/>
      <c r="AA23" s="308"/>
      <c r="AB23" s="308"/>
      <c r="AC23" s="309"/>
      <c r="AD23" s="106"/>
      <c r="AE23" s="107"/>
      <c r="AF23" s="105"/>
      <c r="AG23" s="86" t="s">
        <v>154</v>
      </c>
      <c r="AH23" s="82">
        <f t="shared" si="3"/>
        <v>15</v>
      </c>
      <c r="AI23" s="307"/>
      <c r="AJ23" s="308"/>
      <c r="AK23" s="308"/>
      <c r="AL23" s="308"/>
      <c r="AM23" s="308"/>
      <c r="AN23" s="309"/>
      <c r="AO23" s="106"/>
      <c r="AP23" s="107"/>
      <c r="AQ23" s="105"/>
      <c r="AR23" s="86" t="s">
        <v>154</v>
      </c>
      <c r="AS23" s="82">
        <f t="shared" si="4"/>
        <v>15</v>
      </c>
      <c r="AT23" s="307"/>
      <c r="AU23" s="308"/>
      <c r="AV23" s="308"/>
      <c r="AW23" s="308"/>
      <c r="AX23" s="308"/>
      <c r="AY23" s="309"/>
      <c r="AZ23" s="106"/>
      <c r="BA23" s="107"/>
      <c r="BB23" s="105"/>
      <c r="BC23" s="86" t="s">
        <v>154</v>
      </c>
      <c r="BD23" s="82">
        <f t="shared" si="5"/>
        <v>15</v>
      </c>
      <c r="BE23" s="307"/>
      <c r="BF23" s="308"/>
      <c r="BG23" s="308"/>
      <c r="BH23" s="308"/>
      <c r="BI23" s="308"/>
      <c r="BJ23" s="309"/>
      <c r="BK23" s="106"/>
      <c r="BL23" s="107"/>
      <c r="BM23" s="105"/>
      <c r="BN23" s="86" t="s">
        <v>154</v>
      </c>
      <c r="BO23" s="82">
        <f t="shared" si="6"/>
        <v>15</v>
      </c>
      <c r="BP23" s="307"/>
      <c r="BQ23" s="308"/>
      <c r="BR23" s="308"/>
      <c r="BS23" s="308"/>
      <c r="BT23" s="308"/>
      <c r="BU23" s="309"/>
      <c r="BV23" s="106"/>
      <c r="BW23" s="107"/>
      <c r="BX23" s="105"/>
      <c r="BY23" s="86" t="s">
        <v>154</v>
      </c>
      <c r="BZ23" s="82">
        <f t="shared" si="7"/>
        <v>15</v>
      </c>
      <c r="CA23" s="307"/>
      <c r="CB23" s="308"/>
      <c r="CC23" s="308"/>
      <c r="CD23" s="308"/>
      <c r="CE23" s="308"/>
      <c r="CF23" s="309"/>
      <c r="CG23" s="106"/>
      <c r="CH23" s="107"/>
      <c r="CI23" s="105"/>
      <c r="CJ23" s="86" t="s">
        <v>154</v>
      </c>
      <c r="CK23" s="82">
        <f t="shared" si="8"/>
        <v>15</v>
      </c>
      <c r="CL23" s="307"/>
      <c r="CM23" s="308"/>
      <c r="CN23" s="308"/>
      <c r="CO23" s="308"/>
      <c r="CP23" s="308"/>
      <c r="CQ23" s="309"/>
      <c r="CR23" s="106"/>
      <c r="CS23" s="107"/>
      <c r="CT23" s="105"/>
      <c r="CU23" s="86" t="s">
        <v>154</v>
      </c>
      <c r="CV23" s="82">
        <f t="shared" si="9"/>
        <v>15</v>
      </c>
      <c r="CW23" s="307"/>
      <c r="CX23" s="308"/>
      <c r="CY23" s="308"/>
      <c r="CZ23" s="308"/>
      <c r="DA23" s="308"/>
      <c r="DB23" s="309"/>
      <c r="DC23" s="106"/>
      <c r="DD23" s="107"/>
      <c r="DE23" s="105"/>
      <c r="DF23" s="86" t="s">
        <v>154</v>
      </c>
    </row>
    <row r="24" spans="1:110" ht="27" customHeight="1">
      <c r="A24" s="82">
        <f t="shared" si="0"/>
        <v>16</v>
      </c>
      <c r="B24" s="307"/>
      <c r="C24" s="308"/>
      <c r="D24" s="308"/>
      <c r="E24" s="308"/>
      <c r="F24" s="308"/>
      <c r="G24" s="309"/>
      <c r="H24" s="106"/>
      <c r="I24" s="107"/>
      <c r="J24" s="105"/>
      <c r="K24" s="86" t="s">
        <v>154</v>
      </c>
      <c r="L24" s="82">
        <f t="shared" si="1"/>
        <v>16</v>
      </c>
      <c r="M24" s="307"/>
      <c r="N24" s="308"/>
      <c r="O24" s="308"/>
      <c r="P24" s="308"/>
      <c r="Q24" s="308"/>
      <c r="R24" s="309"/>
      <c r="S24" s="106"/>
      <c r="T24" s="107"/>
      <c r="U24" s="105"/>
      <c r="V24" s="86" t="s">
        <v>154</v>
      </c>
      <c r="W24" s="82">
        <f t="shared" si="2"/>
        <v>16</v>
      </c>
      <c r="X24" s="307"/>
      <c r="Y24" s="308"/>
      <c r="Z24" s="308"/>
      <c r="AA24" s="308"/>
      <c r="AB24" s="308"/>
      <c r="AC24" s="309"/>
      <c r="AD24" s="106"/>
      <c r="AE24" s="107"/>
      <c r="AF24" s="105"/>
      <c r="AG24" s="86" t="s">
        <v>154</v>
      </c>
      <c r="AH24" s="82">
        <f t="shared" si="3"/>
        <v>16</v>
      </c>
      <c r="AI24" s="307"/>
      <c r="AJ24" s="308"/>
      <c r="AK24" s="308"/>
      <c r="AL24" s="308"/>
      <c r="AM24" s="308"/>
      <c r="AN24" s="309"/>
      <c r="AO24" s="106"/>
      <c r="AP24" s="107"/>
      <c r="AQ24" s="105"/>
      <c r="AR24" s="86" t="s">
        <v>154</v>
      </c>
      <c r="AS24" s="82">
        <f t="shared" si="4"/>
        <v>16</v>
      </c>
      <c r="AT24" s="307"/>
      <c r="AU24" s="308"/>
      <c r="AV24" s="308"/>
      <c r="AW24" s="308"/>
      <c r="AX24" s="308"/>
      <c r="AY24" s="309"/>
      <c r="AZ24" s="106"/>
      <c r="BA24" s="107"/>
      <c r="BB24" s="105"/>
      <c r="BC24" s="86" t="s">
        <v>154</v>
      </c>
      <c r="BD24" s="82">
        <f t="shared" si="5"/>
        <v>16</v>
      </c>
      <c r="BE24" s="307"/>
      <c r="BF24" s="308"/>
      <c r="BG24" s="308"/>
      <c r="BH24" s="308"/>
      <c r="BI24" s="308"/>
      <c r="BJ24" s="309"/>
      <c r="BK24" s="106"/>
      <c r="BL24" s="107"/>
      <c r="BM24" s="105"/>
      <c r="BN24" s="86" t="s">
        <v>154</v>
      </c>
      <c r="BO24" s="82">
        <f t="shared" si="6"/>
        <v>16</v>
      </c>
      <c r="BP24" s="307"/>
      <c r="BQ24" s="308"/>
      <c r="BR24" s="308"/>
      <c r="BS24" s="308"/>
      <c r="BT24" s="308"/>
      <c r="BU24" s="309"/>
      <c r="BV24" s="106"/>
      <c r="BW24" s="107"/>
      <c r="BX24" s="105"/>
      <c r="BY24" s="86" t="s">
        <v>154</v>
      </c>
      <c r="BZ24" s="82">
        <f t="shared" si="7"/>
        <v>16</v>
      </c>
      <c r="CA24" s="307"/>
      <c r="CB24" s="308"/>
      <c r="CC24" s="308"/>
      <c r="CD24" s="308"/>
      <c r="CE24" s="308"/>
      <c r="CF24" s="309"/>
      <c r="CG24" s="106"/>
      <c r="CH24" s="107"/>
      <c r="CI24" s="105"/>
      <c r="CJ24" s="86" t="s">
        <v>154</v>
      </c>
      <c r="CK24" s="82">
        <f t="shared" si="8"/>
        <v>16</v>
      </c>
      <c r="CL24" s="307"/>
      <c r="CM24" s="308"/>
      <c r="CN24" s="308"/>
      <c r="CO24" s="308"/>
      <c r="CP24" s="308"/>
      <c r="CQ24" s="309"/>
      <c r="CR24" s="106"/>
      <c r="CS24" s="107"/>
      <c r="CT24" s="105"/>
      <c r="CU24" s="86" t="s">
        <v>154</v>
      </c>
      <c r="CV24" s="82">
        <f t="shared" si="9"/>
        <v>16</v>
      </c>
      <c r="CW24" s="307"/>
      <c r="CX24" s="308"/>
      <c r="CY24" s="308"/>
      <c r="CZ24" s="308"/>
      <c r="DA24" s="308"/>
      <c r="DB24" s="309"/>
      <c r="DC24" s="106"/>
      <c r="DD24" s="107"/>
      <c r="DE24" s="105"/>
      <c r="DF24" s="86" t="s">
        <v>154</v>
      </c>
    </row>
    <row r="25" spans="1:110" ht="27" customHeight="1">
      <c r="A25" s="82">
        <f t="shared" si="0"/>
        <v>17</v>
      </c>
      <c r="B25" s="307"/>
      <c r="C25" s="308"/>
      <c r="D25" s="308"/>
      <c r="E25" s="308"/>
      <c r="F25" s="308"/>
      <c r="G25" s="309"/>
      <c r="H25" s="106"/>
      <c r="I25" s="107"/>
      <c r="J25" s="105"/>
      <c r="K25" s="86" t="s">
        <v>154</v>
      </c>
      <c r="L25" s="82">
        <f t="shared" si="1"/>
        <v>17</v>
      </c>
      <c r="M25" s="307"/>
      <c r="N25" s="308"/>
      <c r="O25" s="308"/>
      <c r="P25" s="308"/>
      <c r="Q25" s="308"/>
      <c r="R25" s="309"/>
      <c r="S25" s="106"/>
      <c r="T25" s="107"/>
      <c r="U25" s="105"/>
      <c r="V25" s="86" t="s">
        <v>154</v>
      </c>
      <c r="W25" s="82">
        <f t="shared" si="2"/>
        <v>17</v>
      </c>
      <c r="X25" s="307"/>
      <c r="Y25" s="308"/>
      <c r="Z25" s="308"/>
      <c r="AA25" s="308"/>
      <c r="AB25" s="308"/>
      <c r="AC25" s="309"/>
      <c r="AD25" s="106"/>
      <c r="AE25" s="107"/>
      <c r="AF25" s="105"/>
      <c r="AG25" s="86" t="s">
        <v>154</v>
      </c>
      <c r="AH25" s="82">
        <f t="shared" si="3"/>
        <v>17</v>
      </c>
      <c r="AI25" s="307"/>
      <c r="AJ25" s="308"/>
      <c r="AK25" s="308"/>
      <c r="AL25" s="308"/>
      <c r="AM25" s="308"/>
      <c r="AN25" s="309"/>
      <c r="AO25" s="106"/>
      <c r="AP25" s="107"/>
      <c r="AQ25" s="105"/>
      <c r="AR25" s="86" t="s">
        <v>154</v>
      </c>
      <c r="AS25" s="82">
        <f t="shared" si="4"/>
        <v>17</v>
      </c>
      <c r="AT25" s="307"/>
      <c r="AU25" s="308"/>
      <c r="AV25" s="308"/>
      <c r="AW25" s="308"/>
      <c r="AX25" s="308"/>
      <c r="AY25" s="309"/>
      <c r="AZ25" s="106"/>
      <c r="BA25" s="107"/>
      <c r="BB25" s="105"/>
      <c r="BC25" s="86" t="s">
        <v>154</v>
      </c>
      <c r="BD25" s="82">
        <f t="shared" si="5"/>
        <v>17</v>
      </c>
      <c r="BE25" s="307"/>
      <c r="BF25" s="308"/>
      <c r="BG25" s="308"/>
      <c r="BH25" s="308"/>
      <c r="BI25" s="308"/>
      <c r="BJ25" s="309"/>
      <c r="BK25" s="106"/>
      <c r="BL25" s="107"/>
      <c r="BM25" s="105"/>
      <c r="BN25" s="86" t="s">
        <v>154</v>
      </c>
      <c r="BO25" s="82">
        <f t="shared" si="6"/>
        <v>17</v>
      </c>
      <c r="BP25" s="307"/>
      <c r="BQ25" s="308"/>
      <c r="BR25" s="308"/>
      <c r="BS25" s="308"/>
      <c r="BT25" s="308"/>
      <c r="BU25" s="309"/>
      <c r="BV25" s="106"/>
      <c r="BW25" s="107"/>
      <c r="BX25" s="105"/>
      <c r="BY25" s="86" t="s">
        <v>154</v>
      </c>
      <c r="BZ25" s="82">
        <f t="shared" si="7"/>
        <v>17</v>
      </c>
      <c r="CA25" s="307"/>
      <c r="CB25" s="308"/>
      <c r="CC25" s="308"/>
      <c r="CD25" s="308"/>
      <c r="CE25" s="308"/>
      <c r="CF25" s="309"/>
      <c r="CG25" s="106"/>
      <c r="CH25" s="107"/>
      <c r="CI25" s="105"/>
      <c r="CJ25" s="86" t="s">
        <v>154</v>
      </c>
      <c r="CK25" s="82">
        <f t="shared" si="8"/>
        <v>17</v>
      </c>
      <c r="CL25" s="307"/>
      <c r="CM25" s="308"/>
      <c r="CN25" s="308"/>
      <c r="CO25" s="308"/>
      <c r="CP25" s="308"/>
      <c r="CQ25" s="309"/>
      <c r="CR25" s="106"/>
      <c r="CS25" s="107"/>
      <c r="CT25" s="105"/>
      <c r="CU25" s="86" t="s">
        <v>154</v>
      </c>
      <c r="CV25" s="82">
        <f t="shared" si="9"/>
        <v>17</v>
      </c>
      <c r="CW25" s="307"/>
      <c r="CX25" s="308"/>
      <c r="CY25" s="308"/>
      <c r="CZ25" s="308"/>
      <c r="DA25" s="308"/>
      <c r="DB25" s="309"/>
      <c r="DC25" s="106"/>
      <c r="DD25" s="107"/>
      <c r="DE25" s="105"/>
      <c r="DF25" s="86" t="s">
        <v>154</v>
      </c>
    </row>
    <row r="26" spans="1:110" ht="27" customHeight="1">
      <c r="A26" s="82">
        <f t="shared" si="0"/>
        <v>18</v>
      </c>
      <c r="B26" s="307"/>
      <c r="C26" s="308"/>
      <c r="D26" s="308"/>
      <c r="E26" s="308"/>
      <c r="F26" s="308"/>
      <c r="G26" s="309"/>
      <c r="H26" s="106"/>
      <c r="I26" s="107"/>
      <c r="J26" s="105"/>
      <c r="K26" s="86" t="s">
        <v>154</v>
      </c>
      <c r="L26" s="82">
        <f t="shared" si="1"/>
        <v>18</v>
      </c>
      <c r="M26" s="307"/>
      <c r="N26" s="308"/>
      <c r="O26" s="308"/>
      <c r="P26" s="308"/>
      <c r="Q26" s="308"/>
      <c r="R26" s="309"/>
      <c r="S26" s="106"/>
      <c r="T26" s="107"/>
      <c r="U26" s="105"/>
      <c r="V26" s="86" t="s">
        <v>154</v>
      </c>
      <c r="W26" s="82">
        <f t="shared" si="2"/>
        <v>18</v>
      </c>
      <c r="X26" s="307"/>
      <c r="Y26" s="308"/>
      <c r="Z26" s="308"/>
      <c r="AA26" s="308"/>
      <c r="AB26" s="308"/>
      <c r="AC26" s="309"/>
      <c r="AD26" s="106"/>
      <c r="AE26" s="107"/>
      <c r="AF26" s="105"/>
      <c r="AG26" s="86" t="s">
        <v>154</v>
      </c>
      <c r="AH26" s="82">
        <f t="shared" si="3"/>
        <v>18</v>
      </c>
      <c r="AI26" s="307"/>
      <c r="AJ26" s="308"/>
      <c r="AK26" s="308"/>
      <c r="AL26" s="308"/>
      <c r="AM26" s="308"/>
      <c r="AN26" s="309"/>
      <c r="AO26" s="106"/>
      <c r="AP26" s="107"/>
      <c r="AQ26" s="105"/>
      <c r="AR26" s="86" t="s">
        <v>154</v>
      </c>
      <c r="AS26" s="82">
        <f t="shared" si="4"/>
        <v>18</v>
      </c>
      <c r="AT26" s="307"/>
      <c r="AU26" s="308"/>
      <c r="AV26" s="308"/>
      <c r="AW26" s="308"/>
      <c r="AX26" s="308"/>
      <c r="AY26" s="309"/>
      <c r="AZ26" s="106"/>
      <c r="BA26" s="107"/>
      <c r="BB26" s="105"/>
      <c r="BC26" s="86" t="s">
        <v>154</v>
      </c>
      <c r="BD26" s="82">
        <f t="shared" si="5"/>
        <v>18</v>
      </c>
      <c r="BE26" s="307"/>
      <c r="BF26" s="308"/>
      <c r="BG26" s="308"/>
      <c r="BH26" s="308"/>
      <c r="BI26" s="308"/>
      <c r="BJ26" s="309"/>
      <c r="BK26" s="106"/>
      <c r="BL26" s="107"/>
      <c r="BM26" s="105"/>
      <c r="BN26" s="86" t="s">
        <v>154</v>
      </c>
      <c r="BO26" s="82">
        <f t="shared" si="6"/>
        <v>18</v>
      </c>
      <c r="BP26" s="307"/>
      <c r="BQ26" s="308"/>
      <c r="BR26" s="308"/>
      <c r="BS26" s="308"/>
      <c r="BT26" s="308"/>
      <c r="BU26" s="309"/>
      <c r="BV26" s="106"/>
      <c r="BW26" s="107"/>
      <c r="BX26" s="105"/>
      <c r="BY26" s="86" t="s">
        <v>154</v>
      </c>
      <c r="BZ26" s="82">
        <f t="shared" si="7"/>
        <v>18</v>
      </c>
      <c r="CA26" s="307"/>
      <c r="CB26" s="308"/>
      <c r="CC26" s="308"/>
      <c r="CD26" s="308"/>
      <c r="CE26" s="308"/>
      <c r="CF26" s="309"/>
      <c r="CG26" s="106"/>
      <c r="CH26" s="107"/>
      <c r="CI26" s="105"/>
      <c r="CJ26" s="86" t="s">
        <v>154</v>
      </c>
      <c r="CK26" s="82">
        <f t="shared" si="8"/>
        <v>18</v>
      </c>
      <c r="CL26" s="307"/>
      <c r="CM26" s="308"/>
      <c r="CN26" s="308"/>
      <c r="CO26" s="308"/>
      <c r="CP26" s="308"/>
      <c r="CQ26" s="309"/>
      <c r="CR26" s="106"/>
      <c r="CS26" s="107"/>
      <c r="CT26" s="105"/>
      <c r="CU26" s="86" t="s">
        <v>154</v>
      </c>
      <c r="CV26" s="82">
        <f t="shared" si="9"/>
        <v>18</v>
      </c>
      <c r="CW26" s="307"/>
      <c r="CX26" s="308"/>
      <c r="CY26" s="308"/>
      <c r="CZ26" s="308"/>
      <c r="DA26" s="308"/>
      <c r="DB26" s="309"/>
      <c r="DC26" s="106"/>
      <c r="DD26" s="107"/>
      <c r="DE26" s="105"/>
      <c r="DF26" s="86" t="s">
        <v>154</v>
      </c>
    </row>
    <row r="27" spans="1:110" ht="27" customHeight="1">
      <c r="A27" s="82">
        <f t="shared" si="0"/>
        <v>19</v>
      </c>
      <c r="B27" s="307"/>
      <c r="C27" s="308"/>
      <c r="D27" s="308"/>
      <c r="E27" s="308"/>
      <c r="F27" s="308"/>
      <c r="G27" s="309"/>
      <c r="H27" s="106"/>
      <c r="I27" s="107"/>
      <c r="J27" s="105"/>
      <c r="K27" s="86" t="s">
        <v>154</v>
      </c>
      <c r="L27" s="82">
        <f t="shared" si="1"/>
        <v>19</v>
      </c>
      <c r="M27" s="307"/>
      <c r="N27" s="308"/>
      <c r="O27" s="308"/>
      <c r="P27" s="308"/>
      <c r="Q27" s="308"/>
      <c r="R27" s="309"/>
      <c r="S27" s="106"/>
      <c r="T27" s="107"/>
      <c r="U27" s="105"/>
      <c r="V27" s="86" t="s">
        <v>154</v>
      </c>
      <c r="W27" s="82">
        <f t="shared" si="2"/>
        <v>19</v>
      </c>
      <c r="X27" s="307"/>
      <c r="Y27" s="308"/>
      <c r="Z27" s="308"/>
      <c r="AA27" s="308"/>
      <c r="AB27" s="308"/>
      <c r="AC27" s="309"/>
      <c r="AD27" s="106"/>
      <c r="AE27" s="107"/>
      <c r="AF27" s="105"/>
      <c r="AG27" s="86" t="s">
        <v>154</v>
      </c>
      <c r="AH27" s="82">
        <f t="shared" si="3"/>
        <v>19</v>
      </c>
      <c r="AI27" s="307"/>
      <c r="AJ27" s="308"/>
      <c r="AK27" s="308"/>
      <c r="AL27" s="308"/>
      <c r="AM27" s="308"/>
      <c r="AN27" s="309"/>
      <c r="AO27" s="106"/>
      <c r="AP27" s="107"/>
      <c r="AQ27" s="105"/>
      <c r="AR27" s="86" t="s">
        <v>154</v>
      </c>
      <c r="AS27" s="82">
        <f t="shared" si="4"/>
        <v>19</v>
      </c>
      <c r="AT27" s="307"/>
      <c r="AU27" s="308"/>
      <c r="AV27" s="308"/>
      <c r="AW27" s="308"/>
      <c r="AX27" s="308"/>
      <c r="AY27" s="309"/>
      <c r="AZ27" s="106"/>
      <c r="BA27" s="107"/>
      <c r="BB27" s="105"/>
      <c r="BC27" s="86" t="s">
        <v>154</v>
      </c>
      <c r="BD27" s="82">
        <f t="shared" si="5"/>
        <v>19</v>
      </c>
      <c r="BE27" s="307"/>
      <c r="BF27" s="308"/>
      <c r="BG27" s="308"/>
      <c r="BH27" s="308"/>
      <c r="BI27" s="308"/>
      <c r="BJ27" s="309"/>
      <c r="BK27" s="106"/>
      <c r="BL27" s="107"/>
      <c r="BM27" s="105"/>
      <c r="BN27" s="86" t="s">
        <v>154</v>
      </c>
      <c r="BO27" s="82">
        <f t="shared" si="6"/>
        <v>19</v>
      </c>
      <c r="BP27" s="307"/>
      <c r="BQ27" s="308"/>
      <c r="BR27" s="308"/>
      <c r="BS27" s="308"/>
      <c r="BT27" s="308"/>
      <c r="BU27" s="309"/>
      <c r="BV27" s="106"/>
      <c r="BW27" s="107"/>
      <c r="BX27" s="105"/>
      <c r="BY27" s="86" t="s">
        <v>154</v>
      </c>
      <c r="BZ27" s="82">
        <f t="shared" si="7"/>
        <v>19</v>
      </c>
      <c r="CA27" s="307"/>
      <c r="CB27" s="308"/>
      <c r="CC27" s="308"/>
      <c r="CD27" s="308"/>
      <c r="CE27" s="308"/>
      <c r="CF27" s="309"/>
      <c r="CG27" s="106"/>
      <c r="CH27" s="107"/>
      <c r="CI27" s="105"/>
      <c r="CJ27" s="86" t="s">
        <v>154</v>
      </c>
      <c r="CK27" s="82">
        <f t="shared" si="8"/>
        <v>19</v>
      </c>
      <c r="CL27" s="307"/>
      <c r="CM27" s="308"/>
      <c r="CN27" s="308"/>
      <c r="CO27" s="308"/>
      <c r="CP27" s="308"/>
      <c r="CQ27" s="309"/>
      <c r="CR27" s="106"/>
      <c r="CS27" s="107"/>
      <c r="CT27" s="105"/>
      <c r="CU27" s="86" t="s">
        <v>154</v>
      </c>
      <c r="CV27" s="82">
        <f t="shared" si="9"/>
        <v>19</v>
      </c>
      <c r="CW27" s="307"/>
      <c r="CX27" s="308"/>
      <c r="CY27" s="308"/>
      <c r="CZ27" s="308"/>
      <c r="DA27" s="308"/>
      <c r="DB27" s="309"/>
      <c r="DC27" s="106"/>
      <c r="DD27" s="107"/>
      <c r="DE27" s="105"/>
      <c r="DF27" s="86" t="s">
        <v>154</v>
      </c>
    </row>
    <row r="28" spans="1:110" ht="27" customHeight="1">
      <c r="A28" s="82">
        <f t="shared" si="0"/>
        <v>20</v>
      </c>
      <c r="B28" s="307"/>
      <c r="C28" s="308"/>
      <c r="D28" s="308"/>
      <c r="E28" s="308"/>
      <c r="F28" s="308"/>
      <c r="G28" s="309"/>
      <c r="H28" s="106"/>
      <c r="I28" s="107"/>
      <c r="J28" s="105"/>
      <c r="K28" s="86" t="s">
        <v>154</v>
      </c>
      <c r="L28" s="82">
        <f t="shared" si="1"/>
        <v>20</v>
      </c>
      <c r="M28" s="307"/>
      <c r="N28" s="308"/>
      <c r="O28" s="308"/>
      <c r="P28" s="308"/>
      <c r="Q28" s="308"/>
      <c r="R28" s="309"/>
      <c r="S28" s="106"/>
      <c r="T28" s="107"/>
      <c r="U28" s="105"/>
      <c r="V28" s="86" t="s">
        <v>154</v>
      </c>
      <c r="W28" s="82">
        <f t="shared" si="2"/>
        <v>20</v>
      </c>
      <c r="X28" s="307"/>
      <c r="Y28" s="308"/>
      <c r="Z28" s="308"/>
      <c r="AA28" s="308"/>
      <c r="AB28" s="308"/>
      <c r="AC28" s="309"/>
      <c r="AD28" s="106"/>
      <c r="AE28" s="107"/>
      <c r="AF28" s="105"/>
      <c r="AG28" s="86" t="s">
        <v>154</v>
      </c>
      <c r="AH28" s="82">
        <f t="shared" si="3"/>
        <v>20</v>
      </c>
      <c r="AI28" s="307"/>
      <c r="AJ28" s="308"/>
      <c r="AK28" s="308"/>
      <c r="AL28" s="308"/>
      <c r="AM28" s="308"/>
      <c r="AN28" s="309"/>
      <c r="AO28" s="106"/>
      <c r="AP28" s="107"/>
      <c r="AQ28" s="105"/>
      <c r="AR28" s="86" t="s">
        <v>154</v>
      </c>
      <c r="AS28" s="82">
        <f t="shared" si="4"/>
        <v>20</v>
      </c>
      <c r="AT28" s="307"/>
      <c r="AU28" s="308"/>
      <c r="AV28" s="308"/>
      <c r="AW28" s="308"/>
      <c r="AX28" s="308"/>
      <c r="AY28" s="309"/>
      <c r="AZ28" s="106"/>
      <c r="BA28" s="107"/>
      <c r="BB28" s="105"/>
      <c r="BC28" s="86" t="s">
        <v>154</v>
      </c>
      <c r="BD28" s="82">
        <f t="shared" si="5"/>
        <v>20</v>
      </c>
      <c r="BE28" s="307"/>
      <c r="BF28" s="308"/>
      <c r="BG28" s="308"/>
      <c r="BH28" s="308"/>
      <c r="BI28" s="308"/>
      <c r="BJ28" s="309"/>
      <c r="BK28" s="106"/>
      <c r="BL28" s="107"/>
      <c r="BM28" s="105"/>
      <c r="BN28" s="86" t="s">
        <v>154</v>
      </c>
      <c r="BO28" s="82">
        <f t="shared" si="6"/>
        <v>20</v>
      </c>
      <c r="BP28" s="307"/>
      <c r="BQ28" s="308"/>
      <c r="BR28" s="308"/>
      <c r="BS28" s="308"/>
      <c r="BT28" s="308"/>
      <c r="BU28" s="309"/>
      <c r="BV28" s="106"/>
      <c r="BW28" s="107"/>
      <c r="BX28" s="105"/>
      <c r="BY28" s="86" t="s">
        <v>154</v>
      </c>
      <c r="BZ28" s="82">
        <f t="shared" si="7"/>
        <v>20</v>
      </c>
      <c r="CA28" s="307"/>
      <c r="CB28" s="308"/>
      <c r="CC28" s="308"/>
      <c r="CD28" s="308"/>
      <c r="CE28" s="308"/>
      <c r="CF28" s="309"/>
      <c r="CG28" s="106"/>
      <c r="CH28" s="107"/>
      <c r="CI28" s="105"/>
      <c r="CJ28" s="86" t="s">
        <v>154</v>
      </c>
      <c r="CK28" s="82">
        <f t="shared" si="8"/>
        <v>20</v>
      </c>
      <c r="CL28" s="307"/>
      <c r="CM28" s="308"/>
      <c r="CN28" s="308"/>
      <c r="CO28" s="308"/>
      <c r="CP28" s="308"/>
      <c r="CQ28" s="309"/>
      <c r="CR28" s="106"/>
      <c r="CS28" s="107"/>
      <c r="CT28" s="105"/>
      <c r="CU28" s="86" t="s">
        <v>154</v>
      </c>
      <c r="CV28" s="82">
        <f t="shared" si="9"/>
        <v>20</v>
      </c>
      <c r="CW28" s="307"/>
      <c r="CX28" s="308"/>
      <c r="CY28" s="308"/>
      <c r="CZ28" s="308"/>
      <c r="DA28" s="308"/>
      <c r="DB28" s="309"/>
      <c r="DC28" s="106"/>
      <c r="DD28" s="107"/>
      <c r="DE28" s="105"/>
      <c r="DF28" s="86" t="s">
        <v>154</v>
      </c>
    </row>
    <row r="29" spans="1:110" ht="27" customHeight="1">
      <c r="A29" s="82">
        <f t="shared" si="0"/>
        <v>21</v>
      </c>
      <c r="B29" s="307"/>
      <c r="C29" s="308"/>
      <c r="D29" s="308"/>
      <c r="E29" s="308"/>
      <c r="F29" s="308"/>
      <c r="G29" s="309"/>
      <c r="H29" s="106"/>
      <c r="I29" s="107"/>
      <c r="J29" s="105"/>
      <c r="K29" s="86" t="s">
        <v>154</v>
      </c>
      <c r="L29" s="82">
        <f t="shared" si="1"/>
        <v>21</v>
      </c>
      <c r="M29" s="307"/>
      <c r="N29" s="308"/>
      <c r="O29" s="308"/>
      <c r="P29" s="308"/>
      <c r="Q29" s="308"/>
      <c r="R29" s="309"/>
      <c r="S29" s="106"/>
      <c r="T29" s="107"/>
      <c r="U29" s="105"/>
      <c r="V29" s="86" t="s">
        <v>154</v>
      </c>
      <c r="W29" s="82">
        <f t="shared" si="2"/>
        <v>21</v>
      </c>
      <c r="X29" s="307"/>
      <c r="Y29" s="308"/>
      <c r="Z29" s="308"/>
      <c r="AA29" s="308"/>
      <c r="AB29" s="308"/>
      <c r="AC29" s="309"/>
      <c r="AD29" s="106"/>
      <c r="AE29" s="107"/>
      <c r="AF29" s="105"/>
      <c r="AG29" s="86" t="s">
        <v>154</v>
      </c>
      <c r="AH29" s="82">
        <f t="shared" si="3"/>
        <v>21</v>
      </c>
      <c r="AI29" s="307"/>
      <c r="AJ29" s="308"/>
      <c r="AK29" s="308"/>
      <c r="AL29" s="308"/>
      <c r="AM29" s="308"/>
      <c r="AN29" s="309"/>
      <c r="AO29" s="106"/>
      <c r="AP29" s="107"/>
      <c r="AQ29" s="105"/>
      <c r="AR29" s="86" t="s">
        <v>154</v>
      </c>
      <c r="AS29" s="82">
        <f t="shared" si="4"/>
        <v>21</v>
      </c>
      <c r="AT29" s="307"/>
      <c r="AU29" s="308"/>
      <c r="AV29" s="308"/>
      <c r="AW29" s="308"/>
      <c r="AX29" s="308"/>
      <c r="AY29" s="309"/>
      <c r="AZ29" s="106"/>
      <c r="BA29" s="107"/>
      <c r="BB29" s="105"/>
      <c r="BC29" s="86" t="s">
        <v>154</v>
      </c>
      <c r="BD29" s="82">
        <f t="shared" si="5"/>
        <v>21</v>
      </c>
      <c r="BE29" s="307"/>
      <c r="BF29" s="308"/>
      <c r="BG29" s="308"/>
      <c r="BH29" s="308"/>
      <c r="BI29" s="308"/>
      <c r="BJ29" s="309"/>
      <c r="BK29" s="106"/>
      <c r="BL29" s="107"/>
      <c r="BM29" s="105"/>
      <c r="BN29" s="86" t="s">
        <v>154</v>
      </c>
      <c r="BO29" s="82">
        <f t="shared" si="6"/>
        <v>21</v>
      </c>
      <c r="BP29" s="307"/>
      <c r="BQ29" s="308"/>
      <c r="BR29" s="308"/>
      <c r="BS29" s="308"/>
      <c r="BT29" s="308"/>
      <c r="BU29" s="309"/>
      <c r="BV29" s="106"/>
      <c r="BW29" s="107"/>
      <c r="BX29" s="105"/>
      <c r="BY29" s="86" t="s">
        <v>154</v>
      </c>
      <c r="BZ29" s="82">
        <f t="shared" si="7"/>
        <v>21</v>
      </c>
      <c r="CA29" s="307"/>
      <c r="CB29" s="308"/>
      <c r="CC29" s="308"/>
      <c r="CD29" s="308"/>
      <c r="CE29" s="308"/>
      <c r="CF29" s="309"/>
      <c r="CG29" s="106"/>
      <c r="CH29" s="107"/>
      <c r="CI29" s="105"/>
      <c r="CJ29" s="86" t="s">
        <v>154</v>
      </c>
      <c r="CK29" s="82">
        <f t="shared" si="8"/>
        <v>21</v>
      </c>
      <c r="CL29" s="307"/>
      <c r="CM29" s="308"/>
      <c r="CN29" s="308"/>
      <c r="CO29" s="308"/>
      <c r="CP29" s="308"/>
      <c r="CQ29" s="309"/>
      <c r="CR29" s="106"/>
      <c r="CS29" s="107"/>
      <c r="CT29" s="105"/>
      <c r="CU29" s="86" t="s">
        <v>154</v>
      </c>
      <c r="CV29" s="82">
        <f t="shared" si="9"/>
        <v>21</v>
      </c>
      <c r="CW29" s="307"/>
      <c r="CX29" s="308"/>
      <c r="CY29" s="308"/>
      <c r="CZ29" s="308"/>
      <c r="DA29" s="308"/>
      <c r="DB29" s="309"/>
      <c r="DC29" s="106"/>
      <c r="DD29" s="107"/>
      <c r="DE29" s="105"/>
      <c r="DF29" s="86" t="s">
        <v>154</v>
      </c>
    </row>
    <row r="30" spans="1:110" ht="27" customHeight="1">
      <c r="A30" s="82">
        <f t="shared" si="0"/>
        <v>22</v>
      </c>
      <c r="B30" s="307"/>
      <c r="C30" s="308"/>
      <c r="D30" s="308"/>
      <c r="E30" s="308"/>
      <c r="F30" s="308"/>
      <c r="G30" s="309"/>
      <c r="H30" s="106"/>
      <c r="I30" s="107"/>
      <c r="J30" s="105"/>
      <c r="K30" s="86" t="s">
        <v>154</v>
      </c>
      <c r="L30" s="82">
        <f t="shared" si="1"/>
        <v>22</v>
      </c>
      <c r="M30" s="307"/>
      <c r="N30" s="308"/>
      <c r="O30" s="308"/>
      <c r="P30" s="308"/>
      <c r="Q30" s="308"/>
      <c r="R30" s="309"/>
      <c r="S30" s="106"/>
      <c r="T30" s="107"/>
      <c r="U30" s="105"/>
      <c r="V30" s="86" t="s">
        <v>154</v>
      </c>
      <c r="W30" s="82">
        <f t="shared" si="2"/>
        <v>22</v>
      </c>
      <c r="X30" s="307"/>
      <c r="Y30" s="308"/>
      <c r="Z30" s="308"/>
      <c r="AA30" s="308"/>
      <c r="AB30" s="308"/>
      <c r="AC30" s="309"/>
      <c r="AD30" s="106"/>
      <c r="AE30" s="107"/>
      <c r="AF30" s="105"/>
      <c r="AG30" s="86" t="s">
        <v>154</v>
      </c>
      <c r="AH30" s="82">
        <f t="shared" si="3"/>
        <v>22</v>
      </c>
      <c r="AI30" s="307"/>
      <c r="AJ30" s="308"/>
      <c r="AK30" s="308"/>
      <c r="AL30" s="308"/>
      <c r="AM30" s="308"/>
      <c r="AN30" s="309"/>
      <c r="AO30" s="106"/>
      <c r="AP30" s="107"/>
      <c r="AQ30" s="105"/>
      <c r="AR30" s="86" t="s">
        <v>154</v>
      </c>
      <c r="AS30" s="82">
        <f t="shared" si="4"/>
        <v>22</v>
      </c>
      <c r="AT30" s="307"/>
      <c r="AU30" s="308"/>
      <c r="AV30" s="308"/>
      <c r="AW30" s="308"/>
      <c r="AX30" s="308"/>
      <c r="AY30" s="309"/>
      <c r="AZ30" s="106"/>
      <c r="BA30" s="107"/>
      <c r="BB30" s="105"/>
      <c r="BC30" s="86" t="s">
        <v>154</v>
      </c>
      <c r="BD30" s="82">
        <f t="shared" si="5"/>
        <v>22</v>
      </c>
      <c r="BE30" s="307"/>
      <c r="BF30" s="308"/>
      <c r="BG30" s="308"/>
      <c r="BH30" s="308"/>
      <c r="BI30" s="308"/>
      <c r="BJ30" s="309"/>
      <c r="BK30" s="106"/>
      <c r="BL30" s="107"/>
      <c r="BM30" s="105"/>
      <c r="BN30" s="86" t="s">
        <v>154</v>
      </c>
      <c r="BO30" s="82">
        <f t="shared" si="6"/>
        <v>22</v>
      </c>
      <c r="BP30" s="307"/>
      <c r="BQ30" s="308"/>
      <c r="BR30" s="308"/>
      <c r="BS30" s="308"/>
      <c r="BT30" s="308"/>
      <c r="BU30" s="309"/>
      <c r="BV30" s="106"/>
      <c r="BW30" s="107"/>
      <c r="BX30" s="105"/>
      <c r="BY30" s="86" t="s">
        <v>154</v>
      </c>
      <c r="BZ30" s="82">
        <f t="shared" si="7"/>
        <v>22</v>
      </c>
      <c r="CA30" s="307"/>
      <c r="CB30" s="308"/>
      <c r="CC30" s="308"/>
      <c r="CD30" s="308"/>
      <c r="CE30" s="308"/>
      <c r="CF30" s="309"/>
      <c r="CG30" s="106"/>
      <c r="CH30" s="107"/>
      <c r="CI30" s="105"/>
      <c r="CJ30" s="86" t="s">
        <v>154</v>
      </c>
      <c r="CK30" s="82">
        <f t="shared" si="8"/>
        <v>22</v>
      </c>
      <c r="CL30" s="307"/>
      <c r="CM30" s="308"/>
      <c r="CN30" s="308"/>
      <c r="CO30" s="308"/>
      <c r="CP30" s="308"/>
      <c r="CQ30" s="309"/>
      <c r="CR30" s="106"/>
      <c r="CS30" s="107"/>
      <c r="CT30" s="105"/>
      <c r="CU30" s="86" t="s">
        <v>154</v>
      </c>
      <c r="CV30" s="82">
        <f t="shared" si="9"/>
        <v>22</v>
      </c>
      <c r="CW30" s="307"/>
      <c r="CX30" s="308"/>
      <c r="CY30" s="308"/>
      <c r="CZ30" s="308"/>
      <c r="DA30" s="308"/>
      <c r="DB30" s="309"/>
      <c r="DC30" s="106"/>
      <c r="DD30" s="107"/>
      <c r="DE30" s="105"/>
      <c r="DF30" s="86" t="s">
        <v>154</v>
      </c>
    </row>
    <row r="31" spans="1:110" ht="27" customHeight="1">
      <c r="A31" s="82">
        <f t="shared" si="0"/>
        <v>23</v>
      </c>
      <c r="B31" s="307"/>
      <c r="C31" s="308"/>
      <c r="D31" s="308"/>
      <c r="E31" s="308"/>
      <c r="F31" s="308"/>
      <c r="G31" s="309"/>
      <c r="H31" s="106"/>
      <c r="I31" s="107"/>
      <c r="J31" s="105"/>
      <c r="K31" s="86" t="s">
        <v>154</v>
      </c>
      <c r="L31" s="82">
        <f t="shared" si="1"/>
        <v>23</v>
      </c>
      <c r="M31" s="307"/>
      <c r="N31" s="308"/>
      <c r="O31" s="308"/>
      <c r="P31" s="308"/>
      <c r="Q31" s="308"/>
      <c r="R31" s="309"/>
      <c r="S31" s="106"/>
      <c r="T31" s="107"/>
      <c r="U31" s="105"/>
      <c r="V31" s="86" t="s">
        <v>154</v>
      </c>
      <c r="W31" s="82">
        <f t="shared" si="2"/>
        <v>23</v>
      </c>
      <c r="X31" s="307"/>
      <c r="Y31" s="308"/>
      <c r="Z31" s="308"/>
      <c r="AA31" s="308"/>
      <c r="AB31" s="308"/>
      <c r="AC31" s="309"/>
      <c r="AD31" s="106"/>
      <c r="AE31" s="107"/>
      <c r="AF31" s="105"/>
      <c r="AG31" s="86" t="s">
        <v>154</v>
      </c>
      <c r="AH31" s="82">
        <f t="shared" si="3"/>
        <v>23</v>
      </c>
      <c r="AI31" s="307"/>
      <c r="AJ31" s="308"/>
      <c r="AK31" s="308"/>
      <c r="AL31" s="308"/>
      <c r="AM31" s="308"/>
      <c r="AN31" s="309"/>
      <c r="AO31" s="106"/>
      <c r="AP31" s="107"/>
      <c r="AQ31" s="105"/>
      <c r="AR31" s="86" t="s">
        <v>154</v>
      </c>
      <c r="AS31" s="82">
        <f t="shared" si="4"/>
        <v>23</v>
      </c>
      <c r="AT31" s="307"/>
      <c r="AU31" s="308"/>
      <c r="AV31" s="308"/>
      <c r="AW31" s="308"/>
      <c r="AX31" s="308"/>
      <c r="AY31" s="309"/>
      <c r="AZ31" s="106"/>
      <c r="BA31" s="107"/>
      <c r="BB31" s="105"/>
      <c r="BC31" s="86" t="s">
        <v>154</v>
      </c>
      <c r="BD31" s="82">
        <f t="shared" si="5"/>
        <v>23</v>
      </c>
      <c r="BE31" s="307"/>
      <c r="BF31" s="308"/>
      <c r="BG31" s="308"/>
      <c r="BH31" s="308"/>
      <c r="BI31" s="308"/>
      <c r="BJ31" s="309"/>
      <c r="BK31" s="106"/>
      <c r="BL31" s="107"/>
      <c r="BM31" s="105"/>
      <c r="BN31" s="86" t="s">
        <v>154</v>
      </c>
      <c r="BO31" s="82">
        <f t="shared" si="6"/>
        <v>23</v>
      </c>
      <c r="BP31" s="307"/>
      <c r="BQ31" s="308"/>
      <c r="BR31" s="308"/>
      <c r="BS31" s="308"/>
      <c r="BT31" s="308"/>
      <c r="BU31" s="309"/>
      <c r="BV31" s="106"/>
      <c r="BW31" s="107"/>
      <c r="BX31" s="105"/>
      <c r="BY31" s="86" t="s">
        <v>154</v>
      </c>
      <c r="BZ31" s="82">
        <f t="shared" si="7"/>
        <v>23</v>
      </c>
      <c r="CA31" s="307"/>
      <c r="CB31" s="308"/>
      <c r="CC31" s="308"/>
      <c r="CD31" s="308"/>
      <c r="CE31" s="308"/>
      <c r="CF31" s="309"/>
      <c r="CG31" s="106"/>
      <c r="CH31" s="107"/>
      <c r="CI31" s="105"/>
      <c r="CJ31" s="86" t="s">
        <v>154</v>
      </c>
      <c r="CK31" s="82">
        <f t="shared" si="8"/>
        <v>23</v>
      </c>
      <c r="CL31" s="307"/>
      <c r="CM31" s="308"/>
      <c r="CN31" s="308"/>
      <c r="CO31" s="308"/>
      <c r="CP31" s="308"/>
      <c r="CQ31" s="309"/>
      <c r="CR31" s="106"/>
      <c r="CS31" s="107"/>
      <c r="CT31" s="105"/>
      <c r="CU31" s="86" t="s">
        <v>154</v>
      </c>
      <c r="CV31" s="82">
        <f t="shared" si="9"/>
        <v>23</v>
      </c>
      <c r="CW31" s="307"/>
      <c r="CX31" s="308"/>
      <c r="CY31" s="308"/>
      <c r="CZ31" s="308"/>
      <c r="DA31" s="308"/>
      <c r="DB31" s="309"/>
      <c r="DC31" s="106"/>
      <c r="DD31" s="107"/>
      <c r="DE31" s="105"/>
      <c r="DF31" s="86" t="s">
        <v>154</v>
      </c>
    </row>
    <row r="32" spans="1:110" ht="27" customHeight="1">
      <c r="A32" s="82">
        <f t="shared" si="0"/>
        <v>24</v>
      </c>
      <c r="B32" s="307"/>
      <c r="C32" s="308"/>
      <c r="D32" s="308"/>
      <c r="E32" s="308"/>
      <c r="F32" s="308"/>
      <c r="G32" s="309"/>
      <c r="H32" s="106"/>
      <c r="I32" s="107"/>
      <c r="J32" s="105"/>
      <c r="K32" s="86" t="s">
        <v>154</v>
      </c>
      <c r="L32" s="82">
        <f t="shared" si="1"/>
        <v>24</v>
      </c>
      <c r="M32" s="307"/>
      <c r="N32" s="308"/>
      <c r="O32" s="308"/>
      <c r="P32" s="308"/>
      <c r="Q32" s="308"/>
      <c r="R32" s="309"/>
      <c r="S32" s="106"/>
      <c r="T32" s="107"/>
      <c r="U32" s="105"/>
      <c r="V32" s="86" t="s">
        <v>154</v>
      </c>
      <c r="W32" s="82">
        <f t="shared" si="2"/>
        <v>24</v>
      </c>
      <c r="X32" s="307"/>
      <c r="Y32" s="308"/>
      <c r="Z32" s="308"/>
      <c r="AA32" s="308"/>
      <c r="AB32" s="308"/>
      <c r="AC32" s="309"/>
      <c r="AD32" s="106"/>
      <c r="AE32" s="107"/>
      <c r="AF32" s="105"/>
      <c r="AG32" s="86" t="s">
        <v>154</v>
      </c>
      <c r="AH32" s="82">
        <f t="shared" si="3"/>
        <v>24</v>
      </c>
      <c r="AI32" s="307"/>
      <c r="AJ32" s="308"/>
      <c r="AK32" s="308"/>
      <c r="AL32" s="308"/>
      <c r="AM32" s="308"/>
      <c r="AN32" s="309"/>
      <c r="AO32" s="106"/>
      <c r="AP32" s="107"/>
      <c r="AQ32" s="105"/>
      <c r="AR32" s="86" t="s">
        <v>154</v>
      </c>
      <c r="AS32" s="82">
        <f t="shared" si="4"/>
        <v>24</v>
      </c>
      <c r="AT32" s="307"/>
      <c r="AU32" s="308"/>
      <c r="AV32" s="308"/>
      <c r="AW32" s="308"/>
      <c r="AX32" s="308"/>
      <c r="AY32" s="309"/>
      <c r="AZ32" s="106"/>
      <c r="BA32" s="107"/>
      <c r="BB32" s="105"/>
      <c r="BC32" s="86" t="s">
        <v>154</v>
      </c>
      <c r="BD32" s="82">
        <f t="shared" si="5"/>
        <v>24</v>
      </c>
      <c r="BE32" s="307"/>
      <c r="BF32" s="308"/>
      <c r="BG32" s="308"/>
      <c r="BH32" s="308"/>
      <c r="BI32" s="308"/>
      <c r="BJ32" s="309"/>
      <c r="BK32" s="106"/>
      <c r="BL32" s="107"/>
      <c r="BM32" s="105"/>
      <c r="BN32" s="86" t="s">
        <v>154</v>
      </c>
      <c r="BO32" s="82">
        <f t="shared" si="6"/>
        <v>24</v>
      </c>
      <c r="BP32" s="307"/>
      <c r="BQ32" s="308"/>
      <c r="BR32" s="308"/>
      <c r="BS32" s="308"/>
      <c r="BT32" s="308"/>
      <c r="BU32" s="309"/>
      <c r="BV32" s="106"/>
      <c r="BW32" s="107"/>
      <c r="BX32" s="105"/>
      <c r="BY32" s="86" t="s">
        <v>154</v>
      </c>
      <c r="BZ32" s="82">
        <f t="shared" si="7"/>
        <v>24</v>
      </c>
      <c r="CA32" s="307"/>
      <c r="CB32" s="308"/>
      <c r="CC32" s="308"/>
      <c r="CD32" s="308"/>
      <c r="CE32" s="308"/>
      <c r="CF32" s="309"/>
      <c r="CG32" s="106"/>
      <c r="CH32" s="107"/>
      <c r="CI32" s="105"/>
      <c r="CJ32" s="86" t="s">
        <v>154</v>
      </c>
      <c r="CK32" s="82">
        <f t="shared" si="8"/>
        <v>24</v>
      </c>
      <c r="CL32" s="307"/>
      <c r="CM32" s="308"/>
      <c r="CN32" s="308"/>
      <c r="CO32" s="308"/>
      <c r="CP32" s="308"/>
      <c r="CQ32" s="309"/>
      <c r="CR32" s="106"/>
      <c r="CS32" s="107"/>
      <c r="CT32" s="105"/>
      <c r="CU32" s="86" t="s">
        <v>154</v>
      </c>
      <c r="CV32" s="82">
        <f t="shared" si="9"/>
        <v>24</v>
      </c>
      <c r="CW32" s="307"/>
      <c r="CX32" s="308"/>
      <c r="CY32" s="308"/>
      <c r="CZ32" s="308"/>
      <c r="DA32" s="308"/>
      <c r="DB32" s="309"/>
      <c r="DC32" s="106"/>
      <c r="DD32" s="107"/>
      <c r="DE32" s="105"/>
      <c r="DF32" s="86" t="s">
        <v>154</v>
      </c>
    </row>
    <row r="33" spans="1:110" ht="27" customHeight="1">
      <c r="A33" s="82">
        <f t="shared" si="0"/>
        <v>25</v>
      </c>
      <c r="B33" s="307"/>
      <c r="C33" s="308"/>
      <c r="D33" s="308"/>
      <c r="E33" s="308"/>
      <c r="F33" s="308"/>
      <c r="G33" s="309"/>
      <c r="H33" s="106"/>
      <c r="I33" s="107"/>
      <c r="J33" s="105"/>
      <c r="K33" s="86" t="s">
        <v>154</v>
      </c>
      <c r="L33" s="82">
        <f t="shared" si="1"/>
        <v>25</v>
      </c>
      <c r="M33" s="307"/>
      <c r="N33" s="308"/>
      <c r="O33" s="308"/>
      <c r="P33" s="308"/>
      <c r="Q33" s="308"/>
      <c r="R33" s="309"/>
      <c r="S33" s="106"/>
      <c r="T33" s="107"/>
      <c r="U33" s="105"/>
      <c r="V33" s="86" t="s">
        <v>154</v>
      </c>
      <c r="W33" s="82">
        <f t="shared" si="2"/>
        <v>25</v>
      </c>
      <c r="X33" s="307"/>
      <c r="Y33" s="308"/>
      <c r="Z33" s="308"/>
      <c r="AA33" s="308"/>
      <c r="AB33" s="308"/>
      <c r="AC33" s="309"/>
      <c r="AD33" s="106"/>
      <c r="AE33" s="107"/>
      <c r="AF33" s="105"/>
      <c r="AG33" s="86" t="s">
        <v>154</v>
      </c>
      <c r="AH33" s="82">
        <f t="shared" si="3"/>
        <v>25</v>
      </c>
      <c r="AI33" s="307"/>
      <c r="AJ33" s="308"/>
      <c r="AK33" s="308"/>
      <c r="AL33" s="308"/>
      <c r="AM33" s="308"/>
      <c r="AN33" s="309"/>
      <c r="AO33" s="106"/>
      <c r="AP33" s="107"/>
      <c r="AQ33" s="105"/>
      <c r="AR33" s="86" t="s">
        <v>154</v>
      </c>
      <c r="AS33" s="82">
        <f t="shared" si="4"/>
        <v>25</v>
      </c>
      <c r="AT33" s="307"/>
      <c r="AU33" s="308"/>
      <c r="AV33" s="308"/>
      <c r="AW33" s="308"/>
      <c r="AX33" s="308"/>
      <c r="AY33" s="309"/>
      <c r="AZ33" s="106"/>
      <c r="BA33" s="107"/>
      <c r="BB33" s="105"/>
      <c r="BC33" s="86" t="s">
        <v>154</v>
      </c>
      <c r="BD33" s="82">
        <f t="shared" si="5"/>
        <v>25</v>
      </c>
      <c r="BE33" s="307"/>
      <c r="BF33" s="308"/>
      <c r="BG33" s="308"/>
      <c r="BH33" s="308"/>
      <c r="BI33" s="308"/>
      <c r="BJ33" s="309"/>
      <c r="BK33" s="106"/>
      <c r="BL33" s="107"/>
      <c r="BM33" s="105"/>
      <c r="BN33" s="86" t="s">
        <v>154</v>
      </c>
      <c r="BO33" s="82">
        <f t="shared" si="6"/>
        <v>25</v>
      </c>
      <c r="BP33" s="307"/>
      <c r="BQ33" s="308"/>
      <c r="BR33" s="308"/>
      <c r="BS33" s="308"/>
      <c r="BT33" s="308"/>
      <c r="BU33" s="309"/>
      <c r="BV33" s="106"/>
      <c r="BW33" s="107"/>
      <c r="BX33" s="105"/>
      <c r="BY33" s="86" t="s">
        <v>154</v>
      </c>
      <c r="BZ33" s="82">
        <f t="shared" si="7"/>
        <v>25</v>
      </c>
      <c r="CA33" s="307"/>
      <c r="CB33" s="308"/>
      <c r="CC33" s="308"/>
      <c r="CD33" s="308"/>
      <c r="CE33" s="308"/>
      <c r="CF33" s="309"/>
      <c r="CG33" s="106"/>
      <c r="CH33" s="107"/>
      <c r="CI33" s="105"/>
      <c r="CJ33" s="86" t="s">
        <v>154</v>
      </c>
      <c r="CK33" s="82">
        <f t="shared" si="8"/>
        <v>25</v>
      </c>
      <c r="CL33" s="307"/>
      <c r="CM33" s="308"/>
      <c r="CN33" s="308"/>
      <c r="CO33" s="308"/>
      <c r="CP33" s="308"/>
      <c r="CQ33" s="309"/>
      <c r="CR33" s="106"/>
      <c r="CS33" s="107"/>
      <c r="CT33" s="105"/>
      <c r="CU33" s="86" t="s">
        <v>154</v>
      </c>
      <c r="CV33" s="82">
        <f t="shared" si="9"/>
        <v>25</v>
      </c>
      <c r="CW33" s="307"/>
      <c r="CX33" s="308"/>
      <c r="CY33" s="308"/>
      <c r="CZ33" s="308"/>
      <c r="DA33" s="308"/>
      <c r="DB33" s="309"/>
      <c r="DC33" s="106"/>
      <c r="DD33" s="107"/>
      <c r="DE33" s="105"/>
      <c r="DF33" s="86" t="s">
        <v>154</v>
      </c>
    </row>
    <row r="34" spans="1:110" ht="27" customHeight="1">
      <c r="A34" s="82">
        <f t="shared" si="0"/>
        <v>26</v>
      </c>
      <c r="B34" s="307"/>
      <c r="C34" s="308"/>
      <c r="D34" s="308"/>
      <c r="E34" s="308"/>
      <c r="F34" s="308"/>
      <c r="G34" s="309"/>
      <c r="H34" s="106"/>
      <c r="I34" s="107"/>
      <c r="J34" s="105"/>
      <c r="K34" s="86" t="s">
        <v>154</v>
      </c>
      <c r="L34" s="82">
        <f t="shared" si="1"/>
        <v>26</v>
      </c>
      <c r="M34" s="307"/>
      <c r="N34" s="308"/>
      <c r="O34" s="308"/>
      <c r="P34" s="308"/>
      <c r="Q34" s="308"/>
      <c r="R34" s="309"/>
      <c r="S34" s="106"/>
      <c r="T34" s="107"/>
      <c r="U34" s="105"/>
      <c r="V34" s="86" t="s">
        <v>154</v>
      </c>
      <c r="W34" s="82">
        <f t="shared" si="2"/>
        <v>26</v>
      </c>
      <c r="X34" s="307"/>
      <c r="Y34" s="308"/>
      <c r="Z34" s="308"/>
      <c r="AA34" s="308"/>
      <c r="AB34" s="308"/>
      <c r="AC34" s="309"/>
      <c r="AD34" s="106"/>
      <c r="AE34" s="107"/>
      <c r="AF34" s="105"/>
      <c r="AG34" s="86" t="s">
        <v>154</v>
      </c>
      <c r="AH34" s="82">
        <f t="shared" si="3"/>
        <v>26</v>
      </c>
      <c r="AI34" s="307"/>
      <c r="AJ34" s="308"/>
      <c r="AK34" s="308"/>
      <c r="AL34" s="308"/>
      <c r="AM34" s="308"/>
      <c r="AN34" s="309"/>
      <c r="AO34" s="106"/>
      <c r="AP34" s="107"/>
      <c r="AQ34" s="105"/>
      <c r="AR34" s="86" t="s">
        <v>154</v>
      </c>
      <c r="AS34" s="82">
        <f t="shared" si="4"/>
        <v>26</v>
      </c>
      <c r="AT34" s="307"/>
      <c r="AU34" s="308"/>
      <c r="AV34" s="308"/>
      <c r="AW34" s="308"/>
      <c r="AX34" s="308"/>
      <c r="AY34" s="309"/>
      <c r="AZ34" s="106"/>
      <c r="BA34" s="107"/>
      <c r="BB34" s="105"/>
      <c r="BC34" s="86" t="s">
        <v>154</v>
      </c>
      <c r="BD34" s="82">
        <f t="shared" si="5"/>
        <v>26</v>
      </c>
      <c r="BE34" s="307"/>
      <c r="BF34" s="308"/>
      <c r="BG34" s="308"/>
      <c r="BH34" s="308"/>
      <c r="BI34" s="308"/>
      <c r="BJ34" s="309"/>
      <c r="BK34" s="106"/>
      <c r="BL34" s="107"/>
      <c r="BM34" s="105"/>
      <c r="BN34" s="86" t="s">
        <v>154</v>
      </c>
      <c r="BO34" s="82">
        <f t="shared" si="6"/>
        <v>26</v>
      </c>
      <c r="BP34" s="307"/>
      <c r="BQ34" s="308"/>
      <c r="BR34" s="308"/>
      <c r="BS34" s="308"/>
      <c r="BT34" s="308"/>
      <c r="BU34" s="309"/>
      <c r="BV34" s="106"/>
      <c r="BW34" s="107"/>
      <c r="BX34" s="105"/>
      <c r="BY34" s="86" t="s">
        <v>154</v>
      </c>
      <c r="BZ34" s="82">
        <f t="shared" si="7"/>
        <v>26</v>
      </c>
      <c r="CA34" s="307"/>
      <c r="CB34" s="308"/>
      <c r="CC34" s="308"/>
      <c r="CD34" s="308"/>
      <c r="CE34" s="308"/>
      <c r="CF34" s="309"/>
      <c r="CG34" s="106"/>
      <c r="CH34" s="107"/>
      <c r="CI34" s="105"/>
      <c r="CJ34" s="86" t="s">
        <v>154</v>
      </c>
      <c r="CK34" s="82">
        <f t="shared" si="8"/>
        <v>26</v>
      </c>
      <c r="CL34" s="307"/>
      <c r="CM34" s="308"/>
      <c r="CN34" s="308"/>
      <c r="CO34" s="308"/>
      <c r="CP34" s="308"/>
      <c r="CQ34" s="309"/>
      <c r="CR34" s="106"/>
      <c r="CS34" s="107"/>
      <c r="CT34" s="105"/>
      <c r="CU34" s="86" t="s">
        <v>154</v>
      </c>
      <c r="CV34" s="82">
        <f t="shared" si="9"/>
        <v>26</v>
      </c>
      <c r="CW34" s="307"/>
      <c r="CX34" s="308"/>
      <c r="CY34" s="308"/>
      <c r="CZ34" s="308"/>
      <c r="DA34" s="308"/>
      <c r="DB34" s="309"/>
      <c r="DC34" s="106"/>
      <c r="DD34" s="107"/>
      <c r="DE34" s="105"/>
      <c r="DF34" s="86" t="s">
        <v>154</v>
      </c>
    </row>
    <row r="35" spans="1:110" ht="27" customHeight="1">
      <c r="A35" s="82">
        <f t="shared" si="0"/>
        <v>27</v>
      </c>
      <c r="B35" s="307"/>
      <c r="C35" s="308"/>
      <c r="D35" s="308"/>
      <c r="E35" s="308"/>
      <c r="F35" s="308"/>
      <c r="G35" s="309"/>
      <c r="H35" s="106"/>
      <c r="I35" s="107"/>
      <c r="J35" s="105"/>
      <c r="K35" s="86" t="s">
        <v>154</v>
      </c>
      <c r="L35" s="82">
        <f t="shared" si="1"/>
        <v>27</v>
      </c>
      <c r="M35" s="307"/>
      <c r="N35" s="308"/>
      <c r="O35" s="308"/>
      <c r="P35" s="308"/>
      <c r="Q35" s="308"/>
      <c r="R35" s="309"/>
      <c r="S35" s="106"/>
      <c r="T35" s="107"/>
      <c r="U35" s="105"/>
      <c r="V35" s="86" t="s">
        <v>154</v>
      </c>
      <c r="W35" s="82">
        <f t="shared" si="2"/>
        <v>27</v>
      </c>
      <c r="X35" s="307"/>
      <c r="Y35" s="308"/>
      <c r="Z35" s="308"/>
      <c r="AA35" s="308"/>
      <c r="AB35" s="308"/>
      <c r="AC35" s="309"/>
      <c r="AD35" s="106"/>
      <c r="AE35" s="107"/>
      <c r="AF35" s="105"/>
      <c r="AG35" s="86" t="s">
        <v>154</v>
      </c>
      <c r="AH35" s="82">
        <f t="shared" si="3"/>
        <v>27</v>
      </c>
      <c r="AI35" s="307"/>
      <c r="AJ35" s="308"/>
      <c r="AK35" s="308"/>
      <c r="AL35" s="308"/>
      <c r="AM35" s="308"/>
      <c r="AN35" s="309"/>
      <c r="AO35" s="106"/>
      <c r="AP35" s="107"/>
      <c r="AQ35" s="105"/>
      <c r="AR35" s="86" t="s">
        <v>154</v>
      </c>
      <c r="AS35" s="82">
        <f t="shared" si="4"/>
        <v>27</v>
      </c>
      <c r="AT35" s="307"/>
      <c r="AU35" s="308"/>
      <c r="AV35" s="308"/>
      <c r="AW35" s="308"/>
      <c r="AX35" s="308"/>
      <c r="AY35" s="309"/>
      <c r="AZ35" s="106"/>
      <c r="BA35" s="107"/>
      <c r="BB35" s="105"/>
      <c r="BC35" s="86" t="s">
        <v>154</v>
      </c>
      <c r="BD35" s="82">
        <f t="shared" si="5"/>
        <v>27</v>
      </c>
      <c r="BE35" s="307"/>
      <c r="BF35" s="308"/>
      <c r="BG35" s="308"/>
      <c r="BH35" s="308"/>
      <c r="BI35" s="308"/>
      <c r="BJ35" s="309"/>
      <c r="BK35" s="106"/>
      <c r="BL35" s="107"/>
      <c r="BM35" s="105"/>
      <c r="BN35" s="86" t="s">
        <v>154</v>
      </c>
      <c r="BO35" s="82">
        <f t="shared" si="6"/>
        <v>27</v>
      </c>
      <c r="BP35" s="307"/>
      <c r="BQ35" s="308"/>
      <c r="BR35" s="308"/>
      <c r="BS35" s="308"/>
      <c r="BT35" s="308"/>
      <c r="BU35" s="309"/>
      <c r="BV35" s="106"/>
      <c r="BW35" s="107"/>
      <c r="BX35" s="105"/>
      <c r="BY35" s="86" t="s">
        <v>154</v>
      </c>
      <c r="BZ35" s="82">
        <f t="shared" si="7"/>
        <v>27</v>
      </c>
      <c r="CA35" s="307"/>
      <c r="CB35" s="308"/>
      <c r="CC35" s="308"/>
      <c r="CD35" s="308"/>
      <c r="CE35" s="308"/>
      <c r="CF35" s="309"/>
      <c r="CG35" s="106"/>
      <c r="CH35" s="107"/>
      <c r="CI35" s="105"/>
      <c r="CJ35" s="86" t="s">
        <v>154</v>
      </c>
      <c r="CK35" s="82">
        <f t="shared" si="8"/>
        <v>27</v>
      </c>
      <c r="CL35" s="307"/>
      <c r="CM35" s="308"/>
      <c r="CN35" s="308"/>
      <c r="CO35" s="308"/>
      <c r="CP35" s="308"/>
      <c r="CQ35" s="309"/>
      <c r="CR35" s="106"/>
      <c r="CS35" s="107"/>
      <c r="CT35" s="105"/>
      <c r="CU35" s="86" t="s">
        <v>154</v>
      </c>
      <c r="CV35" s="82">
        <f t="shared" si="9"/>
        <v>27</v>
      </c>
      <c r="CW35" s="307"/>
      <c r="CX35" s="308"/>
      <c r="CY35" s="308"/>
      <c r="CZ35" s="308"/>
      <c r="DA35" s="308"/>
      <c r="DB35" s="309"/>
      <c r="DC35" s="106"/>
      <c r="DD35" s="107"/>
      <c r="DE35" s="105"/>
      <c r="DF35" s="86" t="s">
        <v>154</v>
      </c>
    </row>
    <row r="36" spans="1:110" ht="27" customHeight="1">
      <c r="A36" s="82">
        <f t="shared" si="0"/>
        <v>28</v>
      </c>
      <c r="B36" s="307"/>
      <c r="C36" s="308"/>
      <c r="D36" s="308"/>
      <c r="E36" s="308"/>
      <c r="F36" s="308"/>
      <c r="G36" s="309"/>
      <c r="H36" s="106"/>
      <c r="I36" s="107"/>
      <c r="J36" s="105"/>
      <c r="K36" s="86" t="s">
        <v>154</v>
      </c>
      <c r="L36" s="82">
        <f t="shared" si="1"/>
        <v>28</v>
      </c>
      <c r="M36" s="307"/>
      <c r="N36" s="308"/>
      <c r="O36" s="308"/>
      <c r="P36" s="308"/>
      <c r="Q36" s="308"/>
      <c r="R36" s="309"/>
      <c r="S36" s="106"/>
      <c r="T36" s="107"/>
      <c r="U36" s="105"/>
      <c r="V36" s="86" t="s">
        <v>154</v>
      </c>
      <c r="W36" s="82">
        <f t="shared" si="2"/>
        <v>28</v>
      </c>
      <c r="X36" s="307"/>
      <c r="Y36" s="308"/>
      <c r="Z36" s="308"/>
      <c r="AA36" s="308"/>
      <c r="AB36" s="308"/>
      <c r="AC36" s="309"/>
      <c r="AD36" s="106"/>
      <c r="AE36" s="107"/>
      <c r="AF36" s="105"/>
      <c r="AG36" s="86" t="s">
        <v>154</v>
      </c>
      <c r="AH36" s="82">
        <f t="shared" si="3"/>
        <v>28</v>
      </c>
      <c r="AI36" s="307"/>
      <c r="AJ36" s="308"/>
      <c r="AK36" s="308"/>
      <c r="AL36" s="308"/>
      <c r="AM36" s="308"/>
      <c r="AN36" s="309"/>
      <c r="AO36" s="106"/>
      <c r="AP36" s="107"/>
      <c r="AQ36" s="105"/>
      <c r="AR36" s="86" t="s">
        <v>154</v>
      </c>
      <c r="AS36" s="82">
        <f t="shared" si="4"/>
        <v>28</v>
      </c>
      <c r="AT36" s="307"/>
      <c r="AU36" s="308"/>
      <c r="AV36" s="308"/>
      <c r="AW36" s="308"/>
      <c r="AX36" s="308"/>
      <c r="AY36" s="309"/>
      <c r="AZ36" s="106"/>
      <c r="BA36" s="107"/>
      <c r="BB36" s="105"/>
      <c r="BC36" s="86" t="s">
        <v>154</v>
      </c>
      <c r="BD36" s="82">
        <f t="shared" si="5"/>
        <v>28</v>
      </c>
      <c r="BE36" s="307"/>
      <c r="BF36" s="308"/>
      <c r="BG36" s="308"/>
      <c r="BH36" s="308"/>
      <c r="BI36" s="308"/>
      <c r="BJ36" s="309"/>
      <c r="BK36" s="106"/>
      <c r="BL36" s="107"/>
      <c r="BM36" s="105"/>
      <c r="BN36" s="86" t="s">
        <v>154</v>
      </c>
      <c r="BO36" s="82">
        <f t="shared" si="6"/>
        <v>28</v>
      </c>
      <c r="BP36" s="307"/>
      <c r="BQ36" s="308"/>
      <c r="BR36" s="308"/>
      <c r="BS36" s="308"/>
      <c r="BT36" s="308"/>
      <c r="BU36" s="309"/>
      <c r="BV36" s="106"/>
      <c r="BW36" s="107"/>
      <c r="BX36" s="105"/>
      <c r="BY36" s="86" t="s">
        <v>154</v>
      </c>
      <c r="BZ36" s="82">
        <f t="shared" si="7"/>
        <v>28</v>
      </c>
      <c r="CA36" s="307"/>
      <c r="CB36" s="308"/>
      <c r="CC36" s="308"/>
      <c r="CD36" s="308"/>
      <c r="CE36" s="308"/>
      <c r="CF36" s="309"/>
      <c r="CG36" s="106"/>
      <c r="CH36" s="107"/>
      <c r="CI36" s="105"/>
      <c r="CJ36" s="86" t="s">
        <v>154</v>
      </c>
      <c r="CK36" s="82">
        <f t="shared" si="8"/>
        <v>28</v>
      </c>
      <c r="CL36" s="307"/>
      <c r="CM36" s="308"/>
      <c r="CN36" s="308"/>
      <c r="CO36" s="308"/>
      <c r="CP36" s="308"/>
      <c r="CQ36" s="309"/>
      <c r="CR36" s="106"/>
      <c r="CS36" s="107"/>
      <c r="CT36" s="105"/>
      <c r="CU36" s="86" t="s">
        <v>154</v>
      </c>
      <c r="CV36" s="82">
        <f t="shared" si="9"/>
        <v>28</v>
      </c>
      <c r="CW36" s="307"/>
      <c r="CX36" s="308"/>
      <c r="CY36" s="308"/>
      <c r="CZ36" s="308"/>
      <c r="DA36" s="308"/>
      <c r="DB36" s="309"/>
      <c r="DC36" s="106"/>
      <c r="DD36" s="107"/>
      <c r="DE36" s="105"/>
      <c r="DF36" s="86" t="s">
        <v>154</v>
      </c>
    </row>
    <row r="37" spans="1:110" ht="27" customHeight="1">
      <c r="A37" s="82">
        <f t="shared" si="0"/>
        <v>29</v>
      </c>
      <c r="B37" s="307"/>
      <c r="C37" s="308"/>
      <c r="D37" s="308"/>
      <c r="E37" s="308"/>
      <c r="F37" s="308"/>
      <c r="G37" s="309"/>
      <c r="H37" s="106"/>
      <c r="I37" s="107"/>
      <c r="J37" s="105"/>
      <c r="K37" s="86" t="s">
        <v>154</v>
      </c>
      <c r="L37" s="82">
        <f t="shared" si="1"/>
        <v>29</v>
      </c>
      <c r="M37" s="307"/>
      <c r="N37" s="308"/>
      <c r="O37" s="308"/>
      <c r="P37" s="308"/>
      <c r="Q37" s="308"/>
      <c r="R37" s="309"/>
      <c r="S37" s="106"/>
      <c r="T37" s="107"/>
      <c r="U37" s="105"/>
      <c r="V37" s="86" t="s">
        <v>154</v>
      </c>
      <c r="W37" s="82">
        <f t="shared" si="2"/>
        <v>29</v>
      </c>
      <c r="X37" s="307"/>
      <c r="Y37" s="308"/>
      <c r="Z37" s="308"/>
      <c r="AA37" s="308"/>
      <c r="AB37" s="308"/>
      <c r="AC37" s="309"/>
      <c r="AD37" s="106"/>
      <c r="AE37" s="107"/>
      <c r="AF37" s="105"/>
      <c r="AG37" s="86" t="s">
        <v>154</v>
      </c>
      <c r="AH37" s="82">
        <f t="shared" si="3"/>
        <v>29</v>
      </c>
      <c r="AI37" s="307"/>
      <c r="AJ37" s="308"/>
      <c r="AK37" s="308"/>
      <c r="AL37" s="308"/>
      <c r="AM37" s="308"/>
      <c r="AN37" s="309"/>
      <c r="AO37" s="106"/>
      <c r="AP37" s="107"/>
      <c r="AQ37" s="105"/>
      <c r="AR37" s="86" t="s">
        <v>154</v>
      </c>
      <c r="AS37" s="82">
        <f t="shared" si="4"/>
        <v>29</v>
      </c>
      <c r="AT37" s="307"/>
      <c r="AU37" s="308"/>
      <c r="AV37" s="308"/>
      <c r="AW37" s="308"/>
      <c r="AX37" s="308"/>
      <c r="AY37" s="309"/>
      <c r="AZ37" s="106"/>
      <c r="BA37" s="107"/>
      <c r="BB37" s="105"/>
      <c r="BC37" s="86" t="s">
        <v>154</v>
      </c>
      <c r="BD37" s="82">
        <f t="shared" si="5"/>
        <v>29</v>
      </c>
      <c r="BE37" s="307"/>
      <c r="BF37" s="308"/>
      <c r="BG37" s="308"/>
      <c r="BH37" s="308"/>
      <c r="BI37" s="308"/>
      <c r="BJ37" s="309"/>
      <c r="BK37" s="106"/>
      <c r="BL37" s="107"/>
      <c r="BM37" s="105"/>
      <c r="BN37" s="86" t="s">
        <v>154</v>
      </c>
      <c r="BO37" s="82">
        <f t="shared" si="6"/>
        <v>29</v>
      </c>
      <c r="BP37" s="307"/>
      <c r="BQ37" s="308"/>
      <c r="BR37" s="308"/>
      <c r="BS37" s="308"/>
      <c r="BT37" s="308"/>
      <c r="BU37" s="309"/>
      <c r="BV37" s="106"/>
      <c r="BW37" s="107"/>
      <c r="BX37" s="105"/>
      <c r="BY37" s="86" t="s">
        <v>154</v>
      </c>
      <c r="BZ37" s="82">
        <f t="shared" si="7"/>
        <v>29</v>
      </c>
      <c r="CA37" s="307"/>
      <c r="CB37" s="308"/>
      <c r="CC37" s="308"/>
      <c r="CD37" s="308"/>
      <c r="CE37" s="308"/>
      <c r="CF37" s="309"/>
      <c r="CG37" s="106"/>
      <c r="CH37" s="107"/>
      <c r="CI37" s="105"/>
      <c r="CJ37" s="86" t="s">
        <v>154</v>
      </c>
      <c r="CK37" s="82">
        <f t="shared" si="8"/>
        <v>29</v>
      </c>
      <c r="CL37" s="307"/>
      <c r="CM37" s="308"/>
      <c r="CN37" s="308"/>
      <c r="CO37" s="308"/>
      <c r="CP37" s="308"/>
      <c r="CQ37" s="309"/>
      <c r="CR37" s="106"/>
      <c r="CS37" s="107"/>
      <c r="CT37" s="105"/>
      <c r="CU37" s="86" t="s">
        <v>154</v>
      </c>
      <c r="CV37" s="82">
        <f t="shared" si="9"/>
        <v>29</v>
      </c>
      <c r="CW37" s="307"/>
      <c r="CX37" s="308"/>
      <c r="CY37" s="308"/>
      <c r="CZ37" s="308"/>
      <c r="DA37" s="308"/>
      <c r="DB37" s="309"/>
      <c r="DC37" s="106"/>
      <c r="DD37" s="107"/>
      <c r="DE37" s="105"/>
      <c r="DF37" s="86" t="s">
        <v>154</v>
      </c>
    </row>
    <row r="38" spans="1:110" ht="27" customHeight="1">
      <c r="A38" s="82">
        <f t="shared" si="0"/>
        <v>30</v>
      </c>
      <c r="B38" s="307"/>
      <c r="C38" s="308"/>
      <c r="D38" s="308"/>
      <c r="E38" s="308"/>
      <c r="F38" s="308"/>
      <c r="G38" s="309"/>
      <c r="H38" s="106"/>
      <c r="I38" s="107"/>
      <c r="J38" s="105"/>
      <c r="K38" s="86" t="s">
        <v>154</v>
      </c>
      <c r="L38" s="82">
        <f t="shared" si="1"/>
        <v>30</v>
      </c>
      <c r="M38" s="307"/>
      <c r="N38" s="308"/>
      <c r="O38" s="308"/>
      <c r="P38" s="308"/>
      <c r="Q38" s="308"/>
      <c r="R38" s="309"/>
      <c r="S38" s="106"/>
      <c r="T38" s="107"/>
      <c r="U38" s="105"/>
      <c r="V38" s="86" t="s">
        <v>154</v>
      </c>
      <c r="W38" s="82">
        <f t="shared" si="2"/>
        <v>30</v>
      </c>
      <c r="X38" s="307"/>
      <c r="Y38" s="308"/>
      <c r="Z38" s="308"/>
      <c r="AA38" s="308"/>
      <c r="AB38" s="308"/>
      <c r="AC38" s="309"/>
      <c r="AD38" s="106"/>
      <c r="AE38" s="107"/>
      <c r="AF38" s="105"/>
      <c r="AG38" s="86" t="s">
        <v>154</v>
      </c>
      <c r="AH38" s="82">
        <f t="shared" si="3"/>
        <v>30</v>
      </c>
      <c r="AI38" s="307"/>
      <c r="AJ38" s="308"/>
      <c r="AK38" s="308"/>
      <c r="AL38" s="308"/>
      <c r="AM38" s="308"/>
      <c r="AN38" s="309"/>
      <c r="AO38" s="106"/>
      <c r="AP38" s="107"/>
      <c r="AQ38" s="105"/>
      <c r="AR38" s="86" t="s">
        <v>154</v>
      </c>
      <c r="AS38" s="82">
        <f t="shared" si="4"/>
        <v>30</v>
      </c>
      <c r="AT38" s="307"/>
      <c r="AU38" s="308"/>
      <c r="AV38" s="308"/>
      <c r="AW38" s="308"/>
      <c r="AX38" s="308"/>
      <c r="AY38" s="309"/>
      <c r="AZ38" s="106"/>
      <c r="BA38" s="107"/>
      <c r="BB38" s="105"/>
      <c r="BC38" s="86" t="s">
        <v>154</v>
      </c>
      <c r="BD38" s="82">
        <f t="shared" si="5"/>
        <v>30</v>
      </c>
      <c r="BE38" s="307"/>
      <c r="BF38" s="308"/>
      <c r="BG38" s="308"/>
      <c r="BH38" s="308"/>
      <c r="BI38" s="308"/>
      <c r="BJ38" s="309"/>
      <c r="BK38" s="106"/>
      <c r="BL38" s="107"/>
      <c r="BM38" s="105"/>
      <c r="BN38" s="86" t="s">
        <v>154</v>
      </c>
      <c r="BO38" s="82">
        <f t="shared" si="6"/>
        <v>30</v>
      </c>
      <c r="BP38" s="307"/>
      <c r="BQ38" s="308"/>
      <c r="BR38" s="308"/>
      <c r="BS38" s="308"/>
      <c r="BT38" s="308"/>
      <c r="BU38" s="309"/>
      <c r="BV38" s="106"/>
      <c r="BW38" s="107"/>
      <c r="BX38" s="105"/>
      <c r="BY38" s="86" t="s">
        <v>154</v>
      </c>
      <c r="BZ38" s="82">
        <f t="shared" si="7"/>
        <v>30</v>
      </c>
      <c r="CA38" s="307"/>
      <c r="CB38" s="308"/>
      <c r="CC38" s="308"/>
      <c r="CD38" s="308"/>
      <c r="CE38" s="308"/>
      <c r="CF38" s="309"/>
      <c r="CG38" s="106"/>
      <c r="CH38" s="107"/>
      <c r="CI38" s="105"/>
      <c r="CJ38" s="86" t="s">
        <v>154</v>
      </c>
      <c r="CK38" s="82">
        <f t="shared" si="8"/>
        <v>30</v>
      </c>
      <c r="CL38" s="307"/>
      <c r="CM38" s="308"/>
      <c r="CN38" s="308"/>
      <c r="CO38" s="308"/>
      <c r="CP38" s="308"/>
      <c r="CQ38" s="309"/>
      <c r="CR38" s="106"/>
      <c r="CS38" s="107"/>
      <c r="CT38" s="105"/>
      <c r="CU38" s="86" t="s">
        <v>154</v>
      </c>
      <c r="CV38" s="82">
        <f t="shared" si="9"/>
        <v>30</v>
      </c>
      <c r="CW38" s="307"/>
      <c r="CX38" s="308"/>
      <c r="CY38" s="308"/>
      <c r="CZ38" s="308"/>
      <c r="DA38" s="308"/>
      <c r="DB38" s="309"/>
      <c r="DC38" s="106"/>
      <c r="DD38" s="107"/>
      <c r="DE38" s="105"/>
      <c r="DF38" s="86" t="s">
        <v>154</v>
      </c>
    </row>
    <row r="39" spans="1:110" ht="27" customHeight="1">
      <c r="A39" s="82">
        <f t="shared" si="0"/>
        <v>31</v>
      </c>
      <c r="B39" s="307"/>
      <c r="C39" s="308"/>
      <c r="D39" s="308"/>
      <c r="E39" s="308"/>
      <c r="F39" s="308"/>
      <c r="G39" s="309"/>
      <c r="H39" s="106"/>
      <c r="I39" s="107"/>
      <c r="J39" s="105"/>
      <c r="K39" s="86" t="s">
        <v>154</v>
      </c>
      <c r="L39" s="82">
        <f t="shared" si="1"/>
        <v>31</v>
      </c>
      <c r="M39" s="307"/>
      <c r="N39" s="308"/>
      <c r="O39" s="308"/>
      <c r="P39" s="308"/>
      <c r="Q39" s="308"/>
      <c r="R39" s="309"/>
      <c r="S39" s="106"/>
      <c r="T39" s="107"/>
      <c r="U39" s="105"/>
      <c r="V39" s="86" t="s">
        <v>154</v>
      </c>
      <c r="W39" s="82">
        <f t="shared" si="2"/>
        <v>31</v>
      </c>
      <c r="X39" s="307"/>
      <c r="Y39" s="308"/>
      <c r="Z39" s="308"/>
      <c r="AA39" s="308"/>
      <c r="AB39" s="308"/>
      <c r="AC39" s="309"/>
      <c r="AD39" s="106"/>
      <c r="AE39" s="107"/>
      <c r="AF39" s="105"/>
      <c r="AG39" s="86" t="s">
        <v>154</v>
      </c>
      <c r="AH39" s="82">
        <f t="shared" si="3"/>
        <v>31</v>
      </c>
      <c r="AI39" s="307"/>
      <c r="AJ39" s="308"/>
      <c r="AK39" s="308"/>
      <c r="AL39" s="308"/>
      <c r="AM39" s="308"/>
      <c r="AN39" s="309"/>
      <c r="AO39" s="106"/>
      <c r="AP39" s="107"/>
      <c r="AQ39" s="105"/>
      <c r="AR39" s="86" t="s">
        <v>154</v>
      </c>
      <c r="AS39" s="82">
        <f t="shared" si="4"/>
        <v>31</v>
      </c>
      <c r="AT39" s="307"/>
      <c r="AU39" s="308"/>
      <c r="AV39" s="308"/>
      <c r="AW39" s="308"/>
      <c r="AX39" s="308"/>
      <c r="AY39" s="309"/>
      <c r="AZ39" s="106"/>
      <c r="BA39" s="107"/>
      <c r="BB39" s="105"/>
      <c r="BC39" s="86" t="s">
        <v>154</v>
      </c>
      <c r="BD39" s="82">
        <f t="shared" si="5"/>
        <v>31</v>
      </c>
      <c r="BE39" s="307"/>
      <c r="BF39" s="308"/>
      <c r="BG39" s="308"/>
      <c r="BH39" s="308"/>
      <c r="BI39" s="308"/>
      <c r="BJ39" s="309"/>
      <c r="BK39" s="106"/>
      <c r="BL39" s="107"/>
      <c r="BM39" s="105"/>
      <c r="BN39" s="86" t="s">
        <v>154</v>
      </c>
      <c r="BO39" s="82">
        <f t="shared" si="6"/>
        <v>31</v>
      </c>
      <c r="BP39" s="307"/>
      <c r="BQ39" s="308"/>
      <c r="BR39" s="308"/>
      <c r="BS39" s="308"/>
      <c r="BT39" s="308"/>
      <c r="BU39" s="309"/>
      <c r="BV39" s="106"/>
      <c r="BW39" s="107"/>
      <c r="BX39" s="105"/>
      <c r="BY39" s="86" t="s">
        <v>154</v>
      </c>
      <c r="BZ39" s="82">
        <f t="shared" si="7"/>
        <v>31</v>
      </c>
      <c r="CA39" s="307"/>
      <c r="CB39" s="308"/>
      <c r="CC39" s="308"/>
      <c r="CD39" s="308"/>
      <c r="CE39" s="308"/>
      <c r="CF39" s="309"/>
      <c r="CG39" s="106"/>
      <c r="CH39" s="107"/>
      <c r="CI39" s="105"/>
      <c r="CJ39" s="86" t="s">
        <v>154</v>
      </c>
      <c r="CK39" s="82">
        <f t="shared" si="8"/>
        <v>31</v>
      </c>
      <c r="CL39" s="307"/>
      <c r="CM39" s="308"/>
      <c r="CN39" s="308"/>
      <c r="CO39" s="308"/>
      <c r="CP39" s="308"/>
      <c r="CQ39" s="309"/>
      <c r="CR39" s="106"/>
      <c r="CS39" s="107"/>
      <c r="CT39" s="105"/>
      <c r="CU39" s="86" t="s">
        <v>154</v>
      </c>
      <c r="CV39" s="82">
        <f t="shared" si="9"/>
        <v>31</v>
      </c>
      <c r="CW39" s="307"/>
      <c r="CX39" s="308"/>
      <c r="CY39" s="308"/>
      <c r="CZ39" s="308"/>
      <c r="DA39" s="308"/>
      <c r="DB39" s="309"/>
      <c r="DC39" s="106"/>
      <c r="DD39" s="107"/>
      <c r="DE39" s="105"/>
      <c r="DF39" s="86" t="s">
        <v>154</v>
      </c>
    </row>
    <row r="40" spans="1:110" ht="27" customHeight="1">
      <c r="A40" s="82">
        <f t="shared" si="0"/>
        <v>32</v>
      </c>
      <c r="B40" s="307"/>
      <c r="C40" s="308"/>
      <c r="D40" s="308"/>
      <c r="E40" s="308"/>
      <c r="F40" s="308"/>
      <c r="G40" s="309"/>
      <c r="H40" s="106"/>
      <c r="I40" s="107"/>
      <c r="J40" s="105"/>
      <c r="K40" s="86" t="s">
        <v>154</v>
      </c>
      <c r="L40" s="82">
        <f t="shared" si="1"/>
        <v>32</v>
      </c>
      <c r="M40" s="307"/>
      <c r="N40" s="308"/>
      <c r="O40" s="308"/>
      <c r="P40" s="308"/>
      <c r="Q40" s="308"/>
      <c r="R40" s="309"/>
      <c r="S40" s="106"/>
      <c r="T40" s="107"/>
      <c r="U40" s="105"/>
      <c r="V40" s="86" t="s">
        <v>154</v>
      </c>
      <c r="W40" s="82">
        <f t="shared" si="2"/>
        <v>32</v>
      </c>
      <c r="X40" s="307"/>
      <c r="Y40" s="308"/>
      <c r="Z40" s="308"/>
      <c r="AA40" s="308"/>
      <c r="AB40" s="308"/>
      <c r="AC40" s="309"/>
      <c r="AD40" s="106"/>
      <c r="AE40" s="107"/>
      <c r="AF40" s="105"/>
      <c r="AG40" s="86" t="s">
        <v>154</v>
      </c>
      <c r="AH40" s="82">
        <f t="shared" si="3"/>
        <v>32</v>
      </c>
      <c r="AI40" s="307"/>
      <c r="AJ40" s="308"/>
      <c r="AK40" s="308"/>
      <c r="AL40" s="308"/>
      <c r="AM40" s="308"/>
      <c r="AN40" s="309"/>
      <c r="AO40" s="106"/>
      <c r="AP40" s="107"/>
      <c r="AQ40" s="105"/>
      <c r="AR40" s="86" t="s">
        <v>154</v>
      </c>
      <c r="AS40" s="82">
        <f t="shared" si="4"/>
        <v>32</v>
      </c>
      <c r="AT40" s="307"/>
      <c r="AU40" s="308"/>
      <c r="AV40" s="308"/>
      <c r="AW40" s="308"/>
      <c r="AX40" s="308"/>
      <c r="AY40" s="309"/>
      <c r="AZ40" s="106"/>
      <c r="BA40" s="107"/>
      <c r="BB40" s="105"/>
      <c r="BC40" s="86" t="s">
        <v>154</v>
      </c>
      <c r="BD40" s="82">
        <f t="shared" si="5"/>
        <v>32</v>
      </c>
      <c r="BE40" s="307"/>
      <c r="BF40" s="308"/>
      <c r="BG40" s="308"/>
      <c r="BH40" s="308"/>
      <c r="BI40" s="308"/>
      <c r="BJ40" s="309"/>
      <c r="BK40" s="106"/>
      <c r="BL40" s="107"/>
      <c r="BM40" s="105"/>
      <c r="BN40" s="86" t="s">
        <v>154</v>
      </c>
      <c r="BO40" s="82">
        <f t="shared" si="6"/>
        <v>32</v>
      </c>
      <c r="BP40" s="307"/>
      <c r="BQ40" s="308"/>
      <c r="BR40" s="308"/>
      <c r="BS40" s="308"/>
      <c r="BT40" s="308"/>
      <c r="BU40" s="309"/>
      <c r="BV40" s="106"/>
      <c r="BW40" s="107"/>
      <c r="BX40" s="105"/>
      <c r="BY40" s="86" t="s">
        <v>154</v>
      </c>
      <c r="BZ40" s="82">
        <f t="shared" si="7"/>
        <v>32</v>
      </c>
      <c r="CA40" s="307"/>
      <c r="CB40" s="308"/>
      <c r="CC40" s="308"/>
      <c r="CD40" s="308"/>
      <c r="CE40" s="308"/>
      <c r="CF40" s="309"/>
      <c r="CG40" s="106"/>
      <c r="CH40" s="107"/>
      <c r="CI40" s="105"/>
      <c r="CJ40" s="86" t="s">
        <v>154</v>
      </c>
      <c r="CK40" s="82">
        <f t="shared" si="8"/>
        <v>32</v>
      </c>
      <c r="CL40" s="307"/>
      <c r="CM40" s="308"/>
      <c r="CN40" s="308"/>
      <c r="CO40" s="308"/>
      <c r="CP40" s="308"/>
      <c r="CQ40" s="309"/>
      <c r="CR40" s="106"/>
      <c r="CS40" s="107"/>
      <c r="CT40" s="105"/>
      <c r="CU40" s="86" t="s">
        <v>154</v>
      </c>
      <c r="CV40" s="82">
        <f t="shared" si="9"/>
        <v>32</v>
      </c>
      <c r="CW40" s="307"/>
      <c r="CX40" s="308"/>
      <c r="CY40" s="308"/>
      <c r="CZ40" s="308"/>
      <c r="DA40" s="308"/>
      <c r="DB40" s="309"/>
      <c r="DC40" s="106"/>
      <c r="DD40" s="107"/>
      <c r="DE40" s="105"/>
      <c r="DF40" s="86" t="s">
        <v>154</v>
      </c>
    </row>
    <row r="41" spans="1:110" ht="27" customHeight="1">
      <c r="A41" s="82">
        <f t="shared" si="0"/>
        <v>33</v>
      </c>
      <c r="B41" s="307"/>
      <c r="C41" s="308"/>
      <c r="D41" s="308"/>
      <c r="E41" s="308"/>
      <c r="F41" s="308"/>
      <c r="G41" s="309"/>
      <c r="H41" s="106"/>
      <c r="I41" s="107"/>
      <c r="J41" s="105"/>
      <c r="K41" s="86" t="s">
        <v>154</v>
      </c>
      <c r="L41" s="82">
        <f t="shared" si="1"/>
        <v>33</v>
      </c>
      <c r="M41" s="307"/>
      <c r="N41" s="308"/>
      <c r="O41" s="308"/>
      <c r="P41" s="308"/>
      <c r="Q41" s="308"/>
      <c r="R41" s="309"/>
      <c r="S41" s="106"/>
      <c r="T41" s="107"/>
      <c r="U41" s="105"/>
      <c r="V41" s="86" t="s">
        <v>154</v>
      </c>
      <c r="W41" s="82">
        <f t="shared" si="2"/>
        <v>33</v>
      </c>
      <c r="X41" s="307"/>
      <c r="Y41" s="308"/>
      <c r="Z41" s="308"/>
      <c r="AA41" s="308"/>
      <c r="AB41" s="308"/>
      <c r="AC41" s="309"/>
      <c r="AD41" s="106"/>
      <c r="AE41" s="107"/>
      <c r="AF41" s="105"/>
      <c r="AG41" s="86" t="s">
        <v>154</v>
      </c>
      <c r="AH41" s="82">
        <f t="shared" si="3"/>
        <v>33</v>
      </c>
      <c r="AI41" s="307"/>
      <c r="AJ41" s="308"/>
      <c r="AK41" s="308"/>
      <c r="AL41" s="308"/>
      <c r="AM41" s="308"/>
      <c r="AN41" s="309"/>
      <c r="AO41" s="106"/>
      <c r="AP41" s="107"/>
      <c r="AQ41" s="105"/>
      <c r="AR41" s="86" t="s">
        <v>154</v>
      </c>
      <c r="AS41" s="82">
        <f t="shared" si="4"/>
        <v>33</v>
      </c>
      <c r="AT41" s="307"/>
      <c r="AU41" s="308"/>
      <c r="AV41" s="308"/>
      <c r="AW41" s="308"/>
      <c r="AX41" s="308"/>
      <c r="AY41" s="309"/>
      <c r="AZ41" s="106"/>
      <c r="BA41" s="107"/>
      <c r="BB41" s="105"/>
      <c r="BC41" s="86" t="s">
        <v>154</v>
      </c>
      <c r="BD41" s="82">
        <f t="shared" si="5"/>
        <v>33</v>
      </c>
      <c r="BE41" s="307"/>
      <c r="BF41" s="308"/>
      <c r="BG41" s="308"/>
      <c r="BH41" s="308"/>
      <c r="BI41" s="308"/>
      <c r="BJ41" s="309"/>
      <c r="BK41" s="106"/>
      <c r="BL41" s="107"/>
      <c r="BM41" s="105"/>
      <c r="BN41" s="86" t="s">
        <v>154</v>
      </c>
      <c r="BO41" s="82">
        <f t="shared" si="6"/>
        <v>33</v>
      </c>
      <c r="BP41" s="307"/>
      <c r="BQ41" s="308"/>
      <c r="BR41" s="308"/>
      <c r="BS41" s="308"/>
      <c r="BT41" s="308"/>
      <c r="BU41" s="309"/>
      <c r="BV41" s="106"/>
      <c r="BW41" s="107"/>
      <c r="BX41" s="105"/>
      <c r="BY41" s="86" t="s">
        <v>154</v>
      </c>
      <c r="BZ41" s="82">
        <f t="shared" si="7"/>
        <v>33</v>
      </c>
      <c r="CA41" s="307"/>
      <c r="CB41" s="308"/>
      <c r="CC41" s="308"/>
      <c r="CD41" s="308"/>
      <c r="CE41" s="308"/>
      <c r="CF41" s="309"/>
      <c r="CG41" s="106"/>
      <c r="CH41" s="107"/>
      <c r="CI41" s="105"/>
      <c r="CJ41" s="86" t="s">
        <v>154</v>
      </c>
      <c r="CK41" s="82">
        <f t="shared" si="8"/>
        <v>33</v>
      </c>
      <c r="CL41" s="307"/>
      <c r="CM41" s="308"/>
      <c r="CN41" s="308"/>
      <c r="CO41" s="308"/>
      <c r="CP41" s="308"/>
      <c r="CQ41" s="309"/>
      <c r="CR41" s="106"/>
      <c r="CS41" s="107"/>
      <c r="CT41" s="105"/>
      <c r="CU41" s="86" t="s">
        <v>154</v>
      </c>
      <c r="CV41" s="82">
        <f t="shared" si="9"/>
        <v>33</v>
      </c>
      <c r="CW41" s="307"/>
      <c r="CX41" s="308"/>
      <c r="CY41" s="308"/>
      <c r="CZ41" s="308"/>
      <c r="DA41" s="308"/>
      <c r="DB41" s="309"/>
      <c r="DC41" s="106"/>
      <c r="DD41" s="107"/>
      <c r="DE41" s="105"/>
      <c r="DF41" s="86" t="s">
        <v>154</v>
      </c>
    </row>
    <row r="42" spans="1:110" ht="27" customHeight="1">
      <c r="A42" s="82">
        <f t="shared" si="0"/>
        <v>34</v>
      </c>
      <c r="B42" s="307"/>
      <c r="C42" s="308"/>
      <c r="D42" s="308"/>
      <c r="E42" s="308"/>
      <c r="F42" s="308"/>
      <c r="G42" s="309"/>
      <c r="H42" s="106"/>
      <c r="I42" s="107"/>
      <c r="J42" s="105"/>
      <c r="K42" s="86" t="s">
        <v>154</v>
      </c>
      <c r="L42" s="82">
        <f t="shared" si="1"/>
        <v>34</v>
      </c>
      <c r="M42" s="307"/>
      <c r="N42" s="308"/>
      <c r="O42" s="308"/>
      <c r="P42" s="308"/>
      <c r="Q42" s="308"/>
      <c r="R42" s="309"/>
      <c r="S42" s="106"/>
      <c r="T42" s="107"/>
      <c r="U42" s="105"/>
      <c r="V42" s="86" t="s">
        <v>154</v>
      </c>
      <c r="W42" s="82">
        <f t="shared" si="2"/>
        <v>34</v>
      </c>
      <c r="X42" s="307"/>
      <c r="Y42" s="308"/>
      <c r="Z42" s="308"/>
      <c r="AA42" s="308"/>
      <c r="AB42" s="308"/>
      <c r="AC42" s="309"/>
      <c r="AD42" s="106"/>
      <c r="AE42" s="107"/>
      <c r="AF42" s="105"/>
      <c r="AG42" s="86" t="s">
        <v>154</v>
      </c>
      <c r="AH42" s="82">
        <f t="shared" si="3"/>
        <v>34</v>
      </c>
      <c r="AI42" s="307"/>
      <c r="AJ42" s="308"/>
      <c r="AK42" s="308"/>
      <c r="AL42" s="308"/>
      <c r="AM42" s="308"/>
      <c r="AN42" s="309"/>
      <c r="AO42" s="106"/>
      <c r="AP42" s="107"/>
      <c r="AQ42" s="105"/>
      <c r="AR42" s="86" t="s">
        <v>154</v>
      </c>
      <c r="AS42" s="82">
        <f t="shared" si="4"/>
        <v>34</v>
      </c>
      <c r="AT42" s="307"/>
      <c r="AU42" s="308"/>
      <c r="AV42" s="308"/>
      <c r="AW42" s="308"/>
      <c r="AX42" s="308"/>
      <c r="AY42" s="309"/>
      <c r="AZ42" s="106"/>
      <c r="BA42" s="107"/>
      <c r="BB42" s="105"/>
      <c r="BC42" s="86" t="s">
        <v>154</v>
      </c>
      <c r="BD42" s="82">
        <f t="shared" si="5"/>
        <v>34</v>
      </c>
      <c r="BE42" s="307"/>
      <c r="BF42" s="308"/>
      <c r="BG42" s="308"/>
      <c r="BH42" s="308"/>
      <c r="BI42" s="308"/>
      <c r="BJ42" s="309"/>
      <c r="BK42" s="106"/>
      <c r="BL42" s="107"/>
      <c r="BM42" s="105"/>
      <c r="BN42" s="86" t="s">
        <v>154</v>
      </c>
      <c r="BO42" s="82">
        <f t="shared" si="6"/>
        <v>34</v>
      </c>
      <c r="BP42" s="307"/>
      <c r="BQ42" s="308"/>
      <c r="BR42" s="308"/>
      <c r="BS42" s="308"/>
      <c r="BT42" s="308"/>
      <c r="BU42" s="309"/>
      <c r="BV42" s="106"/>
      <c r="BW42" s="107"/>
      <c r="BX42" s="105"/>
      <c r="BY42" s="86" t="s">
        <v>154</v>
      </c>
      <c r="BZ42" s="82">
        <f t="shared" si="7"/>
        <v>34</v>
      </c>
      <c r="CA42" s="307"/>
      <c r="CB42" s="308"/>
      <c r="CC42" s="308"/>
      <c r="CD42" s="308"/>
      <c r="CE42" s="308"/>
      <c r="CF42" s="309"/>
      <c r="CG42" s="106"/>
      <c r="CH42" s="107"/>
      <c r="CI42" s="105"/>
      <c r="CJ42" s="86" t="s">
        <v>154</v>
      </c>
      <c r="CK42" s="82">
        <f t="shared" si="8"/>
        <v>34</v>
      </c>
      <c r="CL42" s="307"/>
      <c r="CM42" s="308"/>
      <c r="CN42" s="308"/>
      <c r="CO42" s="308"/>
      <c r="CP42" s="308"/>
      <c r="CQ42" s="309"/>
      <c r="CR42" s="106"/>
      <c r="CS42" s="107"/>
      <c r="CT42" s="105"/>
      <c r="CU42" s="86" t="s">
        <v>154</v>
      </c>
      <c r="CV42" s="82">
        <f t="shared" si="9"/>
        <v>34</v>
      </c>
      <c r="CW42" s="307"/>
      <c r="CX42" s="308"/>
      <c r="CY42" s="308"/>
      <c r="CZ42" s="308"/>
      <c r="DA42" s="308"/>
      <c r="DB42" s="309"/>
      <c r="DC42" s="106"/>
      <c r="DD42" s="107"/>
      <c r="DE42" s="105"/>
      <c r="DF42" s="86" t="s">
        <v>154</v>
      </c>
    </row>
    <row r="43" spans="1:110" ht="27" customHeight="1">
      <c r="A43" s="82">
        <f t="shared" si="0"/>
        <v>35</v>
      </c>
      <c r="B43" s="307"/>
      <c r="C43" s="308"/>
      <c r="D43" s="308"/>
      <c r="E43" s="308"/>
      <c r="F43" s="308"/>
      <c r="G43" s="309"/>
      <c r="H43" s="106"/>
      <c r="I43" s="107"/>
      <c r="J43" s="105"/>
      <c r="K43" s="86" t="s">
        <v>154</v>
      </c>
      <c r="L43" s="82">
        <f t="shared" si="1"/>
        <v>35</v>
      </c>
      <c r="M43" s="307"/>
      <c r="N43" s="308"/>
      <c r="O43" s="308"/>
      <c r="P43" s="308"/>
      <c r="Q43" s="308"/>
      <c r="R43" s="309"/>
      <c r="S43" s="106"/>
      <c r="T43" s="107"/>
      <c r="U43" s="105"/>
      <c r="V43" s="86" t="s">
        <v>154</v>
      </c>
      <c r="W43" s="82">
        <f t="shared" si="2"/>
        <v>35</v>
      </c>
      <c r="X43" s="307"/>
      <c r="Y43" s="308"/>
      <c r="Z43" s="308"/>
      <c r="AA43" s="308"/>
      <c r="AB43" s="308"/>
      <c r="AC43" s="309"/>
      <c r="AD43" s="106"/>
      <c r="AE43" s="107"/>
      <c r="AF43" s="105"/>
      <c r="AG43" s="86" t="s">
        <v>154</v>
      </c>
      <c r="AH43" s="82">
        <f t="shared" si="3"/>
        <v>35</v>
      </c>
      <c r="AI43" s="307"/>
      <c r="AJ43" s="308"/>
      <c r="AK43" s="308"/>
      <c r="AL43" s="308"/>
      <c r="AM43" s="308"/>
      <c r="AN43" s="309"/>
      <c r="AO43" s="106"/>
      <c r="AP43" s="107"/>
      <c r="AQ43" s="105"/>
      <c r="AR43" s="86" t="s">
        <v>154</v>
      </c>
      <c r="AS43" s="82">
        <f t="shared" si="4"/>
        <v>35</v>
      </c>
      <c r="AT43" s="307"/>
      <c r="AU43" s="308"/>
      <c r="AV43" s="308"/>
      <c r="AW43" s="308"/>
      <c r="AX43" s="308"/>
      <c r="AY43" s="309"/>
      <c r="AZ43" s="106"/>
      <c r="BA43" s="107"/>
      <c r="BB43" s="105"/>
      <c r="BC43" s="86" t="s">
        <v>154</v>
      </c>
      <c r="BD43" s="82">
        <f t="shared" si="5"/>
        <v>35</v>
      </c>
      <c r="BE43" s="307"/>
      <c r="BF43" s="308"/>
      <c r="BG43" s="308"/>
      <c r="BH43" s="308"/>
      <c r="BI43" s="308"/>
      <c r="BJ43" s="309"/>
      <c r="BK43" s="106"/>
      <c r="BL43" s="107"/>
      <c r="BM43" s="105"/>
      <c r="BN43" s="86" t="s">
        <v>154</v>
      </c>
      <c r="BO43" s="82">
        <f t="shared" si="6"/>
        <v>35</v>
      </c>
      <c r="BP43" s="307"/>
      <c r="BQ43" s="308"/>
      <c r="BR43" s="308"/>
      <c r="BS43" s="308"/>
      <c r="BT43" s="308"/>
      <c r="BU43" s="309"/>
      <c r="BV43" s="106"/>
      <c r="BW43" s="107"/>
      <c r="BX43" s="105"/>
      <c r="BY43" s="86" t="s">
        <v>154</v>
      </c>
      <c r="BZ43" s="82">
        <f t="shared" si="7"/>
        <v>35</v>
      </c>
      <c r="CA43" s="307"/>
      <c r="CB43" s="308"/>
      <c r="CC43" s="308"/>
      <c r="CD43" s="308"/>
      <c r="CE43" s="308"/>
      <c r="CF43" s="309"/>
      <c r="CG43" s="106"/>
      <c r="CH43" s="107"/>
      <c r="CI43" s="105"/>
      <c r="CJ43" s="86" t="s">
        <v>154</v>
      </c>
      <c r="CK43" s="82">
        <f t="shared" si="8"/>
        <v>35</v>
      </c>
      <c r="CL43" s="307"/>
      <c r="CM43" s="308"/>
      <c r="CN43" s="308"/>
      <c r="CO43" s="308"/>
      <c r="CP43" s="308"/>
      <c r="CQ43" s="309"/>
      <c r="CR43" s="106"/>
      <c r="CS43" s="107"/>
      <c r="CT43" s="105"/>
      <c r="CU43" s="86" t="s">
        <v>154</v>
      </c>
      <c r="CV43" s="82">
        <f t="shared" si="9"/>
        <v>35</v>
      </c>
      <c r="CW43" s="307"/>
      <c r="CX43" s="308"/>
      <c r="CY43" s="308"/>
      <c r="CZ43" s="308"/>
      <c r="DA43" s="308"/>
      <c r="DB43" s="309"/>
      <c r="DC43" s="106"/>
      <c r="DD43" s="107"/>
      <c r="DE43" s="105"/>
      <c r="DF43" s="86" t="s">
        <v>154</v>
      </c>
    </row>
    <row r="44" spans="1:110" ht="27" customHeight="1">
      <c r="A44" s="82">
        <f t="shared" si="0"/>
        <v>36</v>
      </c>
      <c r="B44" s="307"/>
      <c r="C44" s="308"/>
      <c r="D44" s="308"/>
      <c r="E44" s="308"/>
      <c r="F44" s="308"/>
      <c r="G44" s="309"/>
      <c r="H44" s="106"/>
      <c r="I44" s="107"/>
      <c r="J44" s="105"/>
      <c r="K44" s="86" t="s">
        <v>154</v>
      </c>
      <c r="L44" s="82">
        <f t="shared" si="1"/>
        <v>36</v>
      </c>
      <c r="M44" s="307"/>
      <c r="N44" s="308"/>
      <c r="O44" s="308"/>
      <c r="P44" s="308"/>
      <c r="Q44" s="308"/>
      <c r="R44" s="309"/>
      <c r="S44" s="106"/>
      <c r="T44" s="107"/>
      <c r="U44" s="105"/>
      <c r="V44" s="86" t="s">
        <v>154</v>
      </c>
      <c r="W44" s="82">
        <f t="shared" si="2"/>
        <v>36</v>
      </c>
      <c r="X44" s="307"/>
      <c r="Y44" s="308"/>
      <c r="Z44" s="308"/>
      <c r="AA44" s="308"/>
      <c r="AB44" s="308"/>
      <c r="AC44" s="309"/>
      <c r="AD44" s="106"/>
      <c r="AE44" s="107"/>
      <c r="AF44" s="105"/>
      <c r="AG44" s="86" t="s">
        <v>154</v>
      </c>
      <c r="AH44" s="82">
        <f t="shared" si="3"/>
        <v>36</v>
      </c>
      <c r="AI44" s="307"/>
      <c r="AJ44" s="308"/>
      <c r="AK44" s="308"/>
      <c r="AL44" s="308"/>
      <c r="AM44" s="308"/>
      <c r="AN44" s="309"/>
      <c r="AO44" s="106"/>
      <c r="AP44" s="107"/>
      <c r="AQ44" s="105"/>
      <c r="AR44" s="86" t="s">
        <v>154</v>
      </c>
      <c r="AS44" s="82">
        <f t="shared" si="4"/>
        <v>36</v>
      </c>
      <c r="AT44" s="307"/>
      <c r="AU44" s="308"/>
      <c r="AV44" s="308"/>
      <c r="AW44" s="308"/>
      <c r="AX44" s="308"/>
      <c r="AY44" s="309"/>
      <c r="AZ44" s="106"/>
      <c r="BA44" s="107"/>
      <c r="BB44" s="105"/>
      <c r="BC44" s="86" t="s">
        <v>154</v>
      </c>
      <c r="BD44" s="82">
        <f t="shared" si="5"/>
        <v>36</v>
      </c>
      <c r="BE44" s="307"/>
      <c r="BF44" s="308"/>
      <c r="BG44" s="308"/>
      <c r="BH44" s="308"/>
      <c r="BI44" s="308"/>
      <c r="BJ44" s="309"/>
      <c r="BK44" s="106"/>
      <c r="BL44" s="107"/>
      <c r="BM44" s="105"/>
      <c r="BN44" s="86" t="s">
        <v>154</v>
      </c>
      <c r="BO44" s="82">
        <f t="shared" si="6"/>
        <v>36</v>
      </c>
      <c r="BP44" s="307"/>
      <c r="BQ44" s="308"/>
      <c r="BR44" s="308"/>
      <c r="BS44" s="308"/>
      <c r="BT44" s="308"/>
      <c r="BU44" s="309"/>
      <c r="BV44" s="106"/>
      <c r="BW44" s="107"/>
      <c r="BX44" s="105"/>
      <c r="BY44" s="86" t="s">
        <v>154</v>
      </c>
      <c r="BZ44" s="82">
        <f t="shared" si="7"/>
        <v>36</v>
      </c>
      <c r="CA44" s="307"/>
      <c r="CB44" s="308"/>
      <c r="CC44" s="308"/>
      <c r="CD44" s="308"/>
      <c r="CE44" s="308"/>
      <c r="CF44" s="309"/>
      <c r="CG44" s="106"/>
      <c r="CH44" s="107"/>
      <c r="CI44" s="105"/>
      <c r="CJ44" s="86" t="s">
        <v>154</v>
      </c>
      <c r="CK44" s="82">
        <f t="shared" si="8"/>
        <v>36</v>
      </c>
      <c r="CL44" s="307"/>
      <c r="CM44" s="308"/>
      <c r="CN44" s="308"/>
      <c r="CO44" s="308"/>
      <c r="CP44" s="308"/>
      <c r="CQ44" s="309"/>
      <c r="CR44" s="106"/>
      <c r="CS44" s="107"/>
      <c r="CT44" s="105"/>
      <c r="CU44" s="86" t="s">
        <v>154</v>
      </c>
      <c r="CV44" s="82">
        <f t="shared" si="9"/>
        <v>36</v>
      </c>
      <c r="CW44" s="307"/>
      <c r="CX44" s="308"/>
      <c r="CY44" s="308"/>
      <c r="CZ44" s="308"/>
      <c r="DA44" s="308"/>
      <c r="DB44" s="309"/>
      <c r="DC44" s="106"/>
      <c r="DD44" s="107"/>
      <c r="DE44" s="105"/>
      <c r="DF44" s="86" t="s">
        <v>154</v>
      </c>
    </row>
    <row r="45" spans="1:110" ht="27" customHeight="1">
      <c r="A45" s="82">
        <f t="shared" si="0"/>
        <v>37</v>
      </c>
      <c r="B45" s="307"/>
      <c r="C45" s="308"/>
      <c r="D45" s="308"/>
      <c r="E45" s="308"/>
      <c r="F45" s="308"/>
      <c r="G45" s="309"/>
      <c r="H45" s="106"/>
      <c r="I45" s="107"/>
      <c r="J45" s="105"/>
      <c r="K45" s="86" t="s">
        <v>154</v>
      </c>
      <c r="L45" s="82">
        <f t="shared" si="1"/>
        <v>37</v>
      </c>
      <c r="M45" s="307"/>
      <c r="N45" s="308"/>
      <c r="O45" s="308"/>
      <c r="P45" s="308"/>
      <c r="Q45" s="308"/>
      <c r="R45" s="309"/>
      <c r="S45" s="106"/>
      <c r="T45" s="107"/>
      <c r="U45" s="105"/>
      <c r="V45" s="86" t="s">
        <v>154</v>
      </c>
      <c r="W45" s="82">
        <f t="shared" si="2"/>
        <v>37</v>
      </c>
      <c r="X45" s="307"/>
      <c r="Y45" s="308"/>
      <c r="Z45" s="308"/>
      <c r="AA45" s="308"/>
      <c r="AB45" s="308"/>
      <c r="AC45" s="309"/>
      <c r="AD45" s="106"/>
      <c r="AE45" s="107"/>
      <c r="AF45" s="105"/>
      <c r="AG45" s="86" t="s">
        <v>154</v>
      </c>
      <c r="AH45" s="82">
        <f t="shared" si="3"/>
        <v>37</v>
      </c>
      <c r="AI45" s="307"/>
      <c r="AJ45" s="308"/>
      <c r="AK45" s="308"/>
      <c r="AL45" s="308"/>
      <c r="AM45" s="308"/>
      <c r="AN45" s="309"/>
      <c r="AO45" s="106"/>
      <c r="AP45" s="107"/>
      <c r="AQ45" s="105"/>
      <c r="AR45" s="86" t="s">
        <v>154</v>
      </c>
      <c r="AS45" s="82">
        <f t="shared" si="4"/>
        <v>37</v>
      </c>
      <c r="AT45" s="307"/>
      <c r="AU45" s="308"/>
      <c r="AV45" s="308"/>
      <c r="AW45" s="308"/>
      <c r="AX45" s="308"/>
      <c r="AY45" s="309"/>
      <c r="AZ45" s="106"/>
      <c r="BA45" s="107"/>
      <c r="BB45" s="105"/>
      <c r="BC45" s="86" t="s">
        <v>154</v>
      </c>
      <c r="BD45" s="82">
        <f t="shared" si="5"/>
        <v>37</v>
      </c>
      <c r="BE45" s="307"/>
      <c r="BF45" s="308"/>
      <c r="BG45" s="308"/>
      <c r="BH45" s="308"/>
      <c r="BI45" s="308"/>
      <c r="BJ45" s="309"/>
      <c r="BK45" s="106"/>
      <c r="BL45" s="107"/>
      <c r="BM45" s="105"/>
      <c r="BN45" s="86" t="s">
        <v>154</v>
      </c>
      <c r="BO45" s="82">
        <f t="shared" si="6"/>
        <v>37</v>
      </c>
      <c r="BP45" s="307"/>
      <c r="BQ45" s="308"/>
      <c r="BR45" s="308"/>
      <c r="BS45" s="308"/>
      <c r="BT45" s="308"/>
      <c r="BU45" s="309"/>
      <c r="BV45" s="106"/>
      <c r="BW45" s="107"/>
      <c r="BX45" s="105"/>
      <c r="BY45" s="86" t="s">
        <v>154</v>
      </c>
      <c r="BZ45" s="82">
        <f t="shared" si="7"/>
        <v>37</v>
      </c>
      <c r="CA45" s="307"/>
      <c r="CB45" s="308"/>
      <c r="CC45" s="308"/>
      <c r="CD45" s="308"/>
      <c r="CE45" s="308"/>
      <c r="CF45" s="309"/>
      <c r="CG45" s="106"/>
      <c r="CH45" s="107"/>
      <c r="CI45" s="105"/>
      <c r="CJ45" s="86" t="s">
        <v>154</v>
      </c>
      <c r="CK45" s="82">
        <f t="shared" si="8"/>
        <v>37</v>
      </c>
      <c r="CL45" s="307"/>
      <c r="CM45" s="308"/>
      <c r="CN45" s="308"/>
      <c r="CO45" s="308"/>
      <c r="CP45" s="308"/>
      <c r="CQ45" s="309"/>
      <c r="CR45" s="106"/>
      <c r="CS45" s="107"/>
      <c r="CT45" s="105"/>
      <c r="CU45" s="86" t="s">
        <v>154</v>
      </c>
      <c r="CV45" s="82">
        <f t="shared" si="9"/>
        <v>37</v>
      </c>
      <c r="CW45" s="307"/>
      <c r="CX45" s="308"/>
      <c r="CY45" s="308"/>
      <c r="CZ45" s="308"/>
      <c r="DA45" s="308"/>
      <c r="DB45" s="309"/>
      <c r="DC45" s="106"/>
      <c r="DD45" s="107"/>
      <c r="DE45" s="105"/>
      <c r="DF45" s="86" t="s">
        <v>154</v>
      </c>
    </row>
    <row r="46" spans="1:110" ht="27" customHeight="1">
      <c r="A46" s="82">
        <f t="shared" si="0"/>
        <v>38</v>
      </c>
      <c r="B46" s="307"/>
      <c r="C46" s="308"/>
      <c r="D46" s="308"/>
      <c r="E46" s="308"/>
      <c r="F46" s="308"/>
      <c r="G46" s="309"/>
      <c r="H46" s="106"/>
      <c r="I46" s="107"/>
      <c r="J46" s="105"/>
      <c r="K46" s="86" t="s">
        <v>154</v>
      </c>
      <c r="L46" s="82">
        <f t="shared" si="1"/>
        <v>38</v>
      </c>
      <c r="M46" s="307"/>
      <c r="N46" s="308"/>
      <c r="O46" s="308"/>
      <c r="P46" s="308"/>
      <c r="Q46" s="308"/>
      <c r="R46" s="309"/>
      <c r="S46" s="106"/>
      <c r="T46" s="107"/>
      <c r="U46" s="105"/>
      <c r="V46" s="86" t="s">
        <v>154</v>
      </c>
      <c r="W46" s="82">
        <f t="shared" si="2"/>
        <v>38</v>
      </c>
      <c r="X46" s="307"/>
      <c r="Y46" s="308"/>
      <c r="Z46" s="308"/>
      <c r="AA46" s="308"/>
      <c r="AB46" s="308"/>
      <c r="AC46" s="309"/>
      <c r="AD46" s="106"/>
      <c r="AE46" s="107"/>
      <c r="AF46" s="105"/>
      <c r="AG46" s="86" t="s">
        <v>154</v>
      </c>
      <c r="AH46" s="82">
        <f t="shared" si="3"/>
        <v>38</v>
      </c>
      <c r="AI46" s="307"/>
      <c r="AJ46" s="308"/>
      <c r="AK46" s="308"/>
      <c r="AL46" s="308"/>
      <c r="AM46" s="308"/>
      <c r="AN46" s="309"/>
      <c r="AO46" s="106"/>
      <c r="AP46" s="107"/>
      <c r="AQ46" s="105"/>
      <c r="AR46" s="86" t="s">
        <v>154</v>
      </c>
      <c r="AS46" s="82">
        <f t="shared" si="4"/>
        <v>38</v>
      </c>
      <c r="AT46" s="307"/>
      <c r="AU46" s="308"/>
      <c r="AV46" s="308"/>
      <c r="AW46" s="308"/>
      <c r="AX46" s="308"/>
      <c r="AY46" s="309"/>
      <c r="AZ46" s="106"/>
      <c r="BA46" s="107"/>
      <c r="BB46" s="105"/>
      <c r="BC46" s="86" t="s">
        <v>154</v>
      </c>
      <c r="BD46" s="82">
        <f t="shared" si="5"/>
        <v>38</v>
      </c>
      <c r="BE46" s="307"/>
      <c r="BF46" s="308"/>
      <c r="BG46" s="308"/>
      <c r="BH46" s="308"/>
      <c r="BI46" s="308"/>
      <c r="BJ46" s="309"/>
      <c r="BK46" s="106"/>
      <c r="BL46" s="107"/>
      <c r="BM46" s="105"/>
      <c r="BN46" s="86" t="s">
        <v>154</v>
      </c>
      <c r="BO46" s="82">
        <f t="shared" si="6"/>
        <v>38</v>
      </c>
      <c r="BP46" s="307"/>
      <c r="BQ46" s="308"/>
      <c r="BR46" s="308"/>
      <c r="BS46" s="308"/>
      <c r="BT46" s="308"/>
      <c r="BU46" s="309"/>
      <c r="BV46" s="106"/>
      <c r="BW46" s="107"/>
      <c r="BX46" s="105"/>
      <c r="BY46" s="86" t="s">
        <v>154</v>
      </c>
      <c r="BZ46" s="82">
        <f t="shared" si="7"/>
        <v>38</v>
      </c>
      <c r="CA46" s="307"/>
      <c r="CB46" s="308"/>
      <c r="CC46" s="308"/>
      <c r="CD46" s="308"/>
      <c r="CE46" s="308"/>
      <c r="CF46" s="309"/>
      <c r="CG46" s="106"/>
      <c r="CH46" s="107"/>
      <c r="CI46" s="105"/>
      <c r="CJ46" s="86" t="s">
        <v>154</v>
      </c>
      <c r="CK46" s="82">
        <f t="shared" si="8"/>
        <v>38</v>
      </c>
      <c r="CL46" s="307"/>
      <c r="CM46" s="308"/>
      <c r="CN46" s="308"/>
      <c r="CO46" s="308"/>
      <c r="CP46" s="308"/>
      <c r="CQ46" s="309"/>
      <c r="CR46" s="106"/>
      <c r="CS46" s="107"/>
      <c r="CT46" s="105"/>
      <c r="CU46" s="86" t="s">
        <v>154</v>
      </c>
      <c r="CV46" s="82">
        <f t="shared" si="9"/>
        <v>38</v>
      </c>
      <c r="CW46" s="307"/>
      <c r="CX46" s="308"/>
      <c r="CY46" s="308"/>
      <c r="CZ46" s="308"/>
      <c r="DA46" s="308"/>
      <c r="DB46" s="309"/>
      <c r="DC46" s="106"/>
      <c r="DD46" s="107"/>
      <c r="DE46" s="105"/>
      <c r="DF46" s="86" t="s">
        <v>154</v>
      </c>
    </row>
    <row r="47" spans="1:110" ht="27" customHeight="1">
      <c r="A47" s="82">
        <f t="shared" si="0"/>
        <v>39</v>
      </c>
      <c r="B47" s="307"/>
      <c r="C47" s="308"/>
      <c r="D47" s="308"/>
      <c r="E47" s="308"/>
      <c r="F47" s="308"/>
      <c r="G47" s="309"/>
      <c r="H47" s="106"/>
      <c r="I47" s="107"/>
      <c r="J47" s="105"/>
      <c r="K47" s="86" t="s">
        <v>154</v>
      </c>
      <c r="L47" s="82">
        <f t="shared" si="1"/>
        <v>39</v>
      </c>
      <c r="M47" s="307"/>
      <c r="N47" s="308"/>
      <c r="O47" s="308"/>
      <c r="P47" s="308"/>
      <c r="Q47" s="308"/>
      <c r="R47" s="309"/>
      <c r="S47" s="106"/>
      <c r="T47" s="107"/>
      <c r="U47" s="105"/>
      <c r="V47" s="86" t="s">
        <v>154</v>
      </c>
      <c r="W47" s="82">
        <f t="shared" si="2"/>
        <v>39</v>
      </c>
      <c r="X47" s="307"/>
      <c r="Y47" s="308"/>
      <c r="Z47" s="308"/>
      <c r="AA47" s="308"/>
      <c r="AB47" s="308"/>
      <c r="AC47" s="309"/>
      <c r="AD47" s="106"/>
      <c r="AE47" s="107"/>
      <c r="AF47" s="105"/>
      <c r="AG47" s="86" t="s">
        <v>154</v>
      </c>
      <c r="AH47" s="82">
        <f t="shared" si="3"/>
        <v>39</v>
      </c>
      <c r="AI47" s="307"/>
      <c r="AJ47" s="308"/>
      <c r="AK47" s="308"/>
      <c r="AL47" s="308"/>
      <c r="AM47" s="308"/>
      <c r="AN47" s="309"/>
      <c r="AO47" s="106"/>
      <c r="AP47" s="107"/>
      <c r="AQ47" s="105"/>
      <c r="AR47" s="86" t="s">
        <v>154</v>
      </c>
      <c r="AS47" s="82">
        <f t="shared" si="4"/>
        <v>39</v>
      </c>
      <c r="AT47" s="307"/>
      <c r="AU47" s="308"/>
      <c r="AV47" s="308"/>
      <c r="AW47" s="308"/>
      <c r="AX47" s="308"/>
      <c r="AY47" s="309"/>
      <c r="AZ47" s="106"/>
      <c r="BA47" s="107"/>
      <c r="BB47" s="105"/>
      <c r="BC47" s="86" t="s">
        <v>154</v>
      </c>
      <c r="BD47" s="82">
        <f t="shared" si="5"/>
        <v>39</v>
      </c>
      <c r="BE47" s="307"/>
      <c r="BF47" s="308"/>
      <c r="BG47" s="308"/>
      <c r="BH47" s="308"/>
      <c r="BI47" s="308"/>
      <c r="BJ47" s="309"/>
      <c r="BK47" s="106"/>
      <c r="BL47" s="107"/>
      <c r="BM47" s="105"/>
      <c r="BN47" s="86" t="s">
        <v>154</v>
      </c>
      <c r="BO47" s="82">
        <f t="shared" si="6"/>
        <v>39</v>
      </c>
      <c r="BP47" s="307"/>
      <c r="BQ47" s="308"/>
      <c r="BR47" s="308"/>
      <c r="BS47" s="308"/>
      <c r="BT47" s="308"/>
      <c r="BU47" s="309"/>
      <c r="BV47" s="106"/>
      <c r="BW47" s="107"/>
      <c r="BX47" s="105"/>
      <c r="BY47" s="86" t="s">
        <v>154</v>
      </c>
      <c r="BZ47" s="82">
        <f t="shared" si="7"/>
        <v>39</v>
      </c>
      <c r="CA47" s="307"/>
      <c r="CB47" s="308"/>
      <c r="CC47" s="308"/>
      <c r="CD47" s="308"/>
      <c r="CE47" s="308"/>
      <c r="CF47" s="309"/>
      <c r="CG47" s="106"/>
      <c r="CH47" s="107"/>
      <c r="CI47" s="105"/>
      <c r="CJ47" s="86" t="s">
        <v>154</v>
      </c>
      <c r="CK47" s="82">
        <f t="shared" si="8"/>
        <v>39</v>
      </c>
      <c r="CL47" s="307"/>
      <c r="CM47" s="308"/>
      <c r="CN47" s="308"/>
      <c r="CO47" s="308"/>
      <c r="CP47" s="308"/>
      <c r="CQ47" s="309"/>
      <c r="CR47" s="106"/>
      <c r="CS47" s="107"/>
      <c r="CT47" s="105"/>
      <c r="CU47" s="86" t="s">
        <v>154</v>
      </c>
      <c r="CV47" s="82">
        <f t="shared" si="9"/>
        <v>39</v>
      </c>
      <c r="CW47" s="307"/>
      <c r="CX47" s="308"/>
      <c r="CY47" s="308"/>
      <c r="CZ47" s="308"/>
      <c r="DA47" s="308"/>
      <c r="DB47" s="309"/>
      <c r="DC47" s="106"/>
      <c r="DD47" s="107"/>
      <c r="DE47" s="105"/>
      <c r="DF47" s="86" t="s">
        <v>154</v>
      </c>
    </row>
    <row r="48" spans="1:110" ht="27" customHeight="1" thickBot="1">
      <c r="A48" s="83">
        <f t="shared" si="0"/>
        <v>40</v>
      </c>
      <c r="B48" s="310"/>
      <c r="C48" s="311"/>
      <c r="D48" s="311"/>
      <c r="E48" s="311"/>
      <c r="F48" s="311"/>
      <c r="G48" s="312"/>
      <c r="H48" s="108"/>
      <c r="I48" s="109"/>
      <c r="J48" s="110"/>
      <c r="K48" s="87" t="s">
        <v>154</v>
      </c>
      <c r="L48" s="83">
        <f t="shared" si="1"/>
        <v>40</v>
      </c>
      <c r="M48" s="310"/>
      <c r="N48" s="311"/>
      <c r="O48" s="311"/>
      <c r="P48" s="311"/>
      <c r="Q48" s="311"/>
      <c r="R48" s="312"/>
      <c r="S48" s="108"/>
      <c r="T48" s="109"/>
      <c r="U48" s="110"/>
      <c r="V48" s="87" t="s">
        <v>154</v>
      </c>
      <c r="W48" s="83">
        <f t="shared" si="2"/>
        <v>40</v>
      </c>
      <c r="X48" s="310"/>
      <c r="Y48" s="311"/>
      <c r="Z48" s="311"/>
      <c r="AA48" s="311"/>
      <c r="AB48" s="311"/>
      <c r="AC48" s="312"/>
      <c r="AD48" s="108"/>
      <c r="AE48" s="109"/>
      <c r="AF48" s="110"/>
      <c r="AG48" s="87" t="s">
        <v>154</v>
      </c>
      <c r="AH48" s="83">
        <f t="shared" si="3"/>
        <v>40</v>
      </c>
      <c r="AI48" s="310"/>
      <c r="AJ48" s="311"/>
      <c r="AK48" s="311"/>
      <c r="AL48" s="311"/>
      <c r="AM48" s="311"/>
      <c r="AN48" s="312"/>
      <c r="AO48" s="108"/>
      <c r="AP48" s="109"/>
      <c r="AQ48" s="110"/>
      <c r="AR48" s="87" t="s">
        <v>154</v>
      </c>
      <c r="AS48" s="83">
        <f t="shared" si="4"/>
        <v>40</v>
      </c>
      <c r="AT48" s="310"/>
      <c r="AU48" s="311"/>
      <c r="AV48" s="311"/>
      <c r="AW48" s="311"/>
      <c r="AX48" s="311"/>
      <c r="AY48" s="312"/>
      <c r="AZ48" s="108"/>
      <c r="BA48" s="109"/>
      <c r="BB48" s="110"/>
      <c r="BC48" s="87" t="s">
        <v>154</v>
      </c>
      <c r="BD48" s="83">
        <f t="shared" si="5"/>
        <v>40</v>
      </c>
      <c r="BE48" s="310"/>
      <c r="BF48" s="311"/>
      <c r="BG48" s="311"/>
      <c r="BH48" s="311"/>
      <c r="BI48" s="311"/>
      <c r="BJ48" s="312"/>
      <c r="BK48" s="108"/>
      <c r="BL48" s="109"/>
      <c r="BM48" s="110"/>
      <c r="BN48" s="87" t="s">
        <v>154</v>
      </c>
      <c r="BO48" s="83">
        <f t="shared" si="6"/>
        <v>40</v>
      </c>
      <c r="BP48" s="310"/>
      <c r="BQ48" s="311"/>
      <c r="BR48" s="311"/>
      <c r="BS48" s="311"/>
      <c r="BT48" s="311"/>
      <c r="BU48" s="312"/>
      <c r="BV48" s="108"/>
      <c r="BW48" s="109"/>
      <c r="BX48" s="110"/>
      <c r="BY48" s="87" t="s">
        <v>154</v>
      </c>
      <c r="BZ48" s="83">
        <f t="shared" si="7"/>
        <v>40</v>
      </c>
      <c r="CA48" s="310"/>
      <c r="CB48" s="311"/>
      <c r="CC48" s="311"/>
      <c r="CD48" s="311"/>
      <c r="CE48" s="311"/>
      <c r="CF48" s="312"/>
      <c r="CG48" s="108"/>
      <c r="CH48" s="109"/>
      <c r="CI48" s="110"/>
      <c r="CJ48" s="87" t="s">
        <v>154</v>
      </c>
      <c r="CK48" s="83">
        <f t="shared" si="8"/>
        <v>40</v>
      </c>
      <c r="CL48" s="310"/>
      <c r="CM48" s="311"/>
      <c r="CN48" s="311"/>
      <c r="CO48" s="311"/>
      <c r="CP48" s="311"/>
      <c r="CQ48" s="312"/>
      <c r="CR48" s="108"/>
      <c r="CS48" s="109"/>
      <c r="CT48" s="110"/>
      <c r="CU48" s="87" t="s">
        <v>154</v>
      </c>
      <c r="CV48" s="83">
        <f t="shared" si="9"/>
        <v>40</v>
      </c>
      <c r="CW48" s="310"/>
      <c r="CX48" s="311"/>
      <c r="CY48" s="311"/>
      <c r="CZ48" s="311"/>
      <c r="DA48" s="311"/>
      <c r="DB48" s="312"/>
      <c r="DC48" s="108"/>
      <c r="DD48" s="109"/>
      <c r="DE48" s="110"/>
      <c r="DF48" s="87" t="s">
        <v>154</v>
      </c>
    </row>
    <row r="49" spans="1:110" ht="24.95" customHeight="1"/>
    <row r="50" spans="1:110" ht="24.95" customHeight="1">
      <c r="J50" s="60"/>
      <c r="K50" s="60"/>
      <c r="U50" s="60"/>
      <c r="V50" s="60"/>
      <c r="AF50" s="60"/>
      <c r="AG50" s="60"/>
      <c r="AQ50" s="60"/>
      <c r="AR50" s="60"/>
      <c r="BB50" s="60"/>
      <c r="BC50" s="60"/>
      <c r="BM50" s="60"/>
      <c r="BN50" s="60"/>
      <c r="BX50" s="60"/>
      <c r="BY50" s="60"/>
      <c r="CI50" s="60"/>
      <c r="CJ50" s="60"/>
      <c r="CT50" s="60"/>
      <c r="CU50" s="60"/>
      <c r="DE50" s="60"/>
      <c r="DF50" s="60"/>
    </row>
    <row r="51" spans="1:110" ht="20.100000000000001" customHeight="1">
      <c r="A51" s="62"/>
      <c r="B51" s="63"/>
      <c r="C51" s="63"/>
      <c r="D51" s="63"/>
      <c r="E51" s="63"/>
      <c r="F51" s="63"/>
      <c r="G51" s="63"/>
      <c r="H51" s="63"/>
      <c r="I51" s="63"/>
      <c r="J51" s="63"/>
      <c r="K51" s="63"/>
      <c r="L51" s="62"/>
      <c r="M51" s="63"/>
      <c r="N51" s="63"/>
      <c r="O51" s="63"/>
      <c r="P51" s="63"/>
      <c r="Q51" s="63"/>
      <c r="R51" s="63"/>
      <c r="S51" s="63"/>
      <c r="T51" s="63"/>
      <c r="U51" s="63"/>
      <c r="V51" s="63"/>
      <c r="W51" s="62"/>
      <c r="X51" s="63"/>
      <c r="Y51" s="63"/>
      <c r="Z51" s="63"/>
      <c r="AA51" s="63"/>
      <c r="AB51" s="63"/>
      <c r="AC51" s="63"/>
      <c r="AD51" s="63"/>
      <c r="AE51" s="63"/>
      <c r="AF51" s="63"/>
      <c r="AG51" s="63"/>
      <c r="AH51" s="62"/>
      <c r="AI51" s="63"/>
      <c r="AJ51" s="63"/>
      <c r="AK51" s="63"/>
      <c r="AL51" s="63"/>
      <c r="AM51" s="63"/>
      <c r="AN51" s="63"/>
      <c r="AO51" s="63"/>
      <c r="AP51" s="63"/>
      <c r="AQ51" s="63"/>
      <c r="AR51" s="63"/>
      <c r="AS51" s="62"/>
      <c r="AT51" s="63"/>
      <c r="AU51" s="63"/>
      <c r="AV51" s="63"/>
      <c r="AW51" s="63"/>
      <c r="AX51" s="63"/>
      <c r="AY51" s="63"/>
      <c r="AZ51" s="63"/>
      <c r="BA51" s="63"/>
      <c r="BB51" s="63"/>
      <c r="BC51" s="63"/>
      <c r="BD51" s="62"/>
      <c r="BE51" s="63"/>
      <c r="BF51" s="63"/>
      <c r="BG51" s="63"/>
      <c r="BH51" s="63"/>
      <c r="BI51" s="63"/>
      <c r="BJ51" s="63"/>
      <c r="BK51" s="63"/>
      <c r="BL51" s="63"/>
      <c r="BM51" s="63"/>
      <c r="BN51" s="63"/>
      <c r="BO51" s="62"/>
      <c r="BP51" s="63"/>
      <c r="BQ51" s="63"/>
      <c r="BR51" s="63"/>
      <c r="BS51" s="63"/>
      <c r="BT51" s="63"/>
      <c r="BU51" s="63"/>
      <c r="BV51" s="63"/>
      <c r="BW51" s="63"/>
      <c r="BX51" s="63"/>
      <c r="BY51" s="63"/>
      <c r="BZ51" s="62"/>
      <c r="CA51" s="63"/>
      <c r="CB51" s="63"/>
      <c r="CC51" s="63"/>
      <c r="CD51" s="63"/>
      <c r="CE51" s="63"/>
      <c r="CF51" s="63"/>
      <c r="CG51" s="63"/>
      <c r="CH51" s="63"/>
      <c r="CI51" s="63"/>
      <c r="CJ51" s="63"/>
      <c r="CK51" s="62"/>
      <c r="CL51" s="63"/>
      <c r="CM51" s="63"/>
      <c r="CN51" s="63"/>
      <c r="CO51" s="63"/>
      <c r="CP51" s="63"/>
      <c r="CQ51" s="63"/>
      <c r="CR51" s="63"/>
      <c r="CS51" s="63"/>
      <c r="CT51" s="63"/>
      <c r="CU51" s="63"/>
      <c r="CV51" s="62"/>
      <c r="CW51" s="63"/>
      <c r="CX51" s="63"/>
      <c r="CY51" s="63"/>
      <c r="CZ51" s="63"/>
      <c r="DA51" s="63"/>
      <c r="DB51" s="63"/>
      <c r="DC51" s="63"/>
      <c r="DD51" s="63"/>
      <c r="DE51" s="63"/>
      <c r="DF51" s="63"/>
    </row>
    <row r="52" spans="1:110" ht="24.95" customHeight="1">
      <c r="B52" s="96"/>
      <c r="C52" s="97"/>
      <c r="D52" s="97"/>
      <c r="E52" s="97"/>
      <c r="F52" s="97"/>
      <c r="G52" s="97"/>
      <c r="H52" s="97"/>
      <c r="I52" s="97"/>
      <c r="J52" s="97"/>
      <c r="K52" s="97"/>
      <c r="M52" s="96"/>
      <c r="N52" s="97"/>
      <c r="O52" s="97"/>
      <c r="P52" s="97"/>
      <c r="Q52" s="97"/>
      <c r="R52" s="97"/>
      <c r="S52" s="97"/>
      <c r="T52" s="97"/>
      <c r="U52" s="97"/>
      <c r="V52" s="97"/>
      <c r="X52" s="96"/>
      <c r="Y52" s="97"/>
      <c r="Z52" s="97"/>
      <c r="AA52" s="97"/>
      <c r="AB52" s="97"/>
      <c r="AC52" s="97"/>
      <c r="AD52" s="97"/>
      <c r="AE52" s="97"/>
      <c r="AF52" s="97"/>
      <c r="AG52" s="97"/>
      <c r="AI52" s="96"/>
      <c r="AJ52" s="97"/>
      <c r="AK52" s="97"/>
      <c r="AL52" s="97"/>
      <c r="AM52" s="97"/>
      <c r="AN52" s="97"/>
      <c r="AO52" s="97"/>
      <c r="AP52" s="97"/>
      <c r="AQ52" s="97"/>
      <c r="AR52" s="97"/>
      <c r="AT52" s="96"/>
      <c r="AU52" s="97"/>
      <c r="AV52" s="97"/>
      <c r="AW52" s="97"/>
      <c r="AX52" s="97"/>
      <c r="AY52" s="97"/>
      <c r="AZ52" s="97"/>
      <c r="BA52" s="97"/>
      <c r="BB52" s="97"/>
      <c r="BC52" s="97"/>
      <c r="BE52" s="96"/>
      <c r="BF52" s="97"/>
      <c r="BG52" s="97"/>
      <c r="BH52" s="97"/>
      <c r="BI52" s="97"/>
      <c r="BJ52" s="97"/>
      <c r="BK52" s="97"/>
      <c r="BL52" s="97"/>
      <c r="BM52" s="97"/>
      <c r="BN52" s="97"/>
      <c r="BP52" s="96"/>
      <c r="BQ52" s="97"/>
      <c r="BR52" s="97"/>
      <c r="BS52" s="97"/>
      <c r="BT52" s="97"/>
      <c r="BU52" s="97"/>
      <c r="BV52" s="97"/>
      <c r="BW52" s="97"/>
      <c r="BX52" s="97"/>
      <c r="BY52" s="97"/>
      <c r="CA52" s="96"/>
      <c r="CB52" s="97"/>
      <c r="CC52" s="97"/>
      <c r="CD52" s="97"/>
      <c r="CE52" s="97"/>
      <c r="CF52" s="97"/>
      <c r="CG52" s="97"/>
      <c r="CH52" s="97"/>
      <c r="CI52" s="97"/>
      <c r="CJ52" s="97"/>
      <c r="CL52" s="96"/>
      <c r="CM52" s="97"/>
      <c r="CN52" s="97"/>
      <c r="CO52" s="97"/>
      <c r="CP52" s="97"/>
      <c r="CQ52" s="97"/>
      <c r="CR52" s="97"/>
      <c r="CS52" s="97"/>
      <c r="CT52" s="97"/>
      <c r="CU52" s="97"/>
      <c r="CW52" s="96"/>
      <c r="CX52" s="97"/>
      <c r="CY52" s="97"/>
      <c r="CZ52" s="97"/>
      <c r="DA52" s="97"/>
      <c r="DB52" s="97"/>
      <c r="DC52" s="97"/>
      <c r="DD52" s="97"/>
      <c r="DE52" s="97"/>
      <c r="DF52" s="97"/>
    </row>
    <row r="53" spans="1:110" ht="15" customHeight="1">
      <c r="B53" s="97"/>
      <c r="C53" s="97"/>
      <c r="D53" s="97"/>
      <c r="E53" s="97"/>
      <c r="F53" s="97"/>
      <c r="G53" s="97"/>
      <c r="H53" s="97"/>
      <c r="I53" s="97"/>
      <c r="J53" s="97"/>
      <c r="K53" s="97"/>
      <c r="M53" s="97"/>
      <c r="N53" s="97"/>
      <c r="O53" s="97"/>
      <c r="P53" s="97"/>
      <c r="Q53" s="97"/>
      <c r="R53" s="97"/>
      <c r="S53" s="97"/>
      <c r="T53" s="97"/>
      <c r="U53" s="97"/>
      <c r="V53" s="97"/>
      <c r="X53" s="97"/>
      <c r="Y53" s="97"/>
      <c r="Z53" s="97"/>
      <c r="AA53" s="97"/>
      <c r="AB53" s="97"/>
      <c r="AC53" s="97"/>
      <c r="AD53" s="97"/>
      <c r="AE53" s="97"/>
      <c r="AF53" s="97"/>
      <c r="AG53" s="97"/>
      <c r="AI53" s="97"/>
      <c r="AJ53" s="97"/>
      <c r="AK53" s="97"/>
      <c r="AL53" s="97"/>
      <c r="AM53" s="97"/>
      <c r="AN53" s="97"/>
      <c r="AO53" s="97"/>
      <c r="AP53" s="97"/>
      <c r="AQ53" s="97"/>
      <c r="AR53" s="97"/>
      <c r="AT53" s="97"/>
      <c r="AU53" s="97"/>
      <c r="AV53" s="97"/>
      <c r="AW53" s="97"/>
      <c r="AX53" s="97"/>
      <c r="AY53" s="97"/>
      <c r="AZ53" s="97"/>
      <c r="BA53" s="97"/>
      <c r="BB53" s="97"/>
      <c r="BC53" s="97"/>
      <c r="BE53" s="97"/>
      <c r="BF53" s="97"/>
      <c r="BG53" s="97"/>
      <c r="BH53" s="97"/>
      <c r="BI53" s="97"/>
      <c r="BJ53" s="97"/>
      <c r="BK53" s="97"/>
      <c r="BL53" s="97"/>
      <c r="BM53" s="97"/>
      <c r="BN53" s="97"/>
      <c r="BP53" s="97"/>
      <c r="BQ53" s="97"/>
      <c r="BR53" s="97"/>
      <c r="BS53" s="97"/>
      <c r="BT53" s="97"/>
      <c r="BU53" s="97"/>
      <c r="BV53" s="97"/>
      <c r="BW53" s="97"/>
      <c r="BX53" s="97"/>
      <c r="BY53" s="97"/>
      <c r="CA53" s="97"/>
      <c r="CB53" s="97"/>
      <c r="CC53" s="97"/>
      <c r="CD53" s="97"/>
      <c r="CE53" s="97"/>
      <c r="CF53" s="97"/>
      <c r="CG53" s="97"/>
      <c r="CH53" s="97"/>
      <c r="CI53" s="97"/>
      <c r="CJ53" s="97"/>
      <c r="CL53" s="97"/>
      <c r="CM53" s="97"/>
      <c r="CN53" s="97"/>
      <c r="CO53" s="97"/>
      <c r="CP53" s="97"/>
      <c r="CQ53" s="97"/>
      <c r="CR53" s="97"/>
      <c r="CS53" s="97"/>
      <c r="CT53" s="97"/>
      <c r="CU53" s="97"/>
      <c r="CW53" s="97"/>
      <c r="CX53" s="97"/>
      <c r="CY53" s="97"/>
      <c r="CZ53" s="97"/>
      <c r="DA53" s="97"/>
      <c r="DB53" s="97"/>
      <c r="DC53" s="97"/>
      <c r="DD53" s="97"/>
      <c r="DE53" s="97"/>
      <c r="DF53" s="97"/>
    </row>
    <row r="54" spans="1:110" ht="15" customHeight="1"/>
  </sheetData>
  <sheetProtection algorithmName="SHA-512" hashValue="l7I7mKH5tMXSvTBynAuFkt0RmVKryP5jim+q8srF861jdlVZgOgNRVw+D0kY3Pwc/XpVlU+G+EDVsUFg+Wdphw==" saltValue="18Uif37riSO9vcVolB1ARA==" spinCount="100000" sheet="1" selectLockedCells="1"/>
  <mergeCells count="470">
    <mergeCell ref="CW40:DB40"/>
    <mergeCell ref="CL36:CQ36"/>
    <mergeCell ref="CL37:CQ37"/>
    <mergeCell ref="CL38:CQ38"/>
    <mergeCell ref="CL39:CQ39"/>
    <mergeCell ref="CL40:CQ40"/>
    <mergeCell ref="CL35:CQ35"/>
    <mergeCell ref="CW21:DB21"/>
    <mergeCell ref="CW22:DB22"/>
    <mergeCell ref="CW23:DB23"/>
    <mergeCell ref="CW34:DB34"/>
    <mergeCell ref="CW35:DB35"/>
    <mergeCell ref="CW36:DB36"/>
    <mergeCell ref="CW37:DB37"/>
    <mergeCell ref="CW38:DB38"/>
    <mergeCell ref="CW39:DB39"/>
    <mergeCell ref="CW24:DB24"/>
    <mergeCell ref="CW25:DB25"/>
    <mergeCell ref="CW26:DB26"/>
    <mergeCell ref="CW27:DB27"/>
    <mergeCell ref="CW28:DB28"/>
    <mergeCell ref="CW29:DB29"/>
    <mergeCell ref="CW30:DB30"/>
    <mergeCell ref="CW31:DB31"/>
    <mergeCell ref="CW32:DB32"/>
    <mergeCell ref="CW33:DB33"/>
    <mergeCell ref="CA38:CF38"/>
    <mergeCell ref="CA39:CF39"/>
    <mergeCell ref="CA40:CF40"/>
    <mergeCell ref="CL12:CQ12"/>
    <mergeCell ref="CL13:CQ13"/>
    <mergeCell ref="CL14:CQ14"/>
    <mergeCell ref="CL15:CQ15"/>
    <mergeCell ref="CL16:CQ16"/>
    <mergeCell ref="CL17:CQ17"/>
    <mergeCell ref="CL21:CQ21"/>
    <mergeCell ref="CL22:CQ22"/>
    <mergeCell ref="CL23:CQ23"/>
    <mergeCell ref="CL24:CQ24"/>
    <mergeCell ref="CL25:CQ25"/>
    <mergeCell ref="CL26:CQ26"/>
    <mergeCell ref="CL27:CQ27"/>
    <mergeCell ref="CL28:CQ28"/>
    <mergeCell ref="CL29:CQ29"/>
    <mergeCell ref="CL30:CQ30"/>
    <mergeCell ref="CL31:CQ31"/>
    <mergeCell ref="CL32:CQ32"/>
    <mergeCell ref="CL33:CQ33"/>
    <mergeCell ref="CL34:CQ34"/>
    <mergeCell ref="BP40:BU40"/>
    <mergeCell ref="CA12:CF12"/>
    <mergeCell ref="CA13:CF13"/>
    <mergeCell ref="CA14:CF14"/>
    <mergeCell ref="CA15:CF15"/>
    <mergeCell ref="CA16:CF16"/>
    <mergeCell ref="CA17:CF17"/>
    <mergeCell ref="CA21:CF21"/>
    <mergeCell ref="CA22:CF22"/>
    <mergeCell ref="CA23:CF23"/>
    <mergeCell ref="CA24:CF24"/>
    <mergeCell ref="CA25:CF25"/>
    <mergeCell ref="CA26:CF26"/>
    <mergeCell ref="CA27:CF27"/>
    <mergeCell ref="CA28:CF28"/>
    <mergeCell ref="CA29:CF29"/>
    <mergeCell ref="CA30:CF30"/>
    <mergeCell ref="CA31:CF31"/>
    <mergeCell ref="CA32:CF32"/>
    <mergeCell ref="CA33:CF33"/>
    <mergeCell ref="CA34:CF34"/>
    <mergeCell ref="CA35:CF35"/>
    <mergeCell ref="CA36:CF36"/>
    <mergeCell ref="BE40:BJ40"/>
    <mergeCell ref="CA37:CF37"/>
    <mergeCell ref="BP31:BU31"/>
    <mergeCell ref="BP32:BU32"/>
    <mergeCell ref="BP33:BU33"/>
    <mergeCell ref="BP34:BU34"/>
    <mergeCell ref="BP35:BU35"/>
    <mergeCell ref="BP36:BU36"/>
    <mergeCell ref="BP37:BU37"/>
    <mergeCell ref="BP38:BU38"/>
    <mergeCell ref="BP12:BU12"/>
    <mergeCell ref="BP13:BU13"/>
    <mergeCell ref="BP14:BU14"/>
    <mergeCell ref="BP15:BU15"/>
    <mergeCell ref="BP16:BU16"/>
    <mergeCell ref="BP17:BU17"/>
    <mergeCell ref="BP21:BU21"/>
    <mergeCell ref="BP22:BU22"/>
    <mergeCell ref="BP23:BU23"/>
    <mergeCell ref="BP24:BU24"/>
    <mergeCell ref="BP25:BU25"/>
    <mergeCell ref="BP26:BU26"/>
    <mergeCell ref="BP27:BU27"/>
    <mergeCell ref="BP28:BU28"/>
    <mergeCell ref="BP29:BU29"/>
    <mergeCell ref="BP30:BU30"/>
    <mergeCell ref="AI38:AN38"/>
    <mergeCell ref="AI39:AN39"/>
    <mergeCell ref="BP39:BU39"/>
    <mergeCell ref="BE33:BJ33"/>
    <mergeCell ref="BE34:BJ34"/>
    <mergeCell ref="BE35:BJ35"/>
    <mergeCell ref="BE36:BJ36"/>
    <mergeCell ref="BE37:BJ37"/>
    <mergeCell ref="BE38:BJ38"/>
    <mergeCell ref="BE39:BJ39"/>
    <mergeCell ref="AI40:AN40"/>
    <mergeCell ref="AT12:AY12"/>
    <mergeCell ref="AT13:AY13"/>
    <mergeCell ref="AT14:AY14"/>
    <mergeCell ref="AT15:AY15"/>
    <mergeCell ref="AT16:AY16"/>
    <mergeCell ref="AT17:AY17"/>
    <mergeCell ref="AT21:AY21"/>
    <mergeCell ref="AT22:AY22"/>
    <mergeCell ref="AT23:AY23"/>
    <mergeCell ref="AT24:AY24"/>
    <mergeCell ref="AT25:AY25"/>
    <mergeCell ref="AT26:AY26"/>
    <mergeCell ref="AT27:AY27"/>
    <mergeCell ref="AT28:AY28"/>
    <mergeCell ref="AT29:AY29"/>
    <mergeCell ref="AT30:AY30"/>
    <mergeCell ref="AT31:AY31"/>
    <mergeCell ref="AT32:AY32"/>
    <mergeCell ref="AT33:AY33"/>
    <mergeCell ref="AT34:AY34"/>
    <mergeCell ref="AT35:AY35"/>
    <mergeCell ref="X40:AC40"/>
    <mergeCell ref="AI12:AN12"/>
    <mergeCell ref="AI13:AN13"/>
    <mergeCell ref="AI14:AN14"/>
    <mergeCell ref="AI15:AN15"/>
    <mergeCell ref="AI16:AN16"/>
    <mergeCell ref="AI17:AN17"/>
    <mergeCell ref="AI21:AN21"/>
    <mergeCell ref="AI22:AN22"/>
    <mergeCell ref="AI23:AN23"/>
    <mergeCell ref="AI24:AN24"/>
    <mergeCell ref="AI25:AN25"/>
    <mergeCell ref="AI26:AN26"/>
    <mergeCell ref="AI27:AN27"/>
    <mergeCell ref="AI28:AN28"/>
    <mergeCell ref="AI29:AN29"/>
    <mergeCell ref="AI30:AN30"/>
    <mergeCell ref="AI31:AN31"/>
    <mergeCell ref="AI32:AN32"/>
    <mergeCell ref="AI33:AN33"/>
    <mergeCell ref="AI34:AN34"/>
    <mergeCell ref="AI35:AN35"/>
    <mergeCell ref="AI36:AN36"/>
    <mergeCell ref="AI37:AN37"/>
    <mergeCell ref="X31:AC31"/>
    <mergeCell ref="X32:AC32"/>
    <mergeCell ref="X33:AC33"/>
    <mergeCell ref="X34:AC34"/>
    <mergeCell ref="X35:AC35"/>
    <mergeCell ref="X36:AC36"/>
    <mergeCell ref="X37:AC37"/>
    <mergeCell ref="X38:AC38"/>
    <mergeCell ref="X39:AC39"/>
    <mergeCell ref="X22:AC22"/>
    <mergeCell ref="X23:AC23"/>
    <mergeCell ref="X24:AC24"/>
    <mergeCell ref="X25:AC25"/>
    <mergeCell ref="X26:AC26"/>
    <mergeCell ref="X27:AC27"/>
    <mergeCell ref="X28:AC28"/>
    <mergeCell ref="X29:AC29"/>
    <mergeCell ref="X30:AC30"/>
    <mergeCell ref="B36:G36"/>
    <mergeCell ref="B37:G37"/>
    <mergeCell ref="B38:G38"/>
    <mergeCell ref="B39:G39"/>
    <mergeCell ref="B40:G40"/>
    <mergeCell ref="M12:R12"/>
    <mergeCell ref="M13:R13"/>
    <mergeCell ref="M14:R14"/>
    <mergeCell ref="M15:R15"/>
    <mergeCell ref="M16:R16"/>
    <mergeCell ref="M17:R17"/>
    <mergeCell ref="M21:R21"/>
    <mergeCell ref="M22:R22"/>
    <mergeCell ref="M23:R23"/>
    <mergeCell ref="M24:R24"/>
    <mergeCell ref="M25:R25"/>
    <mergeCell ref="M26:R26"/>
    <mergeCell ref="M27:R27"/>
    <mergeCell ref="M28:R28"/>
    <mergeCell ref="M29:R29"/>
    <mergeCell ref="M30:R30"/>
    <mergeCell ref="M31:R31"/>
    <mergeCell ref="M32:R32"/>
    <mergeCell ref="M33:R33"/>
    <mergeCell ref="B27:G27"/>
    <mergeCell ref="B28:G28"/>
    <mergeCell ref="B29:G29"/>
    <mergeCell ref="B30:G30"/>
    <mergeCell ref="B31:G31"/>
    <mergeCell ref="B32:G32"/>
    <mergeCell ref="B33:G33"/>
    <mergeCell ref="B34:G34"/>
    <mergeCell ref="B35:G35"/>
    <mergeCell ref="B15:G15"/>
    <mergeCell ref="B16:G16"/>
    <mergeCell ref="B17:G17"/>
    <mergeCell ref="B21:G21"/>
    <mergeCell ref="B22:G22"/>
    <mergeCell ref="B23:G23"/>
    <mergeCell ref="B24:G24"/>
    <mergeCell ref="B25:G25"/>
    <mergeCell ref="B26:G26"/>
    <mergeCell ref="AP7:AR7"/>
    <mergeCell ref="BA7:BC7"/>
    <mergeCell ref="BL7:BN7"/>
    <mergeCell ref="BW7:BY7"/>
    <mergeCell ref="CH7:CJ7"/>
    <mergeCell ref="CS7:CU7"/>
    <mergeCell ref="DD7:DF7"/>
    <mergeCell ref="BE48:BJ48"/>
    <mergeCell ref="BP48:BU48"/>
    <mergeCell ref="CA48:CF48"/>
    <mergeCell ref="CL48:CQ48"/>
    <mergeCell ref="CW48:DB48"/>
    <mergeCell ref="BE47:BJ47"/>
    <mergeCell ref="BP47:BU47"/>
    <mergeCell ref="CA47:CF47"/>
    <mergeCell ref="CL47:CQ47"/>
    <mergeCell ref="CW47:DB47"/>
    <mergeCell ref="BE45:BJ45"/>
    <mergeCell ref="BP45:BU45"/>
    <mergeCell ref="CA45:CF45"/>
    <mergeCell ref="CL45:CQ45"/>
    <mergeCell ref="CW45:DB45"/>
    <mergeCell ref="BE46:BJ46"/>
    <mergeCell ref="BP46:BU46"/>
    <mergeCell ref="CA46:CF46"/>
    <mergeCell ref="CL46:CQ46"/>
    <mergeCell ref="CW46:DB46"/>
    <mergeCell ref="CL42:CQ42"/>
    <mergeCell ref="CW42:DB42"/>
    <mergeCell ref="BE43:BJ43"/>
    <mergeCell ref="BP43:BU43"/>
    <mergeCell ref="CA43:CF43"/>
    <mergeCell ref="CL43:CQ43"/>
    <mergeCell ref="CW43:DB43"/>
    <mergeCell ref="BE44:BJ44"/>
    <mergeCell ref="BP44:BU44"/>
    <mergeCell ref="CA44:CF44"/>
    <mergeCell ref="CL44:CQ44"/>
    <mergeCell ref="CW44:DB44"/>
    <mergeCell ref="CL19:CQ19"/>
    <mergeCell ref="CW19:DB19"/>
    <mergeCell ref="BE20:BJ20"/>
    <mergeCell ref="BP20:BU20"/>
    <mergeCell ref="CA20:CF20"/>
    <mergeCell ref="CL20:CQ20"/>
    <mergeCell ref="CW20:DB20"/>
    <mergeCell ref="BE41:BJ41"/>
    <mergeCell ref="BP41:BU41"/>
    <mergeCell ref="CA41:CF41"/>
    <mergeCell ref="CL41:CQ41"/>
    <mergeCell ref="CW41:DB41"/>
    <mergeCell ref="BE21:BJ21"/>
    <mergeCell ref="BE22:BJ22"/>
    <mergeCell ref="BE23:BJ23"/>
    <mergeCell ref="BE24:BJ24"/>
    <mergeCell ref="BE25:BJ25"/>
    <mergeCell ref="BE26:BJ26"/>
    <mergeCell ref="BE27:BJ27"/>
    <mergeCell ref="BE28:BJ28"/>
    <mergeCell ref="BE29:BJ29"/>
    <mergeCell ref="BE30:BJ30"/>
    <mergeCell ref="BE31:BJ31"/>
    <mergeCell ref="BE32:BJ32"/>
    <mergeCell ref="CL10:CQ10"/>
    <mergeCell ref="CW10:DB10"/>
    <mergeCell ref="BE11:BJ11"/>
    <mergeCell ref="BP11:BU11"/>
    <mergeCell ref="CA11:CF11"/>
    <mergeCell ref="CL11:CQ11"/>
    <mergeCell ref="CW11:DB11"/>
    <mergeCell ref="BE18:BJ18"/>
    <mergeCell ref="BP18:BU18"/>
    <mergeCell ref="CA18:CF18"/>
    <mergeCell ref="CL18:CQ18"/>
    <mergeCell ref="CW18:DB18"/>
    <mergeCell ref="BE12:BJ12"/>
    <mergeCell ref="BE13:BJ13"/>
    <mergeCell ref="BE14:BJ14"/>
    <mergeCell ref="BE15:BJ15"/>
    <mergeCell ref="BE16:BJ16"/>
    <mergeCell ref="BE17:BJ17"/>
    <mergeCell ref="CW12:DB12"/>
    <mergeCell ref="CW13:DB13"/>
    <mergeCell ref="CW14:DB14"/>
    <mergeCell ref="CW15:DB15"/>
    <mergeCell ref="CW16:DB16"/>
    <mergeCell ref="CW17:DB17"/>
    <mergeCell ref="CL8:CQ8"/>
    <mergeCell ref="CT8:CU8"/>
    <mergeCell ref="CW8:DB8"/>
    <mergeCell ref="DE8:DF8"/>
    <mergeCell ref="BE9:BJ9"/>
    <mergeCell ref="BP9:BU9"/>
    <mergeCell ref="CA9:CF9"/>
    <mergeCell ref="CL9:CQ9"/>
    <mergeCell ref="CW9:DB9"/>
    <mergeCell ref="BE8:BJ8"/>
    <mergeCell ref="BM8:BN8"/>
    <mergeCell ref="BP8:BU8"/>
    <mergeCell ref="BX8:BY8"/>
    <mergeCell ref="CA8:CF8"/>
    <mergeCell ref="CI8:CJ8"/>
    <mergeCell ref="CK7:CL7"/>
    <mergeCell ref="CM7:CN7"/>
    <mergeCell ref="CV7:CW7"/>
    <mergeCell ref="CX7:CY7"/>
    <mergeCell ref="CK1:CU1"/>
    <mergeCell ref="CV1:DF1"/>
    <mergeCell ref="BE2:BN2"/>
    <mergeCell ref="BP2:BY2"/>
    <mergeCell ref="CA2:CJ2"/>
    <mergeCell ref="CL2:CU2"/>
    <mergeCell ref="CW2:DF2"/>
    <mergeCell ref="BD1:BN1"/>
    <mergeCell ref="BO1:BY1"/>
    <mergeCell ref="BZ1:CJ1"/>
    <mergeCell ref="AT41:AY41"/>
    <mergeCell ref="AT42:AY42"/>
    <mergeCell ref="BZ7:CA7"/>
    <mergeCell ref="CB7:CC7"/>
    <mergeCell ref="BE10:BJ10"/>
    <mergeCell ref="BP10:BU10"/>
    <mergeCell ref="CA10:CF10"/>
    <mergeCell ref="BE19:BJ19"/>
    <mergeCell ref="BP19:BU19"/>
    <mergeCell ref="CA19:CF19"/>
    <mergeCell ref="BE42:BJ42"/>
    <mergeCell ref="BP42:BU42"/>
    <mergeCell ref="CA42:CF42"/>
    <mergeCell ref="BD7:BE7"/>
    <mergeCell ref="BF7:BG7"/>
    <mergeCell ref="BO7:BP7"/>
    <mergeCell ref="BQ7:BR7"/>
    <mergeCell ref="AT19:AY19"/>
    <mergeCell ref="AT20:AY20"/>
    <mergeCell ref="AT36:AY36"/>
    <mergeCell ref="AT37:AY37"/>
    <mergeCell ref="AT38:AY38"/>
    <mergeCell ref="AT39:AY39"/>
    <mergeCell ref="AT40:AY40"/>
    <mergeCell ref="AI47:AN47"/>
    <mergeCell ref="AI48:AN48"/>
    <mergeCell ref="AS1:BC1"/>
    <mergeCell ref="AT2:BC2"/>
    <mergeCell ref="AS7:AT7"/>
    <mergeCell ref="AU7:AV7"/>
    <mergeCell ref="AT8:AY8"/>
    <mergeCell ref="BB8:BC8"/>
    <mergeCell ref="AI9:AN9"/>
    <mergeCell ref="AI10:AN10"/>
    <mergeCell ref="AI11:AN11"/>
    <mergeCell ref="AI18:AN18"/>
    <mergeCell ref="AI19:AN19"/>
    <mergeCell ref="AI20:AN20"/>
    <mergeCell ref="AT9:AY9"/>
    <mergeCell ref="AT10:AY10"/>
    <mergeCell ref="AT11:AY11"/>
    <mergeCell ref="AT18:AY18"/>
    <mergeCell ref="AT43:AY43"/>
    <mergeCell ref="AT44:AY44"/>
    <mergeCell ref="AT45:AY45"/>
    <mergeCell ref="AT46:AY46"/>
    <mergeCell ref="AT47:AY47"/>
    <mergeCell ref="AT48:AY48"/>
    <mergeCell ref="X45:AC45"/>
    <mergeCell ref="X46:AC46"/>
    <mergeCell ref="X47:AC47"/>
    <mergeCell ref="X48:AC48"/>
    <mergeCell ref="AH1:AR1"/>
    <mergeCell ref="AI2:AR2"/>
    <mergeCell ref="AJ7:AK7"/>
    <mergeCell ref="AI8:AN8"/>
    <mergeCell ref="AQ8:AR8"/>
    <mergeCell ref="X8:AC8"/>
    <mergeCell ref="AF8:AG8"/>
    <mergeCell ref="X9:AC9"/>
    <mergeCell ref="X10:AC10"/>
    <mergeCell ref="X11:AC11"/>
    <mergeCell ref="X18:AC18"/>
    <mergeCell ref="W1:AG1"/>
    <mergeCell ref="AI42:AN42"/>
    <mergeCell ref="AI43:AN43"/>
    <mergeCell ref="AI44:AN44"/>
    <mergeCell ref="AI45:AN45"/>
    <mergeCell ref="AI41:AN41"/>
    <mergeCell ref="AH7:AI7"/>
    <mergeCell ref="X41:AC41"/>
    <mergeCell ref="AI46:AN46"/>
    <mergeCell ref="M45:R45"/>
    <mergeCell ref="M46:R46"/>
    <mergeCell ref="M47:R47"/>
    <mergeCell ref="M48:R48"/>
    <mergeCell ref="L1:V1"/>
    <mergeCell ref="M2:V2"/>
    <mergeCell ref="M9:R9"/>
    <mergeCell ref="M10:R10"/>
    <mergeCell ref="M11:R11"/>
    <mergeCell ref="M18:R18"/>
    <mergeCell ref="M19:R19"/>
    <mergeCell ref="M20:R20"/>
    <mergeCell ref="T7:V7"/>
    <mergeCell ref="M34:R34"/>
    <mergeCell ref="M35:R35"/>
    <mergeCell ref="M36:R36"/>
    <mergeCell ref="M37:R37"/>
    <mergeCell ref="M38:R38"/>
    <mergeCell ref="M39:R39"/>
    <mergeCell ref="M40:R40"/>
    <mergeCell ref="X42:AC42"/>
    <mergeCell ref="X43:AC43"/>
    <mergeCell ref="X44:AC44"/>
    <mergeCell ref="X19:AC19"/>
    <mergeCell ref="X20:AC20"/>
    <mergeCell ref="X2:AG2"/>
    <mergeCell ref="W7:X7"/>
    <mergeCell ref="Y7:Z7"/>
    <mergeCell ref="M41:R41"/>
    <mergeCell ref="M42:R42"/>
    <mergeCell ref="L7:M7"/>
    <mergeCell ref="N7:O7"/>
    <mergeCell ref="M43:R43"/>
    <mergeCell ref="M44:R44"/>
    <mergeCell ref="M8:R8"/>
    <mergeCell ref="U8:V8"/>
    <mergeCell ref="AE7:AG7"/>
    <mergeCell ref="X12:AC12"/>
    <mergeCell ref="X13:AC13"/>
    <mergeCell ref="X14:AC14"/>
    <mergeCell ref="X15:AC15"/>
    <mergeCell ref="X16:AC16"/>
    <mergeCell ref="X17:AC17"/>
    <mergeCell ref="X21:AC21"/>
    <mergeCell ref="A1:K1"/>
    <mergeCell ref="B2:K2"/>
    <mergeCell ref="A7:B7"/>
    <mergeCell ref="C7:D7"/>
    <mergeCell ref="J8:K8"/>
    <mergeCell ref="B47:G47"/>
    <mergeCell ref="B48:G48"/>
    <mergeCell ref="B45:G45"/>
    <mergeCell ref="B46:G46"/>
    <mergeCell ref="B9:G9"/>
    <mergeCell ref="B10:G10"/>
    <mergeCell ref="B11:G11"/>
    <mergeCell ref="B18:G18"/>
    <mergeCell ref="B19:G19"/>
    <mergeCell ref="B20:G20"/>
    <mergeCell ref="B41:G41"/>
    <mergeCell ref="B42:G42"/>
    <mergeCell ref="B43:G43"/>
    <mergeCell ref="B44:G44"/>
    <mergeCell ref="B8:G8"/>
    <mergeCell ref="I7:K7"/>
    <mergeCell ref="B12:G12"/>
    <mergeCell ref="B13:G13"/>
    <mergeCell ref="B14:G14"/>
  </mergeCells>
  <phoneticPr fontId="4"/>
  <dataValidations xWindow="933" yWindow="537" count="1">
    <dataValidation type="date" allowBlank="1" showInputMessage="1" showErrorMessage="1" error="竣工検査年月日を確認してください" prompt="「2021/4/1」のように入力してください" sqref="BW9:BW48 BA9:BA48 CS9:CS48 AE9:AE48 T9:T48 CH9:CH48 AP9:AP48 I9:I48 BL9:BL48 DD9:DD48" xr:uid="{E2948B8B-ADD0-422B-9BBB-8EF830F80C21}">
      <formula1>44287</formula1>
      <formula2>45657</formula2>
    </dataValidation>
  </dataValidations>
  <printOptions horizontalCentered="1"/>
  <pageMargins left="0.59055118110236227" right="0.39370078740157483" top="0.59055118110236227" bottom="0.39370078740157483" header="0.51181102362204722" footer="0.51181102362204722"/>
  <pageSetup paperSize="9" fitToWidth="0" fitToHeight="0" orientation="portrait" r:id="rId1"/>
  <headerFooter alignWithMargins="0"/>
  <colBreaks count="9" manualBreakCount="9">
    <brk id="11" max="28" man="1"/>
    <brk id="22" max="28" man="1"/>
    <brk id="33" max="28" man="1"/>
    <brk id="44" max="28" man="1"/>
    <brk id="55" max="28" man="1"/>
    <brk id="66" max="28" man="1"/>
    <brk id="77" max="28" man="1"/>
    <brk id="88" max="28" man="1"/>
    <brk id="99" max="28" man="1"/>
  </colBreaks>
  <drawing r:id="rId2"/>
  <extLst>
    <ext xmlns:x14="http://schemas.microsoft.com/office/spreadsheetml/2009/9/main" uri="{CCE6A557-97BC-4b89-ADB6-D9C93CAAB3DF}">
      <x14:dataValidations xmlns:xm="http://schemas.microsoft.com/office/excel/2006/main" xWindow="933" yWindow="537" count="2">
        <x14:dataValidation type="list" allowBlank="1" showInputMessage="1" showErrorMessage="1" prompt="登録を希望する業種と一致するよう選択してください。_x000a_登録希望業種すべてについて作成し、該当工事がない場合でも業種の選択のみしてください。" xr:uid="{6A60824C-2D22-425F-88F1-502F9C0805E5}">
          <x14:formula1>
            <xm:f>項目リスト!$B$2:$B$30</xm:f>
          </x14:formula1>
          <xm:sqref>C7:D7 BF7:BG7 N7:O7 Y7:Z7 AJ7:AK7 AU7:AV7 BQ7:BR7 CB7:CC7 CM7:CN7 CX7:CY7</xm:sqref>
        </x14:dataValidation>
        <x14:dataValidation type="list" allowBlank="1" showInputMessage="1" showErrorMessage="1" prompt="選択してください" xr:uid="{5FA9A048-99A2-4177-A0F1-FF2D48D1D93E}">
          <x14:formula1>
            <xm:f>項目リスト!$E$2:$E$5</xm:f>
          </x14:formula1>
          <xm:sqref>BV9:BV48 AZ9:AZ48 CR9:CR48 AD9:AD48 S9:S48 CG9:CG48 AO9:AO48 H9:H48 BK9:BK48 DC9:DC48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1"/>
  </sheetPr>
  <dimension ref="A1:I30"/>
  <sheetViews>
    <sheetView workbookViewId="0">
      <selection activeCell="E32" sqref="E32"/>
    </sheetView>
  </sheetViews>
  <sheetFormatPr defaultRowHeight="14.25"/>
  <cols>
    <col min="2" max="2" width="24.875" bestFit="1" customWidth="1"/>
    <col min="5" max="5" width="11.375" bestFit="1" customWidth="1"/>
  </cols>
  <sheetData>
    <row r="1" spans="1:9">
      <c r="A1" t="s">
        <v>56</v>
      </c>
      <c r="B1" t="s">
        <v>81</v>
      </c>
      <c r="C1" t="s">
        <v>82</v>
      </c>
      <c r="D1" t="s">
        <v>117</v>
      </c>
      <c r="E1" t="s">
        <v>161</v>
      </c>
      <c r="F1" t="s">
        <v>166</v>
      </c>
      <c r="G1" t="s">
        <v>175</v>
      </c>
      <c r="H1" t="s">
        <v>259</v>
      </c>
      <c r="I1" t="s">
        <v>268</v>
      </c>
    </row>
    <row r="2" spans="1:9">
      <c r="A2" t="s">
        <v>84</v>
      </c>
      <c r="B2" t="s">
        <v>88</v>
      </c>
      <c r="C2" t="s">
        <v>87</v>
      </c>
      <c r="D2" t="s">
        <v>119</v>
      </c>
      <c r="E2" t="s">
        <v>159</v>
      </c>
      <c r="F2" t="s">
        <v>167</v>
      </c>
      <c r="G2" t="s">
        <v>176</v>
      </c>
      <c r="H2" t="s">
        <v>260</v>
      </c>
      <c r="I2" t="s">
        <v>269</v>
      </c>
    </row>
    <row r="3" spans="1:9">
      <c r="A3" t="s">
        <v>85</v>
      </c>
      <c r="B3" t="s">
        <v>89</v>
      </c>
      <c r="C3" t="s">
        <v>86</v>
      </c>
      <c r="D3" t="s">
        <v>55</v>
      </c>
      <c r="E3" t="s">
        <v>160</v>
      </c>
      <c r="H3" t="s">
        <v>263</v>
      </c>
    </row>
    <row r="4" spans="1:9">
      <c r="B4" t="s">
        <v>90</v>
      </c>
      <c r="E4" t="s">
        <v>177</v>
      </c>
    </row>
    <row r="5" spans="1:9">
      <c r="B5" t="s">
        <v>91</v>
      </c>
      <c r="E5" t="s">
        <v>162</v>
      </c>
    </row>
    <row r="6" spans="1:9">
      <c r="B6" t="s">
        <v>92</v>
      </c>
    </row>
    <row r="7" spans="1:9">
      <c r="B7" t="s">
        <v>93</v>
      </c>
    </row>
    <row r="8" spans="1:9">
      <c r="B8" t="s">
        <v>94</v>
      </c>
    </row>
    <row r="9" spans="1:9">
      <c r="B9" t="s">
        <v>95</v>
      </c>
    </row>
    <row r="10" spans="1:9">
      <c r="B10" t="s">
        <v>96</v>
      </c>
    </row>
    <row r="11" spans="1:9">
      <c r="B11" t="s">
        <v>97</v>
      </c>
    </row>
    <row r="12" spans="1:9">
      <c r="B12" t="s">
        <v>98</v>
      </c>
    </row>
    <row r="13" spans="1:9">
      <c r="B13" t="s">
        <v>99</v>
      </c>
    </row>
    <row r="14" spans="1:9">
      <c r="B14" t="s">
        <v>100</v>
      </c>
    </row>
    <row r="15" spans="1:9">
      <c r="B15" t="s">
        <v>101</v>
      </c>
    </row>
    <row r="16" spans="1:9">
      <c r="B16" t="s">
        <v>102</v>
      </c>
    </row>
    <row r="17" spans="2:2">
      <c r="B17" t="s">
        <v>103</v>
      </c>
    </row>
    <row r="18" spans="2:2">
      <c r="B18" t="s">
        <v>104</v>
      </c>
    </row>
    <row r="19" spans="2:2">
      <c r="B19" t="s">
        <v>105</v>
      </c>
    </row>
    <row r="20" spans="2:2">
      <c r="B20" t="s">
        <v>106</v>
      </c>
    </row>
    <row r="21" spans="2:2">
      <c r="B21" t="s">
        <v>107</v>
      </c>
    </row>
    <row r="22" spans="2:2">
      <c r="B22" t="s">
        <v>108</v>
      </c>
    </row>
    <row r="23" spans="2:2">
      <c r="B23" t="s">
        <v>109</v>
      </c>
    </row>
    <row r="24" spans="2:2">
      <c r="B24" t="s">
        <v>110</v>
      </c>
    </row>
    <row r="25" spans="2:2">
      <c r="B25" t="s">
        <v>111</v>
      </c>
    </row>
    <row r="26" spans="2:2">
      <c r="B26" t="s">
        <v>112</v>
      </c>
    </row>
    <row r="27" spans="2:2">
      <c r="B27" t="s">
        <v>113</v>
      </c>
    </row>
    <row r="28" spans="2:2">
      <c r="B28" t="s">
        <v>114</v>
      </c>
    </row>
    <row r="29" spans="2:2">
      <c r="B29" t="s">
        <v>115</v>
      </c>
    </row>
    <row r="30" spans="2:2">
      <c r="B30" t="s">
        <v>116</v>
      </c>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249977111117893"/>
  </sheetPr>
  <dimension ref="B1:L37"/>
  <sheetViews>
    <sheetView workbookViewId="0">
      <selection activeCell="E32" sqref="E32"/>
    </sheetView>
  </sheetViews>
  <sheetFormatPr defaultRowHeight="13.5"/>
  <cols>
    <col min="1" max="1" width="4.5" style="3" customWidth="1"/>
    <col min="2" max="2" width="30.875" style="3" bestFit="1" customWidth="1"/>
    <col min="3" max="3" width="3.5" style="3" bestFit="1" customWidth="1"/>
    <col min="4" max="4" width="4.5" style="3" customWidth="1"/>
    <col min="5" max="5" width="23.5" style="3" bestFit="1" customWidth="1"/>
    <col min="6" max="6" width="4.5" style="3" bestFit="1" customWidth="1"/>
    <col min="7" max="7" width="4.5" style="3" customWidth="1"/>
    <col min="8" max="8" width="3.625" style="3" customWidth="1"/>
    <col min="9" max="9" width="9" style="3" bestFit="1" customWidth="1"/>
    <col min="10" max="10" width="3.625" style="3" customWidth="1"/>
    <col min="11" max="11" width="9" style="3"/>
    <col min="12" max="12" width="4.5" style="3" bestFit="1" customWidth="1"/>
    <col min="13" max="16384" width="9" style="3"/>
  </cols>
  <sheetData>
    <row r="1" spans="2:12">
      <c r="B1" s="1" t="s">
        <v>57</v>
      </c>
      <c r="C1" s="1"/>
      <c r="E1" s="1" t="s">
        <v>63</v>
      </c>
      <c r="F1" s="1"/>
      <c r="H1" s="66" t="s">
        <v>67</v>
      </c>
      <c r="I1" s="66"/>
      <c r="J1" s="66"/>
      <c r="K1" s="66"/>
      <c r="L1" s="66"/>
    </row>
    <row r="2" spans="2:12" s="4" customFormat="1">
      <c r="B2" s="4" t="s">
        <v>69</v>
      </c>
      <c r="C2" s="4">
        <v>0</v>
      </c>
      <c r="E2" s="4" t="s">
        <v>69</v>
      </c>
      <c r="F2" s="4">
        <v>0</v>
      </c>
      <c r="H2" s="3" t="s">
        <v>165</v>
      </c>
      <c r="I2" s="3"/>
      <c r="J2" s="3"/>
      <c r="K2" s="3"/>
      <c r="L2" s="3">
        <v>0</v>
      </c>
    </row>
    <row r="3" spans="2:12">
      <c r="B3" s="3" t="s">
        <v>275</v>
      </c>
      <c r="C3" s="3">
        <v>10</v>
      </c>
      <c r="E3" s="3" t="s">
        <v>73</v>
      </c>
      <c r="F3" s="3">
        <v>15</v>
      </c>
      <c r="H3" s="4">
        <v>80</v>
      </c>
      <c r="I3" s="4" t="s">
        <v>163</v>
      </c>
      <c r="J3" s="4"/>
      <c r="K3" s="4"/>
      <c r="L3" s="4">
        <v>50</v>
      </c>
    </row>
    <row r="4" spans="2:12">
      <c r="H4" s="3">
        <v>75</v>
      </c>
      <c r="I4" s="4" t="s">
        <v>163</v>
      </c>
      <c r="J4" s="3">
        <v>80</v>
      </c>
      <c r="K4" s="3" t="s">
        <v>164</v>
      </c>
      <c r="L4" s="3">
        <v>30</v>
      </c>
    </row>
    <row r="5" spans="2:12">
      <c r="H5" s="3">
        <v>73</v>
      </c>
      <c r="I5" s="4" t="s">
        <v>163</v>
      </c>
      <c r="J5" s="3">
        <v>75</v>
      </c>
      <c r="K5" s="3" t="s">
        <v>164</v>
      </c>
      <c r="L5" s="3">
        <v>15</v>
      </c>
    </row>
    <row r="6" spans="2:12">
      <c r="B6" s="1" t="s">
        <v>58</v>
      </c>
      <c r="C6" s="1"/>
      <c r="E6" s="1" t="s">
        <v>64</v>
      </c>
      <c r="F6" s="1"/>
      <c r="H6" s="3">
        <v>70</v>
      </c>
      <c r="I6" s="4" t="s">
        <v>163</v>
      </c>
      <c r="J6" s="3">
        <v>73</v>
      </c>
      <c r="K6" s="3" t="s">
        <v>164</v>
      </c>
      <c r="L6" s="3">
        <v>5</v>
      </c>
    </row>
    <row r="7" spans="2:12">
      <c r="B7" s="4" t="s">
        <v>69</v>
      </c>
      <c r="C7" s="4">
        <v>0</v>
      </c>
      <c r="E7" s="4" t="s">
        <v>69</v>
      </c>
      <c r="F7" s="4">
        <v>0</v>
      </c>
      <c r="H7" s="3">
        <v>65</v>
      </c>
      <c r="I7" s="4" t="s">
        <v>163</v>
      </c>
      <c r="J7" s="3">
        <v>70</v>
      </c>
      <c r="K7" s="3" t="s">
        <v>164</v>
      </c>
      <c r="L7" s="3">
        <v>0</v>
      </c>
    </row>
    <row r="8" spans="2:12">
      <c r="B8" s="3" t="s">
        <v>71</v>
      </c>
      <c r="C8" s="3">
        <v>10</v>
      </c>
      <c r="E8" s="3" t="s">
        <v>70</v>
      </c>
      <c r="F8" s="3">
        <v>5</v>
      </c>
      <c r="H8" s="3">
        <v>62</v>
      </c>
      <c r="I8" s="4" t="s">
        <v>163</v>
      </c>
      <c r="J8" s="3">
        <v>65</v>
      </c>
      <c r="K8" s="3" t="s">
        <v>164</v>
      </c>
      <c r="L8" s="3">
        <v>-20</v>
      </c>
    </row>
    <row r="9" spans="2:12">
      <c r="B9" s="3" t="s">
        <v>76</v>
      </c>
      <c r="C9" s="3">
        <v>5</v>
      </c>
      <c r="H9" s="3">
        <v>60</v>
      </c>
      <c r="I9" s="4" t="s">
        <v>163</v>
      </c>
      <c r="J9" s="3">
        <v>62</v>
      </c>
      <c r="K9" s="3" t="s">
        <v>164</v>
      </c>
      <c r="L9" s="3">
        <v>-30</v>
      </c>
    </row>
    <row r="10" spans="2:12">
      <c r="J10" s="3">
        <v>60</v>
      </c>
      <c r="K10" s="3" t="s">
        <v>164</v>
      </c>
      <c r="L10" s="3">
        <v>-50</v>
      </c>
    </row>
    <row r="12" spans="2:12">
      <c r="B12" s="2" t="s">
        <v>59</v>
      </c>
      <c r="C12" s="1"/>
      <c r="E12" s="1" t="s">
        <v>65</v>
      </c>
      <c r="F12" s="1"/>
    </row>
    <row r="13" spans="2:12">
      <c r="B13" s="5" t="s">
        <v>69</v>
      </c>
      <c r="C13" s="4">
        <v>0</v>
      </c>
      <c r="E13" s="4" t="s">
        <v>69</v>
      </c>
      <c r="F13" s="4">
        <v>0</v>
      </c>
    </row>
    <row r="14" spans="2:12">
      <c r="B14" s="6" t="s">
        <v>72</v>
      </c>
      <c r="C14" s="3">
        <v>5</v>
      </c>
      <c r="E14" s="3" t="s">
        <v>74</v>
      </c>
      <c r="F14" s="3">
        <v>5</v>
      </c>
    </row>
    <row r="15" spans="2:12">
      <c r="B15" s="3" t="s">
        <v>77</v>
      </c>
      <c r="C15" s="3">
        <v>15</v>
      </c>
    </row>
    <row r="18" spans="2:6">
      <c r="B18" s="1" t="s">
        <v>60</v>
      </c>
      <c r="C18" s="1"/>
      <c r="E18" s="1" t="s">
        <v>66</v>
      </c>
      <c r="F18" s="1"/>
    </row>
    <row r="19" spans="2:6">
      <c r="B19" s="4" t="s">
        <v>69</v>
      </c>
      <c r="C19" s="4">
        <v>0</v>
      </c>
      <c r="E19" s="4" t="s">
        <v>69</v>
      </c>
      <c r="F19" s="4">
        <v>0</v>
      </c>
    </row>
    <row r="20" spans="2:6">
      <c r="B20" s="3" t="s">
        <v>72</v>
      </c>
      <c r="C20" s="3">
        <v>5</v>
      </c>
      <c r="E20" s="3" t="s">
        <v>70</v>
      </c>
      <c r="F20" s="3">
        <v>5</v>
      </c>
    </row>
    <row r="21" spans="2:6">
      <c r="B21" s="3" t="s">
        <v>77</v>
      </c>
      <c r="C21" s="3">
        <v>15</v>
      </c>
    </row>
    <row r="24" spans="2:6">
      <c r="B24" s="1" t="s">
        <v>61</v>
      </c>
      <c r="C24" s="1"/>
      <c r="E24" s="1" t="s">
        <v>68</v>
      </c>
      <c r="F24" s="1"/>
    </row>
    <row r="25" spans="2:6">
      <c r="B25" s="4" t="s">
        <v>69</v>
      </c>
      <c r="C25" s="4">
        <v>0</v>
      </c>
      <c r="E25" s="4" t="s">
        <v>182</v>
      </c>
      <c r="F25" s="4">
        <v>0</v>
      </c>
    </row>
    <row r="26" spans="2:6">
      <c r="B26" s="3" t="s">
        <v>264</v>
      </c>
      <c r="C26" s="3">
        <v>10</v>
      </c>
      <c r="E26" s="3" t="s">
        <v>183</v>
      </c>
      <c r="F26" s="3">
        <v>20</v>
      </c>
    </row>
    <row r="27" spans="2:6">
      <c r="B27" s="3" t="s">
        <v>265</v>
      </c>
      <c r="C27" s="3">
        <v>10</v>
      </c>
    </row>
    <row r="30" spans="2:6">
      <c r="B30" s="1" t="s">
        <v>279</v>
      </c>
      <c r="C30" s="1"/>
      <c r="E30" s="66" t="s">
        <v>168</v>
      </c>
      <c r="F30" s="66"/>
    </row>
    <row r="31" spans="2:6">
      <c r="B31" s="4" t="s">
        <v>69</v>
      </c>
      <c r="C31" s="4">
        <v>0</v>
      </c>
      <c r="E31" s="3" t="s">
        <v>126</v>
      </c>
      <c r="F31" s="3">
        <v>0</v>
      </c>
    </row>
    <row r="32" spans="2:6">
      <c r="B32" s="3" t="s">
        <v>70</v>
      </c>
      <c r="C32" s="3">
        <v>5</v>
      </c>
      <c r="E32" s="3" t="s">
        <v>75</v>
      </c>
      <c r="F32" s="3">
        <v>-10</v>
      </c>
    </row>
    <row r="33" spans="2:6">
      <c r="E33" s="3" t="s">
        <v>78</v>
      </c>
      <c r="F33" s="3">
        <v>-20</v>
      </c>
    </row>
    <row r="34" spans="2:6">
      <c r="E34" s="3" t="s">
        <v>79</v>
      </c>
      <c r="F34" s="3">
        <v>-30</v>
      </c>
    </row>
    <row r="35" spans="2:6">
      <c r="B35" s="1" t="s">
        <v>62</v>
      </c>
      <c r="C35" s="1"/>
      <c r="E35" s="3" t="s">
        <v>80</v>
      </c>
      <c r="F35" s="3">
        <v>-50</v>
      </c>
    </row>
    <row r="36" spans="2:6">
      <c r="B36" s="4" t="s">
        <v>69</v>
      </c>
      <c r="C36" s="4">
        <v>0</v>
      </c>
    </row>
    <row r="37" spans="2:6">
      <c r="B37" s="3" t="s">
        <v>73</v>
      </c>
      <c r="C37" s="3">
        <v>10</v>
      </c>
    </row>
  </sheetData>
  <phoneticPr fontId="4"/>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EDA83-3987-482A-B5EA-8C9CA03E1CB2}">
  <sheetPr codeName="Sheet6">
    <tabColor theme="8"/>
  </sheetPr>
  <dimension ref="A1:SI2"/>
  <sheetViews>
    <sheetView topLeftCell="K1" zoomScaleNormal="100" zoomScaleSheetLayoutView="100" workbookViewId="0">
      <selection activeCell="E32" sqref="E32"/>
    </sheetView>
  </sheetViews>
  <sheetFormatPr defaultRowHeight="14.25" outlineLevelCol="1"/>
  <cols>
    <col min="1" max="10" width="9" hidden="1" customWidth="1" outlineLevel="1"/>
    <col min="11" max="11" width="9" collapsed="1"/>
    <col min="17" max="17" width="13.875" customWidth="1"/>
    <col min="21" max="21" width="9" customWidth="1"/>
    <col min="26" max="26" width="9" customWidth="1"/>
    <col min="34" max="34" width="9" customWidth="1"/>
    <col min="35" max="35" width="11.625" bestFit="1" customWidth="1"/>
    <col min="36" max="36" width="9" customWidth="1"/>
    <col min="50" max="50" width="9.5" bestFit="1" customWidth="1"/>
    <col min="63" max="69" width="9" hidden="1" customWidth="1"/>
    <col min="78" max="84" width="9" hidden="1" customWidth="1"/>
    <col min="93" max="99" width="9" hidden="1" customWidth="1"/>
    <col min="108" max="114" width="9" hidden="1" customWidth="1"/>
    <col min="123" max="129" width="9" hidden="1" customWidth="1"/>
    <col min="138" max="144" width="9" hidden="1" customWidth="1"/>
    <col min="153" max="159" width="9" hidden="1" customWidth="1"/>
    <col min="168" max="174" width="9" hidden="1" customWidth="1"/>
    <col min="183" max="189" width="9" hidden="1" customWidth="1"/>
    <col min="198" max="204" width="9" hidden="1" customWidth="1"/>
    <col min="213" max="219" width="9" hidden="1" customWidth="1"/>
    <col min="228" max="234" width="9" hidden="1" customWidth="1"/>
    <col min="243" max="249" width="9" hidden="1" customWidth="1"/>
    <col min="258" max="264" width="9" hidden="1" customWidth="1"/>
    <col min="273" max="279" width="9" hidden="1" customWidth="1"/>
    <col min="288" max="294" width="9" hidden="1" customWidth="1"/>
    <col min="303" max="309" width="9" hidden="1" customWidth="1"/>
    <col min="318" max="324" width="9" hidden="1" customWidth="1"/>
    <col min="333" max="339" width="9" hidden="1" customWidth="1"/>
    <col min="348" max="354" width="9" hidden="1" customWidth="1"/>
    <col min="363" max="369" width="9" hidden="1" customWidth="1"/>
    <col min="378" max="384" width="9" hidden="1" customWidth="1"/>
    <col min="393" max="399" width="9" hidden="1" customWidth="1"/>
    <col min="408" max="414" width="9" hidden="1" customWidth="1"/>
    <col min="423" max="429" width="9" hidden="1" customWidth="1"/>
    <col min="438" max="444" width="9" hidden="1" customWidth="1"/>
    <col min="453" max="459" width="9" hidden="1" customWidth="1"/>
    <col min="464" max="467" width="9" style="77"/>
    <col min="468" max="474" width="9" style="77" hidden="1" customWidth="1"/>
    <col min="475" max="482" width="9" style="77"/>
    <col min="483" max="489" width="9" style="77" hidden="1" customWidth="1"/>
    <col min="490" max="493" width="9" style="77"/>
  </cols>
  <sheetData>
    <row r="1" spans="1:503">
      <c r="A1" s="72" t="s">
        <v>192</v>
      </c>
      <c r="B1" s="72" t="s">
        <v>193</v>
      </c>
      <c r="C1" s="72" t="s">
        <v>194</v>
      </c>
      <c r="D1" s="72" t="s">
        <v>195</v>
      </c>
      <c r="E1" s="72" t="s">
        <v>196</v>
      </c>
      <c r="F1" s="72" t="s">
        <v>197</v>
      </c>
      <c r="G1" s="72" t="s">
        <v>198</v>
      </c>
      <c r="H1" s="72" t="s">
        <v>199</v>
      </c>
      <c r="I1" s="72" t="s">
        <v>200</v>
      </c>
      <c r="J1" s="72" t="s">
        <v>201</v>
      </c>
      <c r="K1" s="73" t="s">
        <v>202</v>
      </c>
      <c r="L1" s="73" t="s">
        <v>203</v>
      </c>
      <c r="M1" s="73" t="s">
        <v>204</v>
      </c>
      <c r="N1" s="73" t="s">
        <v>185</v>
      </c>
      <c r="O1" s="73" t="s">
        <v>187</v>
      </c>
      <c r="P1" s="73" t="s">
        <v>184</v>
      </c>
      <c r="Q1" s="73" t="s">
        <v>205</v>
      </c>
      <c r="R1" s="73" t="s">
        <v>206</v>
      </c>
      <c r="S1" s="73" t="s">
        <v>207</v>
      </c>
      <c r="T1" s="73" t="s">
        <v>18</v>
      </c>
      <c r="U1" s="73" t="s">
        <v>259</v>
      </c>
      <c r="V1" s="73" t="s">
        <v>208</v>
      </c>
      <c r="W1" s="73" t="s">
        <v>209</v>
      </c>
      <c r="X1" s="73" t="s">
        <v>274</v>
      </c>
      <c r="Y1" s="77" t="s">
        <v>210</v>
      </c>
      <c r="Z1" s="72" t="s">
        <v>211</v>
      </c>
      <c r="AA1" s="77" t="s">
        <v>212</v>
      </c>
      <c r="AB1" s="77" t="s">
        <v>213</v>
      </c>
      <c r="AC1" s="77" t="s">
        <v>271</v>
      </c>
      <c r="AD1" s="77" t="s">
        <v>214</v>
      </c>
      <c r="AE1" s="77" t="s">
        <v>215</v>
      </c>
      <c r="AF1" s="77" t="s">
        <v>216</v>
      </c>
      <c r="AG1" t="s">
        <v>217</v>
      </c>
      <c r="AH1" s="72" t="s">
        <v>218</v>
      </c>
      <c r="AI1" t="s">
        <v>219</v>
      </c>
      <c r="AJ1" s="72" t="s">
        <v>220</v>
      </c>
      <c r="AK1" t="s">
        <v>47</v>
      </c>
      <c r="AL1" t="s">
        <v>221</v>
      </c>
      <c r="AM1" t="s">
        <v>222</v>
      </c>
      <c r="AN1" t="s">
        <v>223</v>
      </c>
      <c r="AO1" t="s">
        <v>224</v>
      </c>
      <c r="AP1" t="s">
        <v>225</v>
      </c>
      <c r="AQ1" t="s">
        <v>48</v>
      </c>
      <c r="AR1" t="s">
        <v>49</v>
      </c>
      <c r="AS1" t="s">
        <v>50</v>
      </c>
      <c r="AT1" t="s">
        <v>51</v>
      </c>
      <c r="AU1" t="s">
        <v>226</v>
      </c>
      <c r="AV1" t="s">
        <v>227</v>
      </c>
      <c r="AW1" s="73" t="s">
        <v>41</v>
      </c>
      <c r="AX1" s="73" t="s">
        <v>228</v>
      </c>
      <c r="AY1" s="73" t="s">
        <v>229</v>
      </c>
      <c r="AZ1" s="72" t="s">
        <v>230</v>
      </c>
      <c r="BA1" s="72" t="s">
        <v>231</v>
      </c>
      <c r="BB1" s="72" t="s">
        <v>232</v>
      </c>
      <c r="BC1" s="73" t="s">
        <v>233</v>
      </c>
      <c r="BD1" s="72" t="s">
        <v>234</v>
      </c>
      <c r="BE1" s="72" t="s">
        <v>235</v>
      </c>
      <c r="BF1" t="s">
        <v>53</v>
      </c>
      <c r="BG1" s="74" t="s">
        <v>236</v>
      </c>
      <c r="BH1" s="74" t="s">
        <v>237</v>
      </c>
      <c r="BI1" s="74" t="s">
        <v>238</v>
      </c>
      <c r="BJ1" s="74" t="s">
        <v>239</v>
      </c>
      <c r="BK1" s="72" t="s">
        <v>240</v>
      </c>
      <c r="BL1" s="72" t="s">
        <v>241</v>
      </c>
      <c r="BM1" s="72" t="s">
        <v>242</v>
      </c>
      <c r="BN1" s="72" t="s">
        <v>243</v>
      </c>
      <c r="BO1" s="72" t="s">
        <v>244</v>
      </c>
      <c r="BP1" s="72" t="s">
        <v>245</v>
      </c>
      <c r="BQ1" s="72" t="s">
        <v>246</v>
      </c>
      <c r="BR1" s="74" t="s">
        <v>247</v>
      </c>
      <c r="BS1" s="74" t="s">
        <v>248</v>
      </c>
      <c r="BT1" s="74" t="s">
        <v>249</v>
      </c>
      <c r="BU1" s="74" t="s">
        <v>250</v>
      </c>
      <c r="BV1" t="s">
        <v>236</v>
      </c>
      <c r="BW1" t="s">
        <v>237</v>
      </c>
      <c r="BX1" t="s">
        <v>238</v>
      </c>
      <c r="BY1" t="s">
        <v>239</v>
      </c>
      <c r="BZ1" s="72" t="s">
        <v>240</v>
      </c>
      <c r="CA1" s="72" t="s">
        <v>241</v>
      </c>
      <c r="CB1" s="72" t="s">
        <v>242</v>
      </c>
      <c r="CC1" s="72" t="s">
        <v>243</v>
      </c>
      <c r="CD1" s="72" t="s">
        <v>244</v>
      </c>
      <c r="CE1" s="72" t="s">
        <v>245</v>
      </c>
      <c r="CF1" s="72" t="s">
        <v>246</v>
      </c>
      <c r="CG1" t="s">
        <v>247</v>
      </c>
      <c r="CH1" t="s">
        <v>248</v>
      </c>
      <c r="CI1" t="s">
        <v>249</v>
      </c>
      <c r="CJ1" t="s">
        <v>250</v>
      </c>
      <c r="CK1" s="74" t="s">
        <v>236</v>
      </c>
      <c r="CL1" s="74" t="s">
        <v>237</v>
      </c>
      <c r="CM1" s="74" t="s">
        <v>238</v>
      </c>
      <c r="CN1" s="74" t="s">
        <v>239</v>
      </c>
      <c r="CO1" s="72" t="s">
        <v>240</v>
      </c>
      <c r="CP1" s="72" t="s">
        <v>241</v>
      </c>
      <c r="CQ1" s="72" t="s">
        <v>242</v>
      </c>
      <c r="CR1" s="72" t="s">
        <v>243</v>
      </c>
      <c r="CS1" s="72" t="s">
        <v>244</v>
      </c>
      <c r="CT1" s="72" t="s">
        <v>245</v>
      </c>
      <c r="CU1" s="72" t="s">
        <v>246</v>
      </c>
      <c r="CV1" s="74" t="s">
        <v>247</v>
      </c>
      <c r="CW1" s="74" t="s">
        <v>248</v>
      </c>
      <c r="CX1" s="74" t="s">
        <v>249</v>
      </c>
      <c r="CY1" s="74" t="s">
        <v>250</v>
      </c>
      <c r="CZ1" t="s">
        <v>236</v>
      </c>
      <c r="DA1" t="s">
        <v>237</v>
      </c>
      <c r="DB1" t="s">
        <v>238</v>
      </c>
      <c r="DC1" t="s">
        <v>239</v>
      </c>
      <c r="DD1" s="72" t="s">
        <v>240</v>
      </c>
      <c r="DE1" s="72" t="s">
        <v>241</v>
      </c>
      <c r="DF1" s="72" t="s">
        <v>242</v>
      </c>
      <c r="DG1" s="72" t="s">
        <v>243</v>
      </c>
      <c r="DH1" s="72" t="s">
        <v>244</v>
      </c>
      <c r="DI1" s="72" t="s">
        <v>245</v>
      </c>
      <c r="DJ1" s="72" t="s">
        <v>246</v>
      </c>
      <c r="DK1" t="s">
        <v>247</v>
      </c>
      <c r="DL1" t="s">
        <v>248</v>
      </c>
      <c r="DM1" t="s">
        <v>249</v>
      </c>
      <c r="DN1" t="s">
        <v>250</v>
      </c>
      <c r="DO1" s="74" t="s">
        <v>236</v>
      </c>
      <c r="DP1" s="74" t="s">
        <v>237</v>
      </c>
      <c r="DQ1" s="74" t="s">
        <v>238</v>
      </c>
      <c r="DR1" s="74" t="s">
        <v>239</v>
      </c>
      <c r="DS1" s="72" t="s">
        <v>240</v>
      </c>
      <c r="DT1" s="72" t="s">
        <v>241</v>
      </c>
      <c r="DU1" s="72" t="s">
        <v>242</v>
      </c>
      <c r="DV1" s="72" t="s">
        <v>243</v>
      </c>
      <c r="DW1" s="72" t="s">
        <v>244</v>
      </c>
      <c r="DX1" s="72" t="s">
        <v>245</v>
      </c>
      <c r="DY1" s="72" t="s">
        <v>246</v>
      </c>
      <c r="DZ1" s="74" t="s">
        <v>247</v>
      </c>
      <c r="EA1" s="74" t="s">
        <v>248</v>
      </c>
      <c r="EB1" s="74" t="s">
        <v>249</v>
      </c>
      <c r="EC1" s="74" t="s">
        <v>250</v>
      </c>
      <c r="ED1" t="s">
        <v>236</v>
      </c>
      <c r="EE1" t="s">
        <v>237</v>
      </c>
      <c r="EF1" t="s">
        <v>238</v>
      </c>
      <c r="EG1" t="s">
        <v>239</v>
      </c>
      <c r="EH1" s="72" t="s">
        <v>240</v>
      </c>
      <c r="EI1" s="72" t="s">
        <v>241</v>
      </c>
      <c r="EJ1" s="72" t="s">
        <v>242</v>
      </c>
      <c r="EK1" s="72" t="s">
        <v>243</v>
      </c>
      <c r="EL1" s="72" t="s">
        <v>244</v>
      </c>
      <c r="EM1" s="72" t="s">
        <v>245</v>
      </c>
      <c r="EN1" s="72" t="s">
        <v>246</v>
      </c>
      <c r="EO1" t="s">
        <v>247</v>
      </c>
      <c r="EP1" t="s">
        <v>248</v>
      </c>
      <c r="EQ1" t="s">
        <v>249</v>
      </c>
      <c r="ER1" t="s">
        <v>250</v>
      </c>
      <c r="ES1" s="74" t="s">
        <v>236</v>
      </c>
      <c r="ET1" s="74" t="s">
        <v>237</v>
      </c>
      <c r="EU1" s="74" t="s">
        <v>238</v>
      </c>
      <c r="EV1" s="74" t="s">
        <v>239</v>
      </c>
      <c r="EW1" s="72" t="s">
        <v>240</v>
      </c>
      <c r="EX1" s="72" t="s">
        <v>241</v>
      </c>
      <c r="EY1" s="72" t="s">
        <v>242</v>
      </c>
      <c r="EZ1" s="72" t="s">
        <v>243</v>
      </c>
      <c r="FA1" s="72" t="s">
        <v>244</v>
      </c>
      <c r="FB1" s="72" t="s">
        <v>245</v>
      </c>
      <c r="FC1" s="72" t="s">
        <v>246</v>
      </c>
      <c r="FD1" s="74" t="s">
        <v>247</v>
      </c>
      <c r="FE1" s="74" t="s">
        <v>248</v>
      </c>
      <c r="FF1" s="74" t="s">
        <v>249</v>
      </c>
      <c r="FG1" s="74" t="s">
        <v>250</v>
      </c>
      <c r="FH1" t="s">
        <v>236</v>
      </c>
      <c r="FI1" t="s">
        <v>237</v>
      </c>
      <c r="FJ1" t="s">
        <v>238</v>
      </c>
      <c r="FK1" t="s">
        <v>239</v>
      </c>
      <c r="FL1" s="72" t="s">
        <v>240</v>
      </c>
      <c r="FM1" s="72" t="s">
        <v>241</v>
      </c>
      <c r="FN1" s="72" t="s">
        <v>242</v>
      </c>
      <c r="FO1" s="72" t="s">
        <v>243</v>
      </c>
      <c r="FP1" s="72" t="s">
        <v>244</v>
      </c>
      <c r="FQ1" s="72" t="s">
        <v>245</v>
      </c>
      <c r="FR1" s="72" t="s">
        <v>246</v>
      </c>
      <c r="FS1" t="s">
        <v>247</v>
      </c>
      <c r="FT1" t="s">
        <v>248</v>
      </c>
      <c r="FU1" t="s">
        <v>249</v>
      </c>
      <c r="FV1" t="s">
        <v>250</v>
      </c>
      <c r="FW1" s="74" t="s">
        <v>236</v>
      </c>
      <c r="FX1" s="74" t="s">
        <v>237</v>
      </c>
      <c r="FY1" s="74" t="s">
        <v>238</v>
      </c>
      <c r="FZ1" s="74" t="s">
        <v>239</v>
      </c>
      <c r="GA1" s="72" t="s">
        <v>240</v>
      </c>
      <c r="GB1" s="72" t="s">
        <v>241</v>
      </c>
      <c r="GC1" s="72" t="s">
        <v>242</v>
      </c>
      <c r="GD1" s="72" t="s">
        <v>243</v>
      </c>
      <c r="GE1" s="72" t="s">
        <v>244</v>
      </c>
      <c r="GF1" s="72" t="s">
        <v>245</v>
      </c>
      <c r="GG1" s="72" t="s">
        <v>246</v>
      </c>
      <c r="GH1" s="74" t="s">
        <v>247</v>
      </c>
      <c r="GI1" s="74" t="s">
        <v>248</v>
      </c>
      <c r="GJ1" s="74" t="s">
        <v>249</v>
      </c>
      <c r="GK1" s="74" t="s">
        <v>250</v>
      </c>
      <c r="GL1" t="s">
        <v>236</v>
      </c>
      <c r="GM1" t="s">
        <v>237</v>
      </c>
      <c r="GN1" t="s">
        <v>238</v>
      </c>
      <c r="GO1" t="s">
        <v>239</v>
      </c>
      <c r="GP1" s="72" t="s">
        <v>240</v>
      </c>
      <c r="GQ1" s="72" t="s">
        <v>241</v>
      </c>
      <c r="GR1" s="72" t="s">
        <v>242</v>
      </c>
      <c r="GS1" s="72" t="s">
        <v>243</v>
      </c>
      <c r="GT1" s="72" t="s">
        <v>244</v>
      </c>
      <c r="GU1" s="72" t="s">
        <v>245</v>
      </c>
      <c r="GV1" s="72" t="s">
        <v>246</v>
      </c>
      <c r="GW1" t="s">
        <v>247</v>
      </c>
      <c r="GX1" t="s">
        <v>248</v>
      </c>
      <c r="GY1" t="s">
        <v>249</v>
      </c>
      <c r="GZ1" t="s">
        <v>250</v>
      </c>
      <c r="HA1" s="74" t="s">
        <v>236</v>
      </c>
      <c r="HB1" s="74" t="s">
        <v>237</v>
      </c>
      <c r="HC1" s="74" t="s">
        <v>238</v>
      </c>
      <c r="HD1" s="74" t="s">
        <v>239</v>
      </c>
      <c r="HE1" s="72" t="s">
        <v>240</v>
      </c>
      <c r="HF1" s="72" t="s">
        <v>241</v>
      </c>
      <c r="HG1" s="72" t="s">
        <v>242</v>
      </c>
      <c r="HH1" s="72" t="s">
        <v>243</v>
      </c>
      <c r="HI1" s="72" t="s">
        <v>244</v>
      </c>
      <c r="HJ1" s="72" t="s">
        <v>245</v>
      </c>
      <c r="HK1" s="72" t="s">
        <v>246</v>
      </c>
      <c r="HL1" s="74" t="s">
        <v>247</v>
      </c>
      <c r="HM1" s="74" t="s">
        <v>248</v>
      </c>
      <c r="HN1" s="74" t="s">
        <v>249</v>
      </c>
      <c r="HO1" s="74" t="s">
        <v>250</v>
      </c>
      <c r="HP1" t="s">
        <v>236</v>
      </c>
      <c r="HQ1" t="s">
        <v>237</v>
      </c>
      <c r="HR1" t="s">
        <v>238</v>
      </c>
      <c r="HS1" t="s">
        <v>239</v>
      </c>
      <c r="HT1" s="72" t="s">
        <v>240</v>
      </c>
      <c r="HU1" s="72" t="s">
        <v>241</v>
      </c>
      <c r="HV1" s="72" t="s">
        <v>242</v>
      </c>
      <c r="HW1" s="72" t="s">
        <v>243</v>
      </c>
      <c r="HX1" s="72" t="s">
        <v>244</v>
      </c>
      <c r="HY1" s="72" t="s">
        <v>245</v>
      </c>
      <c r="HZ1" s="72" t="s">
        <v>246</v>
      </c>
      <c r="IA1" t="s">
        <v>247</v>
      </c>
      <c r="IB1" t="s">
        <v>248</v>
      </c>
      <c r="IC1" t="s">
        <v>249</v>
      </c>
      <c r="ID1" t="s">
        <v>250</v>
      </c>
      <c r="IE1" s="74" t="s">
        <v>236</v>
      </c>
      <c r="IF1" s="74" t="s">
        <v>237</v>
      </c>
      <c r="IG1" s="74" t="s">
        <v>238</v>
      </c>
      <c r="IH1" s="74" t="s">
        <v>239</v>
      </c>
      <c r="II1" s="72" t="s">
        <v>240</v>
      </c>
      <c r="IJ1" s="72" t="s">
        <v>241</v>
      </c>
      <c r="IK1" s="72" t="s">
        <v>242</v>
      </c>
      <c r="IL1" s="72" t="s">
        <v>243</v>
      </c>
      <c r="IM1" s="72" t="s">
        <v>244</v>
      </c>
      <c r="IN1" s="72" t="s">
        <v>245</v>
      </c>
      <c r="IO1" s="72" t="s">
        <v>246</v>
      </c>
      <c r="IP1" s="74" t="s">
        <v>247</v>
      </c>
      <c r="IQ1" s="74" t="s">
        <v>248</v>
      </c>
      <c r="IR1" s="74" t="s">
        <v>249</v>
      </c>
      <c r="IS1" s="74" t="s">
        <v>250</v>
      </c>
      <c r="IT1" t="s">
        <v>236</v>
      </c>
      <c r="IU1" t="s">
        <v>237</v>
      </c>
      <c r="IV1" t="s">
        <v>238</v>
      </c>
      <c r="IW1" t="s">
        <v>239</v>
      </c>
      <c r="IX1" s="72" t="s">
        <v>240</v>
      </c>
      <c r="IY1" s="72" t="s">
        <v>241</v>
      </c>
      <c r="IZ1" s="72" t="s">
        <v>242</v>
      </c>
      <c r="JA1" s="72" t="s">
        <v>243</v>
      </c>
      <c r="JB1" s="72" t="s">
        <v>244</v>
      </c>
      <c r="JC1" s="72" t="s">
        <v>245</v>
      </c>
      <c r="JD1" s="72" t="s">
        <v>246</v>
      </c>
      <c r="JE1" t="s">
        <v>247</v>
      </c>
      <c r="JF1" t="s">
        <v>248</v>
      </c>
      <c r="JG1" t="s">
        <v>249</v>
      </c>
      <c r="JH1" t="s">
        <v>250</v>
      </c>
      <c r="JI1" s="74" t="s">
        <v>236</v>
      </c>
      <c r="JJ1" s="74" t="s">
        <v>237</v>
      </c>
      <c r="JK1" s="74" t="s">
        <v>238</v>
      </c>
      <c r="JL1" s="74" t="s">
        <v>239</v>
      </c>
      <c r="JM1" s="72" t="s">
        <v>240</v>
      </c>
      <c r="JN1" s="72" t="s">
        <v>241</v>
      </c>
      <c r="JO1" s="72" t="s">
        <v>242</v>
      </c>
      <c r="JP1" s="72" t="s">
        <v>243</v>
      </c>
      <c r="JQ1" s="72" t="s">
        <v>244</v>
      </c>
      <c r="JR1" s="72" t="s">
        <v>245</v>
      </c>
      <c r="JS1" s="72" t="s">
        <v>246</v>
      </c>
      <c r="JT1" s="74" t="s">
        <v>247</v>
      </c>
      <c r="JU1" s="74" t="s">
        <v>248</v>
      </c>
      <c r="JV1" s="74" t="s">
        <v>249</v>
      </c>
      <c r="JW1" s="74" t="s">
        <v>250</v>
      </c>
      <c r="JX1" t="s">
        <v>236</v>
      </c>
      <c r="JY1" t="s">
        <v>237</v>
      </c>
      <c r="JZ1" t="s">
        <v>238</v>
      </c>
      <c r="KA1" t="s">
        <v>239</v>
      </c>
      <c r="KB1" s="72" t="s">
        <v>240</v>
      </c>
      <c r="KC1" s="72" t="s">
        <v>241</v>
      </c>
      <c r="KD1" s="72" t="s">
        <v>242</v>
      </c>
      <c r="KE1" s="72" t="s">
        <v>243</v>
      </c>
      <c r="KF1" s="72" t="s">
        <v>244</v>
      </c>
      <c r="KG1" s="72" t="s">
        <v>245</v>
      </c>
      <c r="KH1" s="72" t="s">
        <v>246</v>
      </c>
      <c r="KI1" t="s">
        <v>247</v>
      </c>
      <c r="KJ1" t="s">
        <v>248</v>
      </c>
      <c r="KK1" t="s">
        <v>249</v>
      </c>
      <c r="KL1" t="s">
        <v>250</v>
      </c>
      <c r="KM1" s="74" t="s">
        <v>236</v>
      </c>
      <c r="KN1" s="74" t="s">
        <v>237</v>
      </c>
      <c r="KO1" s="74" t="s">
        <v>238</v>
      </c>
      <c r="KP1" s="74" t="s">
        <v>239</v>
      </c>
      <c r="KQ1" s="72" t="s">
        <v>240</v>
      </c>
      <c r="KR1" s="72" t="s">
        <v>241</v>
      </c>
      <c r="KS1" s="72" t="s">
        <v>242</v>
      </c>
      <c r="KT1" s="72" t="s">
        <v>243</v>
      </c>
      <c r="KU1" s="72" t="s">
        <v>244</v>
      </c>
      <c r="KV1" s="72" t="s">
        <v>245</v>
      </c>
      <c r="KW1" s="72" t="s">
        <v>246</v>
      </c>
      <c r="KX1" s="74" t="s">
        <v>247</v>
      </c>
      <c r="KY1" s="74" t="s">
        <v>248</v>
      </c>
      <c r="KZ1" s="74" t="s">
        <v>249</v>
      </c>
      <c r="LA1" s="74" t="s">
        <v>250</v>
      </c>
      <c r="LB1" t="s">
        <v>236</v>
      </c>
      <c r="LC1" t="s">
        <v>237</v>
      </c>
      <c r="LD1" t="s">
        <v>238</v>
      </c>
      <c r="LE1" t="s">
        <v>239</v>
      </c>
      <c r="LF1" s="72" t="s">
        <v>240</v>
      </c>
      <c r="LG1" s="72" t="s">
        <v>241</v>
      </c>
      <c r="LH1" s="72" t="s">
        <v>242</v>
      </c>
      <c r="LI1" s="72" t="s">
        <v>243</v>
      </c>
      <c r="LJ1" s="72" t="s">
        <v>244</v>
      </c>
      <c r="LK1" s="72" t="s">
        <v>245</v>
      </c>
      <c r="LL1" s="72" t="s">
        <v>246</v>
      </c>
      <c r="LM1" t="s">
        <v>247</v>
      </c>
      <c r="LN1" t="s">
        <v>248</v>
      </c>
      <c r="LO1" t="s">
        <v>249</v>
      </c>
      <c r="LP1" t="s">
        <v>250</v>
      </c>
      <c r="LQ1" s="74" t="s">
        <v>236</v>
      </c>
      <c r="LR1" s="74" t="s">
        <v>237</v>
      </c>
      <c r="LS1" s="74" t="s">
        <v>238</v>
      </c>
      <c r="LT1" s="74" t="s">
        <v>239</v>
      </c>
      <c r="LU1" s="72" t="s">
        <v>240</v>
      </c>
      <c r="LV1" s="72" t="s">
        <v>241</v>
      </c>
      <c r="LW1" s="72" t="s">
        <v>242</v>
      </c>
      <c r="LX1" s="72" t="s">
        <v>243</v>
      </c>
      <c r="LY1" s="72" t="s">
        <v>244</v>
      </c>
      <c r="LZ1" s="72" t="s">
        <v>245</v>
      </c>
      <c r="MA1" s="72" t="s">
        <v>246</v>
      </c>
      <c r="MB1" s="74" t="s">
        <v>247</v>
      </c>
      <c r="MC1" s="74" t="s">
        <v>248</v>
      </c>
      <c r="MD1" s="74" t="s">
        <v>249</v>
      </c>
      <c r="ME1" s="74" t="s">
        <v>250</v>
      </c>
      <c r="MF1" t="s">
        <v>236</v>
      </c>
      <c r="MG1" t="s">
        <v>237</v>
      </c>
      <c r="MH1" t="s">
        <v>238</v>
      </c>
      <c r="MI1" t="s">
        <v>239</v>
      </c>
      <c r="MJ1" s="72" t="s">
        <v>240</v>
      </c>
      <c r="MK1" s="72" t="s">
        <v>241</v>
      </c>
      <c r="ML1" s="72" t="s">
        <v>242</v>
      </c>
      <c r="MM1" s="72" t="s">
        <v>243</v>
      </c>
      <c r="MN1" s="72" t="s">
        <v>244</v>
      </c>
      <c r="MO1" s="72" t="s">
        <v>245</v>
      </c>
      <c r="MP1" s="72" t="s">
        <v>246</v>
      </c>
      <c r="MQ1" t="s">
        <v>247</v>
      </c>
      <c r="MR1" t="s">
        <v>248</v>
      </c>
      <c r="MS1" t="s">
        <v>249</v>
      </c>
      <c r="MT1" t="s">
        <v>250</v>
      </c>
      <c r="MU1" s="74" t="s">
        <v>236</v>
      </c>
      <c r="MV1" s="74" t="s">
        <v>237</v>
      </c>
      <c r="MW1" s="74" t="s">
        <v>238</v>
      </c>
      <c r="MX1" s="74" t="s">
        <v>239</v>
      </c>
      <c r="MY1" s="72" t="s">
        <v>240</v>
      </c>
      <c r="MZ1" s="72" t="s">
        <v>241</v>
      </c>
      <c r="NA1" s="72" t="s">
        <v>242</v>
      </c>
      <c r="NB1" s="72" t="s">
        <v>243</v>
      </c>
      <c r="NC1" s="72" t="s">
        <v>244</v>
      </c>
      <c r="ND1" s="72" t="s">
        <v>245</v>
      </c>
      <c r="NE1" s="72" t="s">
        <v>246</v>
      </c>
      <c r="NF1" s="74" t="s">
        <v>247</v>
      </c>
      <c r="NG1" s="74" t="s">
        <v>248</v>
      </c>
      <c r="NH1" s="74" t="s">
        <v>249</v>
      </c>
      <c r="NI1" s="74" t="s">
        <v>250</v>
      </c>
      <c r="NJ1" t="s">
        <v>236</v>
      </c>
      <c r="NK1" t="s">
        <v>237</v>
      </c>
      <c r="NL1" t="s">
        <v>238</v>
      </c>
      <c r="NM1" t="s">
        <v>239</v>
      </c>
      <c r="NN1" s="72" t="s">
        <v>240</v>
      </c>
      <c r="NO1" s="72" t="s">
        <v>241</v>
      </c>
      <c r="NP1" s="72" t="s">
        <v>242</v>
      </c>
      <c r="NQ1" s="72" t="s">
        <v>243</v>
      </c>
      <c r="NR1" s="72" t="s">
        <v>244</v>
      </c>
      <c r="NS1" s="72" t="s">
        <v>245</v>
      </c>
      <c r="NT1" s="72" t="s">
        <v>246</v>
      </c>
      <c r="NU1" t="s">
        <v>247</v>
      </c>
      <c r="NV1" t="s">
        <v>248</v>
      </c>
      <c r="NW1" t="s">
        <v>249</v>
      </c>
      <c r="NX1" t="s">
        <v>250</v>
      </c>
      <c r="NY1" s="74" t="s">
        <v>236</v>
      </c>
      <c r="NZ1" s="74" t="s">
        <v>237</v>
      </c>
      <c r="OA1" s="74" t="s">
        <v>238</v>
      </c>
      <c r="OB1" s="74" t="s">
        <v>239</v>
      </c>
      <c r="OC1" s="72" t="s">
        <v>240</v>
      </c>
      <c r="OD1" s="72" t="s">
        <v>241</v>
      </c>
      <c r="OE1" s="72" t="s">
        <v>242</v>
      </c>
      <c r="OF1" s="72" t="s">
        <v>243</v>
      </c>
      <c r="OG1" s="72" t="s">
        <v>244</v>
      </c>
      <c r="OH1" s="72" t="s">
        <v>245</v>
      </c>
      <c r="OI1" s="72" t="s">
        <v>246</v>
      </c>
      <c r="OJ1" s="74" t="s">
        <v>247</v>
      </c>
      <c r="OK1" s="74" t="s">
        <v>248</v>
      </c>
      <c r="OL1" s="74" t="s">
        <v>249</v>
      </c>
      <c r="OM1" s="74" t="s">
        <v>250</v>
      </c>
      <c r="ON1" t="s">
        <v>236</v>
      </c>
      <c r="OO1" t="s">
        <v>237</v>
      </c>
      <c r="OP1" t="s">
        <v>238</v>
      </c>
      <c r="OQ1" t="s">
        <v>239</v>
      </c>
      <c r="OR1" s="72" t="s">
        <v>240</v>
      </c>
      <c r="OS1" s="72" t="s">
        <v>241</v>
      </c>
      <c r="OT1" s="72" t="s">
        <v>242</v>
      </c>
      <c r="OU1" s="72" t="s">
        <v>243</v>
      </c>
      <c r="OV1" s="72" t="s">
        <v>244</v>
      </c>
      <c r="OW1" s="72" t="s">
        <v>245</v>
      </c>
      <c r="OX1" s="72" t="s">
        <v>246</v>
      </c>
      <c r="OY1" t="s">
        <v>247</v>
      </c>
      <c r="OZ1" t="s">
        <v>248</v>
      </c>
      <c r="PA1" t="s">
        <v>249</v>
      </c>
      <c r="PB1" t="s">
        <v>250</v>
      </c>
      <c r="PC1" s="74" t="s">
        <v>236</v>
      </c>
      <c r="PD1" s="74" t="s">
        <v>237</v>
      </c>
      <c r="PE1" s="74" t="s">
        <v>238</v>
      </c>
      <c r="PF1" s="74" t="s">
        <v>239</v>
      </c>
      <c r="PG1" s="72" t="s">
        <v>240</v>
      </c>
      <c r="PH1" s="72" t="s">
        <v>241</v>
      </c>
      <c r="PI1" s="72" t="s">
        <v>242</v>
      </c>
      <c r="PJ1" s="72" t="s">
        <v>243</v>
      </c>
      <c r="PK1" s="72" t="s">
        <v>244</v>
      </c>
      <c r="PL1" s="72" t="s">
        <v>245</v>
      </c>
      <c r="PM1" s="72" t="s">
        <v>246</v>
      </c>
      <c r="PN1" s="74" t="s">
        <v>247</v>
      </c>
      <c r="PO1" s="74" t="s">
        <v>248</v>
      </c>
      <c r="PP1" s="74" t="s">
        <v>249</v>
      </c>
      <c r="PQ1" s="74" t="s">
        <v>250</v>
      </c>
      <c r="PR1" t="s">
        <v>236</v>
      </c>
      <c r="PS1" t="s">
        <v>237</v>
      </c>
      <c r="PT1" t="s">
        <v>238</v>
      </c>
      <c r="PU1" t="s">
        <v>239</v>
      </c>
      <c r="PV1" s="72" t="s">
        <v>240</v>
      </c>
      <c r="PW1" s="72" t="s">
        <v>241</v>
      </c>
      <c r="PX1" s="72" t="s">
        <v>242</v>
      </c>
      <c r="PY1" s="72" t="s">
        <v>243</v>
      </c>
      <c r="PZ1" s="72" t="s">
        <v>244</v>
      </c>
      <c r="QA1" s="72" t="s">
        <v>245</v>
      </c>
      <c r="QB1" s="72" t="s">
        <v>246</v>
      </c>
      <c r="QC1" t="s">
        <v>247</v>
      </c>
      <c r="QD1" t="s">
        <v>248</v>
      </c>
      <c r="QE1" t="s">
        <v>249</v>
      </c>
      <c r="QF1" t="s">
        <v>250</v>
      </c>
      <c r="QG1" s="74" t="s">
        <v>236</v>
      </c>
      <c r="QH1" s="74" t="s">
        <v>237</v>
      </c>
      <c r="QI1" s="74" t="s">
        <v>238</v>
      </c>
      <c r="QJ1" s="74" t="s">
        <v>239</v>
      </c>
      <c r="QK1" s="74" t="s">
        <v>240</v>
      </c>
      <c r="QL1" s="74" t="s">
        <v>241</v>
      </c>
      <c r="QM1" s="74" t="s">
        <v>242</v>
      </c>
      <c r="QN1" s="74" t="s">
        <v>243</v>
      </c>
      <c r="QO1" s="74" t="s">
        <v>244</v>
      </c>
      <c r="QP1" s="74" t="s">
        <v>245</v>
      </c>
      <c r="QQ1" s="74" t="s">
        <v>246</v>
      </c>
      <c r="QR1" s="74" t="s">
        <v>247</v>
      </c>
      <c r="QS1" s="74" t="s">
        <v>248</v>
      </c>
      <c r="QT1" s="74" t="s">
        <v>249</v>
      </c>
      <c r="QU1" s="74" t="s">
        <v>250</v>
      </c>
      <c r="QV1" s="77" t="s">
        <v>236</v>
      </c>
      <c r="QW1" s="77" t="s">
        <v>237</v>
      </c>
      <c r="QX1" s="77" t="s">
        <v>238</v>
      </c>
      <c r="QY1" s="77" t="s">
        <v>239</v>
      </c>
      <c r="QZ1" s="77" t="s">
        <v>240</v>
      </c>
      <c r="RA1" s="77" t="s">
        <v>241</v>
      </c>
      <c r="RB1" s="77" t="s">
        <v>242</v>
      </c>
      <c r="RC1" s="77" t="s">
        <v>243</v>
      </c>
      <c r="RD1" s="77" t="s">
        <v>244</v>
      </c>
      <c r="RE1" s="77" t="s">
        <v>245</v>
      </c>
      <c r="RF1" s="77" t="s">
        <v>246</v>
      </c>
      <c r="RG1" s="77" t="s">
        <v>247</v>
      </c>
      <c r="RH1" s="77" t="s">
        <v>248</v>
      </c>
      <c r="RI1" s="77" t="s">
        <v>249</v>
      </c>
      <c r="RJ1" s="77" t="s">
        <v>250</v>
      </c>
      <c r="RK1" s="74" t="s">
        <v>236</v>
      </c>
      <c r="RL1" s="74" t="s">
        <v>237</v>
      </c>
      <c r="RM1" s="74" t="s">
        <v>238</v>
      </c>
      <c r="RN1" s="74" t="s">
        <v>239</v>
      </c>
      <c r="RO1" s="74" t="s">
        <v>240</v>
      </c>
      <c r="RP1" s="74" t="s">
        <v>241</v>
      </c>
      <c r="RQ1" s="74" t="s">
        <v>242</v>
      </c>
      <c r="RR1" s="74" t="s">
        <v>243</v>
      </c>
      <c r="RS1" s="74" t="s">
        <v>244</v>
      </c>
      <c r="RT1" s="74" t="s">
        <v>245</v>
      </c>
      <c r="RU1" s="74" t="s">
        <v>246</v>
      </c>
      <c r="RV1" s="74" t="s">
        <v>247</v>
      </c>
      <c r="RW1" s="74" t="s">
        <v>248</v>
      </c>
      <c r="RX1" s="74" t="s">
        <v>249</v>
      </c>
      <c r="RY1" s="74" t="s">
        <v>250</v>
      </c>
      <c r="RZ1" s="72" t="s">
        <v>251</v>
      </c>
      <c r="SA1" s="72" t="s">
        <v>252</v>
      </c>
      <c r="SB1" s="72" t="s">
        <v>253</v>
      </c>
      <c r="SC1" s="72" t="s">
        <v>254</v>
      </c>
      <c r="SD1" s="72" t="s">
        <v>255</v>
      </c>
      <c r="SE1" s="72" t="s">
        <v>256</v>
      </c>
      <c r="SF1" s="72" t="s">
        <v>257</v>
      </c>
      <c r="SG1" s="72" t="s">
        <v>258</v>
      </c>
      <c r="SH1" s="72"/>
      <c r="SI1" s="72"/>
    </row>
    <row r="2" spans="1:503">
      <c r="K2" t="str">
        <f>IF(申請書!$AG$7=項目リスト!$D$2,1,IF(申請書!$AK$7=項目リスト!$D$2,"2",""))</f>
        <v/>
      </c>
      <c r="L2" t="str">
        <f>TRIM(SUBSTITUTE(DBCS(申請書!$H$9),"　",""))</f>
        <v/>
      </c>
      <c r="M2" t="str">
        <f>SUBSTITUTE(SUBSTITUTE(SUBSTITUTE(SUBSTITUTE(TRIM(ASC(申請書!$H$8)),"ｬ","ﾔ"),"ｭ","ﾕ"),"ｮ","ﾖ"),"ｯ","ﾂ")</f>
        <v/>
      </c>
      <c r="N2" t="str">
        <f>IF(申請書!$H$11="","",申請書!$H$11)</f>
        <v/>
      </c>
      <c r="O2" t="str">
        <f>IF(申請書!$H$12="","",DBCS(申請書!$H$12))</f>
        <v/>
      </c>
      <c r="P2" s="75" t="str">
        <f>ASC(申請書!$I$5)&amp;ASC(申請書!$M$5)</f>
        <v/>
      </c>
      <c r="Q2" t="str">
        <f>DBCS(CLEAN(申請書!$H$6))</f>
        <v/>
      </c>
      <c r="R2" t="str">
        <f>IF(申請書!$I$13="","",ASC(申請書!$I$13&amp;"-"&amp;申請書!$N$13&amp;"-"&amp;申請書!$S$13))</f>
        <v/>
      </c>
      <c r="S2" t="str">
        <f>IF(申請書!$I$14="","",ASC(申請書!$I$14&amp;"-"&amp;申請書!$N$14&amp;"-"&amp;申請書!$S$14))</f>
        <v/>
      </c>
      <c r="T2" t="str">
        <f>IF(申請書!$H$15="","",申請書!$H$15)</f>
        <v/>
      </c>
      <c r="U2" t="str">
        <f>IF(申請書!$AG$12="","",申請書!$AG$12)</f>
        <v/>
      </c>
      <c r="V2" t="str">
        <f>IF(申請書!$AG$13="","",申請書!$AG$13)</f>
        <v/>
      </c>
      <c r="W2" t="str">
        <f>IF(申請書!$AG$14="","",申請書!$AG$14)</f>
        <v/>
      </c>
      <c r="X2" t="str">
        <f>IF(申請書!$AG$15="","",申請書!$AG$15)</f>
        <v/>
      </c>
      <c r="Y2" t="str">
        <f>IF(申請書!$H$48="","",DBCS(申請書!$H$48))</f>
        <v/>
      </c>
      <c r="AA2" t="str">
        <f>IF(申請書!$H$50="","",DBCS(申請書!$H$50))</f>
        <v/>
      </c>
      <c r="AB2" t="str">
        <f>IF(申請書!$H$51="","",DBCS(申請書!$H$51))</f>
        <v/>
      </c>
      <c r="AC2" s="75" t="str">
        <f>ASC(申請書!$I$46)&amp;ASC(申請書!$M$46)</f>
        <v/>
      </c>
      <c r="AD2" t="str">
        <f>CLEAN(DBCS(申請書!$H$47))</f>
        <v/>
      </c>
      <c r="AE2" t="str">
        <f>IF(申請書!$I$52="","",ASC(申請書!$I$52&amp;"-"&amp;申請書!$N$52&amp;"-"&amp;申請書!$S$52))</f>
        <v/>
      </c>
      <c r="AF2" t="str">
        <f>IF(申請書!$I$53="","",ASC(申請書!$I$53&amp;"-"&amp;申請書!$N$53&amp;"-"&amp;申請書!$S$53))</f>
        <v/>
      </c>
      <c r="AG2" t="str">
        <f>IF(申請書!$H$54="","",申請書!$H$54)</f>
        <v/>
      </c>
      <c r="AI2">
        <f>申請書!$J$59</f>
        <v>0</v>
      </c>
      <c r="AK2" t="str">
        <f>IF(AND(申請書!$AG$7=項目リスト!$D$2,申請書!$E$66=点数リスト!$B$3),1,"")</f>
        <v/>
      </c>
      <c r="AL2" t="str">
        <f>IF(AND(申請書!$AG$7=項目リスト!$D$2,申請書!$E$68=点数リスト!$B$8),1,IF(AND(申請書!$AG$7=項目リスト!$D$2,申請書!$E$68=点数リスト!$B$9),2,""))</f>
        <v/>
      </c>
      <c r="AM2" t="str">
        <f>IF(AND(申請書!$AG$7=項目リスト!$D$2,申請書!$E$70=点数リスト!$B$14),1,IF(AND(申請書!$AG$7=項目リスト!$D$2,申請書!$E$70=点数リスト!$B$15),2,""))</f>
        <v/>
      </c>
      <c r="AN2" t="str">
        <f>IF(AND(申請書!$AG$7=項目リスト!$D$2,申請書!$E$72=点数リスト!$B$20),1,IF(AND(申請書!$AG$7=項目リスト!$D$2,申請書!$E$72=点数リスト!$B$21),2,""))</f>
        <v/>
      </c>
      <c r="AO2" t="str">
        <f>IF(AND(申請書!$AG$7=項目リスト!$D$2,申請書!$E$74=点数リスト!$B$26),1,IF(AND(申請書!$AG$7=項目リスト!$D$2,申請書!$E$74=点数リスト!$B$27),2,""))</f>
        <v/>
      </c>
      <c r="AP2" t="str">
        <f>IF(AND(申請書!$AG$7=項目リスト!$D$2,申請書!$AD$66=点数リスト!$B$32),1,"")</f>
        <v/>
      </c>
      <c r="AQ2" t="str">
        <f>IF(AND(申請書!$AG$7=項目リスト!$D$2,申請書!$AD$67=点数リスト!$B$37),1,"")</f>
        <v/>
      </c>
      <c r="AR2" t="str">
        <f>IF(AND(申請書!$AG$7=項目リスト!$D$2,申請書!$AD$68=点数リスト!$E$3),1,"")</f>
        <v/>
      </c>
      <c r="AS2" t="str">
        <f>IF(AND(申請書!$AG$7=項目リスト!$D$2,申請書!$AD$69=点数リスト!$E$8),1,"")</f>
        <v/>
      </c>
      <c r="AT2" t="str">
        <f>IF(AND(申請書!$AG$7=項目リスト!$D$2,申請書!$AD$70=点数リスト!$E$14),1,"")</f>
        <v/>
      </c>
      <c r="AU2" t="str">
        <f>IF(AND(申請書!$AG$7=項目リスト!$D$2,申請書!$AD$71=点数リスト!$E$20),1,"")</f>
        <v/>
      </c>
      <c r="AV2" t="b">
        <f>IF(申請書!$AG$8="■",1,IF(申請書!$AK$8="■",2))</f>
        <v>0</v>
      </c>
      <c r="AW2" t="b">
        <f>IF(申請書!$A$80=項目リスト!$A$2,1,IF(申請書!$A$80=項目リスト!$A$3,2))</f>
        <v>0</v>
      </c>
      <c r="AX2" t="str">
        <f>ASC(申請書!$D$80)</f>
        <v/>
      </c>
      <c r="AY2" s="76">
        <f>申請書!$H$80</f>
        <v>0</v>
      </c>
      <c r="BC2" t="str">
        <f>ASC(申請書!$O$80)</f>
        <v/>
      </c>
      <c r="BF2" t="str">
        <f>IF(AND(申請書!$AG$7=項目リスト!$D$2,申請書!$AD$72=点数リスト!$E$31),0,IF(AND(申請書!$AG$7=項目リスト!$D$2,申請書!$AD$72=点数リスト!$E$32),1,IF(AND(申請書!$AG$7=項目リスト!$D$2,申請書!$AD$72=点数リスト!$E$33),3,IF(AND(申請書!$AG$7=項目リスト!$D$2,申請書!$AD$72=点数リスト!$E$34),6,IF(OR(申請書!$AG$7=項目リスト!$D$3,申請書!$AD$72=""),"",12)))))</f>
        <v/>
      </c>
      <c r="BG2" s="74" t="str">
        <f>IF(申請書!$A$86=項目リスト!$F$2,1,"")</f>
        <v/>
      </c>
      <c r="BH2" s="74" t="str">
        <f>IF(申請書!$C$86="","",申請書!$C$86)</f>
        <v/>
      </c>
      <c r="BI2" s="74" t="str">
        <f>IF(申請書!$I$86=項目リスト!$C$2,1,IF(申請書!$I$86=項目リスト!$C$3,2,""))</f>
        <v/>
      </c>
      <c r="BJ2" s="74" t="str">
        <f>ASC(IF(申請書!$N$86="","",申請書!$N$86))</f>
        <v/>
      </c>
      <c r="BK2" s="74"/>
      <c r="BL2" s="74"/>
      <c r="BM2" s="74"/>
      <c r="BN2" s="74"/>
      <c r="BO2" s="74"/>
      <c r="BP2" s="74"/>
      <c r="BQ2" s="74"/>
      <c r="BR2" s="74" t="str">
        <f>ASC(IF(申請書!$K$86="","",申請書!$K$86))</f>
        <v/>
      </c>
      <c r="BS2" s="74" t="str">
        <f>ASC(IF(OR(申請書!$S$86="-",申請書!$S$86="該当なし",申請書!$S$86="未入力"),"",申請書!$S$86))</f>
        <v/>
      </c>
      <c r="BT2" s="74" t="str">
        <f>ASC(IF(申請書!$AF$86="-","",申請書!$AF$86))</f>
        <v/>
      </c>
      <c r="BU2" s="74" t="str">
        <f>IF(AND(申請書!$AG$7=項目リスト!$D$2,申請書!$X$86="有"),1,"")</f>
        <v/>
      </c>
      <c r="BV2" t="str">
        <f>IF(申請書!$A$87=項目リスト!$F$2,1,"")</f>
        <v/>
      </c>
      <c r="BW2" t="str">
        <f>IF(申請書!$C$87="","",申請書!$C$87)</f>
        <v/>
      </c>
      <c r="BX2" t="str">
        <f>IF(申請書!$I$87=項目リスト!$C$2,1,IF(申請書!$I$87=項目リスト!$C$3,2,""))</f>
        <v/>
      </c>
      <c r="BY2" t="str">
        <f>ASC(IF(申請書!$N$87="","",申請書!$N$87))</f>
        <v/>
      </c>
      <c r="CG2" t="str">
        <f>ASC(IF(申請書!$K$87="","",申請書!$K$87))</f>
        <v/>
      </c>
      <c r="CH2" t="str">
        <f>ASC(IF(OR(申請書!$S$87="-",申請書!$S$87="該当なし",申請書!$S$87="未入力"),"",申請書!$S$87))</f>
        <v/>
      </c>
      <c r="CI2" t="str">
        <f>ASC(IF(申請書!$AF$87="-","",申請書!$AF$87))</f>
        <v/>
      </c>
      <c r="CJ2" s="77" t="str">
        <f>IF(AND(申請書!$AG$7=項目リスト!$D$2,申請書!$X$87="有"),1,"")</f>
        <v/>
      </c>
      <c r="CK2" s="74" t="str">
        <f>IF(申請書!$A$88=項目リスト!$F$2,1,"")</f>
        <v/>
      </c>
      <c r="CL2" s="74" t="str">
        <f>IF(申請書!$C$88="","",申請書!$C$88)</f>
        <v/>
      </c>
      <c r="CM2" s="74" t="str">
        <f>IF(申請書!$I$88=項目リスト!$C$2,1,IF(申請書!$I$88=項目リスト!$C$3,2,""))</f>
        <v/>
      </c>
      <c r="CN2" s="74" t="str">
        <f>ASC(IF(申請書!$N$88="","",申請書!$N$88))</f>
        <v/>
      </c>
      <c r="CO2" s="74"/>
      <c r="CP2" s="74"/>
      <c r="CQ2" s="74"/>
      <c r="CR2" s="74"/>
      <c r="CS2" s="74"/>
      <c r="CT2" s="74"/>
      <c r="CU2" s="74"/>
      <c r="CV2" s="74" t="str">
        <f>ASC(IF(申請書!$K$88="","",申請書!$K$88))</f>
        <v/>
      </c>
      <c r="CW2" s="74" t="str">
        <f>ASC(IF(OR(申請書!$S$88="-",申請書!$S$88="該当なし",申請書!$S$88="未入力"),"",申請書!$S$88))</f>
        <v/>
      </c>
      <c r="CX2" s="74" t="str">
        <f>ASC(IF(申請書!$AF$88="-","",申請書!$AF$88))</f>
        <v/>
      </c>
      <c r="CY2" s="74" t="str">
        <f>IF(AND(申請書!$AG$7=項目リスト!$D$2,申請書!$X$88="有"),1,"")</f>
        <v/>
      </c>
      <c r="CZ2" t="str">
        <f>IF(申請書!$A$89=項目リスト!$F$2,1,"")</f>
        <v/>
      </c>
      <c r="DA2" t="str">
        <f>IF(申請書!$C$89="","",申請書!$C$89)</f>
        <v/>
      </c>
      <c r="DB2" t="str">
        <f>IF(申請書!$I$89=項目リスト!$C$2,1,IF(申請書!$I$89=項目リスト!$C$3,2,""))</f>
        <v/>
      </c>
      <c r="DC2" t="str">
        <f>ASC(IF(申請書!$N$89="","",申請書!$N$89))</f>
        <v/>
      </c>
      <c r="DK2" t="str">
        <f>ASC(IF(申請書!$K$89="","",申請書!$K$89))</f>
        <v/>
      </c>
      <c r="DL2" t="str">
        <f>ASC(IF(OR(申請書!$S$89="-",申請書!$S$89="該当なし",申請書!$S$89="未入力"),"",申請書!$S$89))</f>
        <v/>
      </c>
      <c r="DM2" t="str">
        <f>ASC(IF(申請書!$AF$89="-","",申請書!$AF$89))</f>
        <v/>
      </c>
      <c r="DN2" t="str">
        <f>IF(AND(申請書!$AG$7=項目リスト!$D$2,申請書!$X$89="有"),1,"")</f>
        <v/>
      </c>
      <c r="DO2" s="74" t="str">
        <f>IF(申請書!$A$90=項目リスト!$F$2,1,"")</f>
        <v/>
      </c>
      <c r="DP2" s="74" t="str">
        <f>IF(申請書!$C$90="","",申請書!$C$90)</f>
        <v/>
      </c>
      <c r="DQ2" s="74" t="str">
        <f>IF(申請書!$I$90=項目リスト!$C$2,1,IF(申請書!$I$90=項目リスト!$C$3,2,""))</f>
        <v/>
      </c>
      <c r="DR2" s="74" t="str">
        <f>ASC(IF(申請書!$N$90="","",申請書!$N$90))</f>
        <v/>
      </c>
      <c r="DS2" s="74"/>
      <c r="DT2" s="74"/>
      <c r="DU2" s="74"/>
      <c r="DV2" s="74"/>
      <c r="DW2" s="74"/>
      <c r="DX2" s="74"/>
      <c r="DY2" s="74"/>
      <c r="DZ2" s="74" t="str">
        <f>ASC(IF(申請書!$K$90="","",申請書!$K$90))</f>
        <v/>
      </c>
      <c r="EA2" s="74" t="str">
        <f>ASC(IF(OR(申請書!$S$90="-",申請書!$S$90="該当なし",申請書!$S$90="未入力"),"",申請書!$S$90))</f>
        <v/>
      </c>
      <c r="EB2" s="74" t="str">
        <f>ASC(IF(申請書!$AF$90="-","",申請書!$AF$90))</f>
        <v/>
      </c>
      <c r="EC2" s="74" t="str">
        <f>IF(AND(申請書!$AG$7=項目リスト!$D$2,申請書!$X$90="有"),1,"")</f>
        <v/>
      </c>
      <c r="ED2" t="str">
        <f>IF(申請書!$A$91=項目リスト!$F$2,1,"")</f>
        <v/>
      </c>
      <c r="EE2" t="str">
        <f>IF(申請書!$C$91="","",申請書!$C$91)</f>
        <v/>
      </c>
      <c r="EF2" t="str">
        <f>IF(申請書!$I$91=項目リスト!$C$2,1,IF(申請書!$I$91=項目リスト!$C$3,2,""))</f>
        <v/>
      </c>
      <c r="EG2" t="str">
        <f>ASC(IF(申請書!$N$91="","",申請書!$N$91))</f>
        <v/>
      </c>
      <c r="EO2" t="str">
        <f>ASC(IF(申請書!$K$91="","",申請書!$K$91))</f>
        <v/>
      </c>
      <c r="EP2" t="str">
        <f>ASC(IF(OR(申請書!$S$91="-",申請書!$S$91="該当なし",申請書!$S$91="未入力"),"",申請書!$S$91))</f>
        <v/>
      </c>
      <c r="EQ2" t="str">
        <f>ASC(IF(申請書!$AF$91="-","",申請書!$AF$91))</f>
        <v/>
      </c>
      <c r="ER2" t="str">
        <f>IF(AND(申請書!$AG$7=項目リスト!$D$2,申請書!$X$91="有"),1,"")</f>
        <v/>
      </c>
      <c r="ES2" s="74" t="str">
        <f>IF(申請書!$A$92=項目リスト!$F$2,1,"")</f>
        <v/>
      </c>
      <c r="ET2" s="74" t="str">
        <f>IF(申請書!$C$92="","",申請書!$C$92)</f>
        <v/>
      </c>
      <c r="EU2" s="74" t="str">
        <f>IF(申請書!$I$92=項目リスト!$C$2,1,IF(申請書!$I$92=項目リスト!$C$3,2,""))</f>
        <v/>
      </c>
      <c r="EV2" s="74" t="str">
        <f>ASC(IF(申請書!$N$92="","",申請書!$N$92))</f>
        <v/>
      </c>
      <c r="EW2" s="74"/>
      <c r="EX2" s="74"/>
      <c r="EY2" s="74"/>
      <c r="EZ2" s="74"/>
      <c r="FA2" s="74"/>
      <c r="FB2" s="74"/>
      <c r="FC2" s="74"/>
      <c r="FD2" s="74" t="str">
        <f>ASC(IF(申請書!$K$92="","",申請書!$K$92))</f>
        <v/>
      </c>
      <c r="FE2" s="74" t="str">
        <f>ASC(IF(OR(申請書!$S$92="-",申請書!$S$92="該当なし",申請書!$S$92="未入力"),"",申請書!$S$92))</f>
        <v/>
      </c>
      <c r="FF2" s="74" t="str">
        <f>ASC(IF(申請書!$AF$92="-","",申請書!$AF$92))</f>
        <v/>
      </c>
      <c r="FG2" s="74" t="str">
        <f>IF(AND(申請書!$AG$7=項目リスト!$D$2,申請書!$X$92="有"),1,"")</f>
        <v/>
      </c>
      <c r="FH2" t="str">
        <f>IF(申請書!$A$93=項目リスト!$F$2,1,"")</f>
        <v/>
      </c>
      <c r="FI2" t="str">
        <f>IF(申請書!$C$93="","",申請書!$C$93)</f>
        <v/>
      </c>
      <c r="FJ2" t="str">
        <f>IF(申請書!$I$93=項目リスト!$C$2,1,IF(申請書!$I$93=項目リスト!$C$3,2,""))</f>
        <v/>
      </c>
      <c r="FK2" t="str">
        <f>ASC(IF(申請書!$N$93="","",申請書!$N$93))</f>
        <v/>
      </c>
      <c r="FS2" t="str">
        <f>ASC(IF(申請書!$K$93="","",申請書!$K$93))</f>
        <v/>
      </c>
      <c r="FT2" t="str">
        <f>ASC(IF(OR(申請書!$S$93="-",申請書!$S$93="該当なし",申請書!$S$93="未入力"),"",申請書!$S$93))</f>
        <v/>
      </c>
      <c r="FU2" t="str">
        <f>ASC(IF(申請書!$AF$93="-","",申請書!$AF$93))</f>
        <v/>
      </c>
      <c r="FV2" t="str">
        <f>IF(AND(申請書!$AG$7=項目リスト!$D$2,申請書!$X$93="有"),1,"")</f>
        <v/>
      </c>
      <c r="FW2" s="74" t="str">
        <f>IF(申請書!$A$94=項目リスト!$F$2,1,"")</f>
        <v/>
      </c>
      <c r="FX2" s="74" t="str">
        <f>IF(申請書!$C$94="","",申請書!$C$94)</f>
        <v/>
      </c>
      <c r="FY2" s="74" t="str">
        <f>IF(申請書!$I$94=項目リスト!$C$2,1,IF(申請書!$I$94=項目リスト!$C$3,2,""))</f>
        <v/>
      </c>
      <c r="FZ2" s="74" t="str">
        <f>ASC(IF(申請書!$N$94="","",申請書!$N$94))</f>
        <v/>
      </c>
      <c r="GA2" s="74"/>
      <c r="GB2" s="74"/>
      <c r="GC2" s="74"/>
      <c r="GD2" s="74"/>
      <c r="GE2" s="74"/>
      <c r="GF2" s="74"/>
      <c r="GG2" s="74"/>
      <c r="GH2" s="74" t="str">
        <f>ASC(IF(申請書!$K$94="","",申請書!$K$94))</f>
        <v/>
      </c>
      <c r="GI2" s="74" t="str">
        <f>ASC(IF(OR(申請書!$S$94="-",申請書!$S$94="該当なし",申請書!$S$94="未入力"),"",申請書!$S$94))</f>
        <v/>
      </c>
      <c r="GJ2" s="74" t="str">
        <f>ASC(IF(申請書!$AF$94="-","",申請書!$AF$94))</f>
        <v/>
      </c>
      <c r="GK2" s="74" t="str">
        <f>IF(AND(申請書!$AG$7=項目リスト!$D$2,申請書!$X$94="有"),1,"")</f>
        <v/>
      </c>
      <c r="GL2" t="str">
        <f>IF(申請書!$A$95=項目リスト!$F$2,1,"")</f>
        <v/>
      </c>
      <c r="GM2" t="str">
        <f>IF(申請書!$C$95="","",申請書!$C$95)</f>
        <v/>
      </c>
      <c r="GN2" t="str">
        <f>IF(申請書!$I$95=項目リスト!$C$2,1,IF(申請書!$I$95=項目リスト!$C$3,2,""))</f>
        <v/>
      </c>
      <c r="GO2" t="str">
        <f>ASC(IF(申請書!$N$95="","",申請書!$N$95))</f>
        <v/>
      </c>
      <c r="GW2" t="str">
        <f>ASC(IF(申請書!$K$95="","",申請書!$K$95))</f>
        <v/>
      </c>
      <c r="GX2" t="str">
        <f>ASC(IF(OR(申請書!$S$95="-",申請書!$S$95="該当なし",申請書!$S$95="未入力"),"",申請書!$S$95))</f>
        <v/>
      </c>
      <c r="GY2" t="str">
        <f>ASC(IF(申請書!$AF$95="-","",申請書!$AF$95))</f>
        <v/>
      </c>
      <c r="GZ2" t="str">
        <f>IF(AND(申請書!$AG$7=項目リスト!$D$2,申請書!$X$95="有"),1,"")</f>
        <v/>
      </c>
      <c r="HA2" s="74" t="str">
        <f>IF(申請書!$A$96=項目リスト!$F$2,1,"")</f>
        <v/>
      </c>
      <c r="HB2" s="74" t="str">
        <f>IF(申請書!$C$96="","",申請書!$C$96)</f>
        <v/>
      </c>
      <c r="HC2" s="74" t="str">
        <f>IF(申請書!$I$96=項目リスト!$C$2,1,IF(申請書!$I$96=項目リスト!$C$3,2,""))</f>
        <v/>
      </c>
      <c r="HD2" s="74" t="str">
        <f>ASC(IF(申請書!$N$96="","",申請書!$N$96))</f>
        <v/>
      </c>
      <c r="HE2" s="74"/>
      <c r="HF2" s="74"/>
      <c r="HG2" s="74"/>
      <c r="HH2" s="74"/>
      <c r="HI2" s="74"/>
      <c r="HJ2" s="74"/>
      <c r="HK2" s="74"/>
      <c r="HL2" s="74" t="str">
        <f>ASC(IF(申請書!$K$96="","",申請書!$K$96))</f>
        <v/>
      </c>
      <c r="HM2" s="74" t="str">
        <f>ASC(IF(OR(申請書!$S$96="-",申請書!$S$96="該当なし",申請書!$S$96="未入力"),"",申請書!$S$96))</f>
        <v/>
      </c>
      <c r="HN2" s="74" t="str">
        <f>ASC(IF(申請書!$AF$96="-","",申請書!$AF$96))</f>
        <v/>
      </c>
      <c r="HO2" s="74" t="str">
        <f>IF(AND(申請書!$AG$7=項目リスト!$D$2,申請書!$X$96="有"),1,"")</f>
        <v/>
      </c>
      <c r="HP2" t="str">
        <f>IF(申請書!$A$97=項目リスト!$F$2,1,"")</f>
        <v/>
      </c>
      <c r="HQ2" t="str">
        <f>IF(申請書!$C$97="","",申請書!$C$97)</f>
        <v/>
      </c>
      <c r="HR2" t="str">
        <f>IF(申請書!$I$97=項目リスト!$C$2,1,IF(申請書!$I$97=項目リスト!$C$3,2,""))</f>
        <v/>
      </c>
      <c r="HS2" t="str">
        <f>ASC(IF(申請書!$N$97="","",申請書!$N$97))</f>
        <v/>
      </c>
      <c r="IA2" t="str">
        <f>ASC(IF(申請書!$K$97="","",申請書!$K$97))</f>
        <v/>
      </c>
      <c r="IB2" t="str">
        <f>ASC(IF(OR(申請書!$S$97="-",申請書!$S$97="該当なし",申請書!$S$97="未入力"),"",申請書!$S$97))</f>
        <v/>
      </c>
      <c r="IC2" t="str">
        <f>ASC(IF(申請書!$AF$97="-","",申請書!$AF$97))</f>
        <v/>
      </c>
      <c r="ID2" t="str">
        <f>IF(AND(申請書!$AG$7=項目リスト!$D$2,申請書!$X$97="有"),1,"")</f>
        <v/>
      </c>
      <c r="IE2" s="74" t="str">
        <f>IF(申請書!$A$98=項目リスト!$F$2,1,"")</f>
        <v/>
      </c>
      <c r="IF2" s="74" t="str">
        <f>IF(申請書!$C$98="","",申請書!$C$98)</f>
        <v/>
      </c>
      <c r="IG2" s="74" t="str">
        <f>IF(申請書!$I$98=項目リスト!$C$2,1,IF(申請書!$I$98=項目リスト!$C$3,2,""))</f>
        <v/>
      </c>
      <c r="IH2" s="74" t="str">
        <f>ASC(IF(申請書!$N$98="","",申請書!$N$98))</f>
        <v/>
      </c>
      <c r="II2" s="74"/>
      <c r="IJ2" s="74"/>
      <c r="IK2" s="74"/>
      <c r="IL2" s="74"/>
      <c r="IM2" s="74"/>
      <c r="IN2" s="74"/>
      <c r="IO2" s="74"/>
      <c r="IP2" s="74" t="str">
        <f>ASC(IF(申請書!$K$98="","",申請書!$K$98))</f>
        <v/>
      </c>
      <c r="IQ2" s="74" t="str">
        <f>ASC(IF(OR(申請書!$S$98="-",申請書!$S$98="該当なし",申請書!$S$98="未入力"),"",申請書!$S$98))</f>
        <v/>
      </c>
      <c r="IR2" s="74" t="str">
        <f>ASC(IF(申請書!$AF$98="-","",申請書!$AF$98))</f>
        <v/>
      </c>
      <c r="IS2" s="74" t="str">
        <f>IF(AND(申請書!$AG$7=項目リスト!$D$2,申請書!$X$98="有"),1,"")</f>
        <v/>
      </c>
      <c r="IT2" t="str">
        <f>IF(申請書!$A$99=項目リスト!$F$2,1,"")</f>
        <v/>
      </c>
      <c r="IU2" t="str">
        <f>IF(申請書!$C$99="","",申請書!$C$99)</f>
        <v/>
      </c>
      <c r="IV2" t="str">
        <f>IF(申請書!$I$99=項目リスト!$C$2,1,IF(申請書!$I$99=項目リスト!$C$3,2,""))</f>
        <v/>
      </c>
      <c r="IW2" t="str">
        <f>ASC(IF(申請書!$N$99="","",申請書!$N$99))</f>
        <v/>
      </c>
      <c r="JE2" t="str">
        <f>ASC(IF(申請書!$K$99="","",申請書!$K$99))</f>
        <v/>
      </c>
      <c r="JF2" t="str">
        <f>ASC(IF(OR(申請書!$S$99="-",申請書!$S$99="該当なし",申請書!$S$99="未入力"),"",申請書!$S$99))</f>
        <v/>
      </c>
      <c r="JG2" t="str">
        <f>ASC(IF(申請書!$AF$99="-","",申請書!$AF$99))</f>
        <v/>
      </c>
      <c r="JH2" t="str">
        <f>IF(AND(申請書!$AG$7=項目リスト!$D$2,申請書!$X$99="有"),1,"")</f>
        <v/>
      </c>
      <c r="JI2" s="74" t="str">
        <f>IF(申請書!$A$100=項目リスト!$F$2,1,"")</f>
        <v/>
      </c>
      <c r="JJ2" s="74" t="str">
        <f>IF(申請書!$C$100="","",申請書!$C$100)</f>
        <v/>
      </c>
      <c r="JK2" s="74" t="str">
        <f>IF(申請書!$I$100=項目リスト!$C$2,1,IF(申請書!$I$100=項目リスト!$C$3,2,""))</f>
        <v/>
      </c>
      <c r="JL2" s="74" t="str">
        <f>ASC(IF(申請書!$N$100="","",申請書!$N$100))</f>
        <v/>
      </c>
      <c r="JM2" s="74"/>
      <c r="JN2" s="74"/>
      <c r="JO2" s="74"/>
      <c r="JP2" s="74"/>
      <c r="JQ2" s="74"/>
      <c r="JR2" s="74"/>
      <c r="JS2" s="74"/>
      <c r="JT2" s="74" t="str">
        <f>ASC(IF(申請書!$K$100="","",申請書!$K$100))</f>
        <v/>
      </c>
      <c r="JU2" s="74" t="str">
        <f>ASC(IF(OR(申請書!$S$100="-",申請書!$S$100="該当なし",申請書!$S$100="未入力"),"",申請書!$S$100))</f>
        <v/>
      </c>
      <c r="JV2" s="74" t="str">
        <f>ASC(IF(申請書!$AF$100="-","",申請書!$AF$100))</f>
        <v/>
      </c>
      <c r="JW2" s="74" t="str">
        <f>IF(AND(申請書!$AG$7=項目リスト!$D$2,申請書!$X$100="有"),1,"")</f>
        <v/>
      </c>
      <c r="JX2" t="str">
        <f>IF(申請書!$A$101=項目リスト!$F$2,1,"")</f>
        <v/>
      </c>
      <c r="JY2" t="str">
        <f>IF(申請書!$C$101="","",申請書!$C$101)</f>
        <v/>
      </c>
      <c r="JZ2" t="str">
        <f>IF(申請書!$I$101=項目リスト!$C$2,1,IF(申請書!$I$101=項目リスト!$C$3,2,""))</f>
        <v/>
      </c>
      <c r="KA2" t="str">
        <f>ASC(IF(申請書!$N$101="","",申請書!$N$101))</f>
        <v/>
      </c>
      <c r="KI2" t="str">
        <f>ASC(IF(申請書!$K$101="","",申請書!$K$101))</f>
        <v/>
      </c>
      <c r="KJ2" t="str">
        <f>ASC(IF(OR(申請書!$S$101="-",申請書!$S$101="該当なし",申請書!$S$101="未入力"),"",申請書!$S$101))</f>
        <v/>
      </c>
      <c r="KK2" t="str">
        <f>ASC(IF(申請書!$AF$101="-","",申請書!$AF$101))</f>
        <v/>
      </c>
      <c r="KL2" t="str">
        <f>IF(AND(申請書!$AG$7=項目リスト!$D$2,申請書!$X$101="有"),1,"")</f>
        <v/>
      </c>
      <c r="KM2" s="74" t="str">
        <f>IF(申請書!$A$102=項目リスト!$F$2,1,"")</f>
        <v/>
      </c>
      <c r="KN2" s="74" t="str">
        <f>IF(申請書!$C$102="","",申請書!$C$102)</f>
        <v/>
      </c>
      <c r="KO2" s="74" t="str">
        <f>IF(申請書!$I$102=項目リスト!$C$2,1,IF(申請書!$I$102=項目リスト!$C$3,2,""))</f>
        <v/>
      </c>
      <c r="KP2" s="74" t="str">
        <f>ASC(IF(申請書!$N$102="","",申請書!$N$102))</f>
        <v/>
      </c>
      <c r="KQ2" s="74"/>
      <c r="KR2" s="74"/>
      <c r="KS2" s="74"/>
      <c r="KT2" s="74"/>
      <c r="KU2" s="74"/>
      <c r="KV2" s="74"/>
      <c r="KW2" s="74"/>
      <c r="KX2" s="74" t="str">
        <f>ASC(IF(申請書!$K$102="","",申請書!$K$102))</f>
        <v/>
      </c>
      <c r="KY2" s="74" t="str">
        <f>ASC(IF(OR(申請書!$S$102="-",申請書!$S$102="該当なし",申請書!$S$102="未入力"),"",申請書!$S$102))</f>
        <v/>
      </c>
      <c r="KZ2" s="74" t="str">
        <f>ASC(IF(申請書!$AF$102="-","",申請書!$AF$102))</f>
        <v/>
      </c>
      <c r="LA2" s="74" t="str">
        <f>IF(AND(申請書!$AG$7=項目リスト!$D$2,申請書!$X$102="有"),1,"")</f>
        <v/>
      </c>
      <c r="LB2" t="str">
        <f>IF(申請書!$A$103=項目リスト!$F$2,1,"")</f>
        <v/>
      </c>
      <c r="LC2" t="str">
        <f>IF(申請書!$C$103="","",申請書!$C$103)</f>
        <v/>
      </c>
      <c r="LD2" t="str">
        <f>IF(申請書!$I$103=項目リスト!$C$2,1,IF(申請書!$I$103=項目リスト!$C$3,2,""))</f>
        <v/>
      </c>
      <c r="LE2" t="str">
        <f>ASC(IF(申請書!$N$103="","",申請書!$N$103))</f>
        <v/>
      </c>
      <c r="LM2" t="str">
        <f>ASC(IF(申請書!$K$103="","",申請書!$K$103))</f>
        <v/>
      </c>
      <c r="LN2" t="str">
        <f>ASC(IF(OR(申請書!$S$103="-",申請書!$S$103="該当なし",申請書!$S$103="未入力"),"",申請書!$S$103))</f>
        <v/>
      </c>
      <c r="LO2" t="str">
        <f>ASC(IF(申請書!$AF$103="-","",申請書!$AF$103))</f>
        <v/>
      </c>
      <c r="LP2" t="str">
        <f>IF(AND(申請書!$AG$7=項目リスト!$D$2,申請書!$X$103="有"),1,"")</f>
        <v/>
      </c>
      <c r="LQ2" s="74" t="str">
        <f>IF(申請書!$A$104=項目リスト!$F$2,1,"")</f>
        <v/>
      </c>
      <c r="LR2" s="74" t="str">
        <f>IF(申請書!$C$104="","",申請書!$C$104)</f>
        <v/>
      </c>
      <c r="LS2" s="74" t="str">
        <f>IF(申請書!$I$104=項目リスト!$C$2,1,IF(申請書!$I$104=項目リスト!$C$3,2,""))</f>
        <v/>
      </c>
      <c r="LT2" s="74" t="str">
        <f>ASC(IF(申請書!$N$104="","",申請書!$N$104))</f>
        <v/>
      </c>
      <c r="LU2" s="74"/>
      <c r="LV2" s="74"/>
      <c r="LW2" s="74"/>
      <c r="LX2" s="74"/>
      <c r="LY2" s="74"/>
      <c r="LZ2" s="74"/>
      <c r="MA2" s="74"/>
      <c r="MB2" s="74" t="str">
        <f>ASC(IF(申請書!$K$104="","",申請書!$K$104))</f>
        <v/>
      </c>
      <c r="MC2" s="74" t="str">
        <f>ASC(IF(OR(申請書!$S$104="-",申請書!$S$104="該当なし",申請書!$S$104="未入力"),"",申請書!$S$104))</f>
        <v/>
      </c>
      <c r="MD2" s="74" t="str">
        <f>ASC(IF(申請書!$AF$104="-","",申請書!$AF$104))</f>
        <v/>
      </c>
      <c r="ME2" s="74" t="str">
        <f>IF(AND(申請書!$AG$7=項目リスト!$D$2,申請書!$X$104="有"),1,"")</f>
        <v/>
      </c>
      <c r="MF2" t="str">
        <f>IF(申請書!$A$105=項目リスト!$F$2,1,"")</f>
        <v/>
      </c>
      <c r="MG2" t="str">
        <f>IF(申請書!$C$105="","",申請書!$C$105)</f>
        <v/>
      </c>
      <c r="MH2" t="str">
        <f>IF(申請書!$I$105=項目リスト!$C$2,1,IF(申請書!$I$105=項目リスト!$C$3,2,""))</f>
        <v/>
      </c>
      <c r="MI2" t="str">
        <f>ASC(IF(申請書!$N$105="","",申請書!$N$105))</f>
        <v/>
      </c>
      <c r="MQ2" t="str">
        <f>ASC(IF(申請書!$K$105="","",申請書!$K$105))</f>
        <v/>
      </c>
      <c r="MR2" t="str">
        <f>ASC(IF(OR(申請書!$S$105="-",申請書!$S$105="該当なし",申請書!$S$105="未入力"),"",申請書!$S$105))</f>
        <v/>
      </c>
      <c r="MS2" t="str">
        <f>ASC(IF(申請書!$AF$105="-","",申請書!$AF$105))</f>
        <v/>
      </c>
      <c r="MT2" t="str">
        <f>IF(AND(申請書!$AG$7=項目リスト!$D$2,申請書!$X$105="有"),1,"")</f>
        <v/>
      </c>
      <c r="MU2" s="74" t="str">
        <f>IF(申請書!$A$106=項目リスト!$F$2,1,"")</f>
        <v/>
      </c>
      <c r="MV2" s="74" t="str">
        <f>IF(申請書!$C$106="","",申請書!$C$106)</f>
        <v/>
      </c>
      <c r="MW2" s="74" t="str">
        <f>IF(申請書!$I$106=項目リスト!$C$2,1,IF(申請書!$I$106=項目リスト!$C$3,2,""))</f>
        <v/>
      </c>
      <c r="MX2" s="74" t="str">
        <f>ASC(IF(申請書!$N$106="","",申請書!$N$106))</f>
        <v/>
      </c>
      <c r="MY2" s="74"/>
      <c r="MZ2" s="74"/>
      <c r="NA2" s="74"/>
      <c r="NB2" s="74"/>
      <c r="NC2" s="74"/>
      <c r="ND2" s="74"/>
      <c r="NE2" s="74"/>
      <c r="NF2" s="74" t="str">
        <f>ASC(IF(申請書!$K$106="","",申請書!$K$106))</f>
        <v/>
      </c>
      <c r="NG2" s="74" t="str">
        <f>ASC(IF(OR(申請書!$S$106="-",申請書!$S$106="該当なし",申請書!$S$106="未入力"),"",申請書!$S$106))</f>
        <v/>
      </c>
      <c r="NH2" s="74" t="str">
        <f>ASC(IF(申請書!$AF$106="-","",申請書!$AF$106))</f>
        <v/>
      </c>
      <c r="NI2" s="74" t="str">
        <f>IF(AND(申請書!$AG$7=項目リスト!$D$2,申請書!$X$106="有"),1,"")</f>
        <v/>
      </c>
      <c r="NJ2" t="str">
        <f>IF(申請書!$A$107=項目リスト!$F$2,1,"")</f>
        <v/>
      </c>
      <c r="NK2" t="str">
        <f>IF(申請書!$C$107="","",申請書!$C$107)</f>
        <v/>
      </c>
      <c r="NL2" t="str">
        <f>IF(申請書!$I$107=項目リスト!$C$2,1,IF(申請書!$I$107=項目リスト!$C$3,2,""))</f>
        <v/>
      </c>
      <c r="NM2" t="str">
        <f>ASC(IF(申請書!$N$107="","",申請書!$N$107))</f>
        <v/>
      </c>
      <c r="NU2" t="str">
        <f>ASC(IF(申請書!$K$107="","",申請書!$K$107))</f>
        <v/>
      </c>
      <c r="NV2" t="str">
        <f>ASC(IF(OR(申請書!$S$107="-",申請書!$S$107="該当なし",申請書!$S$107="未入力"),"",申請書!$S$107))</f>
        <v/>
      </c>
      <c r="NW2" t="str">
        <f>ASC(IF(申請書!$AF$107="-","",申請書!$AF$107))</f>
        <v/>
      </c>
      <c r="NX2" t="str">
        <f>IF(AND(申請書!$AG$7=項目リスト!$D$2,申請書!$X$107="有"),1,"")</f>
        <v/>
      </c>
      <c r="NY2" s="74" t="str">
        <f>IF(申請書!$A$108=項目リスト!$F$2,1,"")</f>
        <v/>
      </c>
      <c r="NZ2" s="74" t="str">
        <f>IF(申請書!$C$108="","",申請書!$C$108)</f>
        <v/>
      </c>
      <c r="OA2" s="74" t="str">
        <f>IF(申請書!$I$108=項目リスト!$C$2,1,IF(申請書!$I$108=項目リスト!$C$3,2,""))</f>
        <v/>
      </c>
      <c r="OB2" s="74" t="str">
        <f>ASC(IF(申請書!$N$108="","",申請書!$N$108))</f>
        <v/>
      </c>
      <c r="OC2" s="74"/>
      <c r="OD2" s="74"/>
      <c r="OE2" s="74"/>
      <c r="OF2" s="74"/>
      <c r="OG2" s="74"/>
      <c r="OH2" s="74"/>
      <c r="OI2" s="74"/>
      <c r="OJ2" s="74" t="str">
        <f>ASC(IF(申請書!$K$108="","",申請書!$K$108))</f>
        <v/>
      </c>
      <c r="OK2" s="74" t="str">
        <f>ASC(IF(OR(申請書!$S$108="-",申請書!$S$108="該当なし",申請書!$S$108="未入力"),"",申請書!$S$108))</f>
        <v/>
      </c>
      <c r="OL2" s="74" t="str">
        <f>ASC(IF(申請書!$AF$108="-","",申請書!$AF$108))</f>
        <v/>
      </c>
      <c r="OM2" s="74" t="str">
        <f>IF(AND(申請書!$AG$7=項目リスト!$D$2,申請書!$X$108="有"),1,"")</f>
        <v/>
      </c>
      <c r="ON2" t="str">
        <f>IF(申請書!$A$109=項目リスト!$F$2,1,"")</f>
        <v/>
      </c>
      <c r="OO2" t="str">
        <f>IF(申請書!$C$109="","",申請書!$C$109)</f>
        <v/>
      </c>
      <c r="OP2" t="str">
        <f>IF(申請書!$I$109=項目リスト!$C$2,1,IF(申請書!$I$109=項目リスト!$C$3,2,""))</f>
        <v/>
      </c>
      <c r="OQ2" t="str">
        <f>ASC(IF(申請書!$N$109="","",申請書!$N$109))</f>
        <v/>
      </c>
      <c r="OY2" t="str">
        <f>ASC(IF(申請書!$K$109="","",申請書!$K$109))</f>
        <v/>
      </c>
      <c r="OZ2" t="str">
        <f>ASC(IF(OR(申請書!$S$109="-",申請書!$S$109="該当なし",申請書!$S$109="未入力"),"",申請書!$S$109))</f>
        <v/>
      </c>
      <c r="PA2" t="str">
        <f>ASC(IF(申請書!$AF$109="-","",申請書!$AF$109))</f>
        <v/>
      </c>
      <c r="PB2" t="str">
        <f>IF(AND(申請書!$AG$7=項目リスト!$D$2,申請書!$X$109="有"),1,"")</f>
        <v/>
      </c>
      <c r="PC2" s="74" t="str">
        <f>IF(申請書!$A$110=項目リスト!$F$2,1,"")</f>
        <v/>
      </c>
      <c r="PD2" s="74" t="str">
        <f>IF(申請書!$C$110="","",申請書!$C$110)</f>
        <v/>
      </c>
      <c r="PE2" s="74" t="str">
        <f>IF(申請書!$I$110=項目リスト!$C$2,1,IF(申請書!$I$110=項目リスト!$C$3,2,""))</f>
        <v/>
      </c>
      <c r="PF2" s="74" t="str">
        <f>ASC(IF(申請書!$N$110="","",申請書!$N$110))</f>
        <v/>
      </c>
      <c r="PG2" s="74"/>
      <c r="PH2" s="74"/>
      <c r="PI2" s="74"/>
      <c r="PJ2" s="74"/>
      <c r="PK2" s="74"/>
      <c r="PL2" s="74"/>
      <c r="PM2" s="74"/>
      <c r="PN2" s="74" t="str">
        <f>ASC(IF(申請書!$K$110="","",申請書!$K$110))</f>
        <v/>
      </c>
      <c r="PO2" s="74" t="str">
        <f>ASC(IF(OR(申請書!$S$110="-",申請書!$S$110="該当なし",申請書!$S$110="未入力"),"",申請書!$S$110))</f>
        <v/>
      </c>
      <c r="PP2" s="74" t="str">
        <f>ASC(IF(申請書!$AF$110="-","",申請書!$AF$110))</f>
        <v/>
      </c>
      <c r="PQ2" s="74" t="str">
        <f>IF(AND(申請書!$AG$7=項目リスト!$D$2,申請書!$X$110="有"),1,"")</f>
        <v/>
      </c>
      <c r="PR2" t="str">
        <f>IF(申請書!$A$111=項目リスト!$F$2,1,"")</f>
        <v/>
      </c>
      <c r="PS2" t="str">
        <f>IF(申請書!$C$111="","",申請書!$C$111)</f>
        <v/>
      </c>
      <c r="PT2" t="str">
        <f>IF(申請書!$I$111=項目リスト!$C$2,1,IF(申請書!$I$111=項目リスト!$C$3,2,""))</f>
        <v/>
      </c>
      <c r="PU2" t="str">
        <f>ASC(IF(申請書!$N$111="","",申請書!$N$111))</f>
        <v/>
      </c>
      <c r="QC2" t="str">
        <f>ASC(IF(申請書!$K$111="","",申請書!$K$111))</f>
        <v/>
      </c>
      <c r="QD2" t="str">
        <f>ASC(IF(OR(申請書!$S$111="-",申請書!$S$111="該当なし",申請書!$S$111="未入力"),"",申請書!$S$111))</f>
        <v/>
      </c>
      <c r="QE2" t="str">
        <f>ASC(IF(申請書!$AF$111="-","",申請書!$AF$111))</f>
        <v/>
      </c>
      <c r="QF2" t="str">
        <f>IF(AND(申請書!$AG$7=項目リスト!$D$2,申請書!$X$111="有"),1,"")</f>
        <v/>
      </c>
      <c r="QG2" s="74" t="str">
        <f>IF(申請書!$A$112=項目リスト!$F$2,1,"")</f>
        <v/>
      </c>
      <c r="QH2" s="74" t="str">
        <f>IF(申請書!$C$112="","",申請書!$C$112)</f>
        <v/>
      </c>
      <c r="QI2" s="74" t="str">
        <f>IF(申請書!$I$112=項目リスト!$C$2,1,IF(申請書!$I$112=項目リスト!$C$3,2,""))</f>
        <v/>
      </c>
      <c r="QJ2" s="74" t="str">
        <f>ASC(IF(申請書!$N$112="","",申請書!$N$112))</f>
        <v/>
      </c>
      <c r="QK2" s="74"/>
      <c r="QL2" s="74"/>
      <c r="QM2" s="74"/>
      <c r="QN2" s="74"/>
      <c r="QO2" s="74"/>
      <c r="QP2" s="74"/>
      <c r="QQ2" s="74"/>
      <c r="QR2" s="74" t="str">
        <f>ASC(IF(申請書!$K$112="","",申請書!$K$112))</f>
        <v/>
      </c>
      <c r="QS2" s="74" t="str">
        <f>ASC(IF(OR(申請書!$S$112="-",申請書!$S$112="該当なし",申請書!$S$112="未入力"),"",申請書!$S$112))</f>
        <v/>
      </c>
      <c r="QT2" s="74" t="str">
        <f>ASC(IF(申請書!$AF$112="-","",申請書!$AF$112))</f>
        <v/>
      </c>
      <c r="QU2" s="74" t="str">
        <f>IF(AND(申請書!$AG$7=項目リスト!$D$2,申請書!$X$112="有"),1,"")</f>
        <v/>
      </c>
      <c r="QV2" s="77" t="str">
        <f>IF(申請書!$A$113=項目リスト!$F$2,1,"")</f>
        <v/>
      </c>
      <c r="QW2" s="77" t="str">
        <f>IF(申請書!$C$113="","",申請書!$C$113)</f>
        <v/>
      </c>
      <c r="QX2" s="77" t="str">
        <f>IF(申請書!$I$113=項目リスト!$C$2,1,IF(申請書!$I$113=項目リスト!$C$3,2,""))</f>
        <v/>
      </c>
      <c r="QY2" s="77" t="str">
        <f>ASC(IF(申請書!$N$113="","",申請書!$N$113))</f>
        <v/>
      </c>
      <c r="RG2" s="77" t="str">
        <f>ASC(IF(申請書!$K$113="","",申請書!$K$113))</f>
        <v/>
      </c>
      <c r="RH2" s="77" t="str">
        <f>ASC(IF(OR(申請書!$S$113="-",申請書!$S$113="該当なし",申請書!$S$113="未入力"),"",申請書!$S$113))</f>
        <v/>
      </c>
      <c r="RI2" s="77" t="str">
        <f>ASC(IF(申請書!$AF$113="-","",申請書!$AF$113))</f>
        <v/>
      </c>
      <c r="RJ2" s="77" t="str">
        <f>IF(AND(申請書!$AG$7=項目リスト!$D$2,申請書!$X$113="有"),1,"")</f>
        <v/>
      </c>
      <c r="RK2" s="74" t="str">
        <f>IF(申請書!$A$114=項目リスト!$F$2,1,"")</f>
        <v/>
      </c>
      <c r="RL2" s="74" t="str">
        <f>IF(申請書!$C$114="","",申請書!$C$114)</f>
        <v/>
      </c>
      <c r="RM2" s="74" t="str">
        <f>IF(申請書!$I$114=項目リスト!$C$2,1,IF(申請書!$I$114=項目リスト!$C$3,2,""))</f>
        <v/>
      </c>
      <c r="RN2" s="74" t="str">
        <f>ASC(IF(申請書!$N$114="","",申請書!$N$114))</f>
        <v/>
      </c>
      <c r="RO2" s="74"/>
      <c r="RP2" s="74"/>
      <c r="RQ2" s="74"/>
      <c r="RR2" s="74"/>
      <c r="RS2" s="74"/>
      <c r="RT2" s="74"/>
      <c r="RU2" s="74"/>
      <c r="RV2" s="74" t="str">
        <f>ASC(IF(申請書!$K$114="","",申請書!$K$114))</f>
        <v/>
      </c>
      <c r="RW2" s="74" t="str">
        <f>ASC(IF(OR(申請書!$S$114="-",申請書!$S$114="該当なし",申請書!$S$114="未入力"),"",申請書!$S$114))</f>
        <v/>
      </c>
      <c r="RX2" s="74" t="str">
        <f>ASC(IF(申請書!$AF$114="-","",申請書!$AF$114))</f>
        <v/>
      </c>
      <c r="RY2" s="74" t="str">
        <f>IF(AND(申請書!$AG$7=項目リスト!$D$2,申請書!$X$114="有"),1,"")</f>
        <v/>
      </c>
    </row>
  </sheetData>
  <autoFilter ref="A1:SG1" xr:uid="{EDCEC775-637D-4E51-86C1-9731030C583E}"/>
  <phoneticPr fontId="4"/>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申請書</vt:lpstr>
      <vt:lpstr>工事成績評点(市内業者のみ)</vt:lpstr>
      <vt:lpstr>項目リスト</vt:lpstr>
      <vt:lpstr>点数リスト</vt:lpstr>
      <vt:lpstr>入力情報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安宅　千乃</cp:lastModifiedBy>
  <cp:lastPrinted>2024-12-25T05:56:19Z</cp:lastPrinted>
  <dcterms:created xsi:type="dcterms:W3CDTF">2023-03-31T02:47:01Z</dcterms:created>
  <dcterms:modified xsi:type="dcterms:W3CDTF">2025-03-31T00:53:29Z</dcterms:modified>
</cp:coreProperties>
</file>