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6020_埋蔵文化財センター\020_発掘調査\R08年度\001_南新保遺跡群\発掘委託\01発注書類\R8公告\"/>
    </mc:Choice>
  </mc:AlternateContent>
  <xr:revisionPtr revIDLastSave="0" documentId="13_ncr:1_{191BBB65-CDDE-44CC-9D80-964D1198D81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表紙" sheetId="1" r:id="rId1"/>
    <sheet name="積算表" sheetId="4" r:id="rId2"/>
    <sheet name="代価表" sheetId="8" r:id="rId3"/>
  </sheets>
  <definedNames>
    <definedName name="_xlnm.Print_Area" localSheetId="1">積算表!$A$1:$I$58</definedName>
    <definedName name="_xlnm.Print_Area" localSheetId="2">代価表!$A$1:$N$654</definedName>
    <definedName name="_xlnm.Print_Area" localSheetId="0">表紙!$A$1:$H$43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J37" i="8"/>
  <c r="C37" i="8" s="1"/>
  <c r="R4" i="8"/>
  <c r="C6" i="8" s="1"/>
  <c r="C5" i="8"/>
  <c r="E151" i="8" l="1"/>
  <c r="J68" i="8"/>
  <c r="J71" i="8" s="1"/>
  <c r="J26" i="8"/>
  <c r="J28" i="8" s="1"/>
  <c r="H191" i="8"/>
  <c r="J78" i="8" l="1"/>
  <c r="J82" i="8"/>
  <c r="J75" i="8"/>
  <c r="J76" i="8"/>
  <c r="J81" i="8"/>
  <c r="J74" i="8"/>
  <c r="J70" i="8"/>
  <c r="J80" i="8"/>
  <c r="J73" i="8"/>
  <c r="J79" i="8"/>
  <c r="J72" i="8"/>
  <c r="J77" i="8"/>
  <c r="M191" i="8"/>
  <c r="C25" i="8" l="1"/>
  <c r="C28" i="8" l="1"/>
  <c r="J29" i="8"/>
  <c r="C29" i="8" s="1"/>
  <c r="J30" i="8"/>
  <c r="C30" i="8" s="1"/>
  <c r="C8" i="8" l="1"/>
  <c r="C50" i="4" l="1"/>
  <c r="H39" i="8"/>
  <c r="C26" i="4" l="1"/>
  <c r="H71" i="8"/>
  <c r="C132" i="8"/>
  <c r="J133" i="8" s="1"/>
  <c r="C133" i="8" s="1"/>
  <c r="C27" i="4" l="1"/>
  <c r="E130" i="8" l="1"/>
  <c r="H207" i="8"/>
  <c r="M207" i="8"/>
  <c r="H223" i="8"/>
  <c r="M223" i="8"/>
  <c r="H70" i="8" l="1"/>
  <c r="E89" i="8"/>
  <c r="E109" i="8"/>
  <c r="J51" i="8" l="1"/>
  <c r="C51" i="8" s="1"/>
  <c r="H40" i="8"/>
  <c r="J31" i="8"/>
  <c r="C31" i="8" s="1"/>
  <c r="J32" i="8"/>
  <c r="C32" i="8" s="1"/>
  <c r="J33" i="8"/>
  <c r="C33" i="8" s="1"/>
  <c r="J34" i="8"/>
  <c r="C34" i="8" s="1"/>
  <c r="J35" i="8"/>
  <c r="C35" i="8" s="1"/>
  <c r="C36" i="8" l="1"/>
  <c r="C111" i="8"/>
  <c r="C113" i="8" l="1"/>
  <c r="C68" i="8"/>
  <c r="C70" i="8"/>
  <c r="J112" i="8"/>
  <c r="C112" i="8" s="1"/>
  <c r="M479" i="8"/>
  <c r="E46" i="8" l="1"/>
  <c r="E66" i="8" s="1"/>
  <c r="E23" i="8"/>
  <c r="C71" i="8" l="1"/>
  <c r="C72" i="8"/>
  <c r="N44" i="8"/>
  <c r="N64" i="8" s="1"/>
  <c r="N87" i="8" s="1"/>
  <c r="N107" i="8" s="1"/>
  <c r="N128" i="8" s="1"/>
  <c r="N149" i="8" s="1"/>
  <c r="N169" i="8" s="1"/>
  <c r="N201" i="8" l="1"/>
  <c r="N217" i="8" s="1"/>
  <c r="C73" i="8"/>
  <c r="H479" i="8"/>
  <c r="M494" i="8"/>
  <c r="H494" i="8"/>
  <c r="M599" i="8"/>
  <c r="M584" i="8"/>
  <c r="H599" i="8"/>
  <c r="H584" i="8"/>
  <c r="C40" i="8"/>
  <c r="C39" i="8"/>
  <c r="C38" i="8"/>
  <c r="J27" i="8"/>
  <c r="C27" i="8" s="1"/>
  <c r="C26" i="8"/>
  <c r="N233" i="8" l="1"/>
  <c r="N248" i="8" s="1"/>
  <c r="N263" i="8" s="1"/>
  <c r="N278" i="8" s="1"/>
  <c r="N293" i="8" s="1"/>
  <c r="N308" i="8" s="1"/>
  <c r="N323" i="8" s="1"/>
  <c r="N338" i="8" s="1"/>
  <c r="N353" i="8" s="1"/>
  <c r="N368" i="8" s="1"/>
  <c r="N383" i="8" s="1"/>
  <c r="N398" i="8" s="1"/>
  <c r="N413" i="8" s="1"/>
  <c r="N428" i="8" s="1"/>
  <c r="N443" i="8" s="1"/>
  <c r="N458" i="8" s="1"/>
  <c r="N473" i="8" s="1"/>
  <c r="N488" i="8" s="1"/>
  <c r="N503" i="8" s="1"/>
  <c r="N518" i="8" s="1"/>
  <c r="N533" i="8" s="1"/>
  <c r="N548" i="8" s="1"/>
  <c r="N563" i="8" s="1"/>
  <c r="N578" i="8" s="1"/>
  <c r="N593" i="8" s="1"/>
  <c r="N608" i="8" s="1"/>
  <c r="N623" i="8" s="1"/>
  <c r="N638" i="8" s="1"/>
  <c r="N653" i="8" s="1"/>
  <c r="C74" i="8" l="1"/>
  <c r="C75" i="8" l="1"/>
  <c r="C76" i="8" l="1"/>
  <c r="C77" i="8" l="1"/>
  <c r="C78" i="8" l="1"/>
  <c r="C45" i="4" l="1"/>
  <c r="C46" i="4"/>
  <c r="C47" i="4"/>
  <c r="C48" i="4"/>
  <c r="C44" i="4"/>
  <c r="C38" i="4"/>
  <c r="C41" i="4" s="1"/>
  <c r="C37" i="4"/>
  <c r="C36" i="4"/>
  <c r="C35" i="4"/>
  <c r="C34" i="4"/>
  <c r="C33" i="4"/>
  <c r="C79" i="8" l="1"/>
  <c r="C80" i="8" l="1"/>
  <c r="C81" i="8" l="1"/>
  <c r="C82" i="8"/>
  <c r="K41" i="4" l="1"/>
  <c r="L41" i="4" s="1"/>
  <c r="K51" i="4" s="1"/>
  <c r="N53" i="4" l="1"/>
  <c r="O53" i="4" s="1"/>
  <c r="K54" i="4" l="1"/>
  <c r="L54" i="4" s="1"/>
  <c r="K55" i="4" s="1"/>
  <c r="N15" i="4" l="1"/>
  <c r="O15" i="4" s="1"/>
  <c r="N18" i="4" l="1"/>
</calcChain>
</file>

<file path=xl/sharedStrings.xml><?xml version="1.0" encoding="utf-8"?>
<sst xmlns="http://schemas.openxmlformats.org/spreadsheetml/2006/main" count="1764" uniqueCount="345">
  <si>
    <t>設　計</t>
    <rPh sb="0" eb="1">
      <t>セツ</t>
    </rPh>
    <rPh sb="2" eb="3">
      <t>ケイ</t>
    </rPh>
    <phoneticPr fontId="4"/>
  </si>
  <si>
    <t>第　　　号</t>
    <rPh sb="0" eb="1">
      <t>ダイ</t>
    </rPh>
    <rPh sb="4" eb="5">
      <t>ゴウ</t>
    </rPh>
    <phoneticPr fontId="4"/>
  </si>
  <si>
    <t>番　号</t>
    <rPh sb="0" eb="1">
      <t>バン</t>
    </rPh>
    <rPh sb="2" eb="3">
      <t>ゴウ</t>
    </rPh>
    <phoneticPr fontId="4"/>
  </si>
  <si>
    <t>課　長</t>
    <rPh sb="0" eb="1">
      <t>カ</t>
    </rPh>
    <rPh sb="2" eb="3">
      <t>チョウ</t>
    </rPh>
    <phoneticPr fontId="4"/>
  </si>
  <si>
    <t>補　佐</t>
    <rPh sb="0" eb="1">
      <t>ホ</t>
    </rPh>
    <rPh sb="2" eb="3">
      <t>タスク</t>
    </rPh>
    <phoneticPr fontId="4"/>
  </si>
  <si>
    <t>設計者</t>
    <rPh sb="0" eb="3">
      <t>セッケイシャ</t>
    </rPh>
    <phoneticPr fontId="4"/>
  </si>
  <si>
    <t>委 託 設 計 書</t>
    <rPh sb="0" eb="1">
      <t>イ</t>
    </rPh>
    <rPh sb="2" eb="3">
      <t>コトヅケ</t>
    </rPh>
    <rPh sb="4" eb="5">
      <t>セツ</t>
    </rPh>
    <rPh sb="6" eb="7">
      <t>ケイ</t>
    </rPh>
    <rPh sb="8" eb="9">
      <t>ショ</t>
    </rPh>
    <phoneticPr fontId="4"/>
  </si>
  <si>
    <t>請負箇所</t>
    <rPh sb="0" eb="2">
      <t>ウケオイ</t>
    </rPh>
    <rPh sb="2" eb="4">
      <t>カショ</t>
    </rPh>
    <phoneticPr fontId="4"/>
  </si>
  <si>
    <t>業 務 名</t>
    <rPh sb="0" eb="1">
      <t>ギョウ</t>
    </rPh>
    <rPh sb="2" eb="3">
      <t>ツトム</t>
    </rPh>
    <rPh sb="4" eb="5">
      <t>メイ</t>
    </rPh>
    <phoneticPr fontId="4"/>
  </si>
  <si>
    <r>
      <t>一金</t>
    </r>
    <r>
      <rPr>
        <sz val="22"/>
        <rFont val="ＭＳ ゴシック"/>
        <family val="3"/>
        <charset val="128"/>
      </rPr>
      <t>　　</t>
    </r>
    <r>
      <rPr>
        <sz val="22"/>
        <rFont val="Arial"/>
        <family val="2"/>
      </rPr>
      <t/>
    </r>
    <rPh sb="0" eb="1">
      <t>イッ</t>
    </rPh>
    <rPh sb="1" eb="2">
      <t>キン</t>
    </rPh>
    <phoneticPr fontId="4"/>
  </si>
  <si>
    <t>委 託 額</t>
    <rPh sb="0" eb="1">
      <t>クワシ</t>
    </rPh>
    <rPh sb="2" eb="3">
      <t>コトヅケ</t>
    </rPh>
    <rPh sb="4" eb="5">
      <t>ガク</t>
    </rPh>
    <phoneticPr fontId="4"/>
  </si>
  <si>
    <t>消費税相当額</t>
    <rPh sb="0" eb="3">
      <t>ショウヒゼイ</t>
    </rPh>
    <rPh sb="3" eb="6">
      <t>ソウトウガク</t>
    </rPh>
    <phoneticPr fontId="4"/>
  </si>
  <si>
    <t>業務概要</t>
    <rPh sb="0" eb="2">
      <t>ギョウム</t>
    </rPh>
    <rPh sb="2" eb="4">
      <t>ガイヨウ</t>
    </rPh>
    <phoneticPr fontId="4"/>
  </si>
  <si>
    <t>委託箇所図</t>
    <rPh sb="0" eb="2">
      <t>イタク</t>
    </rPh>
    <rPh sb="2" eb="4">
      <t>カショ</t>
    </rPh>
    <rPh sb="4" eb="5">
      <t>ズ</t>
    </rPh>
    <phoneticPr fontId="4"/>
  </si>
  <si>
    <t>別添位置図のとおり</t>
    <rPh sb="0" eb="2">
      <t>ベッテン</t>
    </rPh>
    <rPh sb="2" eb="4">
      <t>イチ</t>
    </rPh>
    <rPh sb="4" eb="5">
      <t>ズ</t>
    </rPh>
    <phoneticPr fontId="4"/>
  </si>
  <si>
    <t>設　計　用　紙</t>
    <rPh sb="0" eb="1">
      <t>セツ</t>
    </rPh>
    <rPh sb="2" eb="3">
      <t>ケイ</t>
    </rPh>
    <rPh sb="4" eb="5">
      <t>ヨウ</t>
    </rPh>
    <rPh sb="6" eb="7">
      <t>カミ</t>
    </rPh>
    <phoneticPr fontId="4"/>
  </si>
  <si>
    <t xml:space="preserve">   金 沢 市 役 所</t>
    <rPh sb="3" eb="4">
      <t>キン</t>
    </rPh>
    <rPh sb="5" eb="6">
      <t>サワ</t>
    </rPh>
    <rPh sb="7" eb="8">
      <t>シ</t>
    </rPh>
    <rPh sb="9" eb="10">
      <t>ヤク</t>
    </rPh>
    <rPh sb="11" eb="12">
      <t>トコロ</t>
    </rPh>
    <phoneticPr fontId="4"/>
  </si>
  <si>
    <t>一．業務は特記仕様書、設計内訳書に基づき施行すること。</t>
    <rPh sb="0" eb="1">
      <t>イチ</t>
    </rPh>
    <rPh sb="2" eb="4">
      <t>ギョウム</t>
    </rPh>
    <rPh sb="5" eb="7">
      <t>トッキ</t>
    </rPh>
    <rPh sb="7" eb="10">
      <t>シヨウショ</t>
    </rPh>
    <rPh sb="11" eb="13">
      <t>セッケイ</t>
    </rPh>
    <rPh sb="13" eb="16">
      <t>ウチワケショ</t>
    </rPh>
    <rPh sb="17" eb="18">
      <t>モト</t>
    </rPh>
    <rPh sb="20" eb="22">
      <t>シコウ</t>
    </rPh>
    <phoneticPr fontId="4"/>
  </si>
  <si>
    <t>二．別紙特記仕様書以外の事項については、係員の指示による。</t>
    <rPh sb="0" eb="1">
      <t>2</t>
    </rPh>
    <rPh sb="2" eb="4">
      <t>ベッシ</t>
    </rPh>
    <rPh sb="4" eb="6">
      <t>トッキ</t>
    </rPh>
    <rPh sb="6" eb="9">
      <t>シヨウショ</t>
    </rPh>
    <rPh sb="9" eb="11">
      <t>イガイ</t>
    </rPh>
    <rPh sb="12" eb="14">
      <t>ジコウ</t>
    </rPh>
    <rPh sb="20" eb="22">
      <t>カカリイン</t>
    </rPh>
    <rPh sb="23" eb="25">
      <t>シジ</t>
    </rPh>
    <phoneticPr fontId="4"/>
  </si>
  <si>
    <t>対象：</t>
    <rPh sb="0" eb="2">
      <t>タイショウ</t>
    </rPh>
    <phoneticPr fontId="4"/>
  </si>
  <si>
    <t>品　　名</t>
    <rPh sb="0" eb="1">
      <t>シナ</t>
    </rPh>
    <rPh sb="3" eb="4">
      <t>メイ</t>
    </rPh>
    <phoneticPr fontId="4"/>
  </si>
  <si>
    <t>規　　格</t>
    <rPh sb="0" eb="1">
      <t>キ</t>
    </rPh>
    <rPh sb="3" eb="4">
      <t>カク</t>
    </rPh>
    <phoneticPr fontId="4"/>
  </si>
  <si>
    <t>数　量</t>
    <rPh sb="0" eb="1">
      <t>カズ</t>
    </rPh>
    <rPh sb="2" eb="3">
      <t>リョウ</t>
    </rPh>
    <phoneticPr fontId="4"/>
  </si>
  <si>
    <t>単　位</t>
    <rPh sb="0" eb="1">
      <t>タン</t>
    </rPh>
    <rPh sb="2" eb="3">
      <t>クライ</t>
    </rPh>
    <phoneticPr fontId="4"/>
  </si>
  <si>
    <t>単　価</t>
    <rPh sb="0" eb="1">
      <t>タン</t>
    </rPh>
    <rPh sb="2" eb="3">
      <t>アタイ</t>
    </rPh>
    <phoneticPr fontId="4"/>
  </si>
  <si>
    <t>金　　額</t>
    <rPh sb="0" eb="1">
      <t>キン</t>
    </rPh>
    <rPh sb="3" eb="4">
      <t>ガク</t>
    </rPh>
    <phoneticPr fontId="4"/>
  </si>
  <si>
    <t>備　　考</t>
    <rPh sb="0" eb="1">
      <t>ビ</t>
    </rPh>
    <rPh sb="3" eb="4">
      <t>コウ</t>
    </rPh>
    <phoneticPr fontId="4"/>
  </si>
  <si>
    <t>代価表１</t>
    <rPh sb="0" eb="2">
      <t>ダイカ</t>
    </rPh>
    <rPh sb="2" eb="3">
      <t>ヒョウ</t>
    </rPh>
    <phoneticPr fontId="4"/>
  </si>
  <si>
    <t>代価表２</t>
    <rPh sb="0" eb="2">
      <t>ダイカ</t>
    </rPh>
    <rPh sb="2" eb="3">
      <t>ヒョウ</t>
    </rPh>
    <phoneticPr fontId="4"/>
  </si>
  <si>
    <t>代価表３</t>
    <rPh sb="0" eb="2">
      <t>ダイカ</t>
    </rPh>
    <rPh sb="2" eb="3">
      <t>ヒョウ</t>
    </rPh>
    <phoneticPr fontId="4"/>
  </si>
  <si>
    <t>回</t>
    <rPh sb="0" eb="1">
      <t>カイ</t>
    </rPh>
    <phoneticPr fontId="4"/>
  </si>
  <si>
    <t>代価表４</t>
    <rPh sb="0" eb="2">
      <t>ダイカ</t>
    </rPh>
    <rPh sb="2" eb="3">
      <t>ヒョウ</t>
    </rPh>
    <phoneticPr fontId="4"/>
  </si>
  <si>
    <t>代価表５</t>
    <rPh sb="0" eb="2">
      <t>ダイカ</t>
    </rPh>
    <rPh sb="2" eb="3">
      <t>ヒョウ</t>
    </rPh>
    <phoneticPr fontId="4"/>
  </si>
  <si>
    <t>枚</t>
    <rPh sb="0" eb="1">
      <t>マイ</t>
    </rPh>
    <phoneticPr fontId="4"/>
  </si>
  <si>
    <t>代価表６</t>
    <rPh sb="0" eb="2">
      <t>ダイカ</t>
    </rPh>
    <rPh sb="2" eb="3">
      <t>ヒョウ</t>
    </rPh>
    <phoneticPr fontId="4"/>
  </si>
  <si>
    <t>代価表７</t>
    <rPh sb="0" eb="2">
      <t>ダイカ</t>
    </rPh>
    <rPh sb="2" eb="3">
      <t>ヒョウ</t>
    </rPh>
    <phoneticPr fontId="4"/>
  </si>
  <si>
    <t>代価表８</t>
    <rPh sb="0" eb="2">
      <t>ダイカ</t>
    </rPh>
    <rPh sb="2" eb="3">
      <t>ヒョウ</t>
    </rPh>
    <phoneticPr fontId="4"/>
  </si>
  <si>
    <t>代価表９</t>
    <rPh sb="0" eb="2">
      <t>ダイカ</t>
    </rPh>
    <rPh sb="2" eb="3">
      <t>ヒョウ</t>
    </rPh>
    <phoneticPr fontId="4"/>
  </si>
  <si>
    <t>点</t>
    <rPh sb="0" eb="1">
      <t>テン</t>
    </rPh>
    <phoneticPr fontId="4"/>
  </si>
  <si>
    <t>代価表11</t>
    <rPh sb="0" eb="2">
      <t>ダイカ</t>
    </rPh>
    <rPh sb="2" eb="3">
      <t>ヒョウ</t>
    </rPh>
    <phoneticPr fontId="4"/>
  </si>
  <si>
    <t>代価表12</t>
    <rPh sb="0" eb="2">
      <t>ダイカ</t>
    </rPh>
    <rPh sb="2" eb="3">
      <t>ヒョウ</t>
    </rPh>
    <phoneticPr fontId="4"/>
  </si>
  <si>
    <t>代価表13</t>
    <rPh sb="0" eb="2">
      <t>ダイカ</t>
    </rPh>
    <rPh sb="2" eb="3">
      <t>ヒョウ</t>
    </rPh>
    <phoneticPr fontId="4"/>
  </si>
  <si>
    <t>代価表14</t>
    <rPh sb="0" eb="2">
      <t>ダイカ</t>
    </rPh>
    <rPh sb="2" eb="3">
      <t>ヒョウ</t>
    </rPh>
    <phoneticPr fontId="4"/>
  </si>
  <si>
    <t>代価表15</t>
    <rPh sb="0" eb="2">
      <t>ダイカ</t>
    </rPh>
    <rPh sb="2" eb="3">
      <t>ヒョウ</t>
    </rPh>
    <phoneticPr fontId="4"/>
  </si>
  <si>
    <t>代価表16</t>
    <rPh sb="0" eb="2">
      <t>ダイカ</t>
    </rPh>
    <rPh sb="2" eb="3">
      <t>ヒョウ</t>
    </rPh>
    <phoneticPr fontId="4"/>
  </si>
  <si>
    <t>代価表17</t>
    <rPh sb="0" eb="2">
      <t>ダイカ</t>
    </rPh>
    <rPh sb="2" eb="3">
      <t>ヒョウ</t>
    </rPh>
    <phoneticPr fontId="4"/>
  </si>
  <si>
    <t>代価表18</t>
    <rPh sb="0" eb="2">
      <t>ダイカ</t>
    </rPh>
    <rPh sb="2" eb="3">
      <t>ヒョウ</t>
    </rPh>
    <phoneticPr fontId="4"/>
  </si>
  <si>
    <t>代価表19</t>
    <rPh sb="0" eb="2">
      <t>ダイカ</t>
    </rPh>
    <rPh sb="2" eb="3">
      <t>ヒョウ</t>
    </rPh>
    <phoneticPr fontId="4"/>
  </si>
  <si>
    <t>代価表20</t>
    <rPh sb="0" eb="2">
      <t>ダイカ</t>
    </rPh>
    <rPh sb="2" eb="3">
      <t>ヒョウ</t>
    </rPh>
    <phoneticPr fontId="4"/>
  </si>
  <si>
    <t>代価表21</t>
    <rPh sb="0" eb="2">
      <t>ダイカ</t>
    </rPh>
    <rPh sb="2" eb="3">
      <t>ヒョウ</t>
    </rPh>
    <phoneticPr fontId="4"/>
  </si>
  <si>
    <t>代価表22</t>
    <rPh sb="0" eb="2">
      <t>ダイカ</t>
    </rPh>
    <rPh sb="2" eb="3">
      <t>ヒョウ</t>
    </rPh>
    <phoneticPr fontId="4"/>
  </si>
  <si>
    <t>代価表23</t>
    <rPh sb="0" eb="2">
      <t>ダイカ</t>
    </rPh>
    <rPh sb="2" eb="3">
      <t>ヒョウ</t>
    </rPh>
    <phoneticPr fontId="4"/>
  </si>
  <si>
    <t>　撮影</t>
    <rPh sb="1" eb="3">
      <t>サツエイ</t>
    </rPh>
    <phoneticPr fontId="4"/>
  </si>
  <si>
    <t>代価表24</t>
    <rPh sb="0" eb="2">
      <t>ダイカ</t>
    </rPh>
    <rPh sb="2" eb="3">
      <t>ヒョウ</t>
    </rPh>
    <phoneticPr fontId="4"/>
  </si>
  <si>
    <t>代価表25</t>
    <rPh sb="0" eb="2">
      <t>ダイカ</t>
    </rPh>
    <rPh sb="2" eb="3">
      <t>ヒョウ</t>
    </rPh>
    <phoneticPr fontId="4"/>
  </si>
  <si>
    <t>代価表26</t>
    <rPh sb="0" eb="2">
      <t>ダイカ</t>
    </rPh>
    <rPh sb="2" eb="3">
      <t>ヒョウ</t>
    </rPh>
    <phoneticPr fontId="4"/>
  </si>
  <si>
    <t>代価表27</t>
    <rPh sb="0" eb="2">
      <t>ダイカ</t>
    </rPh>
    <rPh sb="2" eb="3">
      <t>ヒョウ</t>
    </rPh>
    <phoneticPr fontId="4"/>
  </si>
  <si>
    <t>代価表28</t>
    <rPh sb="0" eb="2">
      <t>ダイカ</t>
    </rPh>
    <rPh sb="2" eb="3">
      <t>ヒョウ</t>
    </rPh>
    <phoneticPr fontId="4"/>
  </si>
  <si>
    <t>代価表29</t>
    <rPh sb="0" eb="2">
      <t>ダイカ</t>
    </rPh>
    <rPh sb="2" eb="3">
      <t>ヒョウ</t>
    </rPh>
    <phoneticPr fontId="4"/>
  </si>
  <si>
    <t>代価表30</t>
    <rPh sb="0" eb="2">
      <t>ダイカ</t>
    </rPh>
    <rPh sb="2" eb="3">
      <t>ヒョウ</t>
    </rPh>
    <phoneticPr fontId="4"/>
  </si>
  <si>
    <t>代価表31</t>
    <rPh sb="0" eb="2">
      <t>ダイカ</t>
    </rPh>
    <rPh sb="2" eb="3">
      <t>ヒョウ</t>
    </rPh>
    <phoneticPr fontId="4"/>
  </si>
  <si>
    <t>人</t>
    <rPh sb="0" eb="1">
      <t>ニン</t>
    </rPh>
    <phoneticPr fontId="4"/>
  </si>
  <si>
    <t>合    計</t>
    <rPh sb="0" eb="1">
      <t>ゴウ</t>
    </rPh>
    <rPh sb="5" eb="6">
      <t>ケイ</t>
    </rPh>
    <phoneticPr fontId="4"/>
  </si>
  <si>
    <t>再　　計</t>
    <rPh sb="0" eb="1">
      <t>サイ</t>
    </rPh>
    <rPh sb="3" eb="4">
      <t>ケイ</t>
    </rPh>
    <phoneticPr fontId="4"/>
  </si>
  <si>
    <t>代 価 表 一 覧</t>
    <rPh sb="0" eb="1">
      <t>ダイ</t>
    </rPh>
    <rPh sb="2" eb="3">
      <t>アタイ</t>
    </rPh>
    <rPh sb="4" eb="5">
      <t>ヒョウ</t>
    </rPh>
    <rPh sb="6" eb="7">
      <t>イチ</t>
    </rPh>
    <rPh sb="8" eb="9">
      <t>ラン</t>
    </rPh>
    <phoneticPr fontId="4"/>
  </si>
  <si>
    <t>変化率
数量</t>
    <rPh sb="0" eb="3">
      <t>ヘンカリツ</t>
    </rPh>
    <rPh sb="4" eb="6">
      <t>スウリョウ</t>
    </rPh>
    <phoneticPr fontId="4"/>
  </si>
  <si>
    <t>直接人件費</t>
    <rPh sb="0" eb="2">
      <t>チョクセツ</t>
    </rPh>
    <rPh sb="2" eb="5">
      <t>ジンケンヒ</t>
    </rPh>
    <phoneticPr fontId="4"/>
  </si>
  <si>
    <t>測量主任技師</t>
    <rPh sb="0" eb="2">
      <t>ソクリョウ</t>
    </rPh>
    <rPh sb="2" eb="4">
      <t>シュニン</t>
    </rPh>
    <rPh sb="4" eb="6">
      <t>ギシ</t>
    </rPh>
    <phoneticPr fontId="4"/>
  </si>
  <si>
    <t>測量技師</t>
    <rPh sb="0" eb="2">
      <t>ソクリョウ</t>
    </rPh>
    <rPh sb="2" eb="4">
      <t>ギシ</t>
    </rPh>
    <phoneticPr fontId="4"/>
  </si>
  <si>
    <t>測量技師補</t>
    <rPh sb="0" eb="2">
      <t>ソクリョウ</t>
    </rPh>
    <rPh sb="2" eb="4">
      <t>ギシ</t>
    </rPh>
    <rPh sb="4" eb="5">
      <t>ホ</t>
    </rPh>
    <phoneticPr fontId="4"/>
  </si>
  <si>
    <t>測量助手</t>
    <rPh sb="0" eb="2">
      <t>ソクリョウ</t>
    </rPh>
    <rPh sb="2" eb="4">
      <t>ジョシュ</t>
    </rPh>
    <phoneticPr fontId="4"/>
  </si>
  <si>
    <t>労務費</t>
    <rPh sb="0" eb="3">
      <t>ロウムヒ</t>
    </rPh>
    <phoneticPr fontId="4"/>
  </si>
  <si>
    <t>普通作業員</t>
    <rPh sb="0" eb="2">
      <t>フツウ</t>
    </rPh>
    <rPh sb="2" eb="5">
      <t>サギョウイン</t>
    </rPh>
    <phoneticPr fontId="4"/>
  </si>
  <si>
    <t>機械経費</t>
    <rPh sb="0" eb="2">
      <t>キカイ</t>
    </rPh>
    <rPh sb="2" eb="4">
      <t>ケイヒ</t>
    </rPh>
    <phoneticPr fontId="4"/>
  </si>
  <si>
    <t>直接人件費の</t>
    <rPh sb="0" eb="2">
      <t>チョクセツ</t>
    </rPh>
    <rPh sb="2" eb="5">
      <t>ジンケンヒ</t>
    </rPh>
    <phoneticPr fontId="4"/>
  </si>
  <si>
    <t>％</t>
    <phoneticPr fontId="4"/>
  </si>
  <si>
    <t>通信運搬費</t>
    <rPh sb="0" eb="2">
      <t>ツウシン</t>
    </rPh>
    <rPh sb="2" eb="5">
      <t>ウンパンヒ</t>
    </rPh>
    <phoneticPr fontId="4"/>
  </si>
  <si>
    <t>材料費</t>
    <rPh sb="0" eb="3">
      <t>ザイリョウヒ</t>
    </rPh>
    <phoneticPr fontId="4"/>
  </si>
  <si>
    <t>精度管理費</t>
    <rPh sb="0" eb="2">
      <t>セイド</t>
    </rPh>
    <rPh sb="2" eb="5">
      <t>カンリヒ</t>
    </rPh>
    <phoneticPr fontId="4"/>
  </si>
  <si>
    <t>直接人件費・
労務費･機械経費の</t>
    <rPh sb="0" eb="2">
      <t>チョクセツ</t>
    </rPh>
    <rPh sb="2" eb="5">
      <t>ジンケンヒ</t>
    </rPh>
    <rPh sb="7" eb="10">
      <t>ロウムヒ</t>
    </rPh>
    <rPh sb="11" eb="13">
      <t>キカイ</t>
    </rPh>
    <rPh sb="13" eb="15">
      <t>ケイヒ</t>
    </rPh>
    <phoneticPr fontId="4"/>
  </si>
  <si>
    <t>計</t>
    <rPh sb="0" eb="1">
      <t>ケイ</t>
    </rPh>
    <phoneticPr fontId="4"/>
  </si>
  <si>
    <t>式</t>
    <rPh sb="0" eb="1">
      <t>シキ</t>
    </rPh>
    <phoneticPr fontId="4"/>
  </si>
  <si>
    <t>測量諸経費</t>
    <rPh sb="0" eb="2">
      <t>ソクリョウ</t>
    </rPh>
    <rPh sb="2" eb="5">
      <t>ショケイヒ</t>
    </rPh>
    <phoneticPr fontId="4"/>
  </si>
  <si>
    <t>％</t>
    <phoneticPr fontId="4"/>
  </si>
  <si>
    <t>　機械経費</t>
    <rPh sb="1" eb="3">
      <t>キカイ</t>
    </rPh>
    <rPh sb="3" eb="5">
      <t>ケイヒ</t>
    </rPh>
    <phoneticPr fontId="4"/>
  </si>
  <si>
    <t>　仮設費</t>
    <rPh sb="1" eb="3">
      <t>カセツ</t>
    </rPh>
    <rPh sb="3" eb="4">
      <t>ヒ</t>
    </rPh>
    <phoneticPr fontId="4"/>
  </si>
  <si>
    <t>　光熱水費及び通信運搬費</t>
    <rPh sb="1" eb="5">
      <t>コウネツスイヒ</t>
    </rPh>
    <rPh sb="5" eb="6">
      <t>オヨ</t>
    </rPh>
    <rPh sb="7" eb="9">
      <t>ツウシン</t>
    </rPh>
    <rPh sb="9" eb="11">
      <t>ウンパン</t>
    </rPh>
    <rPh sb="11" eb="12">
      <t>ヒ</t>
    </rPh>
    <phoneticPr fontId="4"/>
  </si>
  <si>
    <t>野外発掘調査諸経費</t>
    <rPh sb="0" eb="2">
      <t>ヤガイ</t>
    </rPh>
    <rPh sb="2" eb="4">
      <t>ハックツ</t>
    </rPh>
    <rPh sb="4" eb="6">
      <t>チョウサ</t>
    </rPh>
    <rPh sb="6" eb="9">
      <t>ショケイヒ</t>
    </rPh>
    <phoneticPr fontId="4"/>
  </si>
  <si>
    <t>測量費</t>
    <rPh sb="0" eb="3">
      <t>ソクリョウヒ</t>
    </rPh>
    <phoneticPr fontId="4"/>
  </si>
  <si>
    <t>　グリッド測量</t>
    <rPh sb="5" eb="7">
      <t>ソクリョウ</t>
    </rPh>
    <phoneticPr fontId="4"/>
  </si>
  <si>
    <t>基準杭</t>
    <rPh sb="0" eb="2">
      <t>キジュン</t>
    </rPh>
    <rPh sb="2" eb="3">
      <t>クイ</t>
    </rPh>
    <phoneticPr fontId="4"/>
  </si>
  <si>
    <t>格子杭</t>
    <rPh sb="0" eb="2">
      <t>コウシ</t>
    </rPh>
    <rPh sb="2" eb="3">
      <t>クイ</t>
    </rPh>
    <phoneticPr fontId="4"/>
  </si>
  <si>
    <t>フィルム現像・編集</t>
    <rPh sb="4" eb="6">
      <t>ゲンゾウ</t>
    </rPh>
    <rPh sb="7" eb="9">
      <t>ヘンシュウ</t>
    </rPh>
    <phoneticPr fontId="4"/>
  </si>
  <si>
    <t>密着印画焼付処理</t>
    <rPh sb="0" eb="2">
      <t>ミッチャク</t>
    </rPh>
    <rPh sb="2" eb="4">
      <t>インガ</t>
    </rPh>
    <rPh sb="4" eb="5">
      <t>ヤ</t>
    </rPh>
    <rPh sb="5" eb="6">
      <t>ツ</t>
    </rPh>
    <rPh sb="6" eb="8">
      <t>ショリ</t>
    </rPh>
    <phoneticPr fontId="4"/>
  </si>
  <si>
    <t>検査</t>
    <rPh sb="0" eb="2">
      <t>ケンサ</t>
    </rPh>
    <phoneticPr fontId="4"/>
  </si>
  <si>
    <t>標定図作成</t>
    <rPh sb="0" eb="1">
      <t>ヒョウ</t>
    </rPh>
    <rPh sb="1" eb="2">
      <t>サダ</t>
    </rPh>
    <rPh sb="2" eb="3">
      <t>ズ</t>
    </rPh>
    <rPh sb="3" eb="5">
      <t>サクセイ</t>
    </rPh>
    <phoneticPr fontId="4"/>
  </si>
  <si>
    <t>1/40図化</t>
    <rPh sb="4" eb="6">
      <t>ズカ</t>
    </rPh>
    <phoneticPr fontId="4"/>
  </si>
  <si>
    <t>簡易モザイク写真作成</t>
    <rPh sb="0" eb="2">
      <t>カンイ</t>
    </rPh>
    <rPh sb="6" eb="8">
      <t>シャシン</t>
    </rPh>
    <rPh sb="8" eb="10">
      <t>サクセイ</t>
    </rPh>
    <phoneticPr fontId="4"/>
  </si>
  <si>
    <t>デジタルデータ作成</t>
    <rPh sb="7" eb="9">
      <t>サクセイ</t>
    </rPh>
    <phoneticPr fontId="4"/>
  </si>
  <si>
    <t>測量費　計</t>
    <rPh sb="0" eb="3">
      <t>ソクリョウヒ</t>
    </rPh>
    <rPh sb="4" eb="5">
      <t>ケイ</t>
    </rPh>
    <phoneticPr fontId="4"/>
  </si>
  <si>
    <t>％</t>
    <phoneticPr fontId="4"/>
  </si>
  <si>
    <t>km</t>
    <phoneticPr fontId="4"/>
  </si>
  <si>
    <t>ha</t>
    <phoneticPr fontId="4"/>
  </si>
  <si>
    <t>㎡</t>
    <phoneticPr fontId="4"/>
  </si>
  <si>
    <t>㎡</t>
    <phoneticPr fontId="4"/>
  </si>
  <si>
    <t>％</t>
    <phoneticPr fontId="4"/>
  </si>
  <si>
    <t>変化率数量</t>
    <rPh sb="0" eb="3">
      <t>ヘンカリツ</t>
    </rPh>
    <rPh sb="3" eb="5">
      <t>スウリョウ</t>
    </rPh>
    <phoneticPr fontId="4"/>
  </si>
  <si>
    <t>人／日</t>
    <rPh sb="0" eb="1">
      <t>ニン</t>
    </rPh>
    <rPh sb="2" eb="3">
      <t>ニチ</t>
    </rPh>
    <phoneticPr fontId="4"/>
  </si>
  <si>
    <t>調査員</t>
    <rPh sb="0" eb="3">
      <t>チョウサイン</t>
    </rPh>
    <phoneticPr fontId="4"/>
  </si>
  <si>
    <t>発掘作業員</t>
    <rPh sb="0" eb="2">
      <t>ハックツ</t>
    </rPh>
    <rPh sb="2" eb="5">
      <t>サギョウイン</t>
    </rPh>
    <phoneticPr fontId="4"/>
  </si>
  <si>
    <t>調査補助員</t>
    <rPh sb="0" eb="2">
      <t>チョウサ</t>
    </rPh>
    <rPh sb="2" eb="5">
      <t>ホジョイン</t>
    </rPh>
    <phoneticPr fontId="4"/>
  </si>
  <si>
    <t>２．機械経費</t>
    <rPh sb="2" eb="4">
      <t>キカイ</t>
    </rPh>
    <rPh sb="4" eb="6">
      <t>ケイヒ</t>
    </rPh>
    <phoneticPr fontId="4"/>
  </si>
  <si>
    <t>月</t>
    <rPh sb="0" eb="1">
      <t>ツキ</t>
    </rPh>
    <phoneticPr fontId="4"/>
  </si>
  <si>
    <t>台日</t>
    <rPh sb="0" eb="1">
      <t>ダイ</t>
    </rPh>
    <rPh sb="1" eb="2">
      <t>ニチ</t>
    </rPh>
    <phoneticPr fontId="4"/>
  </si>
  <si>
    <t>台月</t>
    <rPh sb="0" eb="1">
      <t>ダイ</t>
    </rPh>
    <rPh sb="1" eb="2">
      <t>ツキ</t>
    </rPh>
    <phoneticPr fontId="4"/>
  </si>
  <si>
    <t>枚月</t>
    <rPh sb="0" eb="1">
      <t>マイ</t>
    </rPh>
    <rPh sb="1" eb="2">
      <t>ツキ</t>
    </rPh>
    <phoneticPr fontId="4"/>
  </si>
  <si>
    <t>往復</t>
    <rPh sb="0" eb="2">
      <t>オウフク</t>
    </rPh>
    <phoneticPr fontId="4"/>
  </si>
  <si>
    <t>３．仮設費</t>
    <rPh sb="2" eb="4">
      <t>カセツ</t>
    </rPh>
    <rPh sb="4" eb="5">
      <t>ヒ</t>
    </rPh>
    <phoneticPr fontId="4"/>
  </si>
  <si>
    <t>仮設費</t>
    <rPh sb="0" eb="2">
      <t>カセツ</t>
    </rPh>
    <rPh sb="2" eb="3">
      <t>ヒ</t>
    </rPh>
    <phoneticPr fontId="4"/>
  </si>
  <si>
    <t>水道引き込み工事</t>
    <rPh sb="0" eb="2">
      <t>スイドウ</t>
    </rPh>
    <rPh sb="2" eb="3">
      <t>ヒ</t>
    </rPh>
    <rPh sb="4" eb="5">
      <t>コ</t>
    </rPh>
    <rPh sb="6" eb="8">
      <t>コウジ</t>
    </rPh>
    <phoneticPr fontId="4"/>
  </si>
  <si>
    <t>防護柵等(設置・撤去含む)</t>
    <rPh sb="0" eb="3">
      <t>ボウゴサク</t>
    </rPh>
    <rPh sb="3" eb="4">
      <t>トウ</t>
    </rPh>
    <rPh sb="5" eb="7">
      <t>セッチ</t>
    </rPh>
    <rPh sb="8" eb="10">
      <t>テッキョ</t>
    </rPh>
    <rPh sb="10" eb="11">
      <t>フク</t>
    </rPh>
    <phoneticPr fontId="4"/>
  </si>
  <si>
    <t>ｍ</t>
    <phoneticPr fontId="4"/>
  </si>
  <si>
    <t>４．施設・備品費</t>
    <rPh sb="2" eb="4">
      <t>シセツ</t>
    </rPh>
    <rPh sb="5" eb="7">
      <t>ビヒン</t>
    </rPh>
    <rPh sb="7" eb="8">
      <t>ヒ</t>
    </rPh>
    <phoneticPr fontId="4"/>
  </si>
  <si>
    <t>施設・備品費</t>
    <rPh sb="0" eb="2">
      <t>シセツ</t>
    </rPh>
    <rPh sb="3" eb="5">
      <t>ビヒン</t>
    </rPh>
    <rPh sb="5" eb="6">
      <t>ヒ</t>
    </rPh>
    <phoneticPr fontId="4"/>
  </si>
  <si>
    <t>現場ハウス損料</t>
    <rPh sb="0" eb="2">
      <t>ゲンバ</t>
    </rPh>
    <rPh sb="5" eb="7">
      <t>ソンリョウ</t>
    </rPh>
    <phoneticPr fontId="4"/>
  </si>
  <si>
    <t>現場ハウス設置解体費</t>
    <rPh sb="0" eb="2">
      <t>ゲンバ</t>
    </rPh>
    <rPh sb="5" eb="7">
      <t>セッチ</t>
    </rPh>
    <rPh sb="7" eb="9">
      <t>カイタイ</t>
    </rPh>
    <rPh sb="9" eb="10">
      <t>ヒ</t>
    </rPh>
    <phoneticPr fontId="4"/>
  </si>
  <si>
    <t>屋外シンク</t>
    <rPh sb="0" eb="2">
      <t>オクガイ</t>
    </rPh>
    <phoneticPr fontId="4"/>
  </si>
  <si>
    <t>畳</t>
    <rPh sb="0" eb="1">
      <t>タタミ</t>
    </rPh>
    <phoneticPr fontId="4"/>
  </si>
  <si>
    <t>トイレ(設置・解体費込)</t>
    <rPh sb="4" eb="6">
      <t>セッチ</t>
    </rPh>
    <rPh sb="7" eb="9">
      <t>カイタイ</t>
    </rPh>
    <rPh sb="9" eb="10">
      <t>ヒ</t>
    </rPh>
    <rPh sb="10" eb="11">
      <t>コ</t>
    </rPh>
    <phoneticPr fontId="4"/>
  </si>
  <si>
    <t>事務机・椅子セット</t>
    <rPh sb="0" eb="2">
      <t>ジム</t>
    </rPh>
    <rPh sb="2" eb="3">
      <t>ツクエ</t>
    </rPh>
    <rPh sb="4" eb="6">
      <t>イス</t>
    </rPh>
    <phoneticPr fontId="4"/>
  </si>
  <si>
    <t>アングル棚</t>
    <rPh sb="4" eb="5">
      <t>タナ</t>
    </rPh>
    <phoneticPr fontId="4"/>
  </si>
  <si>
    <t>座卓テーブル</t>
    <rPh sb="0" eb="2">
      <t>ザタク</t>
    </rPh>
    <phoneticPr fontId="4"/>
  </si>
  <si>
    <t>書類ロッカー</t>
    <rPh sb="0" eb="2">
      <t>ショルイ</t>
    </rPh>
    <phoneticPr fontId="4"/>
  </si>
  <si>
    <t>ホワイトボード</t>
    <phoneticPr fontId="4"/>
  </si>
  <si>
    <t>消火器</t>
    <rPh sb="0" eb="3">
      <t>ショウカキ</t>
    </rPh>
    <phoneticPr fontId="4"/>
  </si>
  <si>
    <t>エアコン</t>
    <phoneticPr fontId="4"/>
  </si>
  <si>
    <t>冷蔵庫(120L)</t>
    <rPh sb="0" eb="3">
      <t>レイゾウコ</t>
    </rPh>
    <phoneticPr fontId="4"/>
  </si>
  <si>
    <t>その他雑品</t>
    <rPh sb="2" eb="3">
      <t>タ</t>
    </rPh>
    <rPh sb="3" eb="5">
      <t>ザッピン</t>
    </rPh>
    <phoneticPr fontId="4"/>
  </si>
  <si>
    <t>運搬費</t>
    <rPh sb="0" eb="3">
      <t>ウンパンヒ</t>
    </rPh>
    <phoneticPr fontId="4"/>
  </si>
  <si>
    <t>５．発掘資機材費</t>
    <rPh sb="2" eb="4">
      <t>ハックツ</t>
    </rPh>
    <rPh sb="4" eb="7">
      <t>シキザイ</t>
    </rPh>
    <rPh sb="7" eb="8">
      <t>ヒ</t>
    </rPh>
    <phoneticPr fontId="4"/>
  </si>
  <si>
    <t>発掘資機材費</t>
    <rPh sb="0" eb="2">
      <t>ハックツ</t>
    </rPh>
    <rPh sb="2" eb="5">
      <t>シキザイ</t>
    </rPh>
    <rPh sb="5" eb="6">
      <t>ヒ</t>
    </rPh>
    <phoneticPr fontId="4"/>
  </si>
  <si>
    <t>発掘資機材損料（スコップ等）</t>
    <rPh sb="0" eb="2">
      <t>ハックツ</t>
    </rPh>
    <rPh sb="2" eb="5">
      <t>シキザイ</t>
    </rPh>
    <rPh sb="5" eb="7">
      <t>ソンリョウ</t>
    </rPh>
    <rPh sb="12" eb="13">
      <t>トウ</t>
    </rPh>
    <phoneticPr fontId="4"/>
  </si>
  <si>
    <t>雑資材（図面作成資材）</t>
    <rPh sb="0" eb="1">
      <t>ザツ</t>
    </rPh>
    <rPh sb="1" eb="3">
      <t>シザイ</t>
    </rPh>
    <rPh sb="4" eb="6">
      <t>ズメン</t>
    </rPh>
    <rPh sb="6" eb="8">
      <t>サクセイ</t>
    </rPh>
    <rPh sb="8" eb="10">
      <t>シザイ</t>
    </rPh>
    <phoneticPr fontId="4"/>
  </si>
  <si>
    <t>カメラ損料</t>
    <rPh sb="3" eb="5">
      <t>ソンリョウ</t>
    </rPh>
    <phoneticPr fontId="4"/>
  </si>
  <si>
    <t>フィルム現像処理</t>
    <rPh sb="4" eb="6">
      <t>ゲンゾウ</t>
    </rPh>
    <rPh sb="6" eb="8">
      <t>ショリ</t>
    </rPh>
    <phoneticPr fontId="4"/>
  </si>
  <si>
    <t>測量機器</t>
    <rPh sb="0" eb="2">
      <t>ソクリョウ</t>
    </rPh>
    <rPh sb="2" eb="4">
      <t>キキ</t>
    </rPh>
    <phoneticPr fontId="4"/>
  </si>
  <si>
    <t>雑品</t>
    <rPh sb="0" eb="2">
      <t>ザッピン</t>
    </rPh>
    <phoneticPr fontId="4"/>
  </si>
  <si>
    <t>６．光熱水費及び通信運搬費</t>
    <rPh sb="2" eb="6">
      <t>コウネツスイヒ</t>
    </rPh>
    <rPh sb="6" eb="7">
      <t>オヨ</t>
    </rPh>
    <rPh sb="8" eb="10">
      <t>ツウシン</t>
    </rPh>
    <rPh sb="10" eb="13">
      <t>ウンパンヒ</t>
    </rPh>
    <phoneticPr fontId="4"/>
  </si>
  <si>
    <t>光熱水費</t>
    <rPh sb="0" eb="4">
      <t>コウネツスイヒ</t>
    </rPh>
    <phoneticPr fontId="4"/>
  </si>
  <si>
    <t>水道料金</t>
    <rPh sb="0" eb="2">
      <t>スイドウ</t>
    </rPh>
    <rPh sb="2" eb="4">
      <t>リョウキン</t>
    </rPh>
    <phoneticPr fontId="4"/>
  </si>
  <si>
    <t>電気料金</t>
    <rPh sb="0" eb="2">
      <t>デンキ</t>
    </rPh>
    <rPh sb="2" eb="4">
      <t>リョウキン</t>
    </rPh>
    <phoneticPr fontId="4"/>
  </si>
  <si>
    <t>トイレ汲み取り費</t>
    <rPh sb="3" eb="4">
      <t>ク</t>
    </rPh>
    <rPh sb="5" eb="6">
      <t>ト</t>
    </rPh>
    <rPh sb="7" eb="8">
      <t>ヒ</t>
    </rPh>
    <phoneticPr fontId="4"/>
  </si>
  <si>
    <t>2台</t>
    <rPh sb="1" eb="2">
      <t>ダイ</t>
    </rPh>
    <phoneticPr fontId="4"/>
  </si>
  <si>
    <t>小　計</t>
    <rPh sb="0" eb="1">
      <t>ショウ</t>
    </rPh>
    <rPh sb="2" eb="3">
      <t>ケイ</t>
    </rPh>
    <phoneticPr fontId="4"/>
  </si>
  <si>
    <t>①</t>
    <phoneticPr fontId="4"/>
  </si>
  <si>
    <t>②</t>
    <phoneticPr fontId="4"/>
  </si>
  <si>
    <t>①＋②</t>
    <phoneticPr fontId="4"/>
  </si>
  <si>
    <t>対空標識設置(1/500未満)</t>
    <rPh sb="0" eb="2">
      <t>タイクウ</t>
    </rPh>
    <rPh sb="2" eb="4">
      <t>ヒョウシキ</t>
    </rPh>
    <rPh sb="4" eb="6">
      <t>セッチ</t>
    </rPh>
    <rPh sb="12" eb="14">
      <t>ミマン</t>
    </rPh>
    <phoneticPr fontId="4"/>
  </si>
  <si>
    <t>1/40</t>
    <phoneticPr fontId="4"/>
  </si>
  <si>
    <t>野外発掘調査費</t>
    <rPh sb="0" eb="2">
      <t>ヤガイ</t>
    </rPh>
    <rPh sb="2" eb="4">
      <t>ハックツ</t>
    </rPh>
    <rPh sb="4" eb="6">
      <t>チョウサ</t>
    </rPh>
    <rPh sb="6" eb="7">
      <t>ヒ</t>
    </rPh>
    <phoneticPr fontId="4"/>
  </si>
  <si>
    <t>野外発掘調査費　計</t>
    <rPh sb="0" eb="2">
      <t>ヤガイ</t>
    </rPh>
    <rPh sb="2" eb="4">
      <t>ハックツ</t>
    </rPh>
    <rPh sb="4" eb="6">
      <t>チョウサ</t>
    </rPh>
    <rPh sb="6" eb="7">
      <t>ヒ</t>
    </rPh>
    <rPh sb="8" eb="9">
      <t>ケイ</t>
    </rPh>
    <phoneticPr fontId="4"/>
  </si>
  <si>
    <r>
      <t>写真図出力</t>
    </r>
    <r>
      <rPr>
        <sz val="9"/>
        <rFont val="ＭＳ 明朝"/>
        <family val="1"/>
        <charset val="128"/>
      </rPr>
      <t>（光沢紙、A1、1/250）</t>
    </r>
    <rPh sb="0" eb="2">
      <t>シャシン</t>
    </rPh>
    <rPh sb="2" eb="3">
      <t>ズ</t>
    </rPh>
    <rPh sb="3" eb="5">
      <t>シュツリョク</t>
    </rPh>
    <rPh sb="6" eb="9">
      <t>コウタクシ</t>
    </rPh>
    <phoneticPr fontId="4"/>
  </si>
  <si>
    <r>
      <t>遺跡モザイク写真</t>
    </r>
    <r>
      <rPr>
        <sz val="9"/>
        <rFont val="ＭＳ 明朝"/>
        <family val="1"/>
        <charset val="128"/>
      </rPr>
      <t>（図化用・全景写真使用）</t>
    </r>
    <rPh sb="0" eb="2">
      <t>イセキ</t>
    </rPh>
    <rPh sb="6" eb="8">
      <t>シャシン</t>
    </rPh>
    <rPh sb="9" eb="11">
      <t>ズカ</t>
    </rPh>
    <rPh sb="11" eb="12">
      <t>ヨウ</t>
    </rPh>
    <rPh sb="13" eb="15">
      <t>ゼンケイ</t>
    </rPh>
    <rPh sb="15" eb="17">
      <t>シャシン</t>
    </rPh>
    <rPh sb="17" eb="19">
      <t>シヨウ</t>
    </rPh>
    <phoneticPr fontId="4"/>
  </si>
  <si>
    <t>支払方法：前金払　有（30％）</t>
    <rPh sb="0" eb="2">
      <t>シハラ</t>
    </rPh>
    <rPh sb="2" eb="4">
      <t>ホウホウ</t>
    </rPh>
    <rPh sb="5" eb="7">
      <t>マエキン</t>
    </rPh>
    <rPh sb="7" eb="8">
      <t>バラ</t>
    </rPh>
    <rPh sb="9" eb="10">
      <t>ア</t>
    </rPh>
    <phoneticPr fontId="4"/>
  </si>
  <si>
    <t>　発掘人件費</t>
    <rPh sb="1" eb="3">
      <t>ハックツ</t>
    </rPh>
    <rPh sb="3" eb="6">
      <t>ジンケンヒ</t>
    </rPh>
    <phoneticPr fontId="4"/>
  </si>
  <si>
    <t>施工管理技師</t>
    <rPh sb="0" eb="2">
      <t>セコウ</t>
    </rPh>
    <rPh sb="2" eb="4">
      <t>カンリ</t>
    </rPh>
    <rPh sb="4" eb="6">
      <t>ギシ</t>
    </rPh>
    <phoneticPr fontId="4"/>
  </si>
  <si>
    <t>モーターコンベア</t>
    <phoneticPr fontId="4"/>
  </si>
  <si>
    <t>１００Ｖ水中ポンプ</t>
    <rPh sb="4" eb="6">
      <t>スイチュウ</t>
    </rPh>
    <phoneticPr fontId="4"/>
  </si>
  <si>
    <t>コードリール（３０ｍ～５０ｍ）</t>
    <phoneticPr fontId="4"/>
  </si>
  <si>
    <t>キャプタイヤケーブル</t>
    <phoneticPr fontId="4"/>
  </si>
  <si>
    <t>配電盤（脚付五面）ベルコン用</t>
    <rPh sb="0" eb="3">
      <t>ハイデンバン</t>
    </rPh>
    <rPh sb="4" eb="6">
      <t>アシツ</t>
    </rPh>
    <rPh sb="6" eb="8">
      <t>5メン</t>
    </rPh>
    <rPh sb="13" eb="14">
      <t>ヨウ</t>
    </rPh>
    <phoneticPr fontId="4"/>
  </si>
  <si>
    <t>敷鉄板損料（5×10）</t>
    <rPh sb="3" eb="4">
      <t>ソン</t>
    </rPh>
    <rPh sb="4" eb="5">
      <t>リョウ</t>
    </rPh>
    <rPh sb="10" eb="11">
      <t>テツセイ</t>
    </rPh>
    <phoneticPr fontId="4"/>
  </si>
  <si>
    <t>足場板損料</t>
    <rPh sb="3" eb="4">
      <t>ソン</t>
    </rPh>
    <rPh sb="4" eb="5">
      <t>リョウ</t>
    </rPh>
    <phoneticPr fontId="4"/>
  </si>
  <si>
    <t>機材運搬費</t>
    <rPh sb="0" eb="2">
      <t>キザイ</t>
    </rPh>
    <rPh sb="2" eb="4">
      <t>ウンパン</t>
    </rPh>
    <rPh sb="4" eb="5">
      <t>ヒ</t>
    </rPh>
    <phoneticPr fontId="4"/>
  </si>
  <si>
    <t>重機回送費</t>
    <rPh sb="0" eb="2">
      <t>ジュウキ</t>
    </rPh>
    <rPh sb="2" eb="5">
      <t>カイソウヒ</t>
    </rPh>
    <phoneticPr fontId="4"/>
  </si>
  <si>
    <t>その他雑機材</t>
    <rPh sb="2" eb="3">
      <t>タ</t>
    </rPh>
    <rPh sb="3" eb="4">
      <t>ザツ</t>
    </rPh>
    <rPh sb="4" eb="6">
      <t>キザイ</t>
    </rPh>
    <phoneticPr fontId="4"/>
  </si>
  <si>
    <t>台回</t>
    <rPh sb="0" eb="1">
      <t>ダイ</t>
    </rPh>
    <rPh sb="1" eb="2">
      <t>カイ</t>
    </rPh>
    <phoneticPr fontId="4"/>
  </si>
  <si>
    <t>電気工事（現場用）</t>
    <rPh sb="0" eb="2">
      <t>デンキ</t>
    </rPh>
    <rPh sb="2" eb="4">
      <t>コウジ</t>
    </rPh>
    <rPh sb="5" eb="7">
      <t>ゲンバ</t>
    </rPh>
    <rPh sb="7" eb="8">
      <t>ヨウ</t>
    </rPh>
    <phoneticPr fontId="4"/>
  </si>
  <si>
    <t>電気工事（事務所用）</t>
    <rPh sb="0" eb="2">
      <t>デンキ</t>
    </rPh>
    <rPh sb="2" eb="4">
      <t>コウジ</t>
    </rPh>
    <rPh sb="5" eb="8">
      <t>ジムショ</t>
    </rPh>
    <rPh sb="8" eb="9">
      <t>ヨウ</t>
    </rPh>
    <phoneticPr fontId="4"/>
  </si>
  <si>
    <t>デジタルカメラによる
デジタルトレース図作成</t>
    <rPh sb="19" eb="20">
      <t>ズ</t>
    </rPh>
    <rPh sb="20" eb="22">
      <t>サクセイ</t>
    </rPh>
    <phoneticPr fontId="3"/>
  </si>
  <si>
    <t>撮影計画準備</t>
    <rPh sb="0" eb="2">
      <t>サツエイ</t>
    </rPh>
    <rPh sb="2" eb="4">
      <t>ケイカク</t>
    </rPh>
    <rPh sb="4" eb="6">
      <t>ジュンビ</t>
    </rPh>
    <phoneticPr fontId="3"/>
  </si>
  <si>
    <t>回</t>
    <rPh sb="0" eb="1">
      <t>カイ</t>
    </rPh>
    <phoneticPr fontId="3"/>
  </si>
  <si>
    <t>代価表32</t>
    <rPh sb="0" eb="2">
      <t>ダイカ</t>
    </rPh>
    <rPh sb="2" eb="3">
      <t>ヒョウ</t>
    </rPh>
    <phoneticPr fontId="4"/>
  </si>
  <si>
    <t>撮影</t>
    <rPh sb="0" eb="2">
      <t>サツエイ</t>
    </rPh>
    <phoneticPr fontId="3"/>
  </si>
  <si>
    <t>モデル</t>
  </si>
  <si>
    <t>代価表33</t>
    <rPh sb="0" eb="2">
      <t>ダイカ</t>
    </rPh>
    <rPh sb="2" eb="3">
      <t>ヒョウ</t>
    </rPh>
    <phoneticPr fontId="4"/>
  </si>
  <si>
    <t>対空標識設置・標定点測量</t>
    <rPh sb="0" eb="2">
      <t>タイクウ</t>
    </rPh>
    <rPh sb="2" eb="4">
      <t>ヒョウシキ</t>
    </rPh>
    <rPh sb="4" eb="6">
      <t>セッチ</t>
    </rPh>
    <rPh sb="7" eb="9">
      <t>ヒョウテイ</t>
    </rPh>
    <rPh sb="9" eb="10">
      <t>テン</t>
    </rPh>
    <rPh sb="10" eb="12">
      <t>ソクリョウ</t>
    </rPh>
    <phoneticPr fontId="3"/>
  </si>
  <si>
    <t>代価表34</t>
    <rPh sb="0" eb="2">
      <t>ダイカ</t>
    </rPh>
    <rPh sb="2" eb="3">
      <t>ヒョウ</t>
    </rPh>
    <phoneticPr fontId="4"/>
  </si>
  <si>
    <t>写真画像処理</t>
    <rPh sb="0" eb="2">
      <t>シャシン</t>
    </rPh>
    <rPh sb="2" eb="4">
      <t>ガゾウ</t>
    </rPh>
    <rPh sb="4" eb="6">
      <t>ショリ</t>
    </rPh>
    <phoneticPr fontId="3"/>
  </si>
  <si>
    <t>代価表35</t>
    <rPh sb="0" eb="2">
      <t>ダイカ</t>
    </rPh>
    <rPh sb="2" eb="3">
      <t>ヒョウ</t>
    </rPh>
    <phoneticPr fontId="4"/>
  </si>
  <si>
    <t>デジタルトレース（石垣）</t>
    <rPh sb="9" eb="11">
      <t>イシガキ</t>
    </rPh>
    <phoneticPr fontId="3"/>
  </si>
  <si>
    <t>数値編集（石垣）</t>
    <rPh sb="0" eb="2">
      <t>スウチ</t>
    </rPh>
    <rPh sb="2" eb="4">
      <t>ヘンシュウ</t>
    </rPh>
    <rPh sb="5" eb="7">
      <t>イシガキ</t>
    </rPh>
    <phoneticPr fontId="3"/>
  </si>
  <si>
    <t>原図作成</t>
    <rPh sb="0" eb="2">
      <t>ゲンズ</t>
    </rPh>
    <rPh sb="2" eb="4">
      <t>サクセイ</t>
    </rPh>
    <phoneticPr fontId="3"/>
  </si>
  <si>
    <t>遺構図デジタイズ</t>
    <rPh sb="0" eb="2">
      <t>イコウ</t>
    </rPh>
    <rPh sb="2" eb="3">
      <t>ズ</t>
    </rPh>
    <phoneticPr fontId="4"/>
  </si>
  <si>
    <t>遺構実測図スキャンニング</t>
    <rPh sb="0" eb="2">
      <t>イコウ</t>
    </rPh>
    <rPh sb="2" eb="5">
      <t>ジッソクズ</t>
    </rPh>
    <phoneticPr fontId="3"/>
  </si>
  <si>
    <t>遺構実測図デジタイズ</t>
    <rPh sb="0" eb="2">
      <t>イコウ</t>
    </rPh>
    <rPh sb="2" eb="4">
      <t>ジッソク</t>
    </rPh>
    <rPh sb="4" eb="5">
      <t>ズ</t>
    </rPh>
    <phoneticPr fontId="3"/>
  </si>
  <si>
    <t>扇風機</t>
    <rPh sb="0" eb="3">
      <t>センプウキ</t>
    </rPh>
    <phoneticPr fontId="4"/>
  </si>
  <si>
    <t>金沢市南新保町地内</t>
    <rPh sb="0" eb="3">
      <t>カナザワシ</t>
    </rPh>
    <rPh sb="3" eb="6">
      <t>ミナミシンボ</t>
    </rPh>
    <rPh sb="6" eb="7">
      <t>マチ</t>
    </rPh>
    <rPh sb="7" eb="8">
      <t>メジ</t>
    </rPh>
    <rPh sb="8" eb="9">
      <t>ナイ</t>
    </rPh>
    <phoneticPr fontId="4"/>
  </si>
  <si>
    <t>バックホウ0.4</t>
    <phoneticPr fontId="4"/>
  </si>
  <si>
    <t>×</t>
    <phoneticPr fontId="4"/>
  </si>
  <si>
    <t>10ｔトラック　×</t>
    <phoneticPr fontId="4"/>
  </si>
  <si>
    <t>鉄板運搬費（場内運搬）</t>
    <rPh sb="2" eb="4">
      <t>ウンパン</t>
    </rPh>
    <rPh sb="4" eb="5">
      <t>ヒ</t>
    </rPh>
    <rPh sb="6" eb="8">
      <t>ジョウナイ</t>
    </rPh>
    <rPh sb="8" eb="10">
      <t>ウンパン</t>
    </rPh>
    <phoneticPr fontId="4"/>
  </si>
  <si>
    <t>現場用２００V　20m間隔</t>
    <phoneticPr fontId="4"/>
  </si>
  <si>
    <t>看板</t>
    <rPh sb="0" eb="2">
      <t>カンバン</t>
    </rPh>
    <phoneticPr fontId="4"/>
  </si>
  <si>
    <t>班</t>
    <rPh sb="0" eb="1">
      <t>ハン</t>
    </rPh>
    <phoneticPr fontId="4"/>
  </si>
  <si>
    <t>撮影計画準備（ラジヘリ）</t>
    <rPh sb="0" eb="2">
      <t>サツエイ</t>
    </rPh>
    <rPh sb="2" eb="4">
      <t>ケイカク</t>
    </rPh>
    <rPh sb="4" eb="6">
      <t>ジュンビ</t>
    </rPh>
    <phoneticPr fontId="4"/>
  </si>
  <si>
    <t>撮影（ラジヘリ）</t>
    <rPh sb="0" eb="2">
      <t>サツエイ</t>
    </rPh>
    <phoneticPr fontId="4"/>
  </si>
  <si>
    <t>遺構検出・遺構掘削・記録作成</t>
    <rPh sb="0" eb="4">
      <t>イコウケンシュツ</t>
    </rPh>
    <rPh sb="5" eb="7">
      <t>イコウ</t>
    </rPh>
    <rPh sb="7" eb="9">
      <t>クッサク</t>
    </rPh>
    <rPh sb="10" eb="12">
      <t>キロク</t>
    </rPh>
    <rPh sb="12" eb="14">
      <t>サクセイ</t>
    </rPh>
    <phoneticPr fontId="4"/>
  </si>
  <si>
    <t>　・・・</t>
    <phoneticPr fontId="4"/>
  </si>
  <si>
    <t>備　　　考</t>
    <rPh sb="0" eb="1">
      <t>ビ</t>
    </rPh>
    <rPh sb="4" eb="5">
      <t>コウ</t>
    </rPh>
    <phoneticPr fontId="4"/>
  </si>
  <si>
    <t>あたり</t>
    <phoneticPr fontId="4"/>
  </si>
  <si>
    <t>あたり…</t>
    <phoneticPr fontId="4"/>
  </si>
  <si>
    <t>㎞</t>
    <phoneticPr fontId="4"/>
  </si>
  <si>
    <t>1.0㎞あたり</t>
    <phoneticPr fontId="4"/>
  </si>
  <si>
    <t>グリッド間隔10m</t>
    <phoneticPr fontId="4"/>
  </si>
  <si>
    <t>1.0haあたり</t>
    <phoneticPr fontId="4"/>
  </si>
  <si>
    <t>1.0回あたり</t>
    <rPh sb="3" eb="4">
      <t>カイ</t>
    </rPh>
    <phoneticPr fontId="4"/>
  </si>
  <si>
    <t>1.0枚あたり</t>
    <rPh sb="3" eb="4">
      <t>マイ</t>
    </rPh>
    <phoneticPr fontId="4"/>
  </si>
  <si>
    <t>箇所</t>
    <rPh sb="0" eb="2">
      <t>カショ</t>
    </rPh>
    <phoneticPr fontId="4"/>
  </si>
  <si>
    <t>1.0箇所あたり</t>
    <rPh sb="3" eb="5">
      <t>カショ</t>
    </rPh>
    <phoneticPr fontId="4"/>
  </si>
  <si>
    <t>1.0点あたり</t>
    <rPh sb="3" eb="4">
      <t>テン</t>
    </rPh>
    <phoneticPr fontId="4"/>
  </si>
  <si>
    <t>1.0㎡あたり</t>
    <phoneticPr fontId="4"/>
  </si>
  <si>
    <t>モデル</t>
    <phoneticPr fontId="4"/>
  </si>
  <si>
    <t>1.0モデルあたり</t>
    <phoneticPr fontId="4"/>
  </si>
  <si>
    <t>形状（石垣）</t>
    <phoneticPr fontId="4"/>
  </si>
  <si>
    <t>オルソ合成（簡易）</t>
    <phoneticPr fontId="4"/>
  </si>
  <si>
    <t>１．発掘人件費（遺構検出・遺構掘削・記録作成）</t>
    <rPh sb="2" eb="4">
      <t>ハックツ</t>
    </rPh>
    <rPh sb="4" eb="7">
      <t>ジンケンヒ</t>
    </rPh>
    <rPh sb="8" eb="12">
      <t>イコウケンシュツ</t>
    </rPh>
    <rPh sb="13" eb="15">
      <t>イコウ</t>
    </rPh>
    <rPh sb="15" eb="17">
      <t>クッサク</t>
    </rPh>
    <rPh sb="18" eb="20">
      <t>キロク</t>
    </rPh>
    <rPh sb="20" eb="22">
      <t>サクセイ</t>
    </rPh>
    <phoneticPr fontId="4"/>
  </si>
  <si>
    <t>　発掘資機材費</t>
    <rPh sb="1" eb="3">
      <t>ハックツ</t>
    </rPh>
    <rPh sb="3" eb="6">
      <t>シキザイ</t>
    </rPh>
    <rPh sb="6" eb="7">
      <t>ヒ</t>
    </rPh>
    <phoneticPr fontId="4"/>
  </si>
  <si>
    <t>縮小編纂図作成（1/40→1/100）</t>
    <rPh sb="0" eb="2">
      <t>シュクショウ</t>
    </rPh>
    <rPh sb="2" eb="4">
      <t>ヘンサン</t>
    </rPh>
    <rPh sb="4" eb="5">
      <t>ズ</t>
    </rPh>
    <rPh sb="5" eb="7">
      <t>サクセイ</t>
    </rPh>
    <phoneticPr fontId="4"/>
  </si>
  <si>
    <t>図化計画準備（1/40）</t>
    <rPh sb="0" eb="2">
      <t>ズカ</t>
    </rPh>
    <rPh sb="2" eb="4">
      <t>ケイカク</t>
    </rPh>
    <rPh sb="4" eb="6">
      <t>ジュンビ</t>
    </rPh>
    <phoneticPr fontId="4"/>
  </si>
  <si>
    <t>標定点測量（1/40）</t>
    <rPh sb="0" eb="2">
      <t>ヒョウテイ</t>
    </rPh>
    <rPh sb="2" eb="5">
      <t>テンソクリョウ</t>
    </rPh>
    <phoneticPr fontId="4"/>
  </si>
  <si>
    <t>図化水準測量（1/40）</t>
    <rPh sb="0" eb="2">
      <t>ズカ</t>
    </rPh>
    <rPh sb="2" eb="4">
      <t>スイジュン</t>
    </rPh>
    <rPh sb="4" eb="6">
      <t>ソクリョウ</t>
    </rPh>
    <phoneticPr fontId="4"/>
  </si>
  <si>
    <t>現地調査（1/40）</t>
    <rPh sb="0" eb="2">
      <t>ゲンチ</t>
    </rPh>
    <rPh sb="2" eb="4">
      <t>チョウサ</t>
    </rPh>
    <phoneticPr fontId="4"/>
  </si>
  <si>
    <t>細部図化（1/40）</t>
    <rPh sb="0" eb="2">
      <t>サイブ</t>
    </rPh>
    <rPh sb="2" eb="4">
      <t>ズカ</t>
    </rPh>
    <phoneticPr fontId="4"/>
  </si>
  <si>
    <t>編集（1/40）</t>
    <rPh sb="0" eb="2">
      <t>ヘンシュウ</t>
    </rPh>
    <phoneticPr fontId="4"/>
  </si>
  <si>
    <t>現地補測（1/40）</t>
    <rPh sb="0" eb="2">
      <t>ゲンチ</t>
    </rPh>
    <rPh sb="2" eb="4">
      <t>ホソク</t>
    </rPh>
    <phoneticPr fontId="4"/>
  </si>
  <si>
    <t>原図作成（1/40）</t>
    <rPh sb="0" eb="2">
      <t>ゲンズ</t>
    </rPh>
    <rPh sb="2" eb="4">
      <t>サクセイ</t>
    </rPh>
    <phoneticPr fontId="4"/>
  </si>
  <si>
    <t>本日</t>
    <rPh sb="0" eb="1">
      <t>ホン</t>
    </rPh>
    <rPh sb="1" eb="2">
      <t>ニチ</t>
    </rPh>
    <phoneticPr fontId="4"/>
  </si>
  <si>
    <t>サニーホース　30ｍ</t>
    <phoneticPr fontId="4"/>
  </si>
  <si>
    <t>バックホウ0.4　（表土掘削用）</t>
    <rPh sb="10" eb="12">
      <t>ヒョウド</t>
    </rPh>
    <rPh sb="12" eb="14">
      <t>クッサク</t>
    </rPh>
    <rPh sb="14" eb="15">
      <t>ヨウ</t>
    </rPh>
    <phoneticPr fontId="4"/>
  </si>
  <si>
    <t>バックホウ0.4　（現場内運搬用）</t>
    <rPh sb="10" eb="12">
      <t>ゲンバ</t>
    </rPh>
    <rPh sb="12" eb="13">
      <t>ナイ</t>
    </rPh>
    <rPh sb="13" eb="16">
      <t>ウンパンヨウ</t>
    </rPh>
    <phoneticPr fontId="4"/>
  </si>
  <si>
    <t>キャリアダンプ　（表土掘削用）</t>
    <rPh sb="9" eb="11">
      <t>ヒョウド</t>
    </rPh>
    <rPh sb="11" eb="13">
      <t>クッサク</t>
    </rPh>
    <rPh sb="13" eb="14">
      <t>ヨウ</t>
    </rPh>
    <phoneticPr fontId="4"/>
  </si>
  <si>
    <t>台月</t>
    <rPh sb="0" eb="1">
      <t>ダイ</t>
    </rPh>
    <rPh sb="1" eb="2">
      <t>ゲツ</t>
    </rPh>
    <phoneticPr fontId="4"/>
  </si>
  <si>
    <t>÷</t>
    <phoneticPr fontId="4"/>
  </si>
  <si>
    <t>×</t>
    <phoneticPr fontId="4"/>
  </si>
  <si>
    <t>式月</t>
  </si>
  <si>
    <t>回</t>
  </si>
  <si>
    <t>台月</t>
    <rPh sb="0" eb="1">
      <t>ダイ</t>
    </rPh>
    <rPh sb="1" eb="2">
      <t>ヅキ</t>
    </rPh>
    <phoneticPr fontId="1"/>
  </si>
  <si>
    <t>枚月</t>
    <rPh sb="0" eb="1">
      <t>マイ</t>
    </rPh>
    <rPh sb="1" eb="2">
      <t>ツキ</t>
    </rPh>
    <phoneticPr fontId="1"/>
  </si>
  <si>
    <t>式</t>
    <rPh sb="0" eb="1">
      <t>シキ</t>
    </rPh>
    <phoneticPr fontId="1"/>
  </si>
  <si>
    <t>往復</t>
    <rPh sb="0" eb="2">
      <t>オウフク</t>
    </rPh>
    <phoneticPr fontId="1"/>
  </si>
  <si>
    <t>調査員日数</t>
    <rPh sb="0" eb="2">
      <t>チョウサ</t>
    </rPh>
    <rPh sb="2" eb="3">
      <t>イン</t>
    </rPh>
    <rPh sb="3" eb="5">
      <t>ニッスウ</t>
    </rPh>
    <phoneticPr fontId="4"/>
  </si>
  <si>
    <t>埋め戻し</t>
    <rPh sb="0" eb="1">
      <t>ウ</t>
    </rPh>
    <rPh sb="2" eb="3">
      <t>モド</t>
    </rPh>
    <phoneticPr fontId="4"/>
  </si>
  <si>
    <t>台日</t>
    <rPh sb="0" eb="1">
      <t>ダイ</t>
    </rPh>
    <rPh sb="1" eb="2">
      <t>ヒ</t>
    </rPh>
    <phoneticPr fontId="1"/>
  </si>
  <si>
    <t>遺構掘削土量</t>
    <rPh sb="0" eb="2">
      <t>イコウ</t>
    </rPh>
    <rPh sb="2" eb="4">
      <t>クッサク</t>
    </rPh>
    <rPh sb="4" eb="5">
      <t>ツチ</t>
    </rPh>
    <rPh sb="5" eb="6">
      <t>リョウ</t>
    </rPh>
    <phoneticPr fontId="4"/>
  </si>
  <si>
    <t>7．復旧工</t>
    <rPh sb="2" eb="4">
      <t>フッキュウ</t>
    </rPh>
    <phoneticPr fontId="4"/>
  </si>
  <si>
    <t xml:space="preserve">　施設・備品費 </t>
    <rPh sb="1" eb="3">
      <t>シセツ</t>
    </rPh>
    <rPh sb="4" eb="6">
      <t>ビヒン</t>
    </rPh>
    <rPh sb="6" eb="7">
      <t>ヒ</t>
    </rPh>
    <phoneticPr fontId="4"/>
  </si>
  <si>
    <t>　復旧工</t>
    <rPh sb="1" eb="3">
      <t>フッキュウ</t>
    </rPh>
    <rPh sb="3" eb="4">
      <t>コウ</t>
    </rPh>
    <phoneticPr fontId="4"/>
  </si>
  <si>
    <t>埋め戻し</t>
    <rPh sb="0" eb="1">
      <t>ウ</t>
    </rPh>
    <rPh sb="2" eb="3">
      <t>モド</t>
    </rPh>
    <phoneticPr fontId="4"/>
  </si>
  <si>
    <t>代価表36</t>
    <rPh sb="0" eb="2">
      <t>ダイカ</t>
    </rPh>
    <rPh sb="2" eb="3">
      <t>ヒョウ</t>
    </rPh>
    <phoneticPr fontId="4"/>
  </si>
  <si>
    <t>代価表37</t>
    <rPh sb="0" eb="2">
      <t>ダイカ</t>
    </rPh>
    <rPh sb="2" eb="3">
      <t>ヒョウ</t>
    </rPh>
    <phoneticPr fontId="4"/>
  </si>
  <si>
    <t>測量補助員</t>
    <rPh sb="0" eb="2">
      <t>ソクリョウ</t>
    </rPh>
    <rPh sb="2" eb="5">
      <t>ホジョイン</t>
    </rPh>
    <phoneticPr fontId="4"/>
  </si>
  <si>
    <t>×</t>
    <phoneticPr fontId="4"/>
  </si>
  <si>
    <t>代価表10</t>
    <rPh sb="0" eb="2">
      <t>ダイカ</t>
    </rPh>
    <rPh sb="2" eb="3">
      <t>ヒョウ</t>
    </rPh>
    <phoneticPr fontId="4"/>
  </si>
  <si>
    <t>施工管理技士日数</t>
    <rPh sb="0" eb="6">
      <t>セコウカンリギシ</t>
    </rPh>
    <rPh sb="6" eb="8">
      <t>ニッスウ</t>
    </rPh>
    <phoneticPr fontId="4"/>
  </si>
  <si>
    <t>現場稼働日数</t>
    <rPh sb="0" eb="2">
      <t>ゲンバ</t>
    </rPh>
    <rPh sb="2" eb="4">
      <t>カドウ</t>
    </rPh>
    <rPh sb="4" eb="6">
      <t>ニッスウ</t>
    </rPh>
    <phoneticPr fontId="4"/>
  </si>
  <si>
    <t>ヵ月</t>
    <rPh sb="1" eb="2">
      <t>ゲツ</t>
    </rPh>
    <phoneticPr fontId="4"/>
  </si>
  <si>
    <t>（大4、小4）</t>
  </si>
  <si>
    <t>調査補助員</t>
    <rPh sb="0" eb="2">
      <t>チョウサ</t>
    </rPh>
    <rPh sb="2" eb="5">
      <t>ホジョイン</t>
    </rPh>
    <phoneticPr fontId="4"/>
  </si>
  <si>
    <t>【現場事務所敷地造成工事】</t>
    <rPh sb="1" eb="6">
      <t>ゲンバジムショ</t>
    </rPh>
    <rPh sb="6" eb="8">
      <t>シキチ</t>
    </rPh>
    <rPh sb="8" eb="10">
      <t>ゾウセイ</t>
    </rPh>
    <rPh sb="10" eb="12">
      <t>コウジ</t>
    </rPh>
    <phoneticPr fontId="4"/>
  </si>
  <si>
    <t>RC40砕石搬入　10ｔ積み、10㎞圏内</t>
    <rPh sb="6" eb="8">
      <t>ハンニュウ</t>
    </rPh>
    <rPh sb="12" eb="13">
      <t>ツ</t>
    </rPh>
    <rPh sb="18" eb="20">
      <t>ケンナイ</t>
    </rPh>
    <phoneticPr fontId="4"/>
  </si>
  <si>
    <t>バックホウ0.45　敷き均し・転圧</t>
    <rPh sb="10" eb="11">
      <t>シ</t>
    </rPh>
    <rPh sb="12" eb="13">
      <t>ナラ</t>
    </rPh>
    <rPh sb="15" eb="17">
      <t>テンアツ</t>
    </rPh>
    <phoneticPr fontId="4"/>
  </si>
  <si>
    <t>台日</t>
    <rPh sb="0" eb="1">
      <t>ダイ</t>
    </rPh>
    <rPh sb="1" eb="2">
      <t>ニチ</t>
    </rPh>
    <phoneticPr fontId="4"/>
  </si>
  <si>
    <t>日</t>
    <rPh sb="0" eb="1">
      <t>ニチ</t>
    </rPh>
    <phoneticPr fontId="4"/>
  </si>
  <si>
    <t>テント</t>
    <phoneticPr fontId="4"/>
  </si>
  <si>
    <t>1台×2往復</t>
    <rPh sb="1" eb="2">
      <t>ダイ</t>
    </rPh>
    <rPh sb="4" eb="6">
      <t>オウフク</t>
    </rPh>
    <phoneticPr fontId="4"/>
  </si>
  <si>
    <t>キャリアダンプ</t>
    <phoneticPr fontId="4"/>
  </si>
  <si>
    <t>×</t>
    <phoneticPr fontId="4"/>
  </si>
  <si>
    <t>点</t>
    <rPh sb="0" eb="1">
      <t>テン</t>
    </rPh>
    <phoneticPr fontId="4"/>
  </si>
  <si>
    <t>　基準点測量</t>
    <rPh sb="1" eb="4">
      <t>キジュンテン</t>
    </rPh>
    <rPh sb="4" eb="6">
      <t>ソクリョウ</t>
    </rPh>
    <phoneticPr fontId="4"/>
  </si>
  <si>
    <t>　水準測量</t>
    <rPh sb="1" eb="3">
      <t>スイジュン</t>
    </rPh>
    <rPh sb="3" eb="5">
      <t>ソクリョウ</t>
    </rPh>
    <phoneticPr fontId="4"/>
  </si>
  <si>
    <t>４級基準点測量</t>
    <rPh sb="1" eb="2">
      <t>キュウ</t>
    </rPh>
    <rPh sb="2" eb="5">
      <t>キジュンテン</t>
    </rPh>
    <rPh sb="5" eb="7">
      <t>ソクリョウ</t>
    </rPh>
    <phoneticPr fontId="4"/>
  </si>
  <si>
    <t>３級水準測量</t>
    <rPh sb="1" eb="2">
      <t>キュウ</t>
    </rPh>
    <rPh sb="2" eb="4">
      <t>スイジュン</t>
    </rPh>
    <rPh sb="4" eb="6">
      <t>ソクリョウ</t>
    </rPh>
    <phoneticPr fontId="4"/>
  </si>
  <si>
    <t>代価表38</t>
    <rPh sb="0" eb="2">
      <t>ダイカ</t>
    </rPh>
    <rPh sb="2" eb="3">
      <t>ヒョウ</t>
    </rPh>
    <phoneticPr fontId="4"/>
  </si>
  <si>
    <t>代価表39</t>
    <rPh sb="0" eb="2">
      <t>ダイカ</t>
    </rPh>
    <rPh sb="2" eb="3">
      <t>ヒョウ</t>
    </rPh>
    <phoneticPr fontId="4"/>
  </si>
  <si>
    <t>地形（道路上　平地・耕地）</t>
    <rPh sb="0" eb="2">
      <t>チケイ</t>
    </rPh>
    <rPh sb="3" eb="5">
      <t>ドウロ</t>
    </rPh>
    <rPh sb="5" eb="6">
      <t>ジョウ</t>
    </rPh>
    <rPh sb="7" eb="9">
      <t>ヘイチ</t>
    </rPh>
    <rPh sb="10" eb="11">
      <t>タガヤ</t>
    </rPh>
    <rPh sb="11" eb="12">
      <t>チ</t>
    </rPh>
    <phoneticPr fontId="4"/>
  </si>
  <si>
    <t>1点あたり</t>
    <rPh sb="1" eb="2">
      <t>テン</t>
    </rPh>
    <phoneticPr fontId="4"/>
  </si>
  <si>
    <t>精　査</t>
    <phoneticPr fontId="4"/>
  </si>
  <si>
    <t>産業廃棄物処理費</t>
    <rPh sb="0" eb="5">
      <t>サンギョウハイキブツ</t>
    </rPh>
    <rPh sb="5" eb="7">
      <t>ショリ</t>
    </rPh>
    <rPh sb="7" eb="8">
      <t>ヒ</t>
    </rPh>
    <phoneticPr fontId="4"/>
  </si>
  <si>
    <t>コンクリートがら</t>
    <phoneticPr fontId="4"/>
  </si>
  <si>
    <t>混合廃棄物
（金属、木くず、プラ、がれき）</t>
    <rPh sb="0" eb="2">
      <t>コンゴウ</t>
    </rPh>
    <rPh sb="2" eb="5">
      <t>ハイキブツ</t>
    </rPh>
    <phoneticPr fontId="4"/>
  </si>
  <si>
    <t>ｔ</t>
    <phoneticPr fontId="4"/>
  </si>
  <si>
    <t>kg</t>
    <phoneticPr fontId="4"/>
  </si>
  <si>
    <t>運搬費含む</t>
    <rPh sb="0" eb="3">
      <t>ウンパンヒ</t>
    </rPh>
    <rPh sb="3" eb="4">
      <t>フク</t>
    </rPh>
    <phoneticPr fontId="4"/>
  </si>
  <si>
    <t>運搬費含む</t>
    <phoneticPr fontId="4"/>
  </si>
  <si>
    <t>8．産業廃棄物処理</t>
    <rPh sb="2" eb="7">
      <t>サンギョウハイキブツ</t>
    </rPh>
    <rPh sb="7" eb="9">
      <t>ショリ</t>
    </rPh>
    <phoneticPr fontId="4"/>
  </si>
  <si>
    <t>9．４級基準点測量・永久埋標無し</t>
    <rPh sb="3" eb="4">
      <t>キュウ</t>
    </rPh>
    <rPh sb="4" eb="7">
      <t>キジュンテン</t>
    </rPh>
    <rPh sb="7" eb="9">
      <t>ソクリョウ</t>
    </rPh>
    <rPh sb="10" eb="12">
      <t>エイキュウ</t>
    </rPh>
    <rPh sb="12" eb="13">
      <t>マイ</t>
    </rPh>
    <rPh sb="13" eb="14">
      <t>ヒョウ</t>
    </rPh>
    <rPh sb="14" eb="15">
      <t>ナ</t>
    </rPh>
    <phoneticPr fontId="4"/>
  </si>
  <si>
    <t>10．３級水準測量</t>
    <rPh sb="4" eb="5">
      <t>キュウ</t>
    </rPh>
    <rPh sb="5" eb="7">
      <t>スイジュン</t>
    </rPh>
    <rPh sb="7" eb="9">
      <t>ソクリョウ</t>
    </rPh>
    <phoneticPr fontId="4"/>
  </si>
  <si>
    <t>11．グリッド測量（基準杭）</t>
    <rPh sb="7" eb="9">
      <t>ソクリョウ</t>
    </rPh>
    <rPh sb="10" eb="12">
      <t>キジュン</t>
    </rPh>
    <rPh sb="12" eb="13">
      <t>クイ</t>
    </rPh>
    <phoneticPr fontId="4"/>
  </si>
  <si>
    <t>12．グリッド測量（格子杭）</t>
    <rPh sb="7" eb="9">
      <t>ソクリョウ</t>
    </rPh>
    <rPh sb="10" eb="12">
      <t>コウシ</t>
    </rPh>
    <rPh sb="12" eb="13">
      <t>クイ</t>
    </rPh>
    <phoneticPr fontId="4"/>
  </si>
  <si>
    <t>13．撮影計画準備（ラジヘリ）</t>
    <rPh sb="3" eb="5">
      <t>サツエイ</t>
    </rPh>
    <rPh sb="5" eb="7">
      <t>ケイカク</t>
    </rPh>
    <rPh sb="7" eb="9">
      <t>ジュンビ</t>
    </rPh>
    <phoneticPr fontId="4"/>
  </si>
  <si>
    <t>14．ラジヘリ撮影</t>
    <rPh sb="7" eb="9">
      <t>サツエイ</t>
    </rPh>
    <phoneticPr fontId="4"/>
  </si>
  <si>
    <t>15．フィルム現像・編集</t>
    <rPh sb="7" eb="9">
      <t>ゲンゾウ</t>
    </rPh>
    <rPh sb="10" eb="12">
      <t>ヘンシュウ</t>
    </rPh>
    <phoneticPr fontId="4"/>
  </si>
  <si>
    <t>16．密着印画焼付処理</t>
    <rPh sb="3" eb="5">
      <t>ミッチャク</t>
    </rPh>
    <rPh sb="5" eb="7">
      <t>インガ</t>
    </rPh>
    <rPh sb="7" eb="9">
      <t>ヤキツ</t>
    </rPh>
    <rPh sb="9" eb="11">
      <t>ショリ</t>
    </rPh>
    <phoneticPr fontId="4"/>
  </si>
  <si>
    <t>17．検査</t>
    <rPh sb="3" eb="5">
      <t>ケンサ</t>
    </rPh>
    <phoneticPr fontId="4"/>
  </si>
  <si>
    <t>18．標定図作成</t>
    <rPh sb="3" eb="5">
      <t>ヒョウテイ</t>
    </rPh>
    <rPh sb="5" eb="6">
      <t>ズ</t>
    </rPh>
    <rPh sb="6" eb="8">
      <t>サクセイ</t>
    </rPh>
    <phoneticPr fontId="4"/>
  </si>
  <si>
    <t>19．対空標識設置（1/500未満）</t>
    <rPh sb="3" eb="5">
      <t>タイクウ</t>
    </rPh>
    <rPh sb="5" eb="7">
      <t>ヒョウシキ</t>
    </rPh>
    <rPh sb="7" eb="9">
      <t>セッチ</t>
    </rPh>
    <rPh sb="15" eb="17">
      <t>ミマン</t>
    </rPh>
    <phoneticPr fontId="4"/>
  </si>
  <si>
    <t>20．図化計画準備（1/40）</t>
    <rPh sb="3" eb="5">
      <t>ズカ</t>
    </rPh>
    <rPh sb="5" eb="7">
      <t>ケイカク</t>
    </rPh>
    <rPh sb="7" eb="9">
      <t>ジュンビ</t>
    </rPh>
    <phoneticPr fontId="4"/>
  </si>
  <si>
    <t>21．標定点測量（1/40）</t>
    <rPh sb="3" eb="4">
      <t>ヒョウ</t>
    </rPh>
    <rPh sb="4" eb="6">
      <t>テイテン</t>
    </rPh>
    <rPh sb="6" eb="8">
      <t>ソクリョウ</t>
    </rPh>
    <phoneticPr fontId="4"/>
  </si>
  <si>
    <t>22．図化水準測量（1/40）</t>
    <rPh sb="3" eb="5">
      <t>ズカ</t>
    </rPh>
    <rPh sb="5" eb="7">
      <t>スイジュン</t>
    </rPh>
    <rPh sb="7" eb="9">
      <t>ソクリョウ</t>
    </rPh>
    <phoneticPr fontId="4"/>
  </si>
  <si>
    <t>23．現地調査（1/40）</t>
    <rPh sb="3" eb="5">
      <t>ゲンチ</t>
    </rPh>
    <rPh sb="5" eb="7">
      <t>チョウサ</t>
    </rPh>
    <phoneticPr fontId="4"/>
  </si>
  <si>
    <t>24．細部図化（1/40）</t>
    <rPh sb="3" eb="5">
      <t>サイブ</t>
    </rPh>
    <rPh sb="5" eb="7">
      <t>ズカ</t>
    </rPh>
    <phoneticPr fontId="4"/>
  </si>
  <si>
    <t>25．編集（1/40）</t>
    <rPh sb="3" eb="5">
      <t>ヘンシュウ</t>
    </rPh>
    <phoneticPr fontId="4"/>
  </si>
  <si>
    <t>26．現地補測（1/40）</t>
    <rPh sb="3" eb="5">
      <t>ゲンチ</t>
    </rPh>
    <rPh sb="5" eb="6">
      <t>ホ</t>
    </rPh>
    <rPh sb="6" eb="7">
      <t>ハカリ</t>
    </rPh>
    <phoneticPr fontId="4"/>
  </si>
  <si>
    <t>27．原図作成（1/40）</t>
    <rPh sb="3" eb="5">
      <t>ゲンズ</t>
    </rPh>
    <rPh sb="5" eb="7">
      <t>サクセイ</t>
    </rPh>
    <phoneticPr fontId="4"/>
  </si>
  <si>
    <t>28．縮小編纂図作成（1/40→1/100）</t>
    <rPh sb="3" eb="5">
      <t>シュクショウ</t>
    </rPh>
    <rPh sb="5" eb="7">
      <t>ヘンサン</t>
    </rPh>
    <rPh sb="7" eb="8">
      <t>ズ</t>
    </rPh>
    <rPh sb="8" eb="10">
      <t>サクセイ</t>
    </rPh>
    <phoneticPr fontId="4"/>
  </si>
  <si>
    <t>29．遺跡モザイク写真（図化用・全景写真使用9</t>
    <rPh sb="3" eb="5">
      <t>イセキ</t>
    </rPh>
    <rPh sb="9" eb="11">
      <t>シャシン</t>
    </rPh>
    <rPh sb="12" eb="14">
      <t>ズカ</t>
    </rPh>
    <rPh sb="14" eb="15">
      <t>ヨウ</t>
    </rPh>
    <rPh sb="16" eb="18">
      <t>ゼンケイ</t>
    </rPh>
    <rPh sb="18" eb="20">
      <t>シャシン</t>
    </rPh>
    <rPh sb="20" eb="22">
      <t>シヨウ</t>
    </rPh>
    <phoneticPr fontId="4"/>
  </si>
  <si>
    <t>30．写真図出力（光沢紙、Ａ１、1/250）</t>
    <rPh sb="3" eb="5">
      <t>シャシン</t>
    </rPh>
    <rPh sb="5" eb="6">
      <t>ズ</t>
    </rPh>
    <rPh sb="6" eb="8">
      <t>シュツリョク</t>
    </rPh>
    <rPh sb="9" eb="12">
      <t>コウタクシ</t>
    </rPh>
    <phoneticPr fontId="4"/>
  </si>
  <si>
    <t>31．デジタルデータ作成（S=1/40）</t>
    <rPh sb="10" eb="12">
      <t>サクセイ</t>
    </rPh>
    <phoneticPr fontId="4"/>
  </si>
  <si>
    <t>32．撮影計画準備（デジタルカメラ）</t>
    <rPh sb="3" eb="5">
      <t>サツエイ</t>
    </rPh>
    <rPh sb="5" eb="7">
      <t>ケイカク</t>
    </rPh>
    <rPh sb="7" eb="9">
      <t>ジュンビ</t>
    </rPh>
    <phoneticPr fontId="4"/>
  </si>
  <si>
    <t>33．撮影（デジタルカメラ）</t>
    <rPh sb="3" eb="5">
      <t>サツエイ</t>
    </rPh>
    <phoneticPr fontId="4"/>
  </si>
  <si>
    <t>34．対空標識設置・標定点測量</t>
    <rPh sb="3" eb="5">
      <t>タイクウ</t>
    </rPh>
    <rPh sb="5" eb="7">
      <t>ヒョウシキ</t>
    </rPh>
    <rPh sb="7" eb="9">
      <t>セッチ</t>
    </rPh>
    <rPh sb="10" eb="11">
      <t>ヒョウ</t>
    </rPh>
    <rPh sb="11" eb="13">
      <t>テイテン</t>
    </rPh>
    <rPh sb="13" eb="15">
      <t>ソクリョウ</t>
    </rPh>
    <phoneticPr fontId="4"/>
  </si>
  <si>
    <t>35．写真画像処理</t>
    <rPh sb="3" eb="5">
      <t>シャシン</t>
    </rPh>
    <rPh sb="5" eb="7">
      <t>ガゾウ</t>
    </rPh>
    <rPh sb="7" eb="9">
      <t>ショリ</t>
    </rPh>
    <phoneticPr fontId="4"/>
  </si>
  <si>
    <t>36．デジタルトレース（石垣）</t>
    <rPh sb="12" eb="14">
      <t>イシガキ</t>
    </rPh>
    <phoneticPr fontId="4"/>
  </si>
  <si>
    <t>37．数値編集（石垣）</t>
    <rPh sb="3" eb="5">
      <t>スウチ</t>
    </rPh>
    <rPh sb="5" eb="7">
      <t>ヘンシュウ</t>
    </rPh>
    <rPh sb="8" eb="10">
      <t>イシガキ</t>
    </rPh>
    <phoneticPr fontId="4"/>
  </si>
  <si>
    <t>38．原図作成（デジタルカメラ）</t>
    <rPh sb="3" eb="5">
      <t>ゲンズ</t>
    </rPh>
    <rPh sb="5" eb="7">
      <t>サクセイ</t>
    </rPh>
    <phoneticPr fontId="4"/>
  </si>
  <si>
    <t>39．遺構実測図スキャンニング</t>
    <rPh sb="3" eb="5">
      <t>イコウ</t>
    </rPh>
    <rPh sb="5" eb="8">
      <t>ジッソクズ</t>
    </rPh>
    <phoneticPr fontId="4"/>
  </si>
  <si>
    <t>40．遺構実測図デジタイズ</t>
    <rPh sb="3" eb="5">
      <t>イコウ</t>
    </rPh>
    <rPh sb="5" eb="8">
      <t>ジッソクズ</t>
    </rPh>
    <phoneticPr fontId="4"/>
  </si>
  <si>
    <t>　産業廃棄物処理</t>
    <rPh sb="1" eb="6">
      <t>サンギョウハイキブツ</t>
    </rPh>
    <rPh sb="6" eb="8">
      <t>ショリ</t>
    </rPh>
    <phoneticPr fontId="4"/>
  </si>
  <si>
    <t>代価表40</t>
    <rPh sb="0" eb="2">
      <t>ダイカ</t>
    </rPh>
    <rPh sb="2" eb="3">
      <t>ヒョウ</t>
    </rPh>
    <phoneticPr fontId="4"/>
  </si>
  <si>
    <t>発電機　
現場機械用</t>
    <rPh sb="0" eb="3">
      <t>ハツデンキ</t>
    </rPh>
    <rPh sb="5" eb="7">
      <t>ゲンバ</t>
    </rPh>
    <rPh sb="7" eb="9">
      <t>キカイ</t>
    </rPh>
    <rPh sb="9" eb="10">
      <t>ヨウ</t>
    </rPh>
    <phoneticPr fontId="4"/>
  </si>
  <si>
    <t>発電機　
仮設事務所用</t>
    <rPh sb="0" eb="3">
      <t>ハツデンキ</t>
    </rPh>
    <rPh sb="5" eb="7">
      <t>カセツ</t>
    </rPh>
    <rPh sb="7" eb="11">
      <t>ジムショヨウ</t>
    </rPh>
    <phoneticPr fontId="4"/>
  </si>
  <si>
    <t>契約期間　令和 ９年 ３月 ３１日　迄</t>
    <rPh sb="0" eb="2">
      <t>ケイヤク</t>
    </rPh>
    <rPh sb="2" eb="4">
      <t>キカン</t>
    </rPh>
    <rPh sb="5" eb="7">
      <t>レイワ</t>
    </rPh>
    <rPh sb="9" eb="10">
      <t>ネン</t>
    </rPh>
    <rPh sb="15" eb="16">
      <t>マデ</t>
    </rPh>
    <phoneticPr fontId="4"/>
  </si>
  <si>
    <t>令和 ８年 ４月 １日　設計</t>
    <rPh sb="0" eb="2">
      <t>レイワ</t>
    </rPh>
    <rPh sb="10" eb="12">
      <t>セッケイ</t>
    </rPh>
    <phoneticPr fontId="4"/>
  </si>
  <si>
    <t>南新保遺跡群発掘調査支援業務委託</t>
    <rPh sb="0" eb="3">
      <t>ミナミシンボ</t>
    </rPh>
    <rPh sb="3" eb="5">
      <t>イセキ</t>
    </rPh>
    <rPh sb="5" eb="6">
      <t>グン</t>
    </rPh>
    <rPh sb="6" eb="8">
      <t>ハックツ</t>
    </rPh>
    <rPh sb="8" eb="10">
      <t>チョウサ</t>
    </rPh>
    <rPh sb="10" eb="12">
      <t>シエン</t>
    </rPh>
    <rPh sb="12" eb="14">
      <t>ギョウム</t>
    </rPh>
    <rPh sb="14" eb="16">
      <t>イタク</t>
    </rPh>
    <phoneticPr fontId="4"/>
  </si>
  <si>
    <t>南新保C遺跡・南新保ゴマジマチ遺跡
Ａ＝5,400㎡</t>
    <rPh sb="7" eb="10">
      <t>ミナミシンボ</t>
    </rPh>
    <rPh sb="15" eb="17">
      <t>イセキ</t>
    </rPh>
    <phoneticPr fontId="4"/>
  </si>
  <si>
    <t>南新保遺跡群発掘調査支援業務委託　一式
Ａ＝5,400㎡</t>
    <rPh sb="0" eb="3">
      <t>ミナミシンボ</t>
    </rPh>
    <rPh sb="3" eb="5">
      <t>イセキ</t>
    </rPh>
    <rPh sb="5" eb="6">
      <t>グン</t>
    </rPh>
    <rPh sb="6" eb="8">
      <t>ハックツ</t>
    </rPh>
    <rPh sb="8" eb="10">
      <t>チョウサ</t>
    </rPh>
    <rPh sb="10" eb="12">
      <t>シエン</t>
    </rPh>
    <rPh sb="12" eb="14">
      <t>ギョウム</t>
    </rPh>
    <rPh sb="14" eb="16">
      <t>イタク</t>
    </rPh>
    <rPh sb="17" eb="19">
      <t>イッシキ</t>
    </rPh>
    <phoneticPr fontId="4"/>
  </si>
  <si>
    <t>令和 ８年 ４月 １日　提出</t>
    <rPh sb="0" eb="2">
      <t>レイワ</t>
    </rPh>
    <rPh sb="4" eb="5">
      <t>ネン</t>
    </rPh>
    <rPh sb="7" eb="8">
      <t>ガツ</t>
    </rPh>
    <rPh sb="10" eb="11">
      <t>ニチ</t>
    </rPh>
    <rPh sb="12" eb="14">
      <t>テイシュツ</t>
    </rPh>
    <phoneticPr fontId="4"/>
  </si>
  <si>
    <t>円也</t>
    <rPh sb="0" eb="1">
      <t>エン</t>
    </rPh>
    <rPh sb="1" eb="2">
      <t>ナリ</t>
    </rPh>
    <phoneticPr fontId="3"/>
  </si>
  <si>
    <t>円</t>
    <rPh sb="0" eb="1">
      <t>エン</t>
    </rPh>
    <phoneticPr fontId="3"/>
  </si>
  <si>
    <t>野外発掘調査費の　％以下</t>
    <rPh sb="0" eb="2">
      <t>ヤガイ</t>
    </rPh>
    <rPh sb="2" eb="4">
      <t>ハックツ</t>
    </rPh>
    <rPh sb="4" eb="6">
      <t>チョウサ</t>
    </rPh>
    <rPh sb="6" eb="7">
      <t>ヒ</t>
    </rPh>
    <rPh sb="10" eb="12">
      <t>イカ</t>
    </rPh>
    <phoneticPr fontId="4"/>
  </si>
  <si>
    <t>測量費の　％以下</t>
    <rPh sb="0" eb="3">
      <t>ソクリョウヒ</t>
    </rPh>
    <rPh sb="6" eb="8">
      <t>イカ</t>
    </rPh>
    <phoneticPr fontId="4"/>
  </si>
  <si>
    <t>直接機械経費の　%</t>
    <rPh sb="0" eb="2">
      <t>チョクセツ</t>
    </rPh>
    <rPh sb="2" eb="4">
      <t>キカイ</t>
    </rPh>
    <rPh sb="4" eb="6">
      <t>ケイヒ</t>
    </rPh>
    <phoneticPr fontId="4"/>
  </si>
  <si>
    <t>発掘人件費の　％</t>
    <rPh sb="0" eb="2">
      <t>ハックツ</t>
    </rPh>
    <rPh sb="2" eb="5">
      <t>ジンケンヒ</t>
    </rPh>
    <phoneticPr fontId="4"/>
  </si>
  <si>
    <t>カメラ損料の　％</t>
    <rPh sb="3" eb="4">
      <t>ソン</t>
    </rPh>
    <rPh sb="4" eb="5">
      <t>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</si>
</sst>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176" formatCode="#,##0&quot;円也&quot;"/>
    <numFmt numFmtId="177" formatCode="#,##0&quot;円&quot;"/>
    <numFmt numFmtId="178" formatCode="#,##0_ "/>
    <numFmt numFmtId="179" formatCode="#,##0.00_);[Red]\(#,##0.00\)"/>
    <numFmt numFmtId="180" formatCode="#,##0.00_ "/>
    <numFmt numFmtId="181" formatCode="#,##0.000_);[Red]\(#,##0.000\)"/>
    <numFmt numFmtId="182" formatCode="#,##0.0_ "/>
    <numFmt numFmtId="183" formatCode="#,##0.0_);[Red]\(#,##0.0\)"/>
    <numFmt numFmtId="184" formatCode="#,##0.0_ ;[Red]\-#,##0.0\ "/>
    <numFmt numFmtId="185" formatCode="\(#,##0\)_ ;[Red]\(\-#,##0\)_ "/>
    <numFmt numFmtId="186" formatCode="&quot;+ &quot;#,##0.0"/>
    <numFmt numFmtId="187" formatCode="0.0_);[Red]\(0.0\)"/>
    <numFmt numFmtId="188" formatCode="0.0_ "/>
    <numFmt numFmtId="189" formatCode="0.00_ "/>
    <numFmt numFmtId="190" formatCode="&quot;準&quot;&quot;備&quot;&quot;撤&quot;&quot;去&quot;&quot;工&quot;#.0&quot;日含む&quot;\ "/>
    <numFmt numFmtId="191" formatCode="\(#,##0\)"/>
    <numFmt numFmtId="192" formatCode="0.000_ "/>
    <numFmt numFmtId="193" formatCode="#&quot;台&quot;"/>
    <numFmt numFmtId="194" formatCode="#&quot;人&quot;"/>
    <numFmt numFmtId="195" formatCode="#.0&quot;日&quot;\ "/>
    <numFmt numFmtId="196" formatCode="#&quot;回&quot;\ "/>
    <numFmt numFmtId="197" formatCode="#&quot;日&quot;\ "/>
    <numFmt numFmtId="198" formatCode="#.00&quot;ヶ&quot;&quot;月&quot;"/>
    <numFmt numFmtId="199" formatCode="#&quot;ｍ&quot;\ "/>
    <numFmt numFmtId="200" formatCode="#&quot;本&quot;\ "/>
    <numFmt numFmtId="201" formatCode="#&quot;枚&quot;\ "/>
    <numFmt numFmtId="202" formatCode="#&quot;回（設置・撤去）&quot;\ "/>
    <numFmt numFmtId="203" formatCode="#&quot;連&quot;\ "/>
    <numFmt numFmtId="204" formatCode="#&quot;工区&quot;\ "/>
    <numFmt numFmtId="205" formatCode="#&quot;回&quot;"/>
    <numFmt numFmtId="206" formatCode="#.0&quot;ヶ&quot;&quot;月&quot;"/>
    <numFmt numFmtId="207" formatCode="0.0"/>
    <numFmt numFmtId="208" formatCode="\1&quot;日&quot;#&quot;往復&quot;\ "/>
    <numFmt numFmtId="209" formatCode="\1&quot;台&quot;&quot;１回&quot;#.0&quot;㎥&quot;\ "/>
    <numFmt numFmtId="210" formatCode="&quot;準&quot;&quot;備&quot;&quot;撤&quot;&quot;去&quot;&quot;工成果とりまとめ&quot;#.0&quot;日含む&quot;\ "/>
    <numFmt numFmtId="211" formatCode="&quot;１日当たり埋め戻し量&quot;\ #,###&quot;㎥&quot;"/>
    <numFmt numFmtId="212" formatCode="#,##0&quot;台&quot;"/>
    <numFmt numFmtId="213" formatCode="0.00_);[Red]\(0.00\)"/>
    <numFmt numFmtId="214" formatCode="#.0&quot;回&quot;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2"/>
      <name val="Arial"/>
      <family val="2"/>
    </font>
    <font>
      <sz val="14"/>
      <name val="Arial"/>
      <family val="2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22"/>
      <name val="ＭＳ Ｐゴシック"/>
      <family val="3"/>
      <charset val="128"/>
    </font>
    <font>
      <sz val="20"/>
      <name val="Arial"/>
      <family val="2"/>
    </font>
    <font>
      <sz val="11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Ｐゴシック"/>
      <family val="3"/>
    </font>
    <font>
      <sz val="11"/>
      <name val="ＭＳ Ｐ明朝"/>
      <family val="1"/>
    </font>
    <font>
      <sz val="10"/>
      <color indexed="10"/>
      <name val="ＭＳ Ｐ明朝"/>
      <family val="1"/>
    </font>
    <font>
      <sz val="10"/>
      <color theme="1"/>
      <name val="ＭＳ Ｐ明朝"/>
      <family val="1"/>
    </font>
    <font>
      <sz val="20"/>
      <name val="ＭＳ Ｐゴシック"/>
      <family val="2"/>
      <charset val="128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371">
    <xf numFmtId="0" fontId="0" fillId="0" borderId="0" xfId="0"/>
    <xf numFmtId="0" fontId="2" fillId="0" borderId="1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4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 indent="1"/>
    </xf>
    <xf numFmtId="0" fontId="2" fillId="0" borderId="0" xfId="2" applyFont="1" applyAlignment="1">
      <alignment horizontal="left" vertical="center" indent="1"/>
    </xf>
    <xf numFmtId="0" fontId="2" fillId="0" borderId="0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0" fontId="2" fillId="0" borderId="22" xfId="2" applyFont="1" applyBorder="1" applyAlignment="1">
      <alignment horizontal="left" vertical="center" indent="1"/>
    </xf>
    <xf numFmtId="0" fontId="2" fillId="0" borderId="23" xfId="2" applyFont="1" applyBorder="1" applyAlignment="1">
      <alignment horizontal="left" vertical="center" indent="1"/>
    </xf>
    <xf numFmtId="0" fontId="2" fillId="0" borderId="24" xfId="2" applyFont="1" applyBorder="1" applyAlignment="1">
      <alignment horizontal="left" vertical="center" indent="1"/>
    </xf>
    <xf numFmtId="0" fontId="2" fillId="0" borderId="17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left" vertical="center" indent="1"/>
    </xf>
    <xf numFmtId="0" fontId="2" fillId="0" borderId="18" xfId="2" applyFont="1" applyBorder="1" applyAlignment="1">
      <alignment horizontal="left" vertical="center" indent="1"/>
    </xf>
    <xf numFmtId="0" fontId="2" fillId="0" borderId="17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2" fillId="0" borderId="20" xfId="2" applyFont="1" applyBorder="1" applyAlignment="1">
      <alignment vertical="center"/>
    </xf>
    <xf numFmtId="0" fontId="2" fillId="0" borderId="21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9" fontId="2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9" fontId="2" fillId="0" borderId="28" xfId="0" applyNumberFormat="1" applyFont="1" applyBorder="1" applyAlignment="1">
      <alignment horizontal="center" vertical="center"/>
    </xf>
    <xf numFmtId="178" fontId="2" fillId="0" borderId="28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10" fillId="0" borderId="27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178" fontId="2" fillId="0" borderId="28" xfId="0" applyNumberFormat="1" applyFont="1" applyBorder="1" applyAlignment="1">
      <alignment horizontal="right" vertical="center"/>
    </xf>
    <xf numFmtId="181" fontId="2" fillId="0" borderId="28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wrapText="1" indent="1"/>
    </xf>
    <xf numFmtId="0" fontId="10" fillId="0" borderId="27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left" vertical="center" wrapText="1" indent="1"/>
    </xf>
    <xf numFmtId="0" fontId="11" fillId="0" borderId="0" xfId="0" applyFont="1" applyAlignment="1">
      <alignment vertical="center"/>
    </xf>
    <xf numFmtId="178" fontId="11" fillId="0" borderId="0" xfId="0" applyNumberFormat="1" applyFont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178" fontId="2" fillId="0" borderId="31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182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187" fontId="2" fillId="0" borderId="31" xfId="0" applyNumberFormat="1" applyFont="1" applyBorder="1" applyAlignment="1">
      <alignment vertical="center"/>
    </xf>
    <xf numFmtId="187" fontId="2" fillId="0" borderId="28" xfId="0" applyNumberFormat="1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183" fontId="2" fillId="0" borderId="28" xfId="0" applyNumberFormat="1" applyFont="1" applyBorder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178" fontId="10" fillId="0" borderId="31" xfId="0" applyNumberFormat="1" applyFont="1" applyBorder="1" applyAlignment="1">
      <alignment horizontal="right" vertical="center"/>
    </xf>
    <xf numFmtId="178" fontId="10" fillId="0" borderId="28" xfId="0" applyNumberFormat="1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 indent="1"/>
    </xf>
    <xf numFmtId="183" fontId="10" fillId="0" borderId="28" xfId="0" applyNumberFormat="1" applyFont="1" applyBorder="1" applyAlignment="1">
      <alignment horizontal="right" vertical="center"/>
    </xf>
    <xf numFmtId="0" fontId="9" fillId="0" borderId="28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left" vertical="center" indent="1"/>
    </xf>
    <xf numFmtId="0" fontId="2" fillId="0" borderId="25" xfId="2" applyFont="1" applyBorder="1" applyAlignment="1">
      <alignment horizontal="left" vertical="center" indent="1"/>
    </xf>
    <xf numFmtId="0" fontId="2" fillId="0" borderId="26" xfId="2" applyFont="1" applyBorder="1" applyAlignment="1">
      <alignment horizontal="left" vertical="center" inden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indent="1"/>
    </xf>
    <xf numFmtId="183" fontId="15" fillId="0" borderId="0" xfId="0" applyNumberFormat="1" applyFont="1" applyAlignment="1">
      <alignment vertical="center"/>
    </xf>
    <xf numFmtId="180" fontId="15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178" fontId="15" fillId="0" borderId="0" xfId="0" applyNumberFormat="1" applyFont="1" applyAlignment="1">
      <alignment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left" vertical="center" indent="1"/>
    </xf>
    <xf numFmtId="38" fontId="15" fillId="0" borderId="0" xfId="1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5" fillId="0" borderId="3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183" fontId="15" fillId="0" borderId="28" xfId="0" applyNumberFormat="1" applyFont="1" applyBorder="1" applyAlignment="1">
      <alignment horizontal="center" vertical="center"/>
    </xf>
    <xf numFmtId="180" fontId="19" fillId="0" borderId="28" xfId="0" applyNumberFormat="1" applyFont="1" applyBorder="1" applyAlignment="1">
      <alignment horizontal="center" vertical="center" shrinkToFit="1"/>
    </xf>
    <xf numFmtId="178" fontId="15" fillId="0" borderId="28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 indent="1"/>
    </xf>
    <xf numFmtId="0" fontId="15" fillId="0" borderId="28" xfId="0" applyFont="1" applyBorder="1" applyAlignment="1">
      <alignment horizontal="left" vertical="center" indent="1"/>
    </xf>
    <xf numFmtId="183" fontId="15" fillId="0" borderId="28" xfId="0" applyNumberFormat="1" applyFont="1" applyBorder="1" applyAlignment="1">
      <alignment vertical="center"/>
    </xf>
    <xf numFmtId="180" fontId="15" fillId="0" borderId="28" xfId="0" applyNumberFormat="1" applyFont="1" applyBorder="1" applyAlignment="1">
      <alignment vertical="center" shrinkToFit="1"/>
    </xf>
    <xf numFmtId="178" fontId="15" fillId="0" borderId="28" xfId="0" applyNumberFormat="1" applyFont="1" applyBorder="1" applyAlignment="1">
      <alignment vertical="center"/>
    </xf>
    <xf numFmtId="178" fontId="15" fillId="0" borderId="29" xfId="0" applyNumberFormat="1" applyFont="1" applyBorder="1" applyAlignment="1">
      <alignment vertical="center"/>
    </xf>
    <xf numFmtId="0" fontId="15" fillId="0" borderId="34" xfId="0" applyFont="1" applyBorder="1" applyAlignment="1">
      <alignment horizontal="left" vertical="center" indent="1"/>
    </xf>
    <xf numFmtId="178" fontId="20" fillId="0" borderId="27" xfId="0" applyNumberFormat="1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178" fontId="17" fillId="0" borderId="27" xfId="0" applyNumberFormat="1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178" fontId="17" fillId="0" borderId="29" xfId="0" applyNumberFormat="1" applyFont="1" applyBorder="1" applyAlignment="1">
      <alignment vertical="center"/>
    </xf>
    <xf numFmtId="189" fontId="17" fillId="0" borderId="29" xfId="0" applyNumberFormat="1" applyFont="1" applyBorder="1" applyAlignment="1">
      <alignment vertical="center"/>
    </xf>
    <xf numFmtId="188" fontId="17" fillId="0" borderId="29" xfId="0" applyNumberFormat="1" applyFont="1" applyBorder="1" applyAlignment="1">
      <alignment vertical="center"/>
    </xf>
    <xf numFmtId="188" fontId="17" fillId="0" borderId="27" xfId="0" applyNumberFormat="1" applyFont="1" applyBorder="1" applyAlignment="1">
      <alignment vertical="center"/>
    </xf>
    <xf numFmtId="192" fontId="17" fillId="0" borderId="27" xfId="0" applyNumberFormat="1" applyFont="1" applyBorder="1" applyAlignment="1">
      <alignment vertical="center"/>
    </xf>
    <xf numFmtId="0" fontId="15" fillId="0" borderId="35" xfId="0" applyFont="1" applyBorder="1" applyAlignment="1">
      <alignment horizontal="left" vertical="center" indent="1"/>
    </xf>
    <xf numFmtId="0" fontId="15" fillId="0" borderId="41" xfId="0" applyFont="1" applyBorder="1" applyAlignment="1">
      <alignment horizontal="left" vertical="center" indent="1"/>
    </xf>
    <xf numFmtId="183" fontId="15" fillId="0" borderId="41" xfId="0" applyNumberFormat="1" applyFont="1" applyBorder="1" applyAlignment="1">
      <alignment vertical="center"/>
    </xf>
    <xf numFmtId="180" fontId="15" fillId="0" borderId="41" xfId="0" applyNumberFormat="1" applyFont="1" applyBorder="1" applyAlignment="1">
      <alignment vertical="center" shrinkToFit="1"/>
    </xf>
    <xf numFmtId="0" fontId="15" fillId="0" borderId="41" xfId="0" applyFont="1" applyBorder="1" applyAlignment="1">
      <alignment horizontal="center" vertical="center"/>
    </xf>
    <xf numFmtId="178" fontId="15" fillId="0" borderId="41" xfId="0" applyNumberFormat="1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5" fillId="0" borderId="3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indent="1"/>
    </xf>
    <xf numFmtId="183" fontId="15" fillId="0" borderId="33" xfId="0" applyNumberFormat="1" applyFont="1" applyBorder="1" applyAlignment="1">
      <alignment vertical="center"/>
    </xf>
    <xf numFmtId="180" fontId="15" fillId="0" borderId="33" xfId="0" applyNumberFormat="1" applyFont="1" applyBorder="1" applyAlignment="1">
      <alignment vertical="center" shrinkToFit="1"/>
    </xf>
    <xf numFmtId="178" fontId="15" fillId="0" borderId="33" xfId="0" applyNumberFormat="1" applyFont="1" applyBorder="1" applyAlignment="1">
      <alignment vertical="center"/>
    </xf>
    <xf numFmtId="178" fontId="15" fillId="0" borderId="43" xfId="0" applyNumberFormat="1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178" fontId="15" fillId="0" borderId="30" xfId="0" applyNumberFormat="1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33" xfId="0" applyFont="1" applyBorder="1" applyAlignment="1">
      <alignment horizontal="center" vertical="center"/>
    </xf>
    <xf numFmtId="178" fontId="15" fillId="0" borderId="29" xfId="0" applyNumberFormat="1" applyFont="1" applyBorder="1" applyAlignment="1">
      <alignment horizontal="center" vertical="center"/>
    </xf>
    <xf numFmtId="193" fontId="20" fillId="0" borderId="29" xfId="0" applyNumberFormat="1" applyFont="1" applyBorder="1" applyAlignment="1">
      <alignment horizontal="center" vertical="center"/>
    </xf>
    <xf numFmtId="194" fontId="20" fillId="0" borderId="27" xfId="0" applyNumberFormat="1" applyFont="1" applyBorder="1" applyAlignment="1">
      <alignment horizontal="center" vertical="center"/>
    </xf>
    <xf numFmtId="195" fontId="20" fillId="0" borderId="27" xfId="0" applyNumberFormat="1" applyFont="1" applyBorder="1" applyAlignment="1">
      <alignment horizontal="right" vertical="center"/>
    </xf>
    <xf numFmtId="193" fontId="20" fillId="0" borderId="27" xfId="0" applyNumberFormat="1" applyFont="1" applyBorder="1" applyAlignment="1">
      <alignment horizontal="center" vertical="center"/>
    </xf>
    <xf numFmtId="196" fontId="20" fillId="0" borderId="27" xfId="0" applyNumberFormat="1" applyFont="1" applyBorder="1" applyAlignment="1">
      <alignment vertical="center"/>
    </xf>
    <xf numFmtId="197" fontId="20" fillId="0" borderId="27" xfId="0" applyNumberFormat="1" applyFont="1" applyBorder="1" applyAlignment="1">
      <alignment horizontal="center" vertical="center"/>
    </xf>
    <xf numFmtId="197" fontId="20" fillId="0" borderId="27" xfId="0" applyNumberFormat="1" applyFont="1" applyBorder="1" applyAlignment="1">
      <alignment vertical="center"/>
    </xf>
    <xf numFmtId="200" fontId="20" fillId="0" borderId="29" xfId="0" applyNumberFormat="1" applyFont="1" applyBorder="1" applyAlignment="1">
      <alignment horizontal="center" vertical="center"/>
    </xf>
    <xf numFmtId="193" fontId="20" fillId="0" borderId="27" xfId="0" applyNumberFormat="1" applyFont="1" applyBorder="1" applyAlignment="1">
      <alignment vertical="center"/>
    </xf>
    <xf numFmtId="191" fontId="20" fillId="0" borderId="27" xfId="0" applyNumberFormat="1" applyFont="1" applyBorder="1" applyAlignment="1">
      <alignment horizontal="center" vertical="center"/>
    </xf>
    <xf numFmtId="188" fontId="20" fillId="0" borderId="27" xfId="0" applyNumberFormat="1" applyFont="1" applyBorder="1" applyAlignment="1">
      <alignment vertical="center"/>
    </xf>
    <xf numFmtId="201" fontId="20" fillId="0" borderId="29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vertical="center" wrapText="1"/>
    </xf>
    <xf numFmtId="206" fontId="20" fillId="0" borderId="27" xfId="0" applyNumberFormat="1" applyFont="1" applyBorder="1" applyAlignment="1">
      <alignment vertical="center"/>
    </xf>
    <xf numFmtId="196" fontId="20" fillId="0" borderId="27" xfId="0" applyNumberFormat="1" applyFont="1" applyFill="1" applyBorder="1" applyAlignment="1">
      <alignment vertical="center"/>
    </xf>
    <xf numFmtId="188" fontId="20" fillId="0" borderId="29" xfId="0" applyNumberFormat="1" applyFont="1" applyBorder="1" applyAlignment="1">
      <alignment horizontal="left" vertical="center"/>
    </xf>
    <xf numFmtId="201" fontId="20" fillId="0" borderId="29" xfId="0" applyNumberFormat="1" applyFont="1" applyBorder="1" applyAlignment="1">
      <alignment vertical="center"/>
    </xf>
    <xf numFmtId="201" fontId="20" fillId="0" borderId="27" xfId="0" applyNumberFormat="1" applyFont="1" applyBorder="1" applyAlignment="1">
      <alignment vertical="center"/>
    </xf>
    <xf numFmtId="202" fontId="20" fillId="0" borderId="27" xfId="0" applyNumberFormat="1" applyFont="1" applyBorder="1" applyAlignment="1">
      <alignment horizontal="center" vertical="center"/>
    </xf>
    <xf numFmtId="193" fontId="20" fillId="0" borderId="36" xfId="0" applyNumberFormat="1" applyFont="1" applyBorder="1" applyAlignment="1">
      <alignment horizontal="left" vertical="center"/>
    </xf>
    <xf numFmtId="194" fontId="20" fillId="0" borderId="23" xfId="0" applyNumberFormat="1" applyFont="1" applyBorder="1" applyAlignment="1">
      <alignment horizontal="center" vertical="center"/>
    </xf>
    <xf numFmtId="202" fontId="20" fillId="0" borderId="23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 indent="1"/>
    </xf>
    <xf numFmtId="183" fontId="15" fillId="0" borderId="20" xfId="0" applyNumberFormat="1" applyFont="1" applyBorder="1" applyAlignment="1">
      <alignment vertical="center"/>
    </xf>
    <xf numFmtId="180" fontId="15" fillId="0" borderId="20" xfId="0" applyNumberFormat="1" applyFont="1" applyBorder="1" applyAlignment="1">
      <alignment vertical="center" shrinkToFit="1"/>
    </xf>
    <xf numFmtId="0" fontId="15" fillId="0" borderId="20" xfId="0" applyFont="1" applyBorder="1" applyAlignment="1">
      <alignment horizontal="center" vertical="center"/>
    </xf>
    <xf numFmtId="178" fontId="15" fillId="0" borderId="20" xfId="0" applyNumberFormat="1" applyFont="1" applyBorder="1" applyAlignment="1">
      <alignment vertical="center"/>
    </xf>
    <xf numFmtId="178" fontId="15" fillId="0" borderId="40" xfId="0" applyNumberFormat="1" applyFont="1" applyBorder="1" applyAlignment="1">
      <alignment vertical="center"/>
    </xf>
    <xf numFmtId="193" fontId="17" fillId="0" borderId="44" xfId="0" applyNumberFormat="1" applyFont="1" applyBorder="1" applyAlignment="1">
      <alignment horizontal="left" vertical="center"/>
    </xf>
    <xf numFmtId="194" fontId="17" fillId="0" borderId="42" xfId="0" applyNumberFormat="1" applyFont="1" applyBorder="1" applyAlignment="1">
      <alignment horizontal="center" vertical="center"/>
    </xf>
    <xf numFmtId="202" fontId="21" fillId="0" borderId="42" xfId="0" applyNumberFormat="1" applyFont="1" applyBorder="1" applyAlignment="1">
      <alignment horizontal="center" vertical="center"/>
    </xf>
    <xf numFmtId="178" fontId="15" fillId="0" borderId="32" xfId="0" applyNumberFormat="1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0" fontId="15" fillId="0" borderId="28" xfId="0" applyFont="1" applyBorder="1" applyAlignment="1">
      <alignment horizontal="left" vertical="center" indent="1" shrinkToFit="1"/>
    </xf>
    <xf numFmtId="178" fontId="20" fillId="0" borderId="29" xfId="0" applyNumberFormat="1" applyFont="1" applyBorder="1" applyAlignment="1">
      <alignment vertical="center"/>
    </xf>
    <xf numFmtId="183" fontId="15" fillId="2" borderId="28" xfId="0" applyNumberFormat="1" applyFont="1" applyFill="1" applyBorder="1" applyAlignment="1">
      <alignment vertical="center"/>
    </xf>
    <xf numFmtId="199" fontId="20" fillId="0" borderId="29" xfId="0" applyNumberFormat="1" applyFont="1" applyBorder="1" applyAlignment="1">
      <alignment vertical="center"/>
    </xf>
    <xf numFmtId="188" fontId="20" fillId="0" borderId="29" xfId="0" applyNumberFormat="1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indent="1"/>
    </xf>
    <xf numFmtId="183" fontId="15" fillId="0" borderId="0" xfId="0" applyNumberFormat="1" applyFont="1" applyBorder="1" applyAlignment="1">
      <alignment vertical="center"/>
    </xf>
    <xf numFmtId="180" fontId="15" fillId="0" borderId="0" xfId="0" applyNumberFormat="1" applyFont="1" applyBorder="1" applyAlignment="1">
      <alignment vertical="center" shrinkToFit="1"/>
    </xf>
    <xf numFmtId="178" fontId="15" fillId="0" borderId="0" xfId="0" applyNumberFormat="1" applyFont="1" applyBorder="1" applyAlignment="1">
      <alignment vertical="center"/>
    </xf>
    <xf numFmtId="207" fontId="17" fillId="0" borderId="0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0" borderId="29" xfId="0" applyFont="1" applyBorder="1" applyAlignment="1">
      <alignment horizontal="left" vertical="center" indent="1" shrinkToFit="1"/>
    </xf>
    <xf numFmtId="188" fontId="15" fillId="0" borderId="28" xfId="0" applyNumberFormat="1" applyFont="1" applyBorder="1" applyAlignment="1">
      <alignment vertical="center"/>
    </xf>
    <xf numFmtId="180" fontId="15" fillId="0" borderId="34" xfId="0" applyNumberFormat="1" applyFont="1" applyBorder="1" applyAlignment="1">
      <alignment vertical="center" shrinkToFit="1"/>
    </xf>
    <xf numFmtId="203" fontId="20" fillId="0" borderId="29" xfId="0" applyNumberFormat="1" applyFont="1" applyBorder="1" applyAlignment="1">
      <alignment horizontal="center" vertical="center"/>
    </xf>
    <xf numFmtId="203" fontId="20" fillId="0" borderId="29" xfId="0" applyNumberFormat="1" applyFont="1" applyBorder="1" applyAlignment="1">
      <alignment horizontal="left" vertical="center"/>
    </xf>
    <xf numFmtId="198" fontId="20" fillId="0" borderId="27" xfId="0" applyNumberFormat="1" applyFont="1" applyBorder="1" applyAlignment="1">
      <alignment vertical="center"/>
    </xf>
    <xf numFmtId="0" fontId="20" fillId="0" borderId="29" xfId="0" applyFont="1" applyBorder="1" applyAlignment="1">
      <alignment horizontal="left" vertical="center"/>
    </xf>
    <xf numFmtId="0" fontId="17" fillId="0" borderId="44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17" fillId="0" borderId="0" xfId="0" applyFont="1" applyAlignment="1">
      <alignment horizontal="center"/>
    </xf>
    <xf numFmtId="191" fontId="17" fillId="0" borderId="27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204" fontId="20" fillId="0" borderId="29" xfId="0" applyNumberFormat="1" applyFont="1" applyBorder="1" applyAlignment="1">
      <alignment horizontal="center" vertical="center"/>
    </xf>
    <xf numFmtId="205" fontId="20" fillId="0" borderId="27" xfId="0" applyNumberFormat="1" applyFont="1" applyBorder="1" applyAlignment="1">
      <alignment vertical="center"/>
    </xf>
    <xf numFmtId="193" fontId="17" fillId="0" borderId="29" xfId="0" applyNumberFormat="1" applyFont="1" applyBorder="1" applyAlignment="1">
      <alignment vertical="center"/>
    </xf>
    <xf numFmtId="194" fontId="17" fillId="0" borderId="27" xfId="0" applyNumberFormat="1" applyFont="1" applyBorder="1" applyAlignment="1">
      <alignment horizontal="center" vertical="center"/>
    </xf>
    <xf numFmtId="197" fontId="17" fillId="0" borderId="27" xfId="0" applyNumberFormat="1" applyFont="1" applyBorder="1" applyAlignment="1">
      <alignment vertical="center"/>
    </xf>
    <xf numFmtId="0" fontId="15" fillId="0" borderId="27" xfId="0" applyFont="1" applyBorder="1" applyAlignment="1">
      <alignment horizontal="left" vertical="center" indent="1"/>
    </xf>
    <xf numFmtId="0" fontId="17" fillId="0" borderId="20" xfId="0" applyFont="1" applyBorder="1" applyAlignment="1">
      <alignment horizontal="center" vertical="center"/>
    </xf>
    <xf numFmtId="204" fontId="17" fillId="0" borderId="29" xfId="0" applyNumberFormat="1" applyFont="1" applyBorder="1" applyAlignment="1">
      <alignment vertical="center"/>
    </xf>
    <xf numFmtId="207" fontId="17" fillId="0" borderId="23" xfId="0" applyNumberFormat="1" applyFont="1" applyBorder="1" applyAlignment="1">
      <alignment horizontal="right" vertical="center"/>
    </xf>
    <xf numFmtId="183" fontId="18" fillId="0" borderId="0" xfId="0" applyNumberFormat="1" applyFont="1" applyAlignment="1">
      <alignment vertical="center"/>
    </xf>
    <xf numFmtId="180" fontId="18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178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83" fontId="15" fillId="0" borderId="28" xfId="0" applyNumberFormat="1" applyFont="1" applyBorder="1" applyAlignment="1">
      <alignment horizontal="right" vertical="center"/>
    </xf>
    <xf numFmtId="182" fontId="15" fillId="0" borderId="28" xfId="0" applyNumberFormat="1" applyFont="1" applyBorder="1" applyAlignment="1">
      <alignment horizontal="right" vertical="center" shrinkToFit="1"/>
    </xf>
    <xf numFmtId="178" fontId="15" fillId="0" borderId="28" xfId="0" applyNumberFormat="1" applyFont="1" applyBorder="1" applyAlignment="1">
      <alignment horizontal="right" vertical="center"/>
    </xf>
    <xf numFmtId="179" fontId="15" fillId="0" borderId="28" xfId="0" applyNumberFormat="1" applyFont="1" applyBorder="1" applyAlignment="1">
      <alignment horizontal="right" vertical="center"/>
    </xf>
    <xf numFmtId="179" fontId="15" fillId="0" borderId="28" xfId="0" applyNumberFormat="1" applyFont="1" applyBorder="1" applyAlignment="1">
      <alignment horizontal="right" vertical="center" shrinkToFit="1"/>
    </xf>
    <xf numFmtId="179" fontId="15" fillId="0" borderId="28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7" fillId="0" borderId="0" xfId="0" applyFont="1" applyBorder="1" applyAlignment="1"/>
    <xf numFmtId="180" fontId="15" fillId="0" borderId="28" xfId="0" applyNumberFormat="1" applyFont="1" applyBorder="1" applyAlignment="1">
      <alignment horizontal="center" vertical="center" shrinkToFit="1"/>
    </xf>
    <xf numFmtId="0" fontId="17" fillId="0" borderId="20" xfId="0" applyFont="1" applyBorder="1" applyAlignment="1"/>
    <xf numFmtId="0" fontId="15" fillId="0" borderId="20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 indent="1"/>
    </xf>
    <xf numFmtId="0" fontId="17" fillId="0" borderId="27" xfId="0" applyFont="1" applyBorder="1" applyAlignment="1"/>
    <xf numFmtId="0" fontId="15" fillId="0" borderId="27" xfId="0" applyFont="1" applyBorder="1" applyAlignment="1">
      <alignment horizontal="left" vertical="center"/>
    </xf>
    <xf numFmtId="0" fontId="17" fillId="0" borderId="23" xfId="0" applyFont="1" applyBorder="1" applyAlignment="1"/>
    <xf numFmtId="0" fontId="15" fillId="0" borderId="23" xfId="0" applyFont="1" applyBorder="1" applyAlignment="1">
      <alignment horizontal="left" vertical="center"/>
    </xf>
    <xf numFmtId="0" fontId="17" fillId="0" borderId="44" xfId="0" applyFont="1" applyBorder="1" applyAlignment="1"/>
    <xf numFmtId="0" fontId="17" fillId="0" borderId="42" xfId="0" applyFont="1" applyBorder="1" applyAlignment="1"/>
    <xf numFmtId="0" fontId="17" fillId="0" borderId="46" xfId="0" applyFont="1" applyBorder="1" applyAlignment="1"/>
    <xf numFmtId="0" fontId="17" fillId="0" borderId="45" xfId="0" applyFont="1" applyBorder="1" applyAlignment="1"/>
    <xf numFmtId="0" fontId="17" fillId="0" borderId="33" xfId="0" applyFont="1" applyBorder="1" applyAlignment="1"/>
    <xf numFmtId="0" fontId="18" fillId="0" borderId="0" xfId="0" applyFont="1" applyBorder="1" applyAlignment="1">
      <alignment vertical="center"/>
    </xf>
    <xf numFmtId="180" fontId="15" fillId="0" borderId="28" xfId="0" applyNumberFormat="1" applyFont="1" applyBorder="1" applyAlignment="1">
      <alignment horizontal="right" vertical="center"/>
    </xf>
    <xf numFmtId="180" fontId="15" fillId="0" borderId="28" xfId="0" applyNumberFormat="1" applyFont="1" applyBorder="1" applyAlignment="1">
      <alignment vertical="center"/>
    </xf>
    <xf numFmtId="179" fontId="15" fillId="0" borderId="28" xfId="0" applyNumberFormat="1" applyFont="1" applyBorder="1" applyAlignment="1">
      <alignment horizontal="center" vertical="center" shrinkToFit="1"/>
    </xf>
    <xf numFmtId="0" fontId="17" fillId="0" borderId="0" xfId="0" applyFont="1" applyAlignment="1"/>
    <xf numFmtId="212" fontId="20" fillId="0" borderId="29" xfId="0" applyNumberFormat="1" applyFont="1" applyBorder="1" applyAlignment="1">
      <alignment horizontal="left" vertical="center" indent="1"/>
    </xf>
    <xf numFmtId="178" fontId="24" fillId="3" borderId="28" xfId="0" applyNumberFormat="1" applyFont="1" applyFill="1" applyBorder="1" applyAlignment="1">
      <alignment vertical="center"/>
    </xf>
    <xf numFmtId="0" fontId="24" fillId="3" borderId="28" xfId="0" applyFont="1" applyFill="1" applyBorder="1" applyAlignment="1">
      <alignment horizontal="center" vertical="center"/>
    </xf>
    <xf numFmtId="199" fontId="26" fillId="3" borderId="29" xfId="0" applyNumberFormat="1" applyFont="1" applyFill="1" applyBorder="1" applyAlignment="1">
      <alignment vertical="center"/>
    </xf>
    <xf numFmtId="199" fontId="25" fillId="3" borderId="29" xfId="0" applyNumberFormat="1" applyFont="1" applyFill="1" applyBorder="1" applyAlignment="1">
      <alignment vertical="center"/>
    </xf>
    <xf numFmtId="178" fontId="15" fillId="0" borderId="28" xfId="0" applyNumberFormat="1" applyFont="1" applyFill="1" applyBorder="1" applyAlignment="1">
      <alignment vertical="center"/>
    </xf>
    <xf numFmtId="0" fontId="17" fillId="0" borderId="33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 indent="1"/>
    </xf>
    <xf numFmtId="0" fontId="15" fillId="0" borderId="39" xfId="0" applyFont="1" applyBorder="1" applyAlignment="1">
      <alignment horizontal="left" vertical="center" indent="1"/>
    </xf>
    <xf numFmtId="198" fontId="20" fillId="0" borderId="27" xfId="0" applyNumberFormat="1" applyFont="1" applyBorder="1" applyAlignment="1">
      <alignment horizontal="right" vertical="center"/>
    </xf>
    <xf numFmtId="0" fontId="17" fillId="0" borderId="33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 indent="1"/>
    </xf>
    <xf numFmtId="0" fontId="15" fillId="0" borderId="39" xfId="0" applyFont="1" applyBorder="1" applyAlignment="1">
      <alignment horizontal="left" vertical="center" indent="1"/>
    </xf>
    <xf numFmtId="189" fontId="15" fillId="0" borderId="28" xfId="0" applyNumberFormat="1" applyFont="1" applyBorder="1" applyAlignment="1">
      <alignment vertical="center"/>
    </xf>
    <xf numFmtId="213" fontId="15" fillId="0" borderId="28" xfId="0" applyNumberFormat="1" applyFont="1" applyBorder="1" applyAlignment="1">
      <alignment vertical="center"/>
    </xf>
    <xf numFmtId="193" fontId="20" fillId="0" borderId="29" xfId="0" applyNumberFormat="1" applyFont="1" applyBorder="1" applyAlignment="1">
      <alignment vertical="center"/>
    </xf>
    <xf numFmtId="180" fontId="15" fillId="0" borderId="28" xfId="0" applyNumberFormat="1" applyFont="1" applyBorder="1" applyAlignment="1">
      <alignment horizontal="right" vertical="center" shrinkToFit="1"/>
    </xf>
    <xf numFmtId="9" fontId="15" fillId="0" borderId="0" xfId="0" applyNumberFormat="1" applyFont="1" applyAlignment="1">
      <alignment vertical="center"/>
    </xf>
    <xf numFmtId="214" fontId="20" fillId="0" borderId="27" xfId="0" applyNumberFormat="1" applyFont="1" applyBorder="1" applyAlignment="1">
      <alignment vertical="center"/>
    </xf>
    <xf numFmtId="0" fontId="17" fillId="0" borderId="3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191" fontId="17" fillId="0" borderId="27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left" vertical="center" wrapText="1" indent="1"/>
    </xf>
    <xf numFmtId="0" fontId="22" fillId="0" borderId="28" xfId="0" applyFont="1" applyBorder="1" applyAlignment="1">
      <alignment horizontal="left" vertical="center" wrapText="1" indent="1"/>
    </xf>
    <xf numFmtId="0" fontId="20" fillId="0" borderId="40" xfId="0" applyFont="1" applyBorder="1" applyAlignment="1">
      <alignment horizontal="left" vertical="center"/>
    </xf>
    <xf numFmtId="204" fontId="20" fillId="0" borderId="29" xfId="0" applyNumberFormat="1" applyFont="1" applyBorder="1" applyAlignment="1">
      <alignment horizontal="left" vertical="center"/>
    </xf>
    <xf numFmtId="0" fontId="24" fillId="3" borderId="29" xfId="0" applyFont="1" applyFill="1" applyBorder="1" applyAlignment="1">
      <alignment horizontal="center" vertical="center"/>
    </xf>
    <xf numFmtId="178" fontId="15" fillId="0" borderId="34" xfId="0" applyNumberFormat="1" applyFont="1" applyBorder="1" applyAlignment="1">
      <alignment vertical="center"/>
    </xf>
    <xf numFmtId="0" fontId="9" fillId="0" borderId="28" xfId="0" applyFont="1" applyBorder="1" applyAlignment="1">
      <alignment horizontal="left" vertical="center" indent="1"/>
    </xf>
    <xf numFmtId="178" fontId="2" fillId="0" borderId="28" xfId="0" applyNumberFormat="1" applyFont="1" applyBorder="1" applyAlignment="1">
      <alignment vertical="center"/>
    </xf>
    <xf numFmtId="178" fontId="15" fillId="3" borderId="28" xfId="0" applyNumberFormat="1" applyFont="1" applyFill="1" applyBorder="1" applyAlignment="1">
      <alignment vertical="center"/>
    </xf>
    <xf numFmtId="178" fontId="2" fillId="0" borderId="28" xfId="0" applyNumberFormat="1" applyFont="1" applyFill="1" applyBorder="1" applyAlignment="1">
      <alignment horizontal="right" vertical="center"/>
    </xf>
    <xf numFmtId="0" fontId="2" fillId="0" borderId="11" xfId="2" applyFont="1" applyBorder="1" applyAlignment="1">
      <alignment horizontal="left" vertical="center" indent="1"/>
    </xf>
    <xf numFmtId="0" fontId="2" fillId="0" borderId="12" xfId="2" applyFont="1" applyBorder="1" applyAlignment="1">
      <alignment horizontal="left" vertical="center" inden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 indent="1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2" fillId="0" borderId="25" xfId="2" applyFont="1" applyBorder="1" applyAlignment="1">
      <alignment horizontal="left" vertical="center" indent="1"/>
    </xf>
    <xf numFmtId="0" fontId="2" fillId="0" borderId="27" xfId="2" applyFont="1" applyBorder="1" applyAlignment="1">
      <alignment horizontal="left" vertical="center" indent="1"/>
    </xf>
    <xf numFmtId="0" fontId="2" fillId="0" borderId="26" xfId="2" applyFont="1" applyBorder="1" applyAlignment="1">
      <alignment horizontal="left" vertical="center" indent="1"/>
    </xf>
    <xf numFmtId="0" fontId="9" fillId="0" borderId="22" xfId="2" applyFont="1" applyBorder="1" applyAlignment="1">
      <alignment horizontal="center" vertical="center" shrinkToFit="1"/>
    </xf>
    <xf numFmtId="0" fontId="9" fillId="0" borderId="24" xfId="2" applyFont="1" applyBorder="1" applyAlignment="1">
      <alignment horizontal="center" vertical="center" shrinkToFit="1"/>
    </xf>
    <xf numFmtId="0" fontId="9" fillId="0" borderId="19" xfId="2" applyFont="1" applyBorder="1" applyAlignment="1">
      <alignment horizontal="center" vertical="center" shrinkToFit="1"/>
    </xf>
    <xf numFmtId="0" fontId="9" fillId="0" borderId="21" xfId="2" applyFont="1" applyBorder="1" applyAlignment="1">
      <alignment horizontal="center" vertical="center" shrinkToFit="1"/>
    </xf>
    <xf numFmtId="0" fontId="2" fillId="0" borderId="12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176" fontId="27" fillId="0" borderId="15" xfId="2" applyNumberFormat="1" applyFont="1" applyBorder="1" applyAlignment="1">
      <alignment horizontal="right" vertical="center" shrinkToFit="1"/>
    </xf>
    <xf numFmtId="176" fontId="14" fillId="0" borderId="15" xfId="2" applyNumberFormat="1" applyFont="1" applyBorder="1" applyAlignment="1">
      <alignment horizontal="right" vertical="center" shrinkToFit="1"/>
    </xf>
    <xf numFmtId="176" fontId="14" fillId="0" borderId="0" xfId="2" applyNumberFormat="1" applyFont="1" applyBorder="1" applyAlignment="1">
      <alignment horizontal="right" vertical="center" shrinkToFit="1"/>
    </xf>
    <xf numFmtId="176" fontId="14" fillId="0" borderId="20" xfId="2" applyNumberFormat="1" applyFont="1" applyBorder="1" applyAlignment="1">
      <alignment horizontal="right" vertical="center" shrinkToFit="1"/>
    </xf>
    <xf numFmtId="0" fontId="6" fillId="0" borderId="7" xfId="2" applyFont="1" applyBorder="1" applyAlignment="1">
      <alignment horizontal="left" vertical="center" indent="2"/>
    </xf>
    <xf numFmtId="0" fontId="6" fillId="0" borderId="25" xfId="2" applyFont="1" applyBorder="1" applyAlignment="1">
      <alignment horizontal="left" vertical="center" indent="2"/>
    </xf>
    <xf numFmtId="0" fontId="6" fillId="0" borderId="2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14" xfId="2" applyFont="1" applyBorder="1" applyAlignment="1">
      <alignment horizontal="right" vertical="center" indent="1" shrinkToFit="1"/>
    </xf>
    <xf numFmtId="0" fontId="6" fillId="0" borderId="15" xfId="2" applyFont="1" applyBorder="1" applyAlignment="1">
      <alignment horizontal="right" vertical="center" indent="1" shrinkToFit="1"/>
    </xf>
    <xf numFmtId="0" fontId="6" fillId="0" borderId="17" xfId="2" applyFont="1" applyBorder="1" applyAlignment="1">
      <alignment horizontal="right" vertical="center" indent="1" shrinkToFit="1"/>
    </xf>
    <xf numFmtId="0" fontId="6" fillId="0" borderId="0" xfId="2" applyFont="1" applyBorder="1" applyAlignment="1">
      <alignment horizontal="right" vertical="center" indent="1" shrinkToFit="1"/>
    </xf>
    <xf numFmtId="0" fontId="6" fillId="0" borderId="19" xfId="2" applyFont="1" applyBorder="1" applyAlignment="1">
      <alignment horizontal="right" vertical="center" indent="1" shrinkToFit="1"/>
    </xf>
    <xf numFmtId="0" fontId="6" fillId="0" borderId="20" xfId="2" applyFont="1" applyBorder="1" applyAlignment="1">
      <alignment horizontal="right" vertical="center" indent="1" shrinkToFit="1"/>
    </xf>
    <xf numFmtId="0" fontId="2" fillId="0" borderId="15" xfId="2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" fillId="0" borderId="0" xfId="2" applyFont="1" applyBorder="1" applyAlignment="1">
      <alignment horizontal="center" vertical="center" shrinkToFit="1"/>
    </xf>
    <xf numFmtId="0" fontId="2" fillId="0" borderId="20" xfId="2" applyFont="1" applyBorder="1" applyAlignment="1">
      <alignment horizontal="center" vertical="center" shrinkToFit="1"/>
    </xf>
    <xf numFmtId="177" fontId="28" fillId="0" borderId="15" xfId="1" applyNumberFormat="1" applyFont="1" applyBorder="1" applyAlignment="1">
      <alignment horizontal="right" vertical="center" shrinkToFit="1"/>
    </xf>
    <xf numFmtId="177" fontId="8" fillId="0" borderId="15" xfId="1" applyNumberFormat="1" applyFont="1" applyBorder="1" applyAlignment="1">
      <alignment horizontal="right" vertical="center" shrinkToFit="1"/>
    </xf>
    <xf numFmtId="177" fontId="8" fillId="0" borderId="16" xfId="1" applyNumberFormat="1" applyFont="1" applyBorder="1" applyAlignment="1">
      <alignment horizontal="right" vertical="center" shrinkToFit="1"/>
    </xf>
    <xf numFmtId="177" fontId="8" fillId="0" borderId="0" xfId="1" applyNumberFormat="1" applyFont="1" applyBorder="1" applyAlignment="1">
      <alignment horizontal="right" vertical="center" shrinkToFit="1"/>
    </xf>
    <xf numFmtId="177" fontId="8" fillId="0" borderId="18" xfId="1" applyNumberFormat="1" applyFont="1" applyBorder="1" applyAlignment="1">
      <alignment horizontal="right" vertical="center" shrinkToFit="1"/>
    </xf>
    <xf numFmtId="177" fontId="28" fillId="0" borderId="0" xfId="2" applyNumberFormat="1" applyFont="1" applyBorder="1" applyAlignment="1">
      <alignment horizontal="right" vertical="center" shrinkToFit="1"/>
    </xf>
    <xf numFmtId="177" fontId="8" fillId="0" borderId="0" xfId="2" applyNumberFormat="1" applyFont="1" applyBorder="1" applyAlignment="1">
      <alignment horizontal="right" vertical="center" shrinkToFit="1"/>
    </xf>
    <xf numFmtId="177" fontId="8" fillId="0" borderId="18" xfId="2" applyNumberFormat="1" applyFont="1" applyBorder="1" applyAlignment="1">
      <alignment horizontal="right" vertical="center" shrinkToFit="1"/>
    </xf>
    <xf numFmtId="177" fontId="8" fillId="0" borderId="20" xfId="2" applyNumberFormat="1" applyFont="1" applyBorder="1" applyAlignment="1">
      <alignment horizontal="right" vertical="center" shrinkToFit="1"/>
    </xf>
    <xf numFmtId="177" fontId="8" fillId="0" borderId="21" xfId="2" applyNumberFormat="1" applyFont="1" applyBorder="1" applyAlignment="1">
      <alignment horizontal="right" vertical="center" shrinkToFit="1"/>
    </xf>
    <xf numFmtId="0" fontId="2" fillId="0" borderId="0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10" fillId="0" borderId="32" xfId="0" applyNumberFormat="1" applyFont="1" applyBorder="1" applyAlignment="1">
      <alignment horizontal="left" vertical="center" indent="1"/>
    </xf>
    <xf numFmtId="0" fontId="10" fillId="0" borderId="33" xfId="0" applyNumberFormat="1" applyFont="1" applyBorder="1" applyAlignment="1">
      <alignment horizontal="left" vertical="center" indent="1"/>
    </xf>
    <xf numFmtId="0" fontId="2" fillId="0" borderId="29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44" xfId="0" applyNumberFormat="1" applyFont="1" applyBorder="1" applyAlignment="1">
      <alignment horizontal="center" vertical="center"/>
    </xf>
    <xf numFmtId="0" fontId="2" fillId="0" borderId="42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/>
    </xf>
    <xf numFmtId="0" fontId="2" fillId="0" borderId="27" xfId="0" applyNumberFormat="1" applyFont="1" applyBorder="1" applyAlignment="1">
      <alignment horizontal="left" vertical="center"/>
    </xf>
    <xf numFmtId="0" fontId="10" fillId="0" borderId="29" xfId="0" applyNumberFormat="1" applyFont="1" applyBorder="1" applyAlignment="1">
      <alignment horizontal="left" vertical="center" indent="1"/>
    </xf>
    <xf numFmtId="0" fontId="10" fillId="0" borderId="27" xfId="0" applyNumberFormat="1" applyFont="1" applyBorder="1" applyAlignment="1">
      <alignment horizontal="left" vertical="center" indent="1"/>
    </xf>
    <xf numFmtId="0" fontId="2" fillId="0" borderId="29" xfId="0" applyNumberFormat="1" applyFont="1" applyBorder="1" applyAlignment="1">
      <alignment horizontal="left" vertical="center" indent="1"/>
    </xf>
    <xf numFmtId="0" fontId="2" fillId="0" borderId="27" xfId="0" applyNumberFormat="1" applyFont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27" xfId="0" applyBorder="1" applyAlignment="1">
      <alignment horizontal="center" vertical="center"/>
    </xf>
    <xf numFmtId="178" fontId="23" fillId="0" borderId="20" xfId="0" applyNumberFormat="1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indent="1"/>
    </xf>
    <xf numFmtId="207" fontId="17" fillId="0" borderId="20" xfId="0" applyNumberFormat="1" applyFont="1" applyBorder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207" fontId="17" fillId="0" borderId="32" xfId="0" applyNumberFormat="1" applyFont="1" applyBorder="1" applyAlignment="1">
      <alignment horizontal="right" vertical="center"/>
    </xf>
    <xf numFmtId="207" fontId="17" fillId="0" borderId="33" xfId="0" applyNumberFormat="1" applyFont="1" applyBorder="1" applyAlignment="1">
      <alignment horizontal="right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185" fontId="15" fillId="0" borderId="40" xfId="0" applyNumberFormat="1" applyFont="1" applyBorder="1" applyAlignment="1">
      <alignment horizontal="center" vertical="center"/>
    </xf>
    <xf numFmtId="185" fontId="15" fillId="0" borderId="20" xfId="0" applyNumberFormat="1" applyFont="1" applyBorder="1" applyAlignment="1">
      <alignment horizontal="center" vertical="center"/>
    </xf>
    <xf numFmtId="183" fontId="15" fillId="0" borderId="20" xfId="0" applyNumberFormat="1" applyFont="1" applyBorder="1" applyAlignment="1">
      <alignment horizontal="right" vertical="center"/>
    </xf>
    <xf numFmtId="0" fontId="15" fillId="0" borderId="2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183" fontId="15" fillId="0" borderId="27" xfId="0" applyNumberFormat="1" applyFont="1" applyBorder="1" applyAlignment="1">
      <alignment horizontal="right" vertical="center"/>
    </xf>
    <xf numFmtId="0" fontId="22" fillId="0" borderId="29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8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86" fontId="15" fillId="0" borderId="0" xfId="0" applyNumberFormat="1" applyFont="1" applyBorder="1" applyAlignment="1">
      <alignment horizontal="center" vertical="center"/>
    </xf>
    <xf numFmtId="185" fontId="15" fillId="0" borderId="38" xfId="0" applyNumberFormat="1" applyFont="1" applyBorder="1" applyAlignment="1">
      <alignment horizontal="center" vertical="center"/>
    </xf>
    <xf numFmtId="185" fontId="15" fillId="0" borderId="0" xfId="0" applyNumberFormat="1" applyFont="1" applyBorder="1" applyAlignment="1">
      <alignment horizontal="center" vertical="center"/>
    </xf>
    <xf numFmtId="183" fontId="15" fillId="0" borderId="0" xfId="0" applyNumberFormat="1" applyFont="1" applyBorder="1" applyAlignment="1">
      <alignment horizontal="right" vertical="center"/>
    </xf>
    <xf numFmtId="0" fontId="22" fillId="0" borderId="3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183" fontId="15" fillId="0" borderId="23" xfId="0" applyNumberFormat="1" applyFont="1" applyBorder="1" applyAlignment="1">
      <alignment horizontal="right" vertical="center"/>
    </xf>
    <xf numFmtId="207" fontId="17" fillId="0" borderId="0" xfId="0" applyNumberFormat="1" applyFont="1" applyBorder="1" applyAlignment="1">
      <alignment horizontal="right" vertical="center"/>
    </xf>
    <xf numFmtId="0" fontId="15" fillId="0" borderId="35" xfId="0" applyFont="1" applyBorder="1" applyAlignment="1">
      <alignment horizontal="left" vertical="center" indent="1"/>
    </xf>
    <xf numFmtId="0" fontId="15" fillId="0" borderId="37" xfId="0" applyFont="1" applyBorder="1" applyAlignment="1">
      <alignment horizontal="left" vertical="center" indent="1"/>
    </xf>
    <xf numFmtId="0" fontId="15" fillId="0" borderId="39" xfId="0" applyFont="1" applyBorder="1" applyAlignment="1">
      <alignment horizontal="left" vertical="center" indent="1"/>
    </xf>
    <xf numFmtId="0" fontId="15" fillId="0" borderId="0" xfId="0" applyFont="1" applyBorder="1" applyAlignment="1">
      <alignment horizontal="center"/>
    </xf>
    <xf numFmtId="183" fontId="15" fillId="0" borderId="0" xfId="0" applyNumberFormat="1" applyFont="1" applyBorder="1" applyAlignment="1">
      <alignment horizontal="center" vertical="center"/>
    </xf>
    <xf numFmtId="184" fontId="15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center" vertical="center"/>
    </xf>
    <xf numFmtId="208" fontId="20" fillId="0" borderId="29" xfId="0" applyNumberFormat="1" applyFont="1" applyBorder="1" applyAlignment="1">
      <alignment horizontal="left" vertical="center"/>
    </xf>
    <xf numFmtId="208" fontId="20" fillId="0" borderId="27" xfId="0" applyNumberFormat="1" applyFont="1" applyBorder="1" applyAlignment="1">
      <alignment horizontal="left" vertical="center"/>
    </xf>
    <xf numFmtId="209" fontId="20" fillId="0" borderId="27" xfId="0" applyNumberFormat="1" applyFont="1" applyBorder="1" applyAlignment="1">
      <alignment horizontal="center" vertical="center"/>
    </xf>
    <xf numFmtId="211" fontId="20" fillId="0" borderId="29" xfId="0" applyNumberFormat="1" applyFont="1" applyBorder="1" applyAlignment="1">
      <alignment horizontal="left" vertical="center"/>
    </xf>
    <xf numFmtId="211" fontId="20" fillId="0" borderId="27" xfId="0" applyNumberFormat="1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202" fontId="20" fillId="0" borderId="27" xfId="0" applyNumberFormat="1" applyFont="1" applyBorder="1" applyAlignment="1">
      <alignment horizontal="center" vertical="center" shrinkToFit="1"/>
    </xf>
    <xf numFmtId="202" fontId="20" fillId="0" borderId="27" xfId="0" applyNumberFormat="1" applyFont="1" applyBorder="1" applyAlignment="1">
      <alignment horizontal="center" vertical="center"/>
    </xf>
    <xf numFmtId="191" fontId="17" fillId="0" borderId="27" xfId="0" applyNumberFormat="1" applyFont="1" applyBorder="1" applyAlignment="1">
      <alignment horizontal="center" vertical="center"/>
    </xf>
    <xf numFmtId="190" fontId="20" fillId="0" borderId="29" xfId="0" applyNumberFormat="1" applyFont="1" applyBorder="1" applyAlignment="1">
      <alignment horizontal="center" vertical="center"/>
    </xf>
    <xf numFmtId="190" fontId="20" fillId="0" borderId="27" xfId="0" applyNumberFormat="1" applyFont="1" applyBorder="1" applyAlignment="1">
      <alignment horizontal="center" vertical="center"/>
    </xf>
    <xf numFmtId="190" fontId="17" fillId="0" borderId="29" xfId="0" applyNumberFormat="1" applyFont="1" applyBorder="1" applyAlignment="1">
      <alignment horizontal="center" vertical="center"/>
    </xf>
    <xf numFmtId="190" fontId="17" fillId="0" borderId="27" xfId="0" applyNumberFormat="1" applyFont="1" applyBorder="1" applyAlignment="1">
      <alignment horizontal="center" vertical="center"/>
    </xf>
    <xf numFmtId="210" fontId="20" fillId="0" borderId="29" xfId="0" applyNumberFormat="1" applyFont="1" applyBorder="1" applyAlignment="1">
      <alignment horizontal="center" vertical="center"/>
    </xf>
    <xf numFmtId="210" fontId="20" fillId="0" borderId="27" xfId="0" applyNumberFormat="1" applyFont="1" applyBorder="1" applyAlignment="1">
      <alignment horizontal="center" vertical="center"/>
    </xf>
  </cellXfs>
  <cellStyles count="10">
    <cellStyle name="桁区切り" xfId="1" builtinId="6"/>
    <cellStyle name="桁区切り 2" xfId="4" xr:uid="{00000000-0005-0000-0000-000001000000}"/>
    <cellStyle name="桁区切り 2 2" xfId="3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2 2" xfId="9" xr:uid="{00000000-0005-0000-0000-000006000000}"/>
    <cellStyle name="標準 3" xfId="6" xr:uid="{00000000-0005-0000-0000-000007000000}"/>
    <cellStyle name="標準 3 2" xfId="7" xr:uid="{00000000-0005-0000-0000-000008000000}"/>
    <cellStyle name="標準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view="pageBreakPreview" topLeftCell="A4" zoomScale="120" zoomScaleNormal="100" zoomScaleSheetLayoutView="120" workbookViewId="0">
      <selection activeCell="F9" sqref="F9:H10"/>
    </sheetView>
  </sheetViews>
  <sheetFormatPr defaultColWidth="9" defaultRowHeight="13" x14ac:dyDescent="0.2"/>
  <cols>
    <col min="1" max="1" width="7.08984375" style="2" customWidth="1"/>
    <col min="2" max="2" width="12.453125" style="2" customWidth="1"/>
    <col min="3" max="3" width="3.7265625" style="2" customWidth="1"/>
    <col min="4" max="4" width="25" style="2" customWidth="1"/>
    <col min="5" max="5" width="15" style="2" customWidth="1"/>
    <col min="6" max="6" width="3.7265625" style="2" customWidth="1"/>
    <col min="7" max="7" width="12.08984375" style="2" customWidth="1"/>
    <col min="8" max="8" width="7.08984375" style="2" customWidth="1"/>
    <col min="9" max="16384" width="9" style="2"/>
  </cols>
  <sheetData>
    <row r="1" spans="1:8" ht="20.149999999999999" customHeight="1" x14ac:dyDescent="0.2">
      <c r="A1" s="1" t="s">
        <v>0</v>
      </c>
      <c r="B1" s="253" t="s">
        <v>1</v>
      </c>
      <c r="C1" s="264" t="s">
        <v>333</v>
      </c>
      <c r="D1" s="265"/>
      <c r="E1" s="255" t="s">
        <v>332</v>
      </c>
      <c r="F1" s="255"/>
      <c r="G1" s="255"/>
      <c r="H1" s="255"/>
    </row>
    <row r="2" spans="1:8" ht="20" customHeight="1" x14ac:dyDescent="0.2">
      <c r="A2" s="3" t="s">
        <v>2</v>
      </c>
      <c r="B2" s="254"/>
      <c r="C2" s="266" t="s">
        <v>337</v>
      </c>
      <c r="D2" s="267"/>
      <c r="E2" s="256"/>
      <c r="F2" s="256"/>
      <c r="G2" s="256"/>
      <c r="H2" s="256"/>
    </row>
    <row r="3" spans="1:8" s="5" customFormat="1" ht="37.5" customHeight="1" x14ac:dyDescent="0.2">
      <c r="A3" s="261" t="s">
        <v>3</v>
      </c>
      <c r="B3" s="262"/>
      <c r="C3" s="263"/>
      <c r="D3" s="4" t="s">
        <v>4</v>
      </c>
      <c r="E3" s="68" t="s">
        <v>287</v>
      </c>
      <c r="F3" s="69"/>
      <c r="G3" s="257" t="s">
        <v>5</v>
      </c>
      <c r="H3" s="257"/>
    </row>
    <row r="4" spans="1:8" ht="39" customHeight="1" x14ac:dyDescent="0.2">
      <c r="A4" s="258" t="s">
        <v>6</v>
      </c>
      <c r="B4" s="259"/>
      <c r="C4" s="259"/>
      <c r="D4" s="259"/>
      <c r="E4" s="259"/>
      <c r="F4" s="259"/>
      <c r="G4" s="259"/>
      <c r="H4" s="260"/>
    </row>
    <row r="5" spans="1:8" ht="22.5" customHeight="1" x14ac:dyDescent="0.2">
      <c r="A5" s="251" t="s">
        <v>7</v>
      </c>
      <c r="B5" s="252"/>
      <c r="C5" s="268" t="s">
        <v>197</v>
      </c>
      <c r="D5" s="268"/>
      <c r="E5" s="268"/>
      <c r="F5" s="268"/>
      <c r="G5" s="268"/>
      <c r="H5" s="269"/>
    </row>
    <row r="6" spans="1:8" ht="22.5" customHeight="1" x14ac:dyDescent="0.2">
      <c r="A6" s="251" t="s">
        <v>8</v>
      </c>
      <c r="B6" s="252"/>
      <c r="C6" s="268" t="str">
        <f>積算表!A1</f>
        <v>南新保遺跡群発掘調査支援業務委託</v>
      </c>
      <c r="D6" s="268"/>
      <c r="E6" s="268"/>
      <c r="F6" s="268"/>
      <c r="G6" s="268"/>
      <c r="H6" s="269"/>
    </row>
    <row r="7" spans="1:8" ht="20.149999999999999" customHeight="1" x14ac:dyDescent="0.2">
      <c r="A7" s="278" t="s">
        <v>9</v>
      </c>
      <c r="B7" s="279"/>
      <c r="C7" s="270" t="s">
        <v>338</v>
      </c>
      <c r="D7" s="271"/>
      <c r="E7" s="284" t="s">
        <v>10</v>
      </c>
      <c r="F7" s="288" t="s">
        <v>339</v>
      </c>
      <c r="G7" s="289"/>
      <c r="H7" s="290"/>
    </row>
    <row r="8" spans="1:8" ht="9.75" customHeight="1" x14ac:dyDescent="0.2">
      <c r="A8" s="280"/>
      <c r="B8" s="281"/>
      <c r="C8" s="272"/>
      <c r="D8" s="272"/>
      <c r="E8" s="285"/>
      <c r="F8" s="291"/>
      <c r="G8" s="291"/>
      <c r="H8" s="292"/>
    </row>
    <row r="9" spans="1:8" ht="9.75" customHeight="1" x14ac:dyDescent="0.2">
      <c r="A9" s="280"/>
      <c r="B9" s="281"/>
      <c r="C9" s="272"/>
      <c r="D9" s="272"/>
      <c r="E9" s="286" t="s">
        <v>11</v>
      </c>
      <c r="F9" s="293" t="s">
        <v>339</v>
      </c>
      <c r="G9" s="294"/>
      <c r="H9" s="295"/>
    </row>
    <row r="10" spans="1:8" ht="20.149999999999999" customHeight="1" x14ac:dyDescent="0.2">
      <c r="A10" s="282"/>
      <c r="B10" s="283"/>
      <c r="C10" s="273"/>
      <c r="D10" s="273"/>
      <c r="E10" s="287"/>
      <c r="F10" s="296"/>
      <c r="G10" s="296"/>
      <c r="H10" s="297"/>
    </row>
    <row r="11" spans="1:8" s="5" customFormat="1" ht="20.149999999999999" customHeight="1" x14ac:dyDescent="0.2">
      <c r="A11" s="8" t="s">
        <v>12</v>
      </c>
      <c r="B11" s="9"/>
      <c r="C11" s="9"/>
      <c r="D11" s="10"/>
      <c r="E11" s="8" t="s">
        <v>13</v>
      </c>
      <c r="F11" s="9"/>
      <c r="G11" s="9"/>
      <c r="H11" s="10"/>
    </row>
    <row r="12" spans="1:8" s="5" customFormat="1" ht="10.5" customHeight="1" x14ac:dyDescent="0.2">
      <c r="A12" s="11"/>
      <c r="B12" s="12"/>
      <c r="C12" s="12"/>
      <c r="D12" s="13"/>
      <c r="E12" s="11"/>
      <c r="F12" s="12"/>
      <c r="G12" s="12"/>
      <c r="H12" s="13"/>
    </row>
    <row r="13" spans="1:8" s="5" customFormat="1" ht="20.149999999999999" customHeight="1" x14ac:dyDescent="0.2">
      <c r="A13" s="11"/>
      <c r="B13" s="298" t="s">
        <v>336</v>
      </c>
      <c r="C13" s="298"/>
      <c r="D13" s="299"/>
      <c r="E13" s="11" t="s">
        <v>14</v>
      </c>
      <c r="F13" s="12"/>
      <c r="G13" s="12"/>
      <c r="H13" s="13"/>
    </row>
    <row r="14" spans="1:8" ht="20.149999999999999" customHeight="1" x14ac:dyDescent="0.2">
      <c r="A14" s="11"/>
      <c r="B14" s="298"/>
      <c r="C14" s="298"/>
      <c r="D14" s="299"/>
      <c r="E14" s="14"/>
      <c r="F14" s="6"/>
      <c r="G14" s="6"/>
      <c r="H14" s="7"/>
    </row>
    <row r="15" spans="1:8" ht="20.149999999999999" customHeight="1" x14ac:dyDescent="0.2">
      <c r="A15" s="14"/>
      <c r="B15" s="298"/>
      <c r="C15" s="298"/>
      <c r="D15" s="299"/>
      <c r="E15" s="14"/>
      <c r="F15" s="6"/>
      <c r="G15" s="6"/>
      <c r="H15" s="7"/>
    </row>
    <row r="16" spans="1:8" ht="20.149999999999999" customHeight="1" x14ac:dyDescent="0.2">
      <c r="A16" s="14"/>
      <c r="B16" s="298"/>
      <c r="C16" s="298"/>
      <c r="D16" s="299"/>
      <c r="E16" s="14"/>
      <c r="F16" s="6"/>
      <c r="G16" s="6"/>
      <c r="H16" s="7"/>
    </row>
    <row r="17" spans="1:8" ht="20.149999999999999" customHeight="1" x14ac:dyDescent="0.2">
      <c r="A17" s="14"/>
      <c r="B17" s="15" t="s">
        <v>163</v>
      </c>
      <c r="C17" s="15"/>
      <c r="D17" s="7"/>
      <c r="E17" s="14"/>
      <c r="F17" s="6"/>
      <c r="G17" s="6"/>
      <c r="H17" s="7"/>
    </row>
    <row r="18" spans="1:8" ht="38.25" customHeight="1" x14ac:dyDescent="0.2">
      <c r="A18" s="16"/>
      <c r="B18" s="17"/>
      <c r="C18" s="17"/>
      <c r="D18" s="18"/>
      <c r="E18" s="16"/>
      <c r="F18" s="17"/>
      <c r="G18" s="17"/>
      <c r="H18" s="18"/>
    </row>
    <row r="19" spans="1:8" ht="33" customHeight="1" x14ac:dyDescent="0.2">
      <c r="A19" s="19"/>
      <c r="B19" s="274" t="s">
        <v>15</v>
      </c>
      <c r="C19" s="275"/>
      <c r="D19" s="275"/>
      <c r="E19" s="276" t="s">
        <v>16</v>
      </c>
      <c r="F19" s="276"/>
      <c r="G19" s="277"/>
      <c r="H19" s="19"/>
    </row>
    <row r="20" spans="1:8" ht="15" customHeight="1" x14ac:dyDescent="0.2">
      <c r="A20" s="14"/>
      <c r="B20" s="20"/>
      <c r="C20" s="20"/>
      <c r="D20" s="20"/>
      <c r="E20" s="20"/>
      <c r="F20" s="20"/>
      <c r="G20" s="20"/>
      <c r="H20" s="7"/>
    </row>
    <row r="21" spans="1:8" ht="20.149999999999999" customHeight="1" x14ac:dyDescent="0.2">
      <c r="A21" s="11" t="s">
        <v>17</v>
      </c>
      <c r="B21" s="6"/>
      <c r="C21" s="6"/>
      <c r="D21" s="6"/>
      <c r="E21" s="6"/>
      <c r="F21" s="6"/>
      <c r="G21" s="6"/>
      <c r="H21" s="7"/>
    </row>
    <row r="22" spans="1:8" ht="20.149999999999999" customHeight="1" x14ac:dyDescent="0.2">
      <c r="A22" s="11" t="s">
        <v>18</v>
      </c>
      <c r="B22" s="6"/>
      <c r="C22" s="6"/>
      <c r="D22" s="6"/>
      <c r="E22" s="6"/>
      <c r="F22" s="6"/>
      <c r="G22" s="6"/>
      <c r="H22" s="7"/>
    </row>
    <row r="23" spans="1:8" x14ac:dyDescent="0.2">
      <c r="A23" s="14"/>
      <c r="B23" s="6"/>
      <c r="C23" s="6"/>
      <c r="D23" s="6"/>
      <c r="E23" s="6"/>
      <c r="F23" s="6"/>
      <c r="G23" s="6"/>
      <c r="H23" s="7"/>
    </row>
    <row r="24" spans="1:8" x14ac:dyDescent="0.2">
      <c r="A24" s="14"/>
      <c r="B24" s="6"/>
      <c r="C24" s="6"/>
      <c r="D24" s="6"/>
      <c r="E24" s="6"/>
      <c r="F24" s="6"/>
      <c r="G24" s="6"/>
      <c r="H24" s="7"/>
    </row>
    <row r="25" spans="1:8" x14ac:dyDescent="0.2">
      <c r="A25" s="14"/>
      <c r="B25" s="6"/>
      <c r="C25" s="6"/>
      <c r="D25" s="6"/>
      <c r="E25" s="6"/>
      <c r="F25" s="6"/>
      <c r="G25" s="6"/>
      <c r="H25" s="7"/>
    </row>
    <row r="26" spans="1:8" x14ac:dyDescent="0.2">
      <c r="A26" s="14"/>
      <c r="B26" s="6"/>
      <c r="C26" s="6"/>
      <c r="D26" s="6"/>
      <c r="E26" s="6"/>
      <c r="F26" s="6"/>
      <c r="G26" s="6"/>
      <c r="H26" s="7"/>
    </row>
    <row r="27" spans="1:8" x14ac:dyDescent="0.2">
      <c r="A27" s="14"/>
      <c r="B27" s="6"/>
      <c r="C27" s="6"/>
      <c r="D27" s="6"/>
      <c r="E27" s="6"/>
      <c r="F27" s="6"/>
      <c r="G27" s="6"/>
      <c r="H27" s="7"/>
    </row>
    <row r="28" spans="1:8" x14ac:dyDescent="0.2">
      <c r="A28" s="14"/>
      <c r="B28" s="6"/>
      <c r="C28" s="6"/>
      <c r="D28" s="6"/>
      <c r="E28" s="6"/>
      <c r="F28" s="6"/>
      <c r="G28" s="6"/>
      <c r="H28" s="7"/>
    </row>
    <row r="29" spans="1:8" x14ac:dyDescent="0.2">
      <c r="A29" s="14"/>
      <c r="B29" s="6"/>
      <c r="C29" s="6"/>
      <c r="D29" s="6"/>
      <c r="E29" s="6"/>
      <c r="F29" s="6"/>
      <c r="G29" s="6"/>
      <c r="H29" s="7"/>
    </row>
    <row r="30" spans="1:8" x14ac:dyDescent="0.2">
      <c r="A30" s="14"/>
      <c r="B30" s="6"/>
      <c r="C30" s="6"/>
      <c r="D30" s="6"/>
      <c r="E30" s="6"/>
      <c r="F30" s="6"/>
      <c r="G30" s="6"/>
      <c r="H30" s="7"/>
    </row>
    <row r="31" spans="1:8" x14ac:dyDescent="0.2">
      <c r="A31" s="14"/>
      <c r="B31" s="6"/>
      <c r="C31" s="6"/>
      <c r="D31" s="6"/>
      <c r="E31" s="6"/>
      <c r="F31" s="6"/>
      <c r="G31" s="6"/>
      <c r="H31" s="7"/>
    </row>
    <row r="32" spans="1:8" x14ac:dyDescent="0.2">
      <c r="A32" s="14"/>
      <c r="B32" s="6"/>
      <c r="C32" s="6"/>
      <c r="D32" s="6"/>
      <c r="E32" s="6"/>
      <c r="F32" s="6"/>
      <c r="G32" s="6"/>
      <c r="H32" s="7"/>
    </row>
    <row r="33" spans="1:8" x14ac:dyDescent="0.2">
      <c r="A33" s="14"/>
      <c r="B33" s="6"/>
      <c r="C33" s="6"/>
      <c r="D33" s="6"/>
      <c r="E33" s="6"/>
      <c r="F33" s="6"/>
      <c r="G33" s="6"/>
      <c r="H33" s="7"/>
    </row>
    <row r="34" spans="1:8" x14ac:dyDescent="0.2">
      <c r="A34" s="14"/>
      <c r="B34" s="6"/>
      <c r="C34" s="6"/>
      <c r="D34" s="6"/>
      <c r="E34" s="6"/>
      <c r="F34" s="6"/>
      <c r="G34" s="6"/>
      <c r="H34" s="7"/>
    </row>
    <row r="35" spans="1:8" x14ac:dyDescent="0.2">
      <c r="A35" s="14"/>
      <c r="B35" s="6"/>
      <c r="C35" s="6"/>
      <c r="D35" s="6"/>
      <c r="E35" s="6"/>
      <c r="F35" s="6"/>
      <c r="G35" s="6"/>
      <c r="H35" s="7"/>
    </row>
    <row r="36" spans="1:8" x14ac:dyDescent="0.2">
      <c r="A36" s="14"/>
      <c r="B36" s="6"/>
      <c r="C36" s="6"/>
      <c r="D36" s="6"/>
      <c r="E36" s="6"/>
      <c r="F36" s="6"/>
      <c r="G36" s="6"/>
      <c r="H36" s="7"/>
    </row>
    <row r="37" spans="1:8" x14ac:dyDescent="0.2">
      <c r="A37" s="14"/>
      <c r="B37" s="6"/>
      <c r="C37" s="6"/>
      <c r="D37" s="6"/>
      <c r="E37" s="6"/>
      <c r="F37" s="6"/>
      <c r="G37" s="6"/>
      <c r="H37" s="7"/>
    </row>
    <row r="38" spans="1:8" x14ac:dyDescent="0.2">
      <c r="A38" s="14"/>
      <c r="B38" s="6"/>
      <c r="C38" s="6"/>
      <c r="D38" s="6"/>
      <c r="E38" s="6"/>
      <c r="F38" s="6"/>
      <c r="G38" s="6"/>
      <c r="H38" s="7"/>
    </row>
    <row r="39" spans="1:8" x14ac:dyDescent="0.2">
      <c r="A39" s="14"/>
      <c r="B39" s="6"/>
      <c r="C39" s="6"/>
      <c r="D39" s="6"/>
      <c r="E39" s="6"/>
      <c r="F39" s="6"/>
      <c r="G39" s="6"/>
      <c r="H39" s="7"/>
    </row>
    <row r="40" spans="1:8" x14ac:dyDescent="0.2">
      <c r="A40" s="14"/>
      <c r="B40" s="6"/>
      <c r="C40" s="6"/>
      <c r="D40" s="6"/>
      <c r="E40" s="6"/>
      <c r="F40" s="6"/>
      <c r="G40" s="6"/>
      <c r="H40" s="7"/>
    </row>
    <row r="41" spans="1:8" x14ac:dyDescent="0.2">
      <c r="A41" s="14"/>
      <c r="B41" s="6"/>
      <c r="C41" s="6"/>
      <c r="D41" s="6"/>
      <c r="E41" s="6"/>
      <c r="F41" s="6"/>
      <c r="G41" s="6"/>
      <c r="H41" s="7"/>
    </row>
    <row r="42" spans="1:8" x14ac:dyDescent="0.2">
      <c r="A42" s="14"/>
      <c r="B42" s="6"/>
      <c r="C42" s="6"/>
      <c r="D42" s="6"/>
      <c r="E42" s="6"/>
      <c r="F42" s="6"/>
      <c r="G42" s="6"/>
      <c r="H42" s="7"/>
    </row>
    <row r="43" spans="1:8" ht="13.15" customHeight="1" x14ac:dyDescent="0.2">
      <c r="A43" s="16"/>
      <c r="B43" s="17"/>
      <c r="C43" s="17"/>
      <c r="D43" s="17"/>
      <c r="E43" s="17"/>
      <c r="F43" s="17"/>
      <c r="G43" s="17"/>
      <c r="H43" s="18"/>
    </row>
  </sheetData>
  <mergeCells count="20">
    <mergeCell ref="C6:H6"/>
    <mergeCell ref="C7:D10"/>
    <mergeCell ref="B19:D19"/>
    <mergeCell ref="E19:G19"/>
    <mergeCell ref="A6:B6"/>
    <mergeCell ref="A7:B10"/>
    <mergeCell ref="E7:E8"/>
    <mergeCell ref="E9:E10"/>
    <mergeCell ref="F7:H8"/>
    <mergeCell ref="F9:H10"/>
    <mergeCell ref="B13:D16"/>
    <mergeCell ref="A5:B5"/>
    <mergeCell ref="B1:B2"/>
    <mergeCell ref="E1:H2"/>
    <mergeCell ref="G3:H3"/>
    <mergeCell ref="A4:H4"/>
    <mergeCell ref="A3:C3"/>
    <mergeCell ref="C1:D1"/>
    <mergeCell ref="C2:D2"/>
    <mergeCell ref="C5:H5"/>
  </mergeCells>
  <phoneticPr fontId="3"/>
  <pageMargins left="0.75" right="0.75" top="1" bottom="1" header="0.51200000000000001" footer="0.51200000000000001"/>
  <pageSetup paperSize="9" scale="98" orientation="portrait" r:id="rId1"/>
  <headerFooter alignWithMargins="0"/>
  <rowBreaks count="1" manualBreakCount="1">
    <brk id="4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0"/>
  <sheetViews>
    <sheetView showZeros="0" topLeftCell="B40" zoomScale="90" zoomScaleNormal="90" workbookViewId="0">
      <selection activeCell="O55" sqref="O55"/>
    </sheetView>
  </sheetViews>
  <sheetFormatPr defaultColWidth="9" defaultRowHeight="13" x14ac:dyDescent="0.2"/>
  <cols>
    <col min="1" max="1" width="33.90625" style="23" customWidth="1"/>
    <col min="2" max="2" width="40.7265625" style="21" customWidth="1"/>
    <col min="3" max="3" width="14.453125" style="24" customWidth="1"/>
    <col min="4" max="4" width="14.453125" style="23" customWidth="1"/>
    <col min="5" max="6" width="14.453125" style="22" customWidth="1"/>
    <col min="7" max="7" width="15.36328125" style="48" customWidth="1"/>
    <col min="8" max="8" width="6.453125" style="47" bestFit="1" customWidth="1"/>
    <col min="9" max="9" width="8.6328125" style="21" customWidth="1"/>
    <col min="10" max="10" width="11.6328125" style="21" hidden="1" customWidth="1"/>
    <col min="11" max="11" width="11.6328125" style="22" hidden="1" customWidth="1"/>
    <col min="12" max="12" width="11.6328125" style="21" hidden="1" customWidth="1"/>
    <col min="13" max="13" width="9" style="21"/>
    <col min="14" max="14" width="14.90625" style="21" bestFit="1" customWidth="1"/>
    <col min="15" max="15" width="13.7265625" style="21" bestFit="1" customWidth="1"/>
    <col min="16" max="16384" width="9" style="21"/>
  </cols>
  <sheetData>
    <row r="1" spans="1:15" ht="25" customHeight="1" x14ac:dyDescent="0.2">
      <c r="A1" s="312" t="s">
        <v>334</v>
      </c>
      <c r="B1" s="312"/>
      <c r="C1" s="312"/>
      <c r="D1" s="312"/>
      <c r="E1" s="312"/>
      <c r="F1" s="312"/>
      <c r="G1" s="312"/>
      <c r="H1" s="313"/>
      <c r="I1" s="313"/>
    </row>
    <row r="2" spans="1:15" ht="31" customHeight="1" x14ac:dyDescent="0.2">
      <c r="E2" s="25" t="s">
        <v>19</v>
      </c>
      <c r="F2" s="315" t="s">
        <v>335</v>
      </c>
      <c r="G2" s="315"/>
      <c r="H2" s="315"/>
      <c r="I2" s="315"/>
    </row>
    <row r="3" spans="1:15" s="23" customFormat="1" ht="27" customHeight="1" x14ac:dyDescent="0.2">
      <c r="A3" s="26" t="s">
        <v>20</v>
      </c>
      <c r="B3" s="27" t="s">
        <v>21</v>
      </c>
      <c r="C3" s="28" t="s">
        <v>22</v>
      </c>
      <c r="D3" s="27" t="s">
        <v>23</v>
      </c>
      <c r="E3" s="29" t="s">
        <v>24</v>
      </c>
      <c r="F3" s="29" t="s">
        <v>25</v>
      </c>
      <c r="G3" s="302" t="s">
        <v>26</v>
      </c>
      <c r="H3" s="314"/>
      <c r="I3" s="314"/>
      <c r="K3" s="30"/>
    </row>
    <row r="4" spans="1:15" s="23" customFormat="1" ht="27" customHeight="1" x14ac:dyDescent="0.2">
      <c r="A4" s="31" t="s">
        <v>159</v>
      </c>
      <c r="B4" s="32"/>
      <c r="C4" s="52"/>
      <c r="D4" s="27"/>
      <c r="E4" s="33"/>
      <c r="F4" s="33"/>
      <c r="G4" s="310"/>
      <c r="H4" s="311"/>
      <c r="I4" s="311"/>
      <c r="K4" s="30"/>
    </row>
    <row r="5" spans="1:15" s="23" customFormat="1" ht="27" customHeight="1" x14ac:dyDescent="0.2">
      <c r="A5" s="35" t="s">
        <v>164</v>
      </c>
      <c r="B5" s="62" t="s">
        <v>207</v>
      </c>
      <c r="C5" s="52">
        <v>1</v>
      </c>
      <c r="D5" s="27" t="s">
        <v>81</v>
      </c>
      <c r="E5" s="33"/>
      <c r="F5" s="33"/>
      <c r="G5" s="310" t="s">
        <v>27</v>
      </c>
      <c r="H5" s="311"/>
      <c r="I5" s="311"/>
      <c r="K5" s="30"/>
    </row>
    <row r="6" spans="1:15" s="23" customFormat="1" ht="27" customHeight="1" x14ac:dyDescent="0.2">
      <c r="A6" s="35" t="s">
        <v>84</v>
      </c>
      <c r="B6" s="32"/>
      <c r="C6" s="52">
        <v>1</v>
      </c>
      <c r="D6" s="27" t="s">
        <v>81</v>
      </c>
      <c r="E6" s="33"/>
      <c r="F6" s="33"/>
      <c r="G6" s="310" t="s">
        <v>28</v>
      </c>
      <c r="H6" s="311"/>
      <c r="I6" s="311"/>
      <c r="K6" s="30"/>
    </row>
    <row r="7" spans="1:15" ht="27" customHeight="1" x14ac:dyDescent="0.2">
      <c r="A7" s="36" t="s">
        <v>85</v>
      </c>
      <c r="B7" s="32"/>
      <c r="C7" s="52">
        <v>1</v>
      </c>
      <c r="D7" s="27" t="s">
        <v>81</v>
      </c>
      <c r="E7" s="33"/>
      <c r="F7" s="33"/>
      <c r="G7" s="310" t="s">
        <v>29</v>
      </c>
      <c r="H7" s="311"/>
      <c r="I7" s="311"/>
    </row>
    <row r="8" spans="1:15" ht="27" customHeight="1" x14ac:dyDescent="0.2">
      <c r="A8" s="36" t="s">
        <v>256</v>
      </c>
      <c r="B8" s="38"/>
      <c r="C8" s="52">
        <v>1</v>
      </c>
      <c r="D8" s="65" t="s">
        <v>81</v>
      </c>
      <c r="E8" s="33"/>
      <c r="F8" s="33"/>
      <c r="G8" s="310" t="s">
        <v>31</v>
      </c>
      <c r="H8" s="311"/>
      <c r="I8" s="311"/>
    </row>
    <row r="9" spans="1:15" ht="27" customHeight="1" x14ac:dyDescent="0.2">
      <c r="A9" s="36" t="s">
        <v>227</v>
      </c>
      <c r="B9" s="38"/>
      <c r="C9" s="52">
        <v>1</v>
      </c>
      <c r="D9" s="27" t="s">
        <v>81</v>
      </c>
      <c r="E9" s="33"/>
      <c r="F9" s="33"/>
      <c r="G9" s="310" t="s">
        <v>32</v>
      </c>
      <c r="H9" s="311"/>
      <c r="I9" s="311"/>
    </row>
    <row r="10" spans="1:15" ht="27" customHeight="1" x14ac:dyDescent="0.2">
      <c r="A10" s="51" t="s">
        <v>86</v>
      </c>
      <c r="B10" s="32"/>
      <c r="C10" s="52">
        <v>1</v>
      </c>
      <c r="D10" s="27" t="s">
        <v>81</v>
      </c>
      <c r="E10" s="33"/>
      <c r="F10" s="33"/>
      <c r="G10" s="310" t="s">
        <v>34</v>
      </c>
      <c r="H10" s="311"/>
      <c r="I10" s="311"/>
    </row>
    <row r="11" spans="1:15" ht="27" customHeight="1" x14ac:dyDescent="0.2">
      <c r="A11" s="67" t="s">
        <v>257</v>
      </c>
      <c r="B11" s="247" t="s">
        <v>258</v>
      </c>
      <c r="C11" s="52">
        <v>1</v>
      </c>
      <c r="D11" s="65" t="s">
        <v>81</v>
      </c>
      <c r="E11" s="33"/>
      <c r="F11" s="33"/>
      <c r="G11" s="310" t="s">
        <v>35</v>
      </c>
      <c r="H11" s="311"/>
      <c r="I11" s="311"/>
    </row>
    <row r="12" spans="1:15" ht="27" customHeight="1" x14ac:dyDescent="0.2">
      <c r="A12" s="67" t="s">
        <v>328</v>
      </c>
      <c r="B12" s="66"/>
      <c r="C12" s="52">
        <v>1</v>
      </c>
      <c r="D12" s="65" t="s">
        <v>81</v>
      </c>
      <c r="E12" s="33"/>
      <c r="F12" s="33"/>
      <c r="G12" s="310" t="s">
        <v>36</v>
      </c>
      <c r="H12" s="311"/>
      <c r="I12" s="311"/>
    </row>
    <row r="13" spans="1:15" ht="27" customHeight="1" x14ac:dyDescent="0.2">
      <c r="A13" s="35"/>
      <c r="B13" s="32"/>
      <c r="C13" s="52"/>
      <c r="D13" s="27"/>
      <c r="E13" s="33"/>
      <c r="F13" s="33"/>
      <c r="G13" s="310"/>
      <c r="H13" s="311"/>
      <c r="I13" s="311"/>
    </row>
    <row r="14" spans="1:15" ht="27" customHeight="1" x14ac:dyDescent="0.2">
      <c r="A14" s="41" t="s">
        <v>160</v>
      </c>
      <c r="B14" s="32"/>
      <c r="C14" s="52"/>
      <c r="D14" s="27"/>
      <c r="E14" s="33"/>
      <c r="F14" s="33"/>
      <c r="G14" s="310"/>
      <c r="H14" s="311"/>
      <c r="I14" s="311"/>
    </row>
    <row r="15" spans="1:15" s="39" customFormat="1" ht="27" customHeight="1" x14ac:dyDescent="0.2">
      <c r="A15" s="41" t="s">
        <v>87</v>
      </c>
      <c r="B15" s="32"/>
      <c r="C15" s="52"/>
      <c r="D15" s="27" t="s">
        <v>100</v>
      </c>
      <c r="E15" s="33"/>
      <c r="F15" s="33"/>
      <c r="G15" s="310" t="s">
        <v>340</v>
      </c>
      <c r="H15" s="311"/>
      <c r="I15" s="311"/>
      <c r="K15" s="40"/>
      <c r="N15" s="22">
        <f>ROUNDDOWN(1.408*F14,-4)</f>
        <v>0</v>
      </c>
      <c r="O15" s="22">
        <f>N15-F14</f>
        <v>0</v>
      </c>
    </row>
    <row r="16" spans="1:15" s="39" customFormat="1" ht="27" customHeight="1" x14ac:dyDescent="0.2">
      <c r="A16" s="57" t="s">
        <v>153</v>
      </c>
      <c r="B16" s="58"/>
      <c r="C16" s="61"/>
      <c r="D16" s="59"/>
      <c r="E16" s="56"/>
      <c r="F16" s="56"/>
      <c r="G16" s="308" t="s">
        <v>154</v>
      </c>
      <c r="H16" s="309"/>
      <c r="I16" s="309"/>
      <c r="K16" s="40"/>
    </row>
    <row r="17" spans="1:14" ht="27" customHeight="1" x14ac:dyDescent="0.2">
      <c r="A17" s="37"/>
      <c r="B17" s="38"/>
      <c r="C17" s="52"/>
      <c r="D17" s="27"/>
      <c r="E17" s="33"/>
      <c r="F17" s="33"/>
      <c r="G17" s="310"/>
      <c r="H17" s="316"/>
      <c r="I17" s="316"/>
    </row>
    <row r="18" spans="1:14" ht="27" customHeight="1" x14ac:dyDescent="0.2">
      <c r="A18" s="31" t="s">
        <v>88</v>
      </c>
      <c r="B18" s="32"/>
      <c r="C18" s="52"/>
      <c r="D18" s="27"/>
      <c r="E18" s="33"/>
      <c r="F18" s="33"/>
      <c r="G18" s="310"/>
      <c r="H18" s="311"/>
      <c r="I18" s="311"/>
      <c r="N18" s="21">
        <f>ROUNDDOWN(1.35*F14,-4)</f>
        <v>0</v>
      </c>
    </row>
    <row r="19" spans="1:14" ht="27" customHeight="1" x14ac:dyDescent="0.2">
      <c r="A19" s="64" t="s">
        <v>279</v>
      </c>
      <c r="B19" s="66" t="s">
        <v>281</v>
      </c>
      <c r="C19" s="34">
        <v>4</v>
      </c>
      <c r="D19" s="65" t="s">
        <v>38</v>
      </c>
      <c r="E19" s="33"/>
      <c r="F19" s="33"/>
      <c r="G19" s="310" t="s">
        <v>37</v>
      </c>
      <c r="H19" s="311"/>
      <c r="I19" s="311"/>
    </row>
    <row r="20" spans="1:14" ht="27" customHeight="1" x14ac:dyDescent="0.2">
      <c r="A20" s="64" t="s">
        <v>280</v>
      </c>
      <c r="B20" s="66" t="s">
        <v>282</v>
      </c>
      <c r="C20" s="34">
        <v>0.3</v>
      </c>
      <c r="D20" s="65" t="s">
        <v>101</v>
      </c>
      <c r="E20" s="33"/>
      <c r="F20" s="33"/>
      <c r="G20" s="310" t="s">
        <v>263</v>
      </c>
      <c r="H20" s="311"/>
      <c r="I20" s="311"/>
    </row>
    <row r="21" spans="1:14" ht="27" customHeight="1" x14ac:dyDescent="0.2">
      <c r="A21" s="35" t="s">
        <v>89</v>
      </c>
      <c r="B21" s="32" t="s">
        <v>90</v>
      </c>
      <c r="C21" s="34">
        <v>0.14000000000000001</v>
      </c>
      <c r="D21" s="27" t="s">
        <v>101</v>
      </c>
      <c r="E21" s="250"/>
      <c r="F21" s="33"/>
      <c r="G21" s="310" t="s">
        <v>39</v>
      </c>
      <c r="H21" s="311"/>
      <c r="I21" s="311"/>
    </row>
    <row r="22" spans="1:14" ht="27" customHeight="1" x14ac:dyDescent="0.2">
      <c r="A22" s="35"/>
      <c r="B22" s="38" t="s">
        <v>91</v>
      </c>
      <c r="C22" s="34">
        <v>0.54</v>
      </c>
      <c r="D22" s="27" t="s">
        <v>102</v>
      </c>
      <c r="E22" s="250"/>
      <c r="F22" s="33"/>
      <c r="G22" s="310" t="s">
        <v>40</v>
      </c>
      <c r="H22" s="311"/>
      <c r="I22" s="311"/>
    </row>
    <row r="23" spans="1:14" ht="27" customHeight="1" x14ac:dyDescent="0.2">
      <c r="A23" s="35" t="s">
        <v>52</v>
      </c>
      <c r="B23" s="38" t="s">
        <v>205</v>
      </c>
      <c r="C23" s="52">
        <v>3</v>
      </c>
      <c r="D23" s="27" t="s">
        <v>30</v>
      </c>
      <c r="E23" s="33"/>
      <c r="F23" s="33"/>
      <c r="G23" s="310" t="s">
        <v>41</v>
      </c>
      <c r="H23" s="311"/>
      <c r="I23" s="311"/>
    </row>
    <row r="24" spans="1:14" ht="27" customHeight="1" x14ac:dyDescent="0.2">
      <c r="A24" s="36"/>
      <c r="B24" s="38" t="s">
        <v>206</v>
      </c>
      <c r="C24" s="52">
        <v>3</v>
      </c>
      <c r="D24" s="27" t="s">
        <v>30</v>
      </c>
      <c r="E24" s="33"/>
      <c r="F24" s="33"/>
      <c r="G24" s="310" t="s">
        <v>42</v>
      </c>
      <c r="H24" s="311"/>
      <c r="I24" s="311"/>
    </row>
    <row r="25" spans="1:14" ht="27" customHeight="1" x14ac:dyDescent="0.2">
      <c r="A25" s="36"/>
      <c r="B25" s="38" t="s">
        <v>92</v>
      </c>
      <c r="C25" s="52">
        <v>58</v>
      </c>
      <c r="D25" s="27" t="s">
        <v>33</v>
      </c>
      <c r="E25" s="33"/>
      <c r="F25" s="33"/>
      <c r="G25" s="310" t="s">
        <v>43</v>
      </c>
      <c r="H25" s="311"/>
      <c r="I25" s="311"/>
    </row>
    <row r="26" spans="1:14" ht="27" customHeight="1" x14ac:dyDescent="0.2">
      <c r="A26" s="35"/>
      <c r="B26" s="38" t="s">
        <v>93</v>
      </c>
      <c r="C26" s="52">
        <f>C25</f>
        <v>58</v>
      </c>
      <c r="D26" s="27" t="s">
        <v>33</v>
      </c>
      <c r="E26" s="33"/>
      <c r="F26" s="33"/>
      <c r="G26" s="310" t="s">
        <v>44</v>
      </c>
      <c r="H26" s="311"/>
      <c r="I26" s="311"/>
    </row>
    <row r="27" spans="1:14" ht="27" customHeight="1" x14ac:dyDescent="0.2">
      <c r="A27" s="35"/>
      <c r="B27" s="38" t="s">
        <v>94</v>
      </c>
      <c r="C27" s="52">
        <f>C26</f>
        <v>58</v>
      </c>
      <c r="D27" s="27" t="s">
        <v>33</v>
      </c>
      <c r="E27" s="33"/>
      <c r="F27" s="33"/>
      <c r="G27" s="310" t="s">
        <v>45</v>
      </c>
      <c r="H27" s="311"/>
      <c r="I27" s="311"/>
    </row>
    <row r="28" spans="1:14" ht="27" customHeight="1" x14ac:dyDescent="0.2">
      <c r="A28" s="35"/>
      <c r="B28" s="38" t="s">
        <v>95</v>
      </c>
      <c r="C28" s="52">
        <v>3</v>
      </c>
      <c r="D28" s="27" t="s">
        <v>218</v>
      </c>
      <c r="E28" s="33"/>
      <c r="F28" s="33"/>
      <c r="G28" s="310" t="s">
        <v>46</v>
      </c>
      <c r="H28" s="311"/>
      <c r="I28" s="311"/>
    </row>
    <row r="29" spans="1:14" ht="27" customHeight="1" x14ac:dyDescent="0.2">
      <c r="A29" s="35"/>
      <c r="B29" s="38" t="s">
        <v>157</v>
      </c>
      <c r="C29" s="52">
        <v>135</v>
      </c>
      <c r="D29" s="27" t="s">
        <v>38</v>
      </c>
      <c r="E29" s="33"/>
      <c r="F29" s="33"/>
      <c r="G29" s="310" t="s">
        <v>47</v>
      </c>
      <c r="H29" s="311"/>
      <c r="I29" s="311"/>
    </row>
    <row r="30" spans="1:14" ht="27" customHeight="1" x14ac:dyDescent="0.2">
      <c r="A30" s="36" t="s">
        <v>96</v>
      </c>
      <c r="B30" s="38" t="s">
        <v>229</v>
      </c>
      <c r="C30" s="52">
        <v>3</v>
      </c>
      <c r="D30" s="27" t="s">
        <v>218</v>
      </c>
      <c r="E30" s="33"/>
      <c r="F30" s="33"/>
      <c r="G30" s="310" t="s">
        <v>48</v>
      </c>
      <c r="H30" s="311"/>
      <c r="I30" s="311"/>
    </row>
    <row r="31" spans="1:14" ht="27" customHeight="1" x14ac:dyDescent="0.2">
      <c r="A31" s="35"/>
      <c r="B31" s="38" t="s">
        <v>230</v>
      </c>
      <c r="C31" s="52">
        <v>135</v>
      </c>
      <c r="D31" s="27" t="s">
        <v>38</v>
      </c>
      <c r="E31" s="33"/>
      <c r="F31" s="33"/>
      <c r="G31" s="310" t="s">
        <v>49</v>
      </c>
      <c r="H31" s="311"/>
      <c r="I31" s="311"/>
    </row>
    <row r="32" spans="1:14" ht="27" customHeight="1" x14ac:dyDescent="0.2">
      <c r="A32" s="35"/>
      <c r="B32" s="38" t="s">
        <v>231</v>
      </c>
      <c r="C32" s="52">
        <v>5400</v>
      </c>
      <c r="D32" s="27" t="s">
        <v>103</v>
      </c>
      <c r="E32" s="33"/>
      <c r="F32" s="33"/>
      <c r="G32" s="310" t="s">
        <v>50</v>
      </c>
      <c r="H32" s="311"/>
      <c r="I32" s="311"/>
    </row>
    <row r="33" spans="1:12" ht="27" customHeight="1" x14ac:dyDescent="0.2">
      <c r="A33" s="36"/>
      <c r="B33" s="38" t="s">
        <v>232</v>
      </c>
      <c r="C33" s="52">
        <f t="shared" ref="C33:C38" si="0">$C$32</f>
        <v>5400</v>
      </c>
      <c r="D33" s="27" t="s">
        <v>103</v>
      </c>
      <c r="E33" s="33"/>
      <c r="F33" s="33"/>
      <c r="G33" s="310" t="s">
        <v>51</v>
      </c>
      <c r="H33" s="311"/>
      <c r="I33" s="311"/>
    </row>
    <row r="34" spans="1:12" ht="27" customHeight="1" x14ac:dyDescent="0.2">
      <c r="A34" s="35"/>
      <c r="B34" s="38" t="s">
        <v>233</v>
      </c>
      <c r="C34" s="52">
        <f t="shared" si="0"/>
        <v>5400</v>
      </c>
      <c r="D34" s="27" t="s">
        <v>103</v>
      </c>
      <c r="E34" s="33"/>
      <c r="F34" s="33"/>
      <c r="G34" s="310" t="s">
        <v>53</v>
      </c>
      <c r="H34" s="311"/>
      <c r="I34" s="311"/>
    </row>
    <row r="35" spans="1:12" ht="27" customHeight="1" x14ac:dyDescent="0.2">
      <c r="A35" s="36"/>
      <c r="B35" s="38" t="s">
        <v>234</v>
      </c>
      <c r="C35" s="52">
        <f t="shared" si="0"/>
        <v>5400</v>
      </c>
      <c r="D35" s="27" t="s">
        <v>103</v>
      </c>
      <c r="E35" s="33"/>
      <c r="F35" s="33"/>
      <c r="G35" s="310" t="s">
        <v>54</v>
      </c>
      <c r="H35" s="311"/>
      <c r="I35" s="311"/>
    </row>
    <row r="36" spans="1:12" ht="27" customHeight="1" x14ac:dyDescent="0.2">
      <c r="A36" s="35"/>
      <c r="B36" s="38" t="s">
        <v>235</v>
      </c>
      <c r="C36" s="52">
        <f t="shared" si="0"/>
        <v>5400</v>
      </c>
      <c r="D36" s="27" t="s">
        <v>103</v>
      </c>
      <c r="E36" s="33"/>
      <c r="F36" s="33"/>
      <c r="G36" s="310" t="s">
        <v>55</v>
      </c>
      <c r="H36" s="311"/>
      <c r="I36" s="311"/>
    </row>
    <row r="37" spans="1:12" ht="27" customHeight="1" x14ac:dyDescent="0.2">
      <c r="A37" s="35"/>
      <c r="B37" s="38" t="s">
        <v>236</v>
      </c>
      <c r="C37" s="52">
        <f t="shared" si="0"/>
        <v>5400</v>
      </c>
      <c r="D37" s="27" t="s">
        <v>103</v>
      </c>
      <c r="E37" s="33"/>
      <c r="F37" s="33"/>
      <c r="G37" s="310" t="s">
        <v>56</v>
      </c>
      <c r="H37" s="311"/>
      <c r="I37" s="311"/>
    </row>
    <row r="38" spans="1:12" ht="27" customHeight="1" x14ac:dyDescent="0.2">
      <c r="A38" s="35"/>
      <c r="B38" s="38" t="s">
        <v>228</v>
      </c>
      <c r="C38" s="52">
        <f t="shared" si="0"/>
        <v>5400</v>
      </c>
      <c r="D38" s="27" t="s">
        <v>103</v>
      </c>
      <c r="E38" s="33"/>
      <c r="F38" s="33"/>
      <c r="G38" s="310" t="s">
        <v>57</v>
      </c>
      <c r="H38" s="311"/>
      <c r="I38" s="311"/>
    </row>
    <row r="39" spans="1:12" ht="27" customHeight="1" x14ac:dyDescent="0.2">
      <c r="A39" s="36" t="s">
        <v>97</v>
      </c>
      <c r="B39" s="38" t="s">
        <v>162</v>
      </c>
      <c r="C39" s="52">
        <v>58</v>
      </c>
      <c r="D39" s="27" t="s">
        <v>33</v>
      </c>
      <c r="E39" s="33"/>
      <c r="F39" s="33"/>
      <c r="G39" s="310" t="s">
        <v>58</v>
      </c>
      <c r="H39" s="311"/>
      <c r="I39" s="311"/>
    </row>
    <row r="40" spans="1:12" ht="27" customHeight="1" x14ac:dyDescent="0.2">
      <c r="A40" s="35"/>
      <c r="B40" s="38" t="s">
        <v>161</v>
      </c>
      <c r="C40" s="52">
        <v>1</v>
      </c>
      <c r="D40" s="27" t="s">
        <v>33</v>
      </c>
      <c r="E40" s="33"/>
      <c r="F40" s="33"/>
      <c r="G40" s="310" t="s">
        <v>59</v>
      </c>
      <c r="H40" s="311"/>
      <c r="I40" s="311"/>
    </row>
    <row r="41" spans="1:12" ht="27" customHeight="1" x14ac:dyDescent="0.2">
      <c r="A41" s="36" t="s">
        <v>98</v>
      </c>
      <c r="B41" s="38" t="s">
        <v>158</v>
      </c>
      <c r="C41" s="52">
        <f>C38</f>
        <v>5400</v>
      </c>
      <c r="D41" s="27" t="s">
        <v>104</v>
      </c>
      <c r="E41" s="33"/>
      <c r="F41" s="33"/>
      <c r="G41" s="310" t="s">
        <v>60</v>
      </c>
      <c r="H41" s="311"/>
      <c r="I41" s="311"/>
      <c r="K41" s="22">
        <f>SUM(F41*(1+H51))</f>
        <v>0</v>
      </c>
      <c r="L41" s="22">
        <f>ROUNDDOWN(K41,-3)</f>
        <v>0</v>
      </c>
    </row>
    <row r="42" spans="1:12" ht="27" customHeight="1" x14ac:dyDescent="0.2">
      <c r="A42" s="36" t="s">
        <v>179</v>
      </c>
      <c r="B42" s="38" t="s">
        <v>180</v>
      </c>
      <c r="C42" s="52">
        <v>3</v>
      </c>
      <c r="D42" s="63" t="s">
        <v>181</v>
      </c>
      <c r="E42" s="33"/>
      <c r="F42" s="33"/>
      <c r="G42" s="310" t="s">
        <v>182</v>
      </c>
      <c r="H42" s="311"/>
      <c r="I42" s="311"/>
    </row>
    <row r="43" spans="1:12" ht="27" customHeight="1" x14ac:dyDescent="0.2">
      <c r="A43" s="64"/>
      <c r="B43" s="38" t="s">
        <v>183</v>
      </c>
      <c r="C43" s="52">
        <v>30</v>
      </c>
      <c r="D43" s="63" t="s">
        <v>184</v>
      </c>
      <c r="E43" s="33"/>
      <c r="F43" s="33"/>
      <c r="G43" s="310" t="s">
        <v>185</v>
      </c>
      <c r="H43" s="311"/>
      <c r="I43" s="311"/>
    </row>
    <row r="44" spans="1:12" ht="27" customHeight="1" x14ac:dyDescent="0.2">
      <c r="A44" s="36"/>
      <c r="B44" s="38" t="s">
        <v>186</v>
      </c>
      <c r="C44" s="52">
        <f>$C$43</f>
        <v>30</v>
      </c>
      <c r="D44" s="63" t="s">
        <v>184</v>
      </c>
      <c r="E44" s="33"/>
      <c r="F44" s="33"/>
      <c r="G44" s="310" t="s">
        <v>187</v>
      </c>
      <c r="H44" s="311"/>
      <c r="I44" s="311"/>
    </row>
    <row r="45" spans="1:12" ht="27" customHeight="1" x14ac:dyDescent="0.2">
      <c r="A45" s="64"/>
      <c r="B45" s="38" t="s">
        <v>188</v>
      </c>
      <c r="C45" s="52">
        <f>$C$43</f>
        <v>30</v>
      </c>
      <c r="D45" s="63" t="s">
        <v>184</v>
      </c>
      <c r="E45" s="33"/>
      <c r="F45" s="33"/>
      <c r="G45" s="310" t="s">
        <v>189</v>
      </c>
      <c r="H45" s="311"/>
      <c r="I45" s="311"/>
    </row>
    <row r="46" spans="1:12" ht="27" customHeight="1" x14ac:dyDescent="0.2">
      <c r="A46" s="36"/>
      <c r="B46" s="38" t="s">
        <v>190</v>
      </c>
      <c r="C46" s="52">
        <f>$C$43</f>
        <v>30</v>
      </c>
      <c r="D46" s="63" t="s">
        <v>184</v>
      </c>
      <c r="E46" s="250"/>
      <c r="F46" s="33"/>
      <c r="G46" s="310" t="s">
        <v>259</v>
      </c>
      <c r="H46" s="311"/>
      <c r="I46" s="311"/>
    </row>
    <row r="47" spans="1:12" ht="27" customHeight="1" x14ac:dyDescent="0.2">
      <c r="A47" s="64"/>
      <c r="B47" s="38" t="s">
        <v>191</v>
      </c>
      <c r="C47" s="52">
        <f>$C$43</f>
        <v>30</v>
      </c>
      <c r="D47" s="63" t="s">
        <v>184</v>
      </c>
      <c r="E47" s="250"/>
      <c r="F47" s="33"/>
      <c r="G47" s="310" t="s">
        <v>260</v>
      </c>
      <c r="H47" s="311"/>
      <c r="I47" s="311"/>
    </row>
    <row r="48" spans="1:12" ht="27" customHeight="1" x14ac:dyDescent="0.2">
      <c r="A48" s="64"/>
      <c r="B48" s="38" t="s">
        <v>192</v>
      </c>
      <c r="C48" s="52">
        <f>$C$43</f>
        <v>30</v>
      </c>
      <c r="D48" s="63" t="s">
        <v>184</v>
      </c>
      <c r="E48" s="33"/>
      <c r="F48" s="33"/>
      <c r="G48" s="310" t="s">
        <v>283</v>
      </c>
      <c r="H48" s="311"/>
      <c r="I48" s="311"/>
    </row>
    <row r="49" spans="1:15" ht="27" customHeight="1" x14ac:dyDescent="0.2">
      <c r="A49" s="36" t="s">
        <v>193</v>
      </c>
      <c r="B49" s="38" t="s">
        <v>194</v>
      </c>
      <c r="C49" s="52">
        <v>20</v>
      </c>
      <c r="D49" s="63" t="s">
        <v>33</v>
      </c>
      <c r="E49" s="33"/>
      <c r="F49" s="33"/>
      <c r="G49" s="310" t="s">
        <v>284</v>
      </c>
      <c r="H49" s="311"/>
      <c r="I49" s="311"/>
    </row>
    <row r="50" spans="1:15" ht="27" customHeight="1" x14ac:dyDescent="0.2">
      <c r="A50" s="64"/>
      <c r="B50" s="38" t="s">
        <v>195</v>
      </c>
      <c r="C50" s="52">
        <f>C49</f>
        <v>20</v>
      </c>
      <c r="D50" s="63" t="s">
        <v>33</v>
      </c>
      <c r="E50" s="33"/>
      <c r="F50" s="33"/>
      <c r="G50" s="310" t="s">
        <v>329</v>
      </c>
      <c r="H50" s="311"/>
      <c r="I50" s="311"/>
    </row>
    <row r="51" spans="1:15" ht="27" customHeight="1" x14ac:dyDescent="0.2">
      <c r="A51" s="35"/>
      <c r="B51" s="32"/>
      <c r="C51" s="52"/>
      <c r="D51" s="27"/>
      <c r="E51" s="33"/>
      <c r="F51" s="33"/>
      <c r="G51" s="302"/>
      <c r="H51" s="303"/>
      <c r="I51" s="303"/>
      <c r="K51" s="22">
        <f>L41-F41</f>
        <v>0</v>
      </c>
    </row>
    <row r="52" spans="1:15" ht="27" customHeight="1" x14ac:dyDescent="0.2">
      <c r="A52" s="26" t="s">
        <v>99</v>
      </c>
      <c r="B52" s="32"/>
      <c r="C52" s="52"/>
      <c r="D52" s="27"/>
      <c r="E52" s="33"/>
      <c r="F52" s="33"/>
      <c r="G52" s="306"/>
      <c r="H52" s="307"/>
      <c r="I52" s="307"/>
    </row>
    <row r="53" spans="1:15" ht="27" customHeight="1" x14ac:dyDescent="0.2">
      <c r="A53" s="26" t="s">
        <v>82</v>
      </c>
      <c r="B53" s="38"/>
      <c r="C53" s="52"/>
      <c r="D53" s="27" t="s">
        <v>105</v>
      </c>
      <c r="E53" s="33"/>
      <c r="F53" s="33"/>
      <c r="G53" s="310" t="s">
        <v>341</v>
      </c>
      <c r="H53" s="311"/>
      <c r="I53" s="311"/>
      <c r="N53" s="22">
        <f>ROUNDDOWN(1.55*F52,-4)</f>
        <v>0</v>
      </c>
      <c r="O53" s="22">
        <f>N53-F52</f>
        <v>0</v>
      </c>
    </row>
    <row r="54" spans="1:15" ht="27" customHeight="1" x14ac:dyDescent="0.2">
      <c r="A54" s="57" t="s">
        <v>153</v>
      </c>
      <c r="B54" s="60"/>
      <c r="C54" s="61"/>
      <c r="D54" s="59"/>
      <c r="E54" s="56"/>
      <c r="F54" s="56"/>
      <c r="G54" s="308" t="s">
        <v>155</v>
      </c>
      <c r="H54" s="309"/>
      <c r="I54" s="309"/>
      <c r="K54" s="22">
        <f>SUM(F54*(1+H55))</f>
        <v>0</v>
      </c>
      <c r="L54" s="22">
        <f>ROUNDDOWN(K54,-3)</f>
        <v>0</v>
      </c>
    </row>
    <row r="55" spans="1:15" ht="27" customHeight="1" thickBot="1" x14ac:dyDescent="0.25">
      <c r="A55" s="26"/>
      <c r="B55" s="32"/>
      <c r="C55" s="52"/>
      <c r="D55" s="27"/>
      <c r="E55" s="33"/>
      <c r="F55" s="33"/>
      <c r="G55" s="304"/>
      <c r="H55" s="305"/>
      <c r="I55" s="305"/>
      <c r="K55" s="22">
        <f>L54-F54</f>
        <v>0</v>
      </c>
    </row>
    <row r="56" spans="1:15" ht="27" customHeight="1" thickTop="1" x14ac:dyDescent="0.2">
      <c r="A56" s="53" t="s">
        <v>62</v>
      </c>
      <c r="B56" s="42"/>
      <c r="C56" s="49"/>
      <c r="D56" s="43"/>
      <c r="E56" s="44"/>
      <c r="F56" s="55"/>
      <c r="G56" s="300" t="s">
        <v>156</v>
      </c>
      <c r="H56" s="301"/>
      <c r="I56" s="301"/>
      <c r="J56" s="22"/>
      <c r="L56" s="22"/>
    </row>
    <row r="57" spans="1:15" s="22" customFormat="1" ht="27" customHeight="1" x14ac:dyDescent="0.2">
      <c r="A57" s="45" t="s">
        <v>11</v>
      </c>
      <c r="B57" s="46"/>
      <c r="C57" s="50">
        <v>10</v>
      </c>
      <c r="D57" s="27" t="s">
        <v>83</v>
      </c>
      <c r="E57" s="33"/>
      <c r="F57" s="33"/>
      <c r="G57" s="302"/>
      <c r="H57" s="303"/>
      <c r="I57" s="303"/>
      <c r="L57" s="21"/>
      <c r="M57" s="21"/>
      <c r="N57" s="21"/>
      <c r="O57" s="21"/>
    </row>
    <row r="58" spans="1:15" s="22" customFormat="1" ht="27" customHeight="1" x14ac:dyDescent="0.2">
      <c r="A58" s="54" t="s">
        <v>63</v>
      </c>
      <c r="B58" s="46"/>
      <c r="C58" s="50"/>
      <c r="D58" s="27"/>
      <c r="E58" s="33"/>
      <c r="F58" s="56"/>
      <c r="G58" s="302"/>
      <c r="H58" s="303"/>
      <c r="I58" s="303"/>
      <c r="J58" s="21"/>
      <c r="L58" s="21"/>
      <c r="M58" s="21"/>
      <c r="N58" s="21"/>
      <c r="O58" s="21"/>
    </row>
    <row r="60" spans="1:15" s="22" customFormat="1" x14ac:dyDescent="0.2">
      <c r="A60" s="23"/>
      <c r="B60" s="21"/>
      <c r="C60" s="24"/>
      <c r="D60" s="23"/>
      <c r="G60" s="30"/>
      <c r="H60" s="47"/>
      <c r="I60" s="21"/>
      <c r="J60" s="21"/>
      <c r="L60" s="21"/>
      <c r="M60" s="21"/>
      <c r="N60" s="21"/>
      <c r="O60" s="21"/>
    </row>
  </sheetData>
  <mergeCells count="58">
    <mergeCell ref="G6:I6"/>
    <mergeCell ref="G7:I7"/>
    <mergeCell ref="G9:I9"/>
    <mergeCell ref="G10:I10"/>
    <mergeCell ref="G18:I18"/>
    <mergeCell ref="G14:I14"/>
    <mergeCell ref="G15:I15"/>
    <mergeCell ref="G16:I16"/>
    <mergeCell ref="G17:I17"/>
    <mergeCell ref="G13:I13"/>
    <mergeCell ref="G8:I8"/>
    <mergeCell ref="G11:I11"/>
    <mergeCell ref="G12:I12"/>
    <mergeCell ref="A1:I1"/>
    <mergeCell ref="G3:I3"/>
    <mergeCell ref="G4:I4"/>
    <mergeCell ref="G5:I5"/>
    <mergeCell ref="F2:I2"/>
    <mergeCell ref="G22:I22"/>
    <mergeCell ref="G23:I23"/>
    <mergeCell ref="G21:I21"/>
    <mergeCell ref="G20:I20"/>
    <mergeCell ref="G19:I19"/>
    <mergeCell ref="G26:I26"/>
    <mergeCell ref="G25:I25"/>
    <mergeCell ref="G24:I24"/>
    <mergeCell ref="G27:I27"/>
    <mergeCell ref="G28:I28"/>
    <mergeCell ref="G29:I29"/>
    <mergeCell ref="G47:I47"/>
    <mergeCell ref="G35:I35"/>
    <mergeCell ref="G30:I30"/>
    <mergeCell ref="G31:I31"/>
    <mergeCell ref="G32:I32"/>
    <mergeCell ref="G33:I33"/>
    <mergeCell ref="G34:I34"/>
    <mergeCell ref="G48:I48"/>
    <mergeCell ref="G49:I49"/>
    <mergeCell ref="G50:I50"/>
    <mergeCell ref="G36:I36"/>
    <mergeCell ref="G42:I42"/>
    <mergeCell ref="G43:I43"/>
    <mergeCell ref="G44:I44"/>
    <mergeCell ref="G45:I45"/>
    <mergeCell ref="G46:I46"/>
    <mergeCell ref="G37:I37"/>
    <mergeCell ref="G38:I38"/>
    <mergeCell ref="G39:I39"/>
    <mergeCell ref="G40:I40"/>
    <mergeCell ref="G41:I41"/>
    <mergeCell ref="G56:I56"/>
    <mergeCell ref="G57:I57"/>
    <mergeCell ref="G58:I58"/>
    <mergeCell ref="G51:I51"/>
    <mergeCell ref="G55:I55"/>
    <mergeCell ref="G52:I52"/>
    <mergeCell ref="G54:I54"/>
    <mergeCell ref="G53:I53"/>
  </mergeCells>
  <phoneticPr fontId="4"/>
  <printOptions horizontalCentered="1"/>
  <pageMargins left="0.6692913385826772" right="0.59055118110236227" top="0.55000000000000004" bottom="0.33" header="0.63" footer="0.36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54"/>
  <sheetViews>
    <sheetView showZeros="0" tabSelected="1" view="pageBreakPreview" zoomScale="90" zoomScaleNormal="100" zoomScaleSheetLayoutView="90" workbookViewId="0">
      <selection activeCell="R283" sqref="R283"/>
    </sheetView>
  </sheetViews>
  <sheetFormatPr defaultColWidth="9" defaultRowHeight="13" x14ac:dyDescent="0.2"/>
  <cols>
    <col min="1" max="1" width="16" style="71" customWidth="1"/>
    <col min="2" max="2" width="27.26953125" style="71" customWidth="1"/>
    <col min="3" max="3" width="11.6328125" style="72" bestFit="1" customWidth="1"/>
    <col min="4" max="4" width="7.36328125" style="73" customWidth="1"/>
    <col min="5" max="5" width="9" style="74"/>
    <col min="6" max="6" width="12.7265625" style="75" bestFit="1" customWidth="1"/>
    <col min="7" max="7" width="12.6328125" style="75" customWidth="1"/>
    <col min="8" max="8" width="7.453125" style="218" customWidth="1"/>
    <col min="9" max="9" width="2.6328125" style="218" customWidth="1"/>
    <col min="10" max="10" width="8.81640625" style="218" customWidth="1"/>
    <col min="11" max="11" width="2.6328125" style="218" customWidth="1"/>
    <col min="12" max="12" width="5.6328125" style="218" customWidth="1"/>
    <col min="13" max="13" width="2" style="218" customWidth="1"/>
    <col min="14" max="14" width="5.08984375" style="218" customWidth="1"/>
    <col min="15" max="16384" width="9" style="70"/>
  </cols>
  <sheetData>
    <row r="1" spans="1:19" ht="25" customHeight="1" x14ac:dyDescent="0.2">
      <c r="A1" s="361" t="s">
        <v>64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9" ht="25" customHeight="1" x14ac:dyDescent="0.2">
      <c r="H2" s="76"/>
      <c r="I2" s="76"/>
      <c r="J2" s="76"/>
      <c r="K2" s="76"/>
      <c r="L2" s="76"/>
      <c r="M2" s="76"/>
      <c r="N2" s="76"/>
      <c r="P2" s="70" t="s">
        <v>251</v>
      </c>
      <c r="R2" s="70">
        <v>98</v>
      </c>
    </row>
    <row r="3" spans="1:19" ht="18" customHeight="1" x14ac:dyDescent="0.2">
      <c r="A3" s="77" t="s">
        <v>226</v>
      </c>
      <c r="B3" s="77"/>
      <c r="E3" s="78">
        <v>5400</v>
      </c>
      <c r="F3" s="75" t="s">
        <v>103</v>
      </c>
      <c r="H3" s="348">
        <v>1</v>
      </c>
      <c r="I3" s="348"/>
      <c r="J3" s="79" t="s">
        <v>81</v>
      </c>
      <c r="K3" s="79" t="s">
        <v>210</v>
      </c>
      <c r="L3" s="79"/>
      <c r="M3" s="79"/>
      <c r="N3" s="79"/>
      <c r="P3" s="70" t="s">
        <v>264</v>
      </c>
      <c r="R3" s="70">
        <v>98</v>
      </c>
      <c r="S3" s="236">
        <v>1</v>
      </c>
    </row>
    <row r="4" spans="1:19" ht="17.5" customHeight="1" x14ac:dyDescent="0.2">
      <c r="A4" s="80" t="s">
        <v>20</v>
      </c>
      <c r="B4" s="81" t="s">
        <v>21</v>
      </c>
      <c r="C4" s="82" t="s">
        <v>22</v>
      </c>
      <c r="D4" s="83" t="s">
        <v>106</v>
      </c>
      <c r="E4" s="81" t="s">
        <v>23</v>
      </c>
      <c r="F4" s="84" t="s">
        <v>24</v>
      </c>
      <c r="G4" s="84" t="s">
        <v>25</v>
      </c>
      <c r="H4" s="318" t="s">
        <v>26</v>
      </c>
      <c r="I4" s="319"/>
      <c r="J4" s="319"/>
      <c r="K4" s="319"/>
      <c r="L4" s="319"/>
      <c r="M4" s="319"/>
      <c r="N4" s="319"/>
      <c r="P4" s="70" t="s">
        <v>268</v>
      </c>
      <c r="R4" s="70">
        <f>ROUNDDOWN(2*R2*S4,0)</f>
        <v>137</v>
      </c>
      <c r="S4" s="236">
        <v>0.7</v>
      </c>
    </row>
    <row r="5" spans="1:19" ht="18" customHeight="1" x14ac:dyDescent="0.2">
      <c r="A5" s="91" t="s">
        <v>108</v>
      </c>
      <c r="B5" s="86"/>
      <c r="C5" s="87">
        <f>R2+H5</f>
        <v>118</v>
      </c>
      <c r="D5" s="88"/>
      <c r="E5" s="81" t="s">
        <v>107</v>
      </c>
      <c r="F5" s="89"/>
      <c r="G5" s="90"/>
      <c r="H5" s="369">
        <v>20</v>
      </c>
      <c r="I5" s="370"/>
      <c r="J5" s="370"/>
      <c r="K5" s="370"/>
      <c r="L5" s="370"/>
      <c r="M5" s="370"/>
      <c r="N5" s="370"/>
      <c r="P5" s="70" t="s">
        <v>265</v>
      </c>
      <c r="R5" s="70">
        <v>7</v>
      </c>
      <c r="S5" s="70" t="s">
        <v>266</v>
      </c>
    </row>
    <row r="6" spans="1:19" ht="18" customHeight="1" x14ac:dyDescent="0.2">
      <c r="A6" s="91" t="s">
        <v>110</v>
      </c>
      <c r="B6" s="86"/>
      <c r="C6" s="87">
        <f>R4+H6</f>
        <v>147</v>
      </c>
      <c r="D6" s="88"/>
      <c r="E6" s="81" t="s">
        <v>107</v>
      </c>
      <c r="F6" s="89"/>
      <c r="G6" s="90"/>
      <c r="H6" s="369">
        <v>10</v>
      </c>
      <c r="I6" s="370"/>
      <c r="J6" s="370"/>
      <c r="K6" s="370"/>
      <c r="L6" s="370"/>
      <c r="M6" s="370"/>
      <c r="N6" s="370"/>
    </row>
    <row r="7" spans="1:19" ht="18" customHeight="1" x14ac:dyDescent="0.2">
      <c r="A7" s="91" t="s">
        <v>109</v>
      </c>
      <c r="B7" s="86"/>
      <c r="C7" s="87">
        <v>2041</v>
      </c>
      <c r="D7" s="88"/>
      <c r="E7" s="81" t="s">
        <v>107</v>
      </c>
      <c r="F7" s="89"/>
      <c r="G7" s="90"/>
      <c r="H7" s="369"/>
      <c r="I7" s="370"/>
      <c r="J7" s="370"/>
      <c r="K7" s="370"/>
      <c r="L7" s="370"/>
      <c r="M7" s="370"/>
      <c r="N7" s="370"/>
    </row>
    <row r="8" spans="1:19" ht="18" customHeight="1" x14ac:dyDescent="0.2">
      <c r="A8" s="91" t="s">
        <v>165</v>
      </c>
      <c r="B8" s="86"/>
      <c r="C8" s="87">
        <f>R3+H8</f>
        <v>118</v>
      </c>
      <c r="D8" s="88"/>
      <c r="E8" s="81" t="s">
        <v>107</v>
      </c>
      <c r="F8" s="89"/>
      <c r="G8" s="90"/>
      <c r="H8" s="365">
        <v>20</v>
      </c>
      <c r="I8" s="366"/>
      <c r="J8" s="366"/>
      <c r="K8" s="366"/>
      <c r="L8" s="366"/>
      <c r="M8" s="92"/>
      <c r="N8" s="93"/>
    </row>
    <row r="9" spans="1:19" ht="18" customHeight="1" x14ac:dyDescent="0.2">
      <c r="A9" s="91"/>
      <c r="B9" s="86"/>
      <c r="C9" s="87"/>
      <c r="D9" s="88"/>
      <c r="E9" s="81"/>
      <c r="F9" s="89"/>
      <c r="G9" s="89"/>
      <c r="H9" s="367"/>
      <c r="I9" s="368"/>
      <c r="J9" s="368"/>
      <c r="K9" s="368"/>
      <c r="L9" s="368"/>
      <c r="M9" s="94"/>
      <c r="N9" s="95"/>
    </row>
    <row r="10" spans="1:19" ht="18" customHeight="1" x14ac:dyDescent="0.2">
      <c r="A10" s="91"/>
      <c r="B10" s="86"/>
      <c r="C10" s="87"/>
      <c r="D10" s="88"/>
      <c r="E10" s="81"/>
      <c r="F10" s="89"/>
      <c r="G10" s="89"/>
      <c r="H10" s="96"/>
      <c r="I10" s="94"/>
      <c r="J10" s="94"/>
      <c r="K10" s="364"/>
      <c r="L10" s="364"/>
      <c r="M10" s="364"/>
      <c r="N10" s="364"/>
    </row>
    <row r="11" spans="1:19" ht="18" customHeight="1" x14ac:dyDescent="0.2">
      <c r="A11" s="91"/>
      <c r="B11" s="86"/>
      <c r="C11" s="87"/>
      <c r="D11" s="88"/>
      <c r="E11" s="81"/>
      <c r="F11" s="89"/>
      <c r="G11" s="89"/>
      <c r="H11" s="97"/>
      <c r="I11" s="95"/>
      <c r="J11" s="95"/>
      <c r="K11" s="95"/>
      <c r="L11" s="95"/>
      <c r="M11" s="95"/>
      <c r="N11" s="95"/>
    </row>
    <row r="12" spans="1:19" ht="18" customHeight="1" x14ac:dyDescent="0.2">
      <c r="A12" s="91"/>
      <c r="B12" s="86"/>
      <c r="C12" s="87"/>
      <c r="D12" s="88"/>
      <c r="E12" s="81"/>
      <c r="F12" s="89"/>
      <c r="G12" s="89"/>
      <c r="H12" s="98"/>
      <c r="I12" s="95"/>
      <c r="J12" s="95"/>
      <c r="K12" s="95"/>
      <c r="L12" s="95"/>
      <c r="M12" s="95"/>
      <c r="N12" s="95"/>
    </row>
    <row r="13" spans="1:19" ht="18" customHeight="1" x14ac:dyDescent="0.2">
      <c r="A13" s="91"/>
      <c r="B13" s="86"/>
      <c r="C13" s="87"/>
      <c r="D13" s="88"/>
      <c r="E13" s="81"/>
      <c r="F13" s="89"/>
      <c r="G13" s="89"/>
      <c r="H13" s="99"/>
      <c r="I13" s="95"/>
      <c r="J13" s="95"/>
      <c r="K13" s="95"/>
      <c r="L13" s="95"/>
      <c r="M13" s="95"/>
      <c r="N13" s="95"/>
    </row>
    <row r="14" spans="1:19" ht="18" customHeight="1" x14ac:dyDescent="0.2">
      <c r="A14" s="91"/>
      <c r="B14" s="86"/>
      <c r="C14" s="87"/>
      <c r="D14" s="88"/>
      <c r="E14" s="81"/>
      <c r="F14" s="89"/>
      <c r="G14" s="89"/>
      <c r="H14" s="100"/>
      <c r="I14" s="95"/>
      <c r="J14" s="95"/>
      <c r="K14" s="95"/>
      <c r="L14" s="95"/>
      <c r="M14" s="95"/>
      <c r="N14" s="95"/>
    </row>
    <row r="15" spans="1:19" ht="18" customHeight="1" x14ac:dyDescent="0.2">
      <c r="A15" s="91"/>
      <c r="B15" s="86"/>
      <c r="C15" s="87"/>
      <c r="D15" s="88"/>
      <c r="E15" s="81"/>
      <c r="F15" s="89"/>
      <c r="G15" s="89"/>
      <c r="H15" s="99"/>
      <c r="I15" s="99"/>
      <c r="J15" s="99"/>
      <c r="K15" s="99"/>
      <c r="L15" s="99"/>
      <c r="M15" s="99"/>
      <c r="N15" s="95"/>
    </row>
    <row r="16" spans="1:19" ht="18" customHeight="1" x14ac:dyDescent="0.2">
      <c r="A16" s="91"/>
      <c r="B16" s="86"/>
      <c r="C16" s="87"/>
      <c r="D16" s="88"/>
      <c r="E16" s="81"/>
      <c r="F16" s="89"/>
      <c r="G16" s="89"/>
      <c r="H16" s="99"/>
      <c r="I16" s="99"/>
      <c r="J16" s="99"/>
      <c r="K16" s="99"/>
      <c r="L16" s="99"/>
      <c r="M16" s="99"/>
      <c r="N16" s="95"/>
    </row>
    <row r="17" spans="1:14" ht="18" customHeight="1" x14ac:dyDescent="0.2">
      <c r="A17" s="91"/>
      <c r="B17" s="86"/>
      <c r="C17" s="87"/>
      <c r="D17" s="88"/>
      <c r="E17" s="81"/>
      <c r="F17" s="89"/>
      <c r="G17" s="89"/>
      <c r="H17" s="95"/>
      <c r="I17" s="95"/>
      <c r="J17" s="95"/>
      <c r="K17" s="95"/>
      <c r="L17" s="95"/>
      <c r="M17" s="95"/>
      <c r="N17" s="95"/>
    </row>
    <row r="18" spans="1:14" ht="18" customHeight="1" x14ac:dyDescent="0.2">
      <c r="A18" s="91"/>
      <c r="B18" s="86"/>
      <c r="C18" s="87"/>
      <c r="D18" s="88"/>
      <c r="E18" s="81"/>
      <c r="F18" s="89"/>
      <c r="G18" s="89"/>
      <c r="H18" s="95"/>
      <c r="I18" s="95"/>
      <c r="J18" s="95"/>
      <c r="K18" s="95"/>
      <c r="L18" s="95"/>
      <c r="M18" s="95"/>
      <c r="N18" s="95"/>
    </row>
    <row r="19" spans="1:14" ht="18" customHeight="1" thickBot="1" x14ac:dyDescent="0.25">
      <c r="A19" s="101"/>
      <c r="B19" s="102"/>
      <c r="C19" s="103"/>
      <c r="D19" s="104"/>
      <c r="E19" s="105"/>
      <c r="F19" s="106"/>
      <c r="G19" s="106"/>
      <c r="H19" s="107"/>
      <c r="I19" s="107"/>
      <c r="J19" s="107"/>
      <c r="K19" s="107"/>
      <c r="L19" s="107"/>
      <c r="M19" s="107"/>
      <c r="N19" s="107"/>
    </row>
    <row r="20" spans="1:14" ht="18" customHeight="1" thickTop="1" thickBot="1" x14ac:dyDescent="0.25">
      <c r="A20" s="108" t="s">
        <v>80</v>
      </c>
      <c r="B20" s="109"/>
      <c r="C20" s="110"/>
      <c r="D20" s="111"/>
      <c r="E20" s="108"/>
      <c r="F20" s="112"/>
      <c r="G20" s="113"/>
      <c r="H20" s="114"/>
      <c r="I20" s="114"/>
      <c r="J20" s="114"/>
      <c r="K20" s="114"/>
      <c r="L20" s="114"/>
      <c r="M20" s="114"/>
      <c r="N20" s="114"/>
    </row>
    <row r="21" spans="1:14" ht="18" customHeight="1" thickTop="1" x14ac:dyDescent="0.2">
      <c r="A21" s="108" t="s">
        <v>24</v>
      </c>
      <c r="B21" s="109"/>
      <c r="C21" s="110"/>
      <c r="D21" s="111"/>
      <c r="E21" s="108"/>
      <c r="F21" s="115"/>
      <c r="G21" s="113"/>
      <c r="H21" s="321">
        <v>1</v>
      </c>
      <c r="I21" s="321"/>
      <c r="J21" s="116" t="s">
        <v>81</v>
      </c>
      <c r="K21" s="116" t="s">
        <v>211</v>
      </c>
      <c r="L21" s="116"/>
      <c r="M21" s="116"/>
      <c r="N21" s="117">
        <v>1</v>
      </c>
    </row>
    <row r="22" spans="1:14" ht="18" customHeight="1" x14ac:dyDescent="0.2">
      <c r="H22" s="76"/>
      <c r="I22" s="76"/>
      <c r="J22" s="76"/>
      <c r="K22" s="76"/>
      <c r="L22" s="76"/>
      <c r="M22" s="76"/>
      <c r="N22" s="76"/>
    </row>
    <row r="23" spans="1:14" ht="18" customHeight="1" x14ac:dyDescent="0.2">
      <c r="A23" s="77" t="s">
        <v>111</v>
      </c>
      <c r="B23" s="77"/>
      <c r="E23" s="78">
        <f>$E$3</f>
        <v>5400</v>
      </c>
      <c r="F23" s="75" t="s">
        <v>103</v>
      </c>
      <c r="H23" s="348">
        <v>1</v>
      </c>
      <c r="I23" s="348"/>
      <c r="J23" s="79" t="s">
        <v>81</v>
      </c>
      <c r="K23" s="79" t="s">
        <v>210</v>
      </c>
      <c r="L23" s="79"/>
      <c r="M23" s="79"/>
      <c r="N23" s="79"/>
    </row>
    <row r="24" spans="1:14" ht="18" customHeight="1" x14ac:dyDescent="0.2">
      <c r="A24" s="80" t="s">
        <v>20</v>
      </c>
      <c r="B24" s="81" t="s">
        <v>21</v>
      </c>
      <c r="C24" s="82" t="s">
        <v>22</v>
      </c>
      <c r="D24" s="83" t="s">
        <v>106</v>
      </c>
      <c r="E24" s="81" t="s">
        <v>23</v>
      </c>
      <c r="F24" s="84" t="s">
        <v>24</v>
      </c>
      <c r="G24" s="118" t="s">
        <v>25</v>
      </c>
      <c r="H24" s="318" t="s">
        <v>26</v>
      </c>
      <c r="I24" s="319"/>
      <c r="J24" s="319"/>
      <c r="K24" s="319"/>
      <c r="L24" s="319"/>
      <c r="M24" s="319"/>
      <c r="N24" s="319"/>
    </row>
    <row r="25" spans="1:14" ht="18" customHeight="1" x14ac:dyDescent="0.2">
      <c r="A25" s="85" t="s">
        <v>73</v>
      </c>
      <c r="B25" s="95" t="s">
        <v>239</v>
      </c>
      <c r="C25" s="87">
        <f>H25*J25</f>
        <v>30</v>
      </c>
      <c r="D25" s="88"/>
      <c r="E25" s="81" t="s">
        <v>113</v>
      </c>
      <c r="F25" s="89"/>
      <c r="G25" s="90"/>
      <c r="H25" s="119">
        <v>1</v>
      </c>
      <c r="I25" s="120" t="s">
        <v>199</v>
      </c>
      <c r="J25" s="121">
        <v>30</v>
      </c>
      <c r="K25" s="120"/>
      <c r="L25" s="122"/>
      <c r="M25" s="123"/>
      <c r="N25" s="93"/>
    </row>
    <row r="26" spans="1:14" ht="18" customHeight="1" x14ac:dyDescent="0.2">
      <c r="A26" s="91"/>
      <c r="B26" s="95" t="s">
        <v>240</v>
      </c>
      <c r="C26" s="198">
        <f>H26*J26</f>
        <v>7</v>
      </c>
      <c r="D26" s="88"/>
      <c r="E26" s="81" t="s">
        <v>242</v>
      </c>
      <c r="F26" s="89"/>
      <c r="G26" s="90"/>
      <c r="H26" s="119">
        <v>1</v>
      </c>
      <c r="I26" s="120" t="s">
        <v>199</v>
      </c>
      <c r="J26" s="228">
        <f>R5</f>
        <v>7</v>
      </c>
      <c r="K26" s="120"/>
      <c r="L26" s="124"/>
      <c r="M26" s="123"/>
      <c r="N26" s="93"/>
    </row>
    <row r="27" spans="1:14" ht="18" customHeight="1" x14ac:dyDescent="0.2">
      <c r="A27" s="91"/>
      <c r="B27" s="95" t="s">
        <v>241</v>
      </c>
      <c r="C27" s="87">
        <f>H27*J27</f>
        <v>30</v>
      </c>
      <c r="D27" s="88"/>
      <c r="E27" s="81" t="s">
        <v>113</v>
      </c>
      <c r="F27" s="89"/>
      <c r="G27" s="90"/>
      <c r="H27" s="119">
        <v>1</v>
      </c>
      <c r="I27" s="120" t="s">
        <v>199</v>
      </c>
      <c r="J27" s="121">
        <f>J25</f>
        <v>30</v>
      </c>
      <c r="K27" s="120"/>
      <c r="L27" s="125"/>
      <c r="M27" s="125"/>
      <c r="N27" s="93"/>
    </row>
    <row r="28" spans="1:14" ht="18" customHeight="1" x14ac:dyDescent="0.2">
      <c r="A28" s="91"/>
      <c r="B28" s="95" t="s">
        <v>166</v>
      </c>
      <c r="C28" s="87">
        <f t="shared" ref="C28:C33" si="0">INT(H28*J28*L28)</f>
        <v>3150</v>
      </c>
      <c r="D28" s="88"/>
      <c r="E28" s="81" t="s">
        <v>113</v>
      </c>
      <c r="F28" s="89"/>
      <c r="G28" s="90"/>
      <c r="H28" s="119">
        <v>15</v>
      </c>
      <c r="I28" s="120" t="s">
        <v>199</v>
      </c>
      <c r="J28" s="228">
        <f t="shared" ref="J28:J35" si="1">$J$26</f>
        <v>7</v>
      </c>
      <c r="K28" s="120" t="s">
        <v>199</v>
      </c>
      <c r="L28" s="125">
        <v>30</v>
      </c>
      <c r="M28" s="125"/>
      <c r="N28" s="93"/>
    </row>
    <row r="29" spans="1:14" ht="18" customHeight="1" x14ac:dyDescent="0.2">
      <c r="A29" s="91"/>
      <c r="B29" s="95" t="s">
        <v>167</v>
      </c>
      <c r="C29" s="87">
        <f t="shared" si="0"/>
        <v>3150</v>
      </c>
      <c r="D29" s="88"/>
      <c r="E29" s="81" t="s">
        <v>113</v>
      </c>
      <c r="F29" s="89"/>
      <c r="G29" s="90"/>
      <c r="H29" s="119">
        <v>15</v>
      </c>
      <c r="I29" s="120" t="s">
        <v>199</v>
      </c>
      <c r="J29" s="228">
        <f t="shared" si="1"/>
        <v>7</v>
      </c>
      <c r="K29" s="120" t="s">
        <v>199</v>
      </c>
      <c r="L29" s="125">
        <v>30</v>
      </c>
      <c r="M29" s="125"/>
      <c r="N29" s="93"/>
    </row>
    <row r="30" spans="1:14" ht="18" customHeight="1" x14ac:dyDescent="0.2">
      <c r="A30" s="91"/>
      <c r="B30" s="95" t="s">
        <v>238</v>
      </c>
      <c r="C30" s="87">
        <f t="shared" si="0"/>
        <v>2310</v>
      </c>
      <c r="D30" s="88"/>
      <c r="E30" s="81" t="s">
        <v>237</v>
      </c>
      <c r="F30" s="89"/>
      <c r="G30" s="90"/>
      <c r="H30" s="126">
        <v>11</v>
      </c>
      <c r="I30" s="120" t="s">
        <v>199</v>
      </c>
      <c r="J30" s="228">
        <f t="shared" si="1"/>
        <v>7</v>
      </c>
      <c r="K30" s="120" t="s">
        <v>199</v>
      </c>
      <c r="L30" s="125">
        <v>30</v>
      </c>
      <c r="M30" s="92"/>
      <c r="N30" s="127"/>
    </row>
    <row r="31" spans="1:14" ht="18" customHeight="1" x14ac:dyDescent="0.2">
      <c r="A31" s="91"/>
      <c r="B31" s="95" t="s">
        <v>168</v>
      </c>
      <c r="C31" s="87">
        <f t="shared" si="0"/>
        <v>2730</v>
      </c>
      <c r="D31" s="88"/>
      <c r="E31" s="81" t="s">
        <v>113</v>
      </c>
      <c r="F31" s="89"/>
      <c r="G31" s="90"/>
      <c r="H31" s="119">
        <v>13</v>
      </c>
      <c r="I31" s="120" t="s">
        <v>199</v>
      </c>
      <c r="J31" s="228">
        <f t="shared" si="1"/>
        <v>7</v>
      </c>
      <c r="K31" s="120" t="s">
        <v>199</v>
      </c>
      <c r="L31" s="125">
        <v>30</v>
      </c>
      <c r="M31" s="92"/>
      <c r="N31" s="128"/>
    </row>
    <row r="32" spans="1:14" ht="18" customHeight="1" x14ac:dyDescent="0.2">
      <c r="A32" s="91"/>
      <c r="B32" s="95" t="s">
        <v>169</v>
      </c>
      <c r="C32" s="87">
        <f t="shared" si="0"/>
        <v>4200</v>
      </c>
      <c r="D32" s="88"/>
      <c r="E32" s="81" t="s">
        <v>237</v>
      </c>
      <c r="F32" s="89"/>
      <c r="G32" s="90"/>
      <c r="H32" s="126">
        <v>20</v>
      </c>
      <c r="I32" s="120" t="s">
        <v>199</v>
      </c>
      <c r="J32" s="228">
        <f t="shared" si="1"/>
        <v>7</v>
      </c>
      <c r="K32" s="120" t="s">
        <v>199</v>
      </c>
      <c r="L32" s="125">
        <v>30</v>
      </c>
      <c r="M32" s="92"/>
      <c r="N32" s="127"/>
    </row>
    <row r="33" spans="1:14" ht="18" customHeight="1" x14ac:dyDescent="0.2">
      <c r="A33" s="91"/>
      <c r="B33" s="95" t="s">
        <v>170</v>
      </c>
      <c r="C33" s="87">
        <f t="shared" si="0"/>
        <v>1050</v>
      </c>
      <c r="D33" s="88"/>
      <c r="E33" s="81" t="s">
        <v>113</v>
      </c>
      <c r="F33" s="89"/>
      <c r="G33" s="90"/>
      <c r="H33" s="119">
        <v>5</v>
      </c>
      <c r="I33" s="120" t="s">
        <v>199</v>
      </c>
      <c r="J33" s="228">
        <f t="shared" si="1"/>
        <v>7</v>
      </c>
      <c r="K33" s="120" t="s">
        <v>199</v>
      </c>
      <c r="L33" s="125">
        <v>30</v>
      </c>
      <c r="M33" s="129"/>
      <c r="N33" s="93"/>
    </row>
    <row r="34" spans="1:14" ht="18" customHeight="1" x14ac:dyDescent="0.2">
      <c r="A34" s="91"/>
      <c r="B34" s="95" t="s">
        <v>171</v>
      </c>
      <c r="C34" s="87">
        <f>INT(H34*J34)</f>
        <v>280</v>
      </c>
      <c r="D34" s="88"/>
      <c r="E34" s="81" t="s">
        <v>115</v>
      </c>
      <c r="F34" s="89"/>
      <c r="G34" s="90"/>
      <c r="H34" s="130">
        <v>40</v>
      </c>
      <c r="I34" s="120" t="s">
        <v>199</v>
      </c>
      <c r="J34" s="228">
        <f t="shared" si="1"/>
        <v>7</v>
      </c>
      <c r="K34" s="120"/>
      <c r="L34" s="125"/>
      <c r="M34" s="129"/>
      <c r="N34" s="93"/>
    </row>
    <row r="35" spans="1:14" ht="18" customHeight="1" x14ac:dyDescent="0.2">
      <c r="A35" s="91"/>
      <c r="B35" s="95" t="s">
        <v>172</v>
      </c>
      <c r="C35" s="87">
        <f>INT(H35*J35)</f>
        <v>350</v>
      </c>
      <c r="D35" s="88"/>
      <c r="E35" s="81" t="s">
        <v>115</v>
      </c>
      <c r="F35" s="89"/>
      <c r="G35" s="90"/>
      <c r="H35" s="130">
        <v>50</v>
      </c>
      <c r="I35" s="120" t="s">
        <v>199</v>
      </c>
      <c r="J35" s="228">
        <f t="shared" si="1"/>
        <v>7</v>
      </c>
      <c r="K35" s="120"/>
      <c r="L35" s="125"/>
      <c r="M35" s="129"/>
      <c r="N35" s="93"/>
    </row>
    <row r="36" spans="1:14" ht="30" customHeight="1" x14ac:dyDescent="0.2">
      <c r="A36" s="91"/>
      <c r="B36" s="131" t="s">
        <v>330</v>
      </c>
      <c r="C36" s="198">
        <f>H36*J36</f>
        <v>7</v>
      </c>
      <c r="D36" s="88"/>
      <c r="E36" s="81" t="s">
        <v>114</v>
      </c>
      <c r="F36" s="89"/>
      <c r="G36" s="90"/>
      <c r="H36" s="119">
        <v>1</v>
      </c>
      <c r="I36" s="129"/>
      <c r="J36" s="171">
        <v>7</v>
      </c>
      <c r="K36" s="129"/>
      <c r="L36" s="133"/>
      <c r="M36" s="129"/>
      <c r="N36" s="93"/>
    </row>
    <row r="37" spans="1:14" ht="30" customHeight="1" x14ac:dyDescent="0.2">
      <c r="A37" s="91"/>
      <c r="B37" s="131" t="s">
        <v>331</v>
      </c>
      <c r="C37" s="198">
        <f>H37*J37</f>
        <v>1</v>
      </c>
      <c r="D37" s="88"/>
      <c r="E37" s="81" t="s">
        <v>114</v>
      </c>
      <c r="F37" s="89"/>
      <c r="G37" s="90"/>
      <c r="H37" s="119">
        <v>1</v>
      </c>
      <c r="I37" s="129"/>
      <c r="J37" s="171">
        <f>1</f>
        <v>1</v>
      </c>
      <c r="K37" s="129"/>
      <c r="L37" s="133"/>
      <c r="M37" s="129"/>
      <c r="N37" s="93"/>
    </row>
    <row r="38" spans="1:14" ht="18" customHeight="1" x14ac:dyDescent="0.2">
      <c r="A38" s="91" t="s">
        <v>138</v>
      </c>
      <c r="B38" s="95" t="s">
        <v>173</v>
      </c>
      <c r="C38" s="87">
        <f>L38</f>
        <v>2</v>
      </c>
      <c r="D38" s="88"/>
      <c r="E38" s="81" t="s">
        <v>116</v>
      </c>
      <c r="F38" s="89"/>
      <c r="G38" s="90"/>
      <c r="H38" s="134" t="s">
        <v>200</v>
      </c>
      <c r="I38" s="129"/>
      <c r="J38" s="129"/>
      <c r="K38" s="129"/>
      <c r="L38" s="133">
        <v>2</v>
      </c>
      <c r="M38" s="129"/>
      <c r="N38" s="93"/>
    </row>
    <row r="39" spans="1:14" ht="18" customHeight="1" x14ac:dyDescent="0.2">
      <c r="A39" s="91"/>
      <c r="B39" s="95" t="s">
        <v>201</v>
      </c>
      <c r="C39" s="87">
        <f>H39/J39*L39</f>
        <v>8</v>
      </c>
      <c r="D39" s="88"/>
      <c r="E39" s="81" t="s">
        <v>116</v>
      </c>
      <c r="F39" s="89"/>
      <c r="G39" s="90"/>
      <c r="H39" s="135">
        <f>H34</f>
        <v>40</v>
      </c>
      <c r="I39" s="120" t="s">
        <v>243</v>
      </c>
      <c r="J39" s="136">
        <v>10</v>
      </c>
      <c r="K39" s="120" t="s">
        <v>244</v>
      </c>
      <c r="L39" s="362">
        <v>2</v>
      </c>
      <c r="M39" s="362"/>
      <c r="N39" s="362"/>
    </row>
    <row r="40" spans="1:14" ht="18" customHeight="1" x14ac:dyDescent="0.2">
      <c r="A40" s="91"/>
      <c r="B40" s="107" t="s">
        <v>174</v>
      </c>
      <c r="C40" s="87">
        <f>H40*J40</f>
        <v>9</v>
      </c>
      <c r="D40" s="88"/>
      <c r="E40" s="81" t="s">
        <v>176</v>
      </c>
      <c r="F40" s="89"/>
      <c r="G40" s="90"/>
      <c r="H40" s="119">
        <f>H25+H26+H27</f>
        <v>3</v>
      </c>
      <c r="I40" s="120" t="s">
        <v>199</v>
      </c>
      <c r="J40" s="363">
        <v>3</v>
      </c>
      <c r="K40" s="363"/>
      <c r="L40" s="363"/>
      <c r="M40" s="137"/>
      <c r="N40" s="137"/>
    </row>
    <row r="41" spans="1:14" ht="18" customHeight="1" x14ac:dyDescent="0.2">
      <c r="A41" s="91"/>
      <c r="B41" s="95" t="s">
        <v>175</v>
      </c>
      <c r="C41" s="87">
        <v>1</v>
      </c>
      <c r="D41" s="88"/>
      <c r="E41" s="81" t="s">
        <v>81</v>
      </c>
      <c r="F41" s="89"/>
      <c r="G41" s="90"/>
      <c r="H41" s="138" t="s">
        <v>342</v>
      </c>
      <c r="I41" s="139"/>
      <c r="J41" s="140"/>
      <c r="K41" s="140"/>
      <c r="L41" s="140"/>
      <c r="M41" s="140"/>
      <c r="N41" s="140"/>
    </row>
    <row r="42" spans="1:14" ht="18" customHeight="1" thickBot="1" x14ac:dyDescent="0.25">
      <c r="A42" s="141"/>
      <c r="B42" s="79"/>
      <c r="C42" s="142"/>
      <c r="D42" s="143"/>
      <c r="E42" s="144"/>
      <c r="F42" s="145"/>
      <c r="G42" s="146"/>
      <c r="H42" s="147"/>
      <c r="I42" s="148"/>
      <c r="J42" s="149"/>
      <c r="K42" s="149"/>
      <c r="L42" s="149"/>
      <c r="M42" s="149"/>
      <c r="N42" s="149"/>
    </row>
    <row r="43" spans="1:14" ht="18" customHeight="1" thickTop="1" thickBot="1" x14ac:dyDescent="0.25">
      <c r="A43" s="108" t="s">
        <v>80</v>
      </c>
      <c r="B43" s="114"/>
      <c r="C43" s="110"/>
      <c r="D43" s="111"/>
      <c r="E43" s="108"/>
      <c r="F43" s="112"/>
      <c r="G43" s="150"/>
      <c r="H43" s="151"/>
      <c r="I43" s="114"/>
      <c r="J43" s="114"/>
      <c r="K43" s="114"/>
      <c r="L43" s="114"/>
      <c r="M43" s="114"/>
      <c r="N43" s="114"/>
    </row>
    <row r="44" spans="1:14" ht="18" customHeight="1" thickTop="1" x14ac:dyDescent="0.2">
      <c r="A44" s="108" t="s">
        <v>24</v>
      </c>
      <c r="B44" s="109"/>
      <c r="C44" s="110"/>
      <c r="D44" s="111"/>
      <c r="E44" s="108"/>
      <c r="F44" s="115"/>
      <c r="G44" s="150"/>
      <c r="H44" s="320">
        <v>1</v>
      </c>
      <c r="I44" s="321"/>
      <c r="J44" s="116" t="s">
        <v>81</v>
      </c>
      <c r="K44" s="116" t="s">
        <v>211</v>
      </c>
      <c r="L44" s="116"/>
      <c r="M44" s="116"/>
      <c r="N44" s="117">
        <f>N21+1</f>
        <v>2</v>
      </c>
    </row>
    <row r="45" spans="1:14" ht="18" customHeight="1" x14ac:dyDescent="0.2">
      <c r="H45" s="76"/>
      <c r="I45" s="76"/>
      <c r="J45" s="76"/>
      <c r="K45" s="76"/>
      <c r="L45" s="76"/>
      <c r="M45" s="76"/>
      <c r="N45" s="76"/>
    </row>
    <row r="46" spans="1:14" ht="18" customHeight="1" x14ac:dyDescent="0.2">
      <c r="A46" s="77" t="s">
        <v>117</v>
      </c>
      <c r="B46" s="77"/>
      <c r="E46" s="78">
        <f>$E$3</f>
        <v>5400</v>
      </c>
      <c r="F46" s="75" t="s">
        <v>103</v>
      </c>
      <c r="H46" s="348">
        <v>1</v>
      </c>
      <c r="I46" s="348"/>
      <c r="J46" s="79" t="s">
        <v>81</v>
      </c>
      <c r="K46" s="79" t="s">
        <v>210</v>
      </c>
      <c r="L46" s="79"/>
      <c r="M46" s="79"/>
      <c r="N46" s="79"/>
    </row>
    <row r="47" spans="1:14" ht="18" customHeight="1" x14ac:dyDescent="0.2">
      <c r="A47" s="80" t="s">
        <v>20</v>
      </c>
      <c r="B47" s="81" t="s">
        <v>21</v>
      </c>
      <c r="C47" s="82" t="s">
        <v>22</v>
      </c>
      <c r="D47" s="83" t="s">
        <v>106</v>
      </c>
      <c r="E47" s="81" t="s">
        <v>23</v>
      </c>
      <c r="F47" s="84" t="s">
        <v>24</v>
      </c>
      <c r="G47" s="118" t="s">
        <v>25</v>
      </c>
      <c r="H47" s="318" t="s">
        <v>26</v>
      </c>
      <c r="I47" s="319"/>
      <c r="J47" s="319"/>
      <c r="K47" s="319"/>
      <c r="L47" s="319"/>
      <c r="M47" s="319"/>
      <c r="N47" s="319"/>
    </row>
    <row r="48" spans="1:14" ht="18" customHeight="1" x14ac:dyDescent="0.2">
      <c r="A48" s="85" t="s">
        <v>118</v>
      </c>
      <c r="B48" s="152" t="s">
        <v>119</v>
      </c>
      <c r="C48" s="87">
        <v>150</v>
      </c>
      <c r="D48" s="88"/>
      <c r="E48" s="239" t="s">
        <v>121</v>
      </c>
      <c r="F48" s="248"/>
      <c r="G48" s="246"/>
      <c r="H48" s="153"/>
      <c r="I48" s="92"/>
      <c r="J48" s="92"/>
      <c r="K48" s="92"/>
      <c r="L48" s="92"/>
      <c r="M48" s="92"/>
      <c r="N48" s="93"/>
    </row>
    <row r="49" spans="1:14" ht="18" customHeight="1" x14ac:dyDescent="0.2">
      <c r="A49" s="91"/>
      <c r="B49" s="152" t="s">
        <v>177</v>
      </c>
      <c r="C49" s="87">
        <v>150</v>
      </c>
      <c r="D49" s="88"/>
      <c r="E49" s="239" t="s">
        <v>121</v>
      </c>
      <c r="F49" s="248"/>
      <c r="G49" s="246"/>
      <c r="H49" s="153" t="s">
        <v>202</v>
      </c>
      <c r="I49" s="92"/>
      <c r="J49" s="92"/>
      <c r="K49" s="92"/>
      <c r="L49" s="92"/>
      <c r="M49" s="92"/>
      <c r="N49" s="93"/>
    </row>
    <row r="50" spans="1:14" ht="18" customHeight="1" x14ac:dyDescent="0.2">
      <c r="A50" s="91"/>
      <c r="B50" s="152" t="s">
        <v>178</v>
      </c>
      <c r="C50" s="87">
        <v>2</v>
      </c>
      <c r="D50" s="88"/>
      <c r="E50" s="239" t="s">
        <v>81</v>
      </c>
      <c r="F50" s="248"/>
      <c r="G50" s="246"/>
      <c r="H50" s="153"/>
      <c r="I50" s="92"/>
      <c r="J50" s="92"/>
      <c r="K50" s="92"/>
      <c r="L50" s="92"/>
      <c r="M50" s="92"/>
      <c r="N50" s="93"/>
    </row>
    <row r="51" spans="1:14" ht="18" customHeight="1" x14ac:dyDescent="0.2">
      <c r="A51" s="91"/>
      <c r="B51" s="152" t="s">
        <v>120</v>
      </c>
      <c r="C51" s="154">
        <f>INT(H51*J51)</f>
        <v>1771</v>
      </c>
      <c r="D51" s="88"/>
      <c r="E51" s="239" t="s">
        <v>121</v>
      </c>
      <c r="F51" s="249"/>
      <c r="G51" s="246"/>
      <c r="H51" s="155">
        <v>253</v>
      </c>
      <c r="I51" s="120" t="s">
        <v>199</v>
      </c>
      <c r="J51" s="171">
        <f t="shared" ref="J51" si="2">$J$26</f>
        <v>7</v>
      </c>
      <c r="K51" s="120"/>
      <c r="L51" s="125"/>
      <c r="M51" s="92"/>
      <c r="N51" s="93"/>
    </row>
    <row r="52" spans="1:14" ht="18" customHeight="1" x14ac:dyDescent="0.2">
      <c r="A52" s="91"/>
      <c r="B52" s="152" t="s">
        <v>203</v>
      </c>
      <c r="C52" s="87">
        <v>4</v>
      </c>
      <c r="D52" s="88"/>
      <c r="E52" s="239" t="s">
        <v>33</v>
      </c>
      <c r="F52" s="248"/>
      <c r="G52" s="246"/>
      <c r="H52" s="153"/>
      <c r="I52" s="92"/>
      <c r="J52" s="92"/>
      <c r="K52" s="92"/>
      <c r="L52" s="92"/>
      <c r="M52" s="92"/>
      <c r="N52" s="93"/>
    </row>
    <row r="53" spans="1:14" ht="18" customHeight="1" x14ac:dyDescent="0.2">
      <c r="A53" s="91"/>
      <c r="B53" s="152" t="s">
        <v>269</v>
      </c>
      <c r="C53" s="87"/>
      <c r="D53" s="88"/>
      <c r="E53" s="245"/>
      <c r="F53" s="248"/>
      <c r="G53" s="246"/>
      <c r="H53" s="222"/>
      <c r="I53" s="99"/>
      <c r="J53" s="99"/>
      <c r="K53" s="99"/>
      <c r="L53" s="99"/>
      <c r="M53" s="99"/>
      <c r="N53" s="95"/>
    </row>
    <row r="54" spans="1:14" ht="18" customHeight="1" x14ac:dyDescent="0.2">
      <c r="A54" s="91"/>
      <c r="B54" s="152" t="s">
        <v>270</v>
      </c>
      <c r="C54" s="87">
        <v>10</v>
      </c>
      <c r="D54" s="88"/>
      <c r="E54" s="239" t="s">
        <v>272</v>
      </c>
      <c r="F54" s="248"/>
      <c r="G54" s="246"/>
      <c r="H54" s="356"/>
      <c r="I54" s="357"/>
      <c r="J54" s="357"/>
      <c r="K54" s="358"/>
      <c r="L54" s="358"/>
      <c r="M54" s="358"/>
      <c r="N54" s="358"/>
    </row>
    <row r="55" spans="1:14" ht="18" customHeight="1" x14ac:dyDescent="0.2">
      <c r="A55" s="91"/>
      <c r="B55" s="152" t="s">
        <v>271</v>
      </c>
      <c r="C55" s="87">
        <v>10</v>
      </c>
      <c r="D55" s="88"/>
      <c r="E55" s="239" t="s">
        <v>273</v>
      </c>
      <c r="F55" s="248"/>
      <c r="G55" s="246"/>
      <c r="H55" s="156"/>
      <c r="I55" s="129"/>
      <c r="J55" s="129"/>
      <c r="K55" s="129"/>
      <c r="L55" s="129"/>
      <c r="M55" s="129"/>
      <c r="N55" s="93"/>
    </row>
    <row r="56" spans="1:14" ht="18" customHeight="1" x14ac:dyDescent="0.2">
      <c r="A56" s="91"/>
      <c r="B56" s="152"/>
      <c r="C56" s="87"/>
      <c r="D56" s="88"/>
      <c r="E56" s="221"/>
      <c r="F56" s="220"/>
      <c r="G56" s="89"/>
      <c r="H56" s="223"/>
      <c r="I56" s="99"/>
      <c r="J56" s="99"/>
      <c r="K56" s="99"/>
      <c r="L56" s="99"/>
      <c r="M56" s="99"/>
      <c r="N56" s="95"/>
    </row>
    <row r="57" spans="1:14" ht="18" customHeight="1" x14ac:dyDescent="0.2">
      <c r="A57" s="91"/>
      <c r="B57" s="152"/>
      <c r="C57" s="87"/>
      <c r="D57" s="88"/>
      <c r="E57" s="81"/>
      <c r="F57" s="89"/>
      <c r="G57" s="89"/>
      <c r="H57" s="98"/>
      <c r="I57" s="99"/>
      <c r="J57" s="99"/>
      <c r="K57" s="99"/>
      <c r="L57" s="99"/>
      <c r="M57" s="99"/>
      <c r="N57" s="95"/>
    </row>
    <row r="58" spans="1:14" ht="18" customHeight="1" x14ac:dyDescent="0.2">
      <c r="A58" s="91"/>
      <c r="B58" s="152"/>
      <c r="C58" s="87"/>
      <c r="D58" s="88"/>
      <c r="E58" s="81"/>
      <c r="F58" s="89"/>
      <c r="G58" s="89"/>
      <c r="H58" s="157"/>
      <c r="I58" s="95"/>
      <c r="J58" s="95"/>
      <c r="K58" s="95"/>
      <c r="L58" s="95"/>
      <c r="M58" s="95"/>
      <c r="N58" s="95"/>
    </row>
    <row r="59" spans="1:14" ht="18" customHeight="1" x14ac:dyDescent="0.2">
      <c r="A59" s="91"/>
      <c r="B59" s="152"/>
      <c r="C59" s="87"/>
      <c r="D59" s="88"/>
      <c r="E59" s="81"/>
      <c r="F59" s="89"/>
      <c r="G59" s="89"/>
      <c r="H59" s="157"/>
      <c r="I59" s="95"/>
      <c r="J59" s="95"/>
      <c r="K59" s="95"/>
      <c r="L59" s="95"/>
      <c r="M59" s="95"/>
      <c r="N59" s="95"/>
    </row>
    <row r="60" spans="1:14" ht="18" customHeight="1" x14ac:dyDescent="0.2">
      <c r="A60" s="91"/>
      <c r="B60" s="152"/>
      <c r="C60" s="87"/>
      <c r="D60" s="88"/>
      <c r="E60" s="81"/>
      <c r="F60" s="89"/>
      <c r="G60" s="89"/>
      <c r="H60" s="157"/>
      <c r="I60" s="95"/>
      <c r="J60" s="95"/>
      <c r="K60" s="95"/>
      <c r="L60" s="95"/>
      <c r="M60" s="95"/>
      <c r="N60" s="95"/>
    </row>
    <row r="61" spans="1:14" ht="18" customHeight="1" x14ac:dyDescent="0.2">
      <c r="A61" s="91"/>
      <c r="B61" s="152"/>
      <c r="C61" s="87"/>
      <c r="D61" s="88"/>
      <c r="E61" s="81"/>
      <c r="F61" s="89"/>
      <c r="G61" s="89"/>
      <c r="H61" s="157"/>
      <c r="I61" s="95"/>
      <c r="J61" s="95"/>
      <c r="K61" s="95"/>
      <c r="L61" s="95"/>
      <c r="M61" s="95"/>
      <c r="N61" s="95"/>
    </row>
    <row r="62" spans="1:14" ht="18" customHeight="1" thickBot="1" x14ac:dyDescent="0.25">
      <c r="A62" s="91"/>
      <c r="B62" s="152"/>
      <c r="C62" s="87"/>
      <c r="D62" s="88"/>
      <c r="E62" s="81"/>
      <c r="F62" s="89"/>
      <c r="G62" s="90"/>
      <c r="H62" s="173"/>
      <c r="I62" s="174"/>
      <c r="J62" s="174"/>
      <c r="K62" s="95"/>
      <c r="L62" s="95"/>
      <c r="M62" s="95"/>
      <c r="N62" s="95"/>
    </row>
    <row r="63" spans="1:14" ht="18" customHeight="1" thickTop="1" thickBot="1" x14ac:dyDescent="0.25">
      <c r="A63" s="108" t="s">
        <v>80</v>
      </c>
      <c r="B63" s="109"/>
      <c r="C63" s="110"/>
      <c r="D63" s="111"/>
      <c r="E63" s="108"/>
      <c r="F63" s="112"/>
      <c r="G63" s="150"/>
      <c r="H63" s="151"/>
      <c r="I63" s="114"/>
      <c r="J63" s="114"/>
      <c r="K63" s="114"/>
      <c r="L63" s="114"/>
      <c r="M63" s="114"/>
      <c r="N63" s="114"/>
    </row>
    <row r="64" spans="1:14" ht="18" customHeight="1" thickTop="1" x14ac:dyDescent="0.2">
      <c r="A64" s="108" t="s">
        <v>24</v>
      </c>
      <c r="B64" s="109"/>
      <c r="C64" s="110"/>
      <c r="D64" s="111"/>
      <c r="E64" s="108"/>
      <c r="F64" s="115"/>
      <c r="G64" s="150"/>
      <c r="H64" s="320">
        <v>1</v>
      </c>
      <c r="I64" s="321"/>
      <c r="J64" s="116" t="s">
        <v>81</v>
      </c>
      <c r="K64" s="116" t="s">
        <v>211</v>
      </c>
      <c r="L64" s="116"/>
      <c r="M64" s="116"/>
      <c r="N64" s="117">
        <f>N44+1</f>
        <v>3</v>
      </c>
    </row>
    <row r="65" spans="1:17" ht="18" customHeight="1" x14ac:dyDescent="0.2">
      <c r="A65" s="158"/>
      <c r="B65" s="159"/>
      <c r="C65" s="160"/>
      <c r="D65" s="161"/>
      <c r="E65" s="158"/>
      <c r="F65" s="162"/>
      <c r="G65" s="162"/>
      <c r="H65" s="163"/>
      <c r="I65" s="163"/>
      <c r="J65" s="79"/>
      <c r="K65" s="79"/>
      <c r="L65" s="79"/>
      <c r="M65" s="79"/>
      <c r="N65" s="164"/>
    </row>
    <row r="66" spans="1:17" ht="18" customHeight="1" x14ac:dyDescent="0.2">
      <c r="A66" s="77" t="s">
        <v>122</v>
      </c>
      <c r="B66" s="77"/>
      <c r="E66" s="78">
        <f>E46</f>
        <v>5400</v>
      </c>
      <c r="F66" s="75" t="s">
        <v>103</v>
      </c>
      <c r="H66" s="348">
        <v>1</v>
      </c>
      <c r="I66" s="348"/>
      <c r="J66" s="79" t="s">
        <v>81</v>
      </c>
      <c r="K66" s="79" t="s">
        <v>210</v>
      </c>
      <c r="L66" s="79"/>
      <c r="M66" s="79"/>
      <c r="N66" s="165"/>
      <c r="O66" s="165"/>
      <c r="P66" s="165"/>
      <c r="Q66" s="165"/>
    </row>
    <row r="67" spans="1:17" ht="18" customHeight="1" x14ac:dyDescent="0.2">
      <c r="A67" s="80" t="s">
        <v>20</v>
      </c>
      <c r="B67" s="81" t="s">
        <v>21</v>
      </c>
      <c r="C67" s="82" t="s">
        <v>22</v>
      </c>
      <c r="D67" s="83" t="s">
        <v>106</v>
      </c>
      <c r="E67" s="81" t="s">
        <v>23</v>
      </c>
      <c r="F67" s="84" t="s">
        <v>24</v>
      </c>
      <c r="G67" s="118" t="s">
        <v>25</v>
      </c>
      <c r="H67" s="318" t="s">
        <v>26</v>
      </c>
      <c r="I67" s="319"/>
      <c r="J67" s="319"/>
      <c r="K67" s="319"/>
      <c r="L67" s="319"/>
      <c r="M67" s="319"/>
      <c r="N67" s="319"/>
    </row>
    <row r="68" spans="1:17" ht="18" customHeight="1" x14ac:dyDescent="0.2">
      <c r="A68" s="85" t="s">
        <v>123</v>
      </c>
      <c r="B68" s="166" t="s">
        <v>124</v>
      </c>
      <c r="C68" s="232">
        <f>J68</f>
        <v>7</v>
      </c>
      <c r="D68" s="168"/>
      <c r="E68" s="81" t="s">
        <v>245</v>
      </c>
      <c r="F68" s="224"/>
      <c r="G68" s="90"/>
      <c r="H68" s="169">
        <v>14</v>
      </c>
      <c r="I68" s="92" t="s">
        <v>262</v>
      </c>
      <c r="J68" s="171">
        <f>R5</f>
        <v>7</v>
      </c>
      <c r="K68" s="92"/>
      <c r="L68" s="92"/>
      <c r="M68" s="92"/>
      <c r="N68" s="93"/>
    </row>
    <row r="69" spans="1:17" ht="18" customHeight="1" x14ac:dyDescent="0.2">
      <c r="A69" s="91"/>
      <c r="B69" s="166" t="s">
        <v>125</v>
      </c>
      <c r="C69" s="167">
        <v>4</v>
      </c>
      <c r="D69" s="168"/>
      <c r="E69" s="81" t="s">
        <v>246</v>
      </c>
      <c r="F69" s="224"/>
      <c r="G69" s="90"/>
      <c r="H69" s="170"/>
      <c r="I69" s="92"/>
      <c r="J69" s="171"/>
      <c r="K69" s="92"/>
      <c r="L69" s="92"/>
      <c r="M69" s="92"/>
      <c r="N69" s="93"/>
    </row>
    <row r="70" spans="1:17" ht="18" customHeight="1" x14ac:dyDescent="0.2">
      <c r="A70" s="91"/>
      <c r="B70" s="166" t="s">
        <v>126</v>
      </c>
      <c r="C70" s="232">
        <f>ROUNDDOWN((H70*J70),2)</f>
        <v>42</v>
      </c>
      <c r="D70" s="168"/>
      <c r="E70" s="81" t="s">
        <v>247</v>
      </c>
      <c r="F70" s="89"/>
      <c r="G70" s="90"/>
      <c r="H70" s="119">
        <f>ROUNDUP(($H$68/2.5),0)</f>
        <v>6</v>
      </c>
      <c r="I70" s="120" t="s">
        <v>199</v>
      </c>
      <c r="J70" s="171">
        <f>$J$68</f>
        <v>7</v>
      </c>
      <c r="K70" s="120"/>
      <c r="L70" s="125"/>
      <c r="M70" s="92"/>
      <c r="N70" s="93"/>
    </row>
    <row r="71" spans="1:17" ht="18" customHeight="1" x14ac:dyDescent="0.2">
      <c r="A71" s="91"/>
      <c r="B71" s="166" t="s">
        <v>127</v>
      </c>
      <c r="C71" s="232">
        <f>ROUNDDOWN((H71*J71),2)</f>
        <v>392</v>
      </c>
      <c r="D71" s="168"/>
      <c r="E71" s="81" t="s">
        <v>248</v>
      </c>
      <c r="F71" s="89"/>
      <c r="G71" s="90"/>
      <c r="H71" s="130">
        <f>H68*4</f>
        <v>56</v>
      </c>
      <c r="I71" s="120" t="s">
        <v>199</v>
      </c>
      <c r="J71" s="171">
        <f t="shared" ref="J71:J82" si="3">$J$68</f>
        <v>7</v>
      </c>
      <c r="K71" s="92"/>
      <c r="L71" s="92"/>
      <c r="M71" s="92"/>
      <c r="N71" s="93"/>
    </row>
    <row r="72" spans="1:17" ht="18" customHeight="1" x14ac:dyDescent="0.2">
      <c r="A72" s="91"/>
      <c r="B72" s="166" t="s">
        <v>128</v>
      </c>
      <c r="C72" s="232">
        <f>ROUNDDOWN((H72*J72),2)</f>
        <v>56</v>
      </c>
      <c r="D72" s="168"/>
      <c r="E72" s="81" t="s">
        <v>249</v>
      </c>
      <c r="F72" s="89"/>
      <c r="G72" s="90"/>
      <c r="H72" s="219">
        <v>8</v>
      </c>
      <c r="I72" s="120" t="s">
        <v>199</v>
      </c>
      <c r="J72" s="171">
        <f t="shared" si="3"/>
        <v>7</v>
      </c>
      <c r="K72" s="92"/>
      <c r="L72" s="92" t="s">
        <v>267</v>
      </c>
      <c r="M72" s="92"/>
      <c r="N72" s="93"/>
    </row>
    <row r="73" spans="1:17" ht="18" customHeight="1" x14ac:dyDescent="0.2">
      <c r="A73" s="91"/>
      <c r="B73" s="166" t="s">
        <v>129</v>
      </c>
      <c r="C73" s="233">
        <f>ROUNDDOWN((H73*J73),2)</f>
        <v>7</v>
      </c>
      <c r="D73" s="168"/>
      <c r="E73" s="81" t="s">
        <v>247</v>
      </c>
      <c r="F73" s="89"/>
      <c r="G73" s="90"/>
      <c r="H73" s="119">
        <v>1</v>
      </c>
      <c r="I73" s="120" t="s">
        <v>199</v>
      </c>
      <c r="J73" s="171">
        <f t="shared" si="3"/>
        <v>7</v>
      </c>
      <c r="K73" s="92"/>
      <c r="L73" s="92"/>
      <c r="M73" s="92"/>
      <c r="N73" s="93"/>
    </row>
    <row r="74" spans="1:17" ht="18" customHeight="1" x14ac:dyDescent="0.2">
      <c r="A74" s="91"/>
      <c r="B74" s="166" t="s">
        <v>130</v>
      </c>
      <c r="C74" s="233">
        <f t="shared" ref="C74:C82" si="4">ROUNDDOWN((H74*J74),2)</f>
        <v>84</v>
      </c>
      <c r="D74" s="168"/>
      <c r="E74" s="81" t="s">
        <v>247</v>
      </c>
      <c r="F74" s="89"/>
      <c r="G74" s="90"/>
      <c r="H74" s="119">
        <v>12</v>
      </c>
      <c r="I74" s="120" t="s">
        <v>199</v>
      </c>
      <c r="J74" s="171">
        <f t="shared" si="3"/>
        <v>7</v>
      </c>
      <c r="K74" s="92"/>
      <c r="L74" s="92"/>
      <c r="M74" s="92"/>
      <c r="N74" s="93"/>
    </row>
    <row r="75" spans="1:17" ht="18" customHeight="1" x14ac:dyDescent="0.2">
      <c r="A75" s="91"/>
      <c r="B75" s="166" t="s">
        <v>131</v>
      </c>
      <c r="C75" s="233">
        <f t="shared" si="4"/>
        <v>140</v>
      </c>
      <c r="D75" s="168"/>
      <c r="E75" s="81" t="s">
        <v>247</v>
      </c>
      <c r="F75" s="89"/>
      <c r="G75" s="90"/>
      <c r="H75" s="119">
        <v>20</v>
      </c>
      <c r="I75" s="120" t="s">
        <v>199</v>
      </c>
      <c r="J75" s="171">
        <f t="shared" si="3"/>
        <v>7</v>
      </c>
      <c r="K75" s="92"/>
      <c r="L75" s="92"/>
      <c r="M75" s="92"/>
      <c r="N75" s="93"/>
    </row>
    <row r="76" spans="1:17" ht="18" customHeight="1" x14ac:dyDescent="0.2">
      <c r="A76" s="91"/>
      <c r="B76" s="166" t="s">
        <v>132</v>
      </c>
      <c r="C76" s="233">
        <f t="shared" si="4"/>
        <v>7</v>
      </c>
      <c r="D76" s="168"/>
      <c r="E76" s="81" t="s">
        <v>247</v>
      </c>
      <c r="F76" s="89"/>
      <c r="G76" s="90"/>
      <c r="H76" s="119">
        <v>1</v>
      </c>
      <c r="I76" s="120" t="s">
        <v>199</v>
      </c>
      <c r="J76" s="171">
        <f t="shared" si="3"/>
        <v>7</v>
      </c>
      <c r="K76" s="92"/>
      <c r="L76" s="92"/>
      <c r="M76" s="92"/>
      <c r="N76" s="128"/>
    </row>
    <row r="77" spans="1:17" ht="18" customHeight="1" x14ac:dyDescent="0.2">
      <c r="A77" s="91"/>
      <c r="B77" s="166" t="s">
        <v>133</v>
      </c>
      <c r="C77" s="233">
        <f t="shared" si="4"/>
        <v>14</v>
      </c>
      <c r="D77" s="168"/>
      <c r="E77" s="81" t="s">
        <v>247</v>
      </c>
      <c r="F77" s="89"/>
      <c r="G77" s="90"/>
      <c r="H77" s="119">
        <v>2</v>
      </c>
      <c r="I77" s="120" t="s">
        <v>199</v>
      </c>
      <c r="J77" s="171">
        <f t="shared" si="3"/>
        <v>7</v>
      </c>
      <c r="K77" s="129"/>
      <c r="L77" s="129"/>
      <c r="M77" s="129"/>
      <c r="N77" s="93"/>
    </row>
    <row r="78" spans="1:17" ht="18" customHeight="1" x14ac:dyDescent="0.2">
      <c r="A78" s="91"/>
      <c r="B78" s="166" t="s">
        <v>134</v>
      </c>
      <c r="C78" s="233">
        <f t="shared" si="4"/>
        <v>35</v>
      </c>
      <c r="D78" s="168"/>
      <c r="E78" s="81" t="s">
        <v>247</v>
      </c>
      <c r="F78" s="89"/>
      <c r="G78" s="90"/>
      <c r="H78" s="119">
        <v>5</v>
      </c>
      <c r="I78" s="120" t="s">
        <v>199</v>
      </c>
      <c r="J78" s="171">
        <f t="shared" si="3"/>
        <v>7</v>
      </c>
      <c r="K78" s="129"/>
      <c r="L78" s="129"/>
      <c r="M78" s="129"/>
      <c r="N78" s="93"/>
    </row>
    <row r="79" spans="1:17" ht="18" customHeight="1" x14ac:dyDescent="0.2">
      <c r="A79" s="91"/>
      <c r="B79" s="166" t="s">
        <v>135</v>
      </c>
      <c r="C79" s="233">
        <f t="shared" si="4"/>
        <v>49</v>
      </c>
      <c r="D79" s="168"/>
      <c r="E79" s="81" t="s">
        <v>247</v>
      </c>
      <c r="F79" s="89"/>
      <c r="G79" s="90"/>
      <c r="H79" s="119">
        <v>7</v>
      </c>
      <c r="I79" s="120" t="s">
        <v>199</v>
      </c>
      <c r="J79" s="171">
        <f t="shared" si="3"/>
        <v>7</v>
      </c>
      <c r="K79" s="129"/>
      <c r="L79" s="129"/>
      <c r="M79" s="129"/>
      <c r="N79" s="93"/>
    </row>
    <row r="80" spans="1:17" ht="18" customHeight="1" x14ac:dyDescent="0.2">
      <c r="A80" s="91"/>
      <c r="B80" s="166" t="s">
        <v>196</v>
      </c>
      <c r="C80" s="233">
        <f t="shared" si="4"/>
        <v>21</v>
      </c>
      <c r="D80" s="168"/>
      <c r="E80" s="81" t="s">
        <v>247</v>
      </c>
      <c r="F80" s="89"/>
      <c r="G80" s="90"/>
      <c r="H80" s="119">
        <v>3</v>
      </c>
      <c r="I80" s="120" t="s">
        <v>199</v>
      </c>
      <c r="J80" s="171">
        <f t="shared" si="3"/>
        <v>7</v>
      </c>
      <c r="K80" s="93"/>
      <c r="L80" s="93"/>
      <c r="M80" s="93"/>
      <c r="N80" s="93"/>
    </row>
    <row r="81" spans="1:14" ht="18" customHeight="1" x14ac:dyDescent="0.2">
      <c r="A81" s="91"/>
      <c r="B81" s="166" t="s">
        <v>136</v>
      </c>
      <c r="C81" s="233">
        <f t="shared" si="4"/>
        <v>21</v>
      </c>
      <c r="D81" s="168"/>
      <c r="E81" s="81" t="s">
        <v>247</v>
      </c>
      <c r="F81" s="89"/>
      <c r="G81" s="90"/>
      <c r="H81" s="119">
        <v>3</v>
      </c>
      <c r="I81" s="120" t="s">
        <v>199</v>
      </c>
      <c r="J81" s="171">
        <f t="shared" si="3"/>
        <v>7</v>
      </c>
      <c r="K81" s="93"/>
      <c r="L81" s="93"/>
      <c r="M81" s="93"/>
      <c r="N81" s="93"/>
    </row>
    <row r="82" spans="1:14" ht="18" customHeight="1" x14ac:dyDescent="0.2">
      <c r="A82" s="91"/>
      <c r="B82" s="166" t="s">
        <v>274</v>
      </c>
      <c r="C82" s="233">
        <f t="shared" si="4"/>
        <v>14</v>
      </c>
      <c r="D82" s="168"/>
      <c r="E82" s="81" t="s">
        <v>247</v>
      </c>
      <c r="F82" s="89"/>
      <c r="G82" s="90"/>
      <c r="H82" s="119">
        <v>2</v>
      </c>
      <c r="I82" s="120" t="s">
        <v>199</v>
      </c>
      <c r="J82" s="171">
        <f t="shared" si="3"/>
        <v>7</v>
      </c>
      <c r="K82" s="93"/>
      <c r="L82" s="93"/>
      <c r="M82" s="93"/>
      <c r="N82" s="93"/>
    </row>
    <row r="83" spans="1:14" ht="18" customHeight="1" x14ac:dyDescent="0.2">
      <c r="A83" s="91"/>
      <c r="B83" s="166" t="s">
        <v>137</v>
      </c>
      <c r="C83" s="233">
        <v>1</v>
      </c>
      <c r="D83" s="168"/>
      <c r="E83" s="81" t="s">
        <v>249</v>
      </c>
      <c r="F83" s="89"/>
      <c r="G83" s="90"/>
      <c r="H83" s="172" t="s">
        <v>343</v>
      </c>
      <c r="I83" s="93"/>
      <c r="J83" s="93"/>
      <c r="K83" s="93"/>
      <c r="L83" s="93"/>
      <c r="M83" s="93"/>
      <c r="N83" s="93"/>
    </row>
    <row r="84" spans="1:14" ht="18" customHeight="1" x14ac:dyDescent="0.2">
      <c r="A84" s="91" t="s">
        <v>138</v>
      </c>
      <c r="B84" s="166" t="s">
        <v>138</v>
      </c>
      <c r="C84" s="233">
        <v>2</v>
      </c>
      <c r="D84" s="168"/>
      <c r="E84" s="81" t="s">
        <v>250</v>
      </c>
      <c r="F84" s="89"/>
      <c r="G84" s="90"/>
      <c r="H84" s="172" t="s">
        <v>275</v>
      </c>
      <c r="I84" s="93"/>
      <c r="J84" s="93"/>
      <c r="K84" s="93"/>
      <c r="L84" s="93"/>
      <c r="M84" s="93"/>
      <c r="N84" s="93"/>
    </row>
    <row r="85" spans="1:14" ht="18" customHeight="1" thickBot="1" x14ac:dyDescent="0.25">
      <c r="A85" s="91"/>
      <c r="B85" s="152"/>
      <c r="C85" s="87"/>
      <c r="D85" s="88"/>
      <c r="E85" s="81"/>
      <c r="F85" s="89"/>
      <c r="G85" s="90"/>
      <c r="H85" s="173"/>
      <c r="I85" s="174"/>
      <c r="J85" s="174"/>
      <c r="K85" s="174"/>
      <c r="L85" s="174"/>
      <c r="M85" s="174"/>
      <c r="N85" s="174"/>
    </row>
    <row r="86" spans="1:14" ht="18" customHeight="1" thickTop="1" thickBot="1" x14ac:dyDescent="0.25">
      <c r="A86" s="108" t="s">
        <v>80</v>
      </c>
      <c r="B86" s="109"/>
      <c r="C86" s="110"/>
      <c r="D86" s="111"/>
      <c r="E86" s="108"/>
      <c r="F86" s="112"/>
      <c r="G86" s="113"/>
      <c r="H86" s="175"/>
      <c r="I86" s="175"/>
      <c r="J86" s="175"/>
      <c r="K86" s="175"/>
      <c r="L86" s="175"/>
      <c r="M86" s="175"/>
      <c r="N86" s="175"/>
    </row>
    <row r="87" spans="1:14" ht="18" customHeight="1" thickTop="1" x14ac:dyDescent="0.2">
      <c r="A87" s="108" t="s">
        <v>24</v>
      </c>
      <c r="B87" s="109"/>
      <c r="C87" s="110"/>
      <c r="D87" s="111"/>
      <c r="E87" s="108"/>
      <c r="F87" s="115"/>
      <c r="G87" s="113"/>
      <c r="H87" s="320">
        <v>1</v>
      </c>
      <c r="I87" s="321"/>
      <c r="J87" s="116" t="s">
        <v>81</v>
      </c>
      <c r="K87" s="116" t="s">
        <v>211</v>
      </c>
      <c r="L87" s="116"/>
      <c r="M87" s="116"/>
      <c r="N87" s="117">
        <f>N64+1</f>
        <v>4</v>
      </c>
    </row>
    <row r="88" spans="1:14" ht="18" customHeight="1" x14ac:dyDescent="0.2">
      <c r="A88" s="158"/>
      <c r="B88" s="159"/>
      <c r="C88" s="160"/>
      <c r="D88" s="161"/>
      <c r="E88" s="158"/>
      <c r="F88" s="162"/>
      <c r="G88" s="162"/>
      <c r="H88" s="163"/>
      <c r="I88" s="163"/>
      <c r="J88" s="79"/>
      <c r="K88" s="79"/>
      <c r="L88" s="79"/>
      <c r="M88" s="79"/>
      <c r="N88" s="79"/>
    </row>
    <row r="89" spans="1:14" ht="18" customHeight="1" x14ac:dyDescent="0.2">
      <c r="A89" s="77" t="s">
        <v>139</v>
      </c>
      <c r="B89" s="77"/>
      <c r="E89" s="78">
        <f>$E$3</f>
        <v>5400</v>
      </c>
      <c r="F89" s="75" t="s">
        <v>103</v>
      </c>
      <c r="H89" s="317">
        <v>1</v>
      </c>
      <c r="I89" s="317"/>
      <c r="J89" s="79" t="s">
        <v>81</v>
      </c>
      <c r="K89" s="79" t="s">
        <v>210</v>
      </c>
      <c r="L89" s="79"/>
      <c r="M89" s="79"/>
      <c r="N89" s="79"/>
    </row>
    <row r="90" spans="1:14" ht="18" customHeight="1" x14ac:dyDescent="0.2">
      <c r="A90" s="80" t="s">
        <v>20</v>
      </c>
      <c r="B90" s="81" t="s">
        <v>21</v>
      </c>
      <c r="C90" s="82" t="s">
        <v>22</v>
      </c>
      <c r="D90" s="83" t="s">
        <v>106</v>
      </c>
      <c r="E90" s="81" t="s">
        <v>23</v>
      </c>
      <c r="F90" s="84" t="s">
        <v>24</v>
      </c>
      <c r="G90" s="118" t="s">
        <v>25</v>
      </c>
      <c r="H90" s="318" t="s">
        <v>26</v>
      </c>
      <c r="I90" s="319"/>
      <c r="J90" s="319"/>
      <c r="K90" s="319"/>
      <c r="L90" s="319"/>
      <c r="M90" s="319"/>
      <c r="N90" s="319"/>
    </row>
    <row r="91" spans="1:14" ht="18" customHeight="1" x14ac:dyDescent="0.2">
      <c r="A91" s="85" t="s">
        <v>140</v>
      </c>
      <c r="B91" s="152" t="s">
        <v>141</v>
      </c>
      <c r="C91" s="87">
        <v>1</v>
      </c>
      <c r="D91" s="88"/>
      <c r="E91" s="81" t="s">
        <v>81</v>
      </c>
      <c r="F91" s="89"/>
      <c r="G91" s="90"/>
      <c r="H91" s="153" t="s">
        <v>343</v>
      </c>
      <c r="I91" s="94"/>
      <c r="J91" s="94"/>
      <c r="K91" s="94"/>
      <c r="L91" s="94"/>
      <c r="M91" s="94"/>
      <c r="N91" s="95"/>
    </row>
    <row r="92" spans="1:14" ht="18" customHeight="1" x14ac:dyDescent="0.2">
      <c r="A92" s="91"/>
      <c r="B92" s="152" t="s">
        <v>142</v>
      </c>
      <c r="C92" s="87">
        <v>1</v>
      </c>
      <c r="D92" s="88"/>
      <c r="E92" s="81" t="s">
        <v>81</v>
      </c>
      <c r="F92" s="89"/>
      <c r="G92" s="90"/>
      <c r="H92" s="153" t="s">
        <v>343</v>
      </c>
      <c r="I92" s="94"/>
      <c r="J92" s="94"/>
      <c r="K92" s="94"/>
      <c r="L92" s="94"/>
      <c r="M92" s="94"/>
      <c r="N92" s="95"/>
    </row>
    <row r="93" spans="1:14" ht="18" customHeight="1" x14ac:dyDescent="0.2">
      <c r="A93" s="91"/>
      <c r="B93" s="152" t="s">
        <v>143</v>
      </c>
      <c r="C93" s="87">
        <v>2</v>
      </c>
      <c r="D93" s="88"/>
      <c r="E93" s="81" t="s">
        <v>204</v>
      </c>
      <c r="F93" s="89"/>
      <c r="G93" s="90"/>
      <c r="H93" s="153" t="s">
        <v>152</v>
      </c>
      <c r="I93" s="94"/>
      <c r="J93" s="94"/>
      <c r="K93" s="94"/>
      <c r="L93" s="94"/>
      <c r="M93" s="94"/>
      <c r="N93" s="95"/>
    </row>
    <row r="94" spans="1:14" ht="18" customHeight="1" x14ac:dyDescent="0.2">
      <c r="A94" s="91"/>
      <c r="B94" s="152" t="s">
        <v>144</v>
      </c>
      <c r="C94" s="87">
        <v>1</v>
      </c>
      <c r="D94" s="88"/>
      <c r="E94" s="81" t="s">
        <v>81</v>
      </c>
      <c r="F94" s="89"/>
      <c r="G94" s="90"/>
      <c r="H94" s="153" t="s">
        <v>344</v>
      </c>
      <c r="I94" s="94"/>
      <c r="J94" s="94"/>
      <c r="K94" s="94"/>
      <c r="L94" s="94"/>
      <c r="M94" s="94"/>
      <c r="N94" s="95"/>
    </row>
    <row r="95" spans="1:14" ht="18" customHeight="1" x14ac:dyDescent="0.2">
      <c r="A95" s="91"/>
      <c r="B95" s="152" t="s">
        <v>145</v>
      </c>
      <c r="C95" s="87">
        <v>1</v>
      </c>
      <c r="D95" s="88"/>
      <c r="E95" s="81" t="s">
        <v>81</v>
      </c>
      <c r="F95" s="89"/>
      <c r="G95" s="90"/>
      <c r="H95" s="153" t="s">
        <v>343</v>
      </c>
      <c r="I95" s="94"/>
      <c r="J95" s="94"/>
      <c r="K95" s="94"/>
      <c r="L95" s="94"/>
      <c r="M95" s="94"/>
      <c r="N95" s="176"/>
    </row>
    <row r="96" spans="1:14" ht="18" customHeight="1" x14ac:dyDescent="0.2">
      <c r="A96" s="91"/>
      <c r="B96" s="152" t="s">
        <v>146</v>
      </c>
      <c r="C96" s="87">
        <v>1</v>
      </c>
      <c r="D96" s="88"/>
      <c r="E96" s="81" t="s">
        <v>81</v>
      </c>
      <c r="F96" s="89"/>
      <c r="G96" s="90"/>
      <c r="H96" s="153" t="s">
        <v>343</v>
      </c>
      <c r="I96" s="94"/>
      <c r="J96" s="94"/>
      <c r="K96" s="94"/>
      <c r="L96" s="94"/>
      <c r="M96" s="94"/>
      <c r="N96" s="95"/>
    </row>
    <row r="97" spans="1:14" ht="18" customHeight="1" x14ac:dyDescent="0.2">
      <c r="A97" s="91"/>
      <c r="B97" s="152"/>
      <c r="C97" s="87"/>
      <c r="D97" s="88"/>
      <c r="E97" s="81"/>
      <c r="F97" s="89"/>
      <c r="G97" s="90"/>
      <c r="H97" s="98"/>
      <c r="I97" s="99"/>
      <c r="J97" s="99"/>
      <c r="K97" s="99"/>
      <c r="L97" s="99"/>
      <c r="M97" s="99"/>
      <c r="N97" s="95"/>
    </row>
    <row r="98" spans="1:14" ht="18" customHeight="1" x14ac:dyDescent="0.2">
      <c r="A98" s="91"/>
      <c r="B98" s="152"/>
      <c r="C98" s="87"/>
      <c r="D98" s="88"/>
      <c r="E98" s="81"/>
      <c r="F98" s="89"/>
      <c r="G98" s="90"/>
      <c r="H98" s="98"/>
      <c r="I98" s="99"/>
      <c r="J98" s="99"/>
      <c r="K98" s="99"/>
      <c r="L98" s="99"/>
      <c r="M98" s="99"/>
      <c r="N98" s="95"/>
    </row>
    <row r="99" spans="1:14" ht="18" customHeight="1" x14ac:dyDescent="0.2">
      <c r="A99" s="91"/>
      <c r="B99" s="152"/>
      <c r="C99" s="87"/>
      <c r="D99" s="88"/>
      <c r="E99" s="81"/>
      <c r="F99" s="89"/>
      <c r="G99" s="90"/>
      <c r="H99" s="98"/>
      <c r="I99" s="99"/>
      <c r="J99" s="99"/>
      <c r="K99" s="99"/>
      <c r="L99" s="99"/>
      <c r="M99" s="99"/>
      <c r="N99" s="95"/>
    </row>
    <row r="100" spans="1:14" ht="18" customHeight="1" x14ac:dyDescent="0.2">
      <c r="A100" s="91"/>
      <c r="B100" s="152"/>
      <c r="C100" s="87"/>
      <c r="D100" s="88"/>
      <c r="E100" s="81"/>
      <c r="F100" s="89"/>
      <c r="G100" s="90"/>
      <c r="H100" s="98"/>
      <c r="I100" s="99"/>
      <c r="J100" s="99"/>
      <c r="K100" s="99"/>
      <c r="L100" s="99"/>
      <c r="M100" s="99"/>
      <c r="N100" s="95"/>
    </row>
    <row r="101" spans="1:14" ht="18" customHeight="1" x14ac:dyDescent="0.2">
      <c r="A101" s="91"/>
      <c r="B101" s="152"/>
      <c r="C101" s="87"/>
      <c r="D101" s="88"/>
      <c r="E101" s="81"/>
      <c r="F101" s="89"/>
      <c r="G101" s="90"/>
      <c r="H101" s="157"/>
      <c r="I101" s="95"/>
      <c r="J101" s="95"/>
      <c r="K101" s="95"/>
      <c r="L101" s="95"/>
      <c r="M101" s="95"/>
      <c r="N101" s="95"/>
    </row>
    <row r="102" spans="1:14" ht="18" customHeight="1" x14ac:dyDescent="0.2">
      <c r="A102" s="91"/>
      <c r="B102" s="152"/>
      <c r="C102" s="87"/>
      <c r="D102" s="88"/>
      <c r="E102" s="81"/>
      <c r="F102" s="89"/>
      <c r="G102" s="90"/>
      <c r="H102" s="157"/>
      <c r="I102" s="95"/>
      <c r="J102" s="95"/>
      <c r="K102" s="95"/>
      <c r="L102" s="95"/>
      <c r="M102" s="95"/>
      <c r="N102" s="95"/>
    </row>
    <row r="103" spans="1:14" ht="18" customHeight="1" x14ac:dyDescent="0.2">
      <c r="A103" s="91"/>
      <c r="B103" s="152"/>
      <c r="C103" s="87"/>
      <c r="D103" s="88"/>
      <c r="E103" s="81"/>
      <c r="F103" s="89"/>
      <c r="G103" s="90"/>
      <c r="H103" s="157"/>
      <c r="I103" s="95"/>
      <c r="J103" s="95"/>
      <c r="K103" s="95"/>
      <c r="L103" s="95"/>
      <c r="M103" s="95"/>
      <c r="N103" s="95"/>
    </row>
    <row r="104" spans="1:14" ht="18" customHeight="1" x14ac:dyDescent="0.2">
      <c r="A104" s="91"/>
      <c r="B104" s="152"/>
      <c r="C104" s="87"/>
      <c r="D104" s="88"/>
      <c r="E104" s="81"/>
      <c r="F104" s="89"/>
      <c r="G104" s="90"/>
      <c r="H104" s="157"/>
      <c r="I104" s="95"/>
      <c r="J104" s="95"/>
      <c r="K104" s="95"/>
      <c r="L104" s="95"/>
      <c r="M104" s="95"/>
      <c r="N104" s="95"/>
    </row>
    <row r="105" spans="1:14" ht="18" customHeight="1" thickBot="1" x14ac:dyDescent="0.25">
      <c r="A105" s="91"/>
      <c r="B105" s="152"/>
      <c r="C105" s="87"/>
      <c r="D105" s="88"/>
      <c r="E105" s="81"/>
      <c r="F105" s="89"/>
      <c r="G105" s="90"/>
      <c r="H105" s="157"/>
      <c r="I105" s="95"/>
      <c r="J105" s="95"/>
      <c r="K105" s="95"/>
      <c r="L105" s="95"/>
      <c r="M105" s="95"/>
      <c r="N105" s="95"/>
    </row>
    <row r="106" spans="1:14" ht="18" customHeight="1" thickTop="1" thickBot="1" x14ac:dyDescent="0.25">
      <c r="A106" s="108" t="s">
        <v>80</v>
      </c>
      <c r="B106" s="109"/>
      <c r="C106" s="110"/>
      <c r="D106" s="111"/>
      <c r="E106" s="108"/>
      <c r="F106" s="112"/>
      <c r="G106" s="150"/>
      <c r="H106" s="151"/>
      <c r="I106" s="114"/>
      <c r="J106" s="114"/>
      <c r="K106" s="114"/>
      <c r="L106" s="114"/>
      <c r="M106" s="114"/>
      <c r="N106" s="114"/>
    </row>
    <row r="107" spans="1:14" ht="18" customHeight="1" thickTop="1" x14ac:dyDescent="0.2">
      <c r="A107" s="108" t="s">
        <v>24</v>
      </c>
      <c r="B107" s="109"/>
      <c r="C107" s="110"/>
      <c r="D107" s="111"/>
      <c r="E107" s="108"/>
      <c r="F107" s="115"/>
      <c r="G107" s="150"/>
      <c r="H107" s="320">
        <v>1</v>
      </c>
      <c r="I107" s="321"/>
      <c r="J107" s="116" t="s">
        <v>81</v>
      </c>
      <c r="K107" s="116" t="s">
        <v>211</v>
      </c>
      <c r="L107" s="116"/>
      <c r="M107" s="116"/>
      <c r="N107" s="117">
        <f>N87+1</f>
        <v>5</v>
      </c>
    </row>
    <row r="108" spans="1:14" ht="18" customHeight="1" x14ac:dyDescent="0.2">
      <c r="H108" s="76"/>
      <c r="I108" s="76"/>
      <c r="J108" s="76"/>
      <c r="K108" s="76"/>
      <c r="L108" s="76"/>
      <c r="M108" s="76"/>
      <c r="N108" s="76"/>
    </row>
    <row r="109" spans="1:14" ht="18" customHeight="1" x14ac:dyDescent="0.2">
      <c r="A109" s="77" t="s">
        <v>147</v>
      </c>
      <c r="B109" s="77"/>
      <c r="E109" s="78">
        <f>$E$3</f>
        <v>5400</v>
      </c>
      <c r="F109" s="75" t="s">
        <v>103</v>
      </c>
      <c r="H109" s="317">
        <v>1</v>
      </c>
      <c r="I109" s="317"/>
      <c r="J109" s="79" t="s">
        <v>81</v>
      </c>
      <c r="K109" s="79" t="s">
        <v>210</v>
      </c>
      <c r="L109" s="79"/>
      <c r="M109" s="79"/>
      <c r="N109" s="79"/>
    </row>
    <row r="110" spans="1:14" ht="18" customHeight="1" x14ac:dyDescent="0.2">
      <c r="A110" s="80" t="s">
        <v>20</v>
      </c>
      <c r="B110" s="81" t="s">
        <v>21</v>
      </c>
      <c r="C110" s="82" t="s">
        <v>22</v>
      </c>
      <c r="D110" s="83" t="s">
        <v>106</v>
      </c>
      <c r="E110" s="81" t="s">
        <v>23</v>
      </c>
      <c r="F110" s="84" t="s">
        <v>24</v>
      </c>
      <c r="G110" s="118" t="s">
        <v>25</v>
      </c>
      <c r="H110" s="318" t="s">
        <v>26</v>
      </c>
      <c r="I110" s="319"/>
      <c r="J110" s="319"/>
      <c r="K110" s="319"/>
      <c r="L110" s="319"/>
      <c r="M110" s="319"/>
      <c r="N110" s="319"/>
    </row>
    <row r="111" spans="1:14" ht="18" customHeight="1" x14ac:dyDescent="0.2">
      <c r="A111" s="85" t="s">
        <v>148</v>
      </c>
      <c r="B111" s="86" t="s">
        <v>149</v>
      </c>
      <c r="C111" s="198">
        <f>J28</f>
        <v>7</v>
      </c>
      <c r="D111" s="88"/>
      <c r="E111" s="81" t="s">
        <v>112</v>
      </c>
      <c r="F111" s="89"/>
      <c r="G111" s="90"/>
      <c r="H111" s="177"/>
      <c r="I111" s="178"/>
      <c r="J111" s="178"/>
      <c r="K111" s="178"/>
      <c r="L111" s="178"/>
      <c r="M111" s="178"/>
      <c r="N111" s="178"/>
    </row>
    <row r="112" spans="1:14" ht="18" customHeight="1" x14ac:dyDescent="0.2">
      <c r="A112" s="91"/>
      <c r="B112" s="86" t="s">
        <v>150</v>
      </c>
      <c r="C112" s="198">
        <f>J112</f>
        <v>7</v>
      </c>
      <c r="D112" s="88"/>
      <c r="E112" s="81" t="s">
        <v>112</v>
      </c>
      <c r="F112" s="89"/>
      <c r="G112" s="90"/>
      <c r="H112" s="179">
        <v>2</v>
      </c>
      <c r="I112" s="92" t="s">
        <v>199</v>
      </c>
      <c r="J112" s="171">
        <f>C111</f>
        <v>7</v>
      </c>
      <c r="K112" s="92"/>
      <c r="L112" s="92"/>
      <c r="M112" s="92"/>
      <c r="N112" s="93"/>
    </row>
    <row r="113" spans="1:14" ht="18" customHeight="1" x14ac:dyDescent="0.2">
      <c r="A113" s="91"/>
      <c r="B113" s="86" t="s">
        <v>151</v>
      </c>
      <c r="C113" s="87">
        <f>H113*J113</f>
        <v>14</v>
      </c>
      <c r="D113" s="88"/>
      <c r="E113" s="81" t="s">
        <v>30</v>
      </c>
      <c r="F113" s="89"/>
      <c r="G113" s="90"/>
      <c r="H113" s="179">
        <v>2</v>
      </c>
      <c r="I113" s="92" t="s">
        <v>199</v>
      </c>
      <c r="J113" s="237">
        <v>7</v>
      </c>
      <c r="K113" s="92"/>
      <c r="L113" s="92"/>
      <c r="M113" s="92"/>
      <c r="N113" s="93"/>
    </row>
    <row r="114" spans="1:14" ht="18" customHeight="1" x14ac:dyDescent="0.2">
      <c r="A114" s="91"/>
      <c r="B114" s="86"/>
      <c r="C114" s="87"/>
      <c r="D114" s="88"/>
      <c r="E114" s="81"/>
      <c r="F114" s="89"/>
      <c r="G114" s="90"/>
      <c r="H114" s="119"/>
      <c r="I114" s="92"/>
      <c r="J114" s="132"/>
      <c r="K114" s="92"/>
      <c r="L114" s="92"/>
      <c r="M114" s="92"/>
      <c r="N114" s="93"/>
    </row>
    <row r="115" spans="1:14" ht="18" customHeight="1" x14ac:dyDescent="0.2">
      <c r="A115" s="91"/>
      <c r="B115" s="86"/>
      <c r="C115" s="87"/>
      <c r="D115" s="88"/>
      <c r="E115" s="81"/>
      <c r="F115" s="89"/>
      <c r="G115" s="90"/>
      <c r="H115" s="181"/>
      <c r="I115" s="182"/>
      <c r="J115" s="171"/>
      <c r="K115" s="182"/>
      <c r="L115" s="183"/>
      <c r="M115" s="94"/>
      <c r="N115" s="95"/>
    </row>
    <row r="116" spans="1:14" ht="18" customHeight="1" x14ac:dyDescent="0.2">
      <c r="A116" s="91"/>
      <c r="B116" s="86"/>
      <c r="C116" s="87"/>
      <c r="D116" s="88"/>
      <c r="E116" s="81"/>
      <c r="F116" s="89"/>
      <c r="G116" s="90"/>
      <c r="H116" s="181"/>
      <c r="I116" s="182"/>
      <c r="J116" s="171"/>
      <c r="K116" s="182"/>
      <c r="L116" s="183"/>
      <c r="M116" s="94"/>
      <c r="N116" s="95"/>
    </row>
    <row r="117" spans="1:14" ht="18" customHeight="1" x14ac:dyDescent="0.2">
      <c r="A117" s="91"/>
      <c r="B117" s="86"/>
      <c r="C117" s="87"/>
      <c r="D117" s="88"/>
      <c r="E117" s="81"/>
      <c r="F117" s="89"/>
      <c r="G117" s="90"/>
      <c r="H117" s="181"/>
      <c r="I117" s="182"/>
      <c r="J117" s="171"/>
      <c r="K117" s="94"/>
      <c r="L117" s="94"/>
      <c r="M117" s="94"/>
      <c r="N117" s="176"/>
    </row>
    <row r="118" spans="1:14" ht="18" customHeight="1" x14ac:dyDescent="0.2">
      <c r="A118" s="91"/>
      <c r="B118" s="86"/>
      <c r="C118" s="87"/>
      <c r="D118" s="88"/>
      <c r="E118" s="81"/>
      <c r="F118" s="89"/>
      <c r="G118" s="90"/>
      <c r="H118" s="98"/>
      <c r="I118" s="99"/>
      <c r="J118" s="99"/>
      <c r="K118" s="99"/>
      <c r="L118" s="99"/>
      <c r="M118" s="99"/>
      <c r="N118" s="95"/>
    </row>
    <row r="119" spans="1:14" ht="18" customHeight="1" x14ac:dyDescent="0.2">
      <c r="A119" s="91"/>
      <c r="B119" s="86"/>
      <c r="C119" s="87"/>
      <c r="D119" s="88"/>
      <c r="E119" s="81"/>
      <c r="F119" s="89"/>
      <c r="G119" s="90"/>
      <c r="H119" s="98"/>
      <c r="I119" s="99"/>
      <c r="J119" s="99"/>
      <c r="K119" s="99"/>
      <c r="L119" s="99"/>
      <c r="M119" s="99"/>
      <c r="N119" s="95"/>
    </row>
    <row r="120" spans="1:14" ht="18" customHeight="1" x14ac:dyDescent="0.2">
      <c r="A120" s="91"/>
      <c r="B120" s="86"/>
      <c r="C120" s="87"/>
      <c r="D120" s="88"/>
      <c r="E120" s="81"/>
      <c r="F120" s="89"/>
      <c r="G120" s="90"/>
      <c r="H120" s="98"/>
      <c r="I120" s="99"/>
      <c r="J120" s="99"/>
      <c r="K120" s="99"/>
      <c r="L120" s="99"/>
      <c r="M120" s="99"/>
      <c r="N120" s="95"/>
    </row>
    <row r="121" spans="1:14" ht="18" customHeight="1" x14ac:dyDescent="0.2">
      <c r="A121" s="91"/>
      <c r="B121" s="86"/>
      <c r="C121" s="87"/>
      <c r="D121" s="88"/>
      <c r="E121" s="81"/>
      <c r="F121" s="89"/>
      <c r="G121" s="90"/>
      <c r="H121" s="157"/>
      <c r="I121" s="95"/>
      <c r="J121" s="95"/>
      <c r="K121" s="95"/>
      <c r="L121" s="95"/>
      <c r="M121" s="95"/>
      <c r="N121" s="95"/>
    </row>
    <row r="122" spans="1:14" ht="18" customHeight="1" x14ac:dyDescent="0.2">
      <c r="A122" s="91"/>
      <c r="B122" s="86"/>
      <c r="C122" s="87"/>
      <c r="D122" s="88"/>
      <c r="E122" s="81"/>
      <c r="F122" s="89"/>
      <c r="G122" s="90"/>
      <c r="H122" s="157"/>
      <c r="I122" s="95"/>
      <c r="J122" s="95"/>
      <c r="K122" s="95"/>
      <c r="L122" s="95"/>
      <c r="M122" s="95"/>
      <c r="N122" s="95"/>
    </row>
    <row r="123" spans="1:14" ht="18" customHeight="1" x14ac:dyDescent="0.2">
      <c r="A123" s="91"/>
      <c r="B123" s="86"/>
      <c r="C123" s="87"/>
      <c r="D123" s="88"/>
      <c r="E123" s="81"/>
      <c r="F123" s="89"/>
      <c r="G123" s="90"/>
      <c r="H123" s="157"/>
      <c r="I123" s="95"/>
      <c r="J123" s="95"/>
      <c r="K123" s="95"/>
      <c r="L123" s="95"/>
      <c r="M123" s="95"/>
      <c r="N123" s="95"/>
    </row>
    <row r="124" spans="1:14" ht="18" customHeight="1" x14ac:dyDescent="0.2">
      <c r="A124" s="91"/>
      <c r="B124" s="86"/>
      <c r="C124" s="87"/>
      <c r="D124" s="88"/>
      <c r="E124" s="81"/>
      <c r="F124" s="89"/>
      <c r="G124" s="90"/>
      <c r="H124" s="157"/>
      <c r="I124" s="95"/>
      <c r="J124" s="95"/>
      <c r="K124" s="95"/>
      <c r="L124" s="95"/>
      <c r="M124" s="95"/>
      <c r="N124" s="95"/>
    </row>
    <row r="125" spans="1:14" ht="18" customHeight="1" x14ac:dyDescent="0.2">
      <c r="A125" s="91"/>
      <c r="B125" s="86"/>
      <c r="C125" s="87"/>
      <c r="D125" s="88"/>
      <c r="E125" s="81"/>
      <c r="F125" s="89"/>
      <c r="G125" s="90"/>
      <c r="H125" s="157"/>
      <c r="I125" s="95"/>
      <c r="J125" s="95"/>
      <c r="K125" s="95"/>
      <c r="L125" s="95"/>
      <c r="M125" s="95"/>
      <c r="N125" s="95"/>
    </row>
    <row r="126" spans="1:14" ht="18" customHeight="1" thickBot="1" x14ac:dyDescent="0.25">
      <c r="A126" s="91"/>
      <c r="B126" s="86"/>
      <c r="C126" s="87"/>
      <c r="D126" s="88"/>
      <c r="E126" s="81"/>
      <c r="F126" s="89"/>
      <c r="G126" s="90"/>
      <c r="H126" s="157"/>
      <c r="I126" s="95"/>
      <c r="J126" s="95"/>
      <c r="K126" s="95"/>
      <c r="L126" s="95"/>
      <c r="M126" s="95"/>
      <c r="N126" s="95"/>
    </row>
    <row r="127" spans="1:14" ht="18" customHeight="1" thickTop="1" thickBot="1" x14ac:dyDescent="0.25">
      <c r="A127" s="108" t="s">
        <v>80</v>
      </c>
      <c r="B127" s="109"/>
      <c r="C127" s="110"/>
      <c r="D127" s="111"/>
      <c r="E127" s="108"/>
      <c r="F127" s="112"/>
      <c r="G127" s="150"/>
      <c r="H127" s="151"/>
      <c r="I127" s="114"/>
      <c r="J127" s="114"/>
      <c r="K127" s="114"/>
      <c r="L127" s="114"/>
      <c r="M127" s="114"/>
      <c r="N127" s="114"/>
    </row>
    <row r="128" spans="1:14" ht="18" customHeight="1" thickTop="1" x14ac:dyDescent="0.2">
      <c r="A128" s="108" t="s">
        <v>24</v>
      </c>
      <c r="B128" s="109"/>
      <c r="C128" s="110"/>
      <c r="D128" s="111"/>
      <c r="E128" s="108"/>
      <c r="F128" s="115"/>
      <c r="G128" s="150"/>
      <c r="H128" s="320">
        <v>1</v>
      </c>
      <c r="I128" s="321"/>
      <c r="J128" s="116" t="s">
        <v>81</v>
      </c>
      <c r="K128" s="116" t="s">
        <v>211</v>
      </c>
      <c r="L128" s="116"/>
      <c r="M128" s="116"/>
      <c r="N128" s="117">
        <f>N107+1</f>
        <v>6</v>
      </c>
    </row>
    <row r="129" spans="1:18" ht="18" customHeight="1" x14ac:dyDescent="0.2">
      <c r="H129" s="348"/>
      <c r="I129" s="348"/>
      <c r="J129" s="79"/>
      <c r="K129" s="79"/>
      <c r="L129" s="79"/>
      <c r="M129" s="79"/>
      <c r="N129" s="79"/>
    </row>
    <row r="130" spans="1:18" ht="18" customHeight="1" x14ac:dyDescent="0.2">
      <c r="A130" s="77" t="s">
        <v>255</v>
      </c>
      <c r="B130" s="77"/>
      <c r="E130" s="78">
        <f>$E$3</f>
        <v>5400</v>
      </c>
      <c r="F130" s="75" t="s">
        <v>103</v>
      </c>
      <c r="H130" s="317">
        <v>1</v>
      </c>
      <c r="I130" s="317"/>
      <c r="J130" s="79" t="s">
        <v>81</v>
      </c>
      <c r="K130" s="79" t="s">
        <v>210</v>
      </c>
      <c r="L130" s="79"/>
      <c r="M130" s="79"/>
      <c r="N130" s="79"/>
    </row>
    <row r="131" spans="1:18" ht="18" customHeight="1" x14ac:dyDescent="0.2">
      <c r="A131" s="80" t="s">
        <v>20</v>
      </c>
      <c r="B131" s="81" t="s">
        <v>21</v>
      </c>
      <c r="C131" s="82" t="s">
        <v>22</v>
      </c>
      <c r="D131" s="83" t="s">
        <v>106</v>
      </c>
      <c r="E131" s="81" t="s">
        <v>23</v>
      </c>
      <c r="F131" s="84" t="s">
        <v>24</v>
      </c>
      <c r="G131" s="118" t="s">
        <v>25</v>
      </c>
      <c r="H131" s="318" t="s">
        <v>26</v>
      </c>
      <c r="I131" s="319"/>
      <c r="J131" s="319"/>
      <c r="K131" s="319"/>
      <c r="L131" s="319"/>
      <c r="M131" s="319"/>
      <c r="N131" s="319"/>
    </row>
    <row r="132" spans="1:18" ht="18" customHeight="1" x14ac:dyDescent="0.2">
      <c r="A132" s="85" t="s">
        <v>252</v>
      </c>
      <c r="B132" s="184" t="s">
        <v>198</v>
      </c>
      <c r="C132" s="87">
        <f>ROUNDUP((R132/H132),0)</f>
        <v>24</v>
      </c>
      <c r="D132" s="88"/>
      <c r="E132" s="81" t="s">
        <v>253</v>
      </c>
      <c r="F132" s="89"/>
      <c r="G132" s="90"/>
      <c r="H132" s="359">
        <v>100</v>
      </c>
      <c r="I132" s="360"/>
      <c r="J132" s="360"/>
      <c r="K132" s="360"/>
      <c r="L132" s="360"/>
      <c r="M132" s="185"/>
      <c r="N132" s="185"/>
      <c r="P132" s="70" t="s">
        <v>254</v>
      </c>
      <c r="R132" s="70">
        <v>2322</v>
      </c>
    </row>
    <row r="133" spans="1:18" ht="18" customHeight="1" x14ac:dyDescent="0.2">
      <c r="A133" s="91"/>
      <c r="B133" s="86" t="s">
        <v>276</v>
      </c>
      <c r="C133" s="87">
        <f>ROUNDUP((J133/H133),0)</f>
        <v>24</v>
      </c>
      <c r="D133" s="88"/>
      <c r="E133" s="81" t="s">
        <v>253</v>
      </c>
      <c r="F133" s="89"/>
      <c r="G133" s="90"/>
      <c r="H133" s="234">
        <v>1</v>
      </c>
      <c r="I133" s="132" t="s">
        <v>277</v>
      </c>
      <c r="J133" s="125">
        <f>C132</f>
        <v>24</v>
      </c>
      <c r="K133" s="132"/>
      <c r="L133" s="132"/>
      <c r="M133" s="94"/>
      <c r="N133" s="95"/>
    </row>
    <row r="134" spans="1:18" ht="18" customHeight="1" x14ac:dyDescent="0.2">
      <c r="A134" s="91"/>
      <c r="B134" s="86"/>
      <c r="C134" s="87"/>
      <c r="D134" s="88"/>
      <c r="E134" s="81"/>
      <c r="F134" s="89"/>
      <c r="G134" s="90"/>
      <c r="H134" s="186"/>
      <c r="I134" s="94"/>
      <c r="J134" s="180"/>
      <c r="K134" s="94"/>
      <c r="L134" s="94"/>
      <c r="M134" s="94"/>
      <c r="N134" s="95"/>
    </row>
    <row r="135" spans="1:18" ht="18" customHeight="1" x14ac:dyDescent="0.2">
      <c r="A135" s="91"/>
      <c r="B135" s="86"/>
      <c r="C135" s="87"/>
      <c r="D135" s="88"/>
      <c r="E135" s="81"/>
      <c r="F135" s="89"/>
      <c r="G135" s="90"/>
      <c r="H135" s="181"/>
      <c r="I135" s="94"/>
      <c r="J135" s="132"/>
      <c r="K135" s="94"/>
      <c r="L135" s="94"/>
      <c r="M135" s="94"/>
      <c r="N135" s="95"/>
    </row>
    <row r="136" spans="1:18" ht="18" customHeight="1" x14ac:dyDescent="0.2">
      <c r="A136" s="91"/>
      <c r="B136" s="86"/>
      <c r="C136" s="87"/>
      <c r="D136" s="88"/>
      <c r="E136" s="81"/>
      <c r="F136" s="89"/>
      <c r="G136" s="90"/>
      <c r="H136" s="181"/>
      <c r="I136" s="182"/>
      <c r="J136" s="171"/>
      <c r="K136" s="182"/>
      <c r="L136" s="183"/>
      <c r="M136" s="94"/>
      <c r="N136" s="95"/>
    </row>
    <row r="137" spans="1:18" ht="18" customHeight="1" x14ac:dyDescent="0.2">
      <c r="A137" s="91"/>
      <c r="B137" s="86"/>
      <c r="C137" s="87"/>
      <c r="D137" s="88"/>
      <c r="E137" s="81"/>
      <c r="F137" s="89"/>
      <c r="G137" s="90"/>
      <c r="H137" s="181"/>
      <c r="I137" s="182"/>
      <c r="J137" s="171"/>
      <c r="K137" s="182"/>
      <c r="L137" s="183"/>
      <c r="M137" s="94"/>
      <c r="N137" s="95"/>
    </row>
    <row r="138" spans="1:18" ht="18" customHeight="1" x14ac:dyDescent="0.2">
      <c r="A138" s="91"/>
      <c r="B138" s="86"/>
      <c r="C138" s="87"/>
      <c r="D138" s="88"/>
      <c r="E138" s="81"/>
      <c r="F138" s="89"/>
      <c r="G138" s="90"/>
      <c r="H138" s="181"/>
      <c r="I138" s="182"/>
      <c r="J138" s="171"/>
      <c r="K138" s="94"/>
      <c r="L138" s="94"/>
      <c r="M138" s="94"/>
      <c r="N138" s="176"/>
    </row>
    <row r="139" spans="1:18" ht="18" customHeight="1" x14ac:dyDescent="0.2">
      <c r="A139" s="91"/>
      <c r="B139" s="86"/>
      <c r="C139" s="87"/>
      <c r="D139" s="88"/>
      <c r="E139" s="81"/>
      <c r="F139" s="89"/>
      <c r="G139" s="90"/>
      <c r="H139" s="98"/>
      <c r="I139" s="99"/>
      <c r="J139" s="99"/>
      <c r="K139" s="99"/>
      <c r="L139" s="99"/>
      <c r="M139" s="99"/>
      <c r="N139" s="95"/>
    </row>
    <row r="140" spans="1:18" ht="18" customHeight="1" x14ac:dyDescent="0.2">
      <c r="A140" s="91"/>
      <c r="B140" s="86"/>
      <c r="C140" s="87"/>
      <c r="D140" s="88"/>
      <c r="E140" s="81"/>
      <c r="F140" s="89"/>
      <c r="G140" s="90"/>
      <c r="H140" s="98"/>
      <c r="I140" s="99"/>
      <c r="J140" s="99"/>
      <c r="K140" s="99"/>
      <c r="L140" s="99"/>
      <c r="M140" s="99"/>
      <c r="N140" s="95"/>
    </row>
    <row r="141" spans="1:18" ht="18" customHeight="1" x14ac:dyDescent="0.2">
      <c r="A141" s="91"/>
      <c r="B141" s="86"/>
      <c r="C141" s="87"/>
      <c r="D141" s="88"/>
      <c r="E141" s="81"/>
      <c r="F141" s="89"/>
      <c r="G141" s="90"/>
      <c r="H141" s="98"/>
      <c r="I141" s="99"/>
      <c r="J141" s="99"/>
      <c r="K141" s="99"/>
      <c r="L141" s="99"/>
      <c r="M141" s="99"/>
      <c r="N141" s="95"/>
    </row>
    <row r="142" spans="1:18" ht="18" customHeight="1" x14ac:dyDescent="0.2">
      <c r="A142" s="91"/>
      <c r="B142" s="86"/>
      <c r="C142" s="87"/>
      <c r="D142" s="88"/>
      <c r="E142" s="81"/>
      <c r="F142" s="89"/>
      <c r="G142" s="90"/>
      <c r="H142" s="157"/>
      <c r="I142" s="95"/>
      <c r="J142" s="95"/>
      <c r="K142" s="95"/>
      <c r="L142" s="95"/>
      <c r="M142" s="95"/>
      <c r="N142" s="95"/>
    </row>
    <row r="143" spans="1:18" ht="18" customHeight="1" x14ac:dyDescent="0.2">
      <c r="A143" s="91"/>
      <c r="B143" s="86"/>
      <c r="C143" s="87"/>
      <c r="D143" s="88"/>
      <c r="E143" s="81"/>
      <c r="F143" s="89"/>
      <c r="G143" s="90"/>
      <c r="H143" s="157"/>
      <c r="I143" s="95"/>
      <c r="J143" s="95"/>
      <c r="K143" s="95"/>
      <c r="L143" s="95"/>
      <c r="M143" s="95"/>
      <c r="N143" s="95"/>
    </row>
    <row r="144" spans="1:18" ht="18" customHeight="1" x14ac:dyDescent="0.2">
      <c r="A144" s="91"/>
      <c r="B144" s="86"/>
      <c r="C144" s="87"/>
      <c r="D144" s="88"/>
      <c r="E144" s="81"/>
      <c r="F144" s="89"/>
      <c r="G144" s="90"/>
      <c r="H144" s="157"/>
      <c r="I144" s="95"/>
      <c r="J144" s="95"/>
      <c r="K144" s="95"/>
      <c r="L144" s="95"/>
      <c r="M144" s="95"/>
      <c r="N144" s="95"/>
    </row>
    <row r="145" spans="1:14" ht="18" customHeight="1" x14ac:dyDescent="0.2">
      <c r="A145" s="91"/>
      <c r="B145" s="86"/>
      <c r="C145" s="87"/>
      <c r="D145" s="88"/>
      <c r="E145" s="81"/>
      <c r="F145" s="89"/>
      <c r="G145" s="90"/>
      <c r="H145" s="157"/>
      <c r="I145" s="95"/>
      <c r="J145" s="95"/>
      <c r="K145" s="95"/>
      <c r="L145" s="95"/>
      <c r="M145" s="95"/>
      <c r="N145" s="95"/>
    </row>
    <row r="146" spans="1:14" ht="18" customHeight="1" x14ac:dyDescent="0.2">
      <c r="A146" s="91"/>
      <c r="B146" s="86"/>
      <c r="C146" s="87"/>
      <c r="D146" s="88"/>
      <c r="E146" s="81"/>
      <c r="F146" s="89"/>
      <c r="G146" s="90"/>
      <c r="H146" s="157"/>
      <c r="I146" s="95"/>
      <c r="J146" s="95"/>
      <c r="K146" s="95"/>
      <c r="L146" s="95"/>
      <c r="M146" s="95"/>
      <c r="N146" s="95"/>
    </row>
    <row r="147" spans="1:14" ht="18" customHeight="1" thickBot="1" x14ac:dyDescent="0.25">
      <c r="A147" s="91"/>
      <c r="B147" s="86"/>
      <c r="C147" s="87"/>
      <c r="D147" s="88"/>
      <c r="E147" s="81"/>
      <c r="F147" s="89"/>
      <c r="G147" s="90"/>
      <c r="H147" s="157"/>
      <c r="I147" s="95"/>
      <c r="J147" s="95"/>
      <c r="K147" s="95"/>
      <c r="L147" s="95"/>
      <c r="M147" s="95"/>
      <c r="N147" s="95"/>
    </row>
    <row r="148" spans="1:14" ht="18" customHeight="1" thickTop="1" thickBot="1" x14ac:dyDescent="0.25">
      <c r="A148" s="108" t="s">
        <v>80</v>
      </c>
      <c r="B148" s="109"/>
      <c r="C148" s="110"/>
      <c r="D148" s="111"/>
      <c r="E148" s="108"/>
      <c r="F148" s="112"/>
      <c r="G148" s="150"/>
      <c r="H148" s="151"/>
      <c r="I148" s="114"/>
      <c r="J148" s="114"/>
      <c r="K148" s="114"/>
      <c r="L148" s="114"/>
      <c r="M148" s="114"/>
      <c r="N148" s="114"/>
    </row>
    <row r="149" spans="1:14" ht="18" customHeight="1" thickTop="1" x14ac:dyDescent="0.2">
      <c r="A149" s="108" t="s">
        <v>24</v>
      </c>
      <c r="B149" s="109"/>
      <c r="C149" s="110"/>
      <c r="D149" s="111"/>
      <c r="E149" s="108"/>
      <c r="F149" s="115"/>
      <c r="G149" s="150"/>
      <c r="H149" s="320">
        <v>1</v>
      </c>
      <c r="I149" s="321"/>
      <c r="J149" s="116" t="s">
        <v>81</v>
      </c>
      <c r="K149" s="116" t="s">
        <v>211</v>
      </c>
      <c r="L149" s="116"/>
      <c r="M149" s="116"/>
      <c r="N149" s="117">
        <f>N128+1</f>
        <v>7</v>
      </c>
    </row>
    <row r="150" spans="1:14" ht="18" customHeight="1" x14ac:dyDescent="0.2">
      <c r="H150" s="76"/>
      <c r="I150" s="76"/>
      <c r="J150" s="76"/>
      <c r="K150" s="76"/>
      <c r="L150" s="76"/>
      <c r="M150" s="76"/>
      <c r="N150" s="76"/>
    </row>
    <row r="151" spans="1:14" ht="18" customHeight="1" x14ac:dyDescent="0.2">
      <c r="A151" s="77" t="s">
        <v>295</v>
      </c>
      <c r="B151" s="77"/>
      <c r="E151" s="78">
        <f>$E$3</f>
        <v>5400</v>
      </c>
      <c r="F151" s="75" t="s">
        <v>103</v>
      </c>
      <c r="H151" s="317">
        <v>1</v>
      </c>
      <c r="I151" s="317"/>
      <c r="J151" s="79" t="s">
        <v>81</v>
      </c>
      <c r="K151" s="79" t="s">
        <v>210</v>
      </c>
      <c r="L151" s="79"/>
      <c r="M151" s="79"/>
      <c r="N151" s="79"/>
    </row>
    <row r="152" spans="1:14" ht="18" customHeight="1" x14ac:dyDescent="0.2">
      <c r="A152" s="80" t="s">
        <v>20</v>
      </c>
      <c r="B152" s="81" t="s">
        <v>21</v>
      </c>
      <c r="C152" s="82" t="s">
        <v>22</v>
      </c>
      <c r="D152" s="83" t="s">
        <v>106</v>
      </c>
      <c r="E152" s="81" t="s">
        <v>23</v>
      </c>
      <c r="F152" s="84" t="s">
        <v>24</v>
      </c>
      <c r="G152" s="118" t="s">
        <v>25</v>
      </c>
      <c r="H152" s="318" t="s">
        <v>26</v>
      </c>
      <c r="I152" s="319"/>
      <c r="J152" s="319"/>
      <c r="K152" s="319"/>
      <c r="L152" s="319"/>
      <c r="M152" s="319"/>
      <c r="N152" s="319"/>
    </row>
    <row r="153" spans="1:14" ht="18" customHeight="1" x14ac:dyDescent="0.2">
      <c r="A153" s="241" t="s">
        <v>288</v>
      </c>
      <c r="B153" s="86" t="s">
        <v>289</v>
      </c>
      <c r="C153" s="198">
        <v>50</v>
      </c>
      <c r="D153" s="88"/>
      <c r="E153" s="81" t="s">
        <v>291</v>
      </c>
      <c r="F153" s="89"/>
      <c r="G153" s="90"/>
      <c r="H153" s="243" t="s">
        <v>293</v>
      </c>
      <c r="I153" s="178"/>
      <c r="J153" s="178"/>
      <c r="K153" s="178"/>
      <c r="L153" s="178"/>
      <c r="M153" s="178"/>
      <c r="N153" s="178"/>
    </row>
    <row r="154" spans="1:14" ht="36" customHeight="1" x14ac:dyDescent="0.2">
      <c r="A154" s="91"/>
      <c r="B154" s="242" t="s">
        <v>290</v>
      </c>
      <c r="C154" s="198">
        <v>3000</v>
      </c>
      <c r="D154" s="88"/>
      <c r="E154" s="81" t="s">
        <v>292</v>
      </c>
      <c r="F154" s="89"/>
      <c r="G154" s="90"/>
      <c r="H154" s="244" t="s">
        <v>294</v>
      </c>
      <c r="I154" s="92"/>
      <c r="J154" s="171"/>
      <c r="K154" s="92"/>
      <c r="L154" s="92"/>
      <c r="M154" s="92"/>
      <c r="N154" s="93"/>
    </row>
    <row r="155" spans="1:14" ht="18" customHeight="1" x14ac:dyDescent="0.2">
      <c r="A155" s="91"/>
      <c r="B155" s="86"/>
      <c r="C155" s="87"/>
      <c r="D155" s="88"/>
      <c r="E155" s="81"/>
      <c r="F155" s="89"/>
      <c r="G155" s="90"/>
      <c r="H155" s="119"/>
      <c r="I155" s="92"/>
      <c r="J155" s="132"/>
      <c r="K155" s="92"/>
      <c r="L155" s="92"/>
      <c r="M155" s="92"/>
      <c r="N155" s="93"/>
    </row>
    <row r="156" spans="1:14" ht="18" customHeight="1" x14ac:dyDescent="0.2">
      <c r="A156" s="91"/>
      <c r="B156" s="86"/>
      <c r="C156" s="87"/>
      <c r="D156" s="88"/>
      <c r="E156" s="81"/>
      <c r="F156" s="89"/>
      <c r="G156" s="90"/>
      <c r="H156" s="181"/>
      <c r="I156" s="182"/>
      <c r="J156" s="171"/>
      <c r="K156" s="182"/>
      <c r="L156" s="183"/>
      <c r="M156" s="94"/>
      <c r="N156" s="95"/>
    </row>
    <row r="157" spans="1:14" ht="18" customHeight="1" x14ac:dyDescent="0.2">
      <c r="A157" s="91"/>
      <c r="B157" s="86"/>
      <c r="C157" s="87"/>
      <c r="D157" s="88"/>
      <c r="E157" s="81"/>
      <c r="F157" s="89"/>
      <c r="G157" s="90"/>
      <c r="H157" s="181"/>
      <c r="I157" s="182"/>
      <c r="J157" s="171"/>
      <c r="K157" s="182"/>
      <c r="L157" s="183"/>
      <c r="M157" s="94"/>
      <c r="N157" s="95"/>
    </row>
    <row r="158" spans="1:14" ht="18" customHeight="1" x14ac:dyDescent="0.2">
      <c r="A158" s="91"/>
      <c r="B158" s="86"/>
      <c r="C158" s="87"/>
      <c r="D158" s="88"/>
      <c r="E158" s="81"/>
      <c r="F158" s="89"/>
      <c r="G158" s="90"/>
      <c r="H158" s="181"/>
      <c r="I158" s="182"/>
      <c r="J158" s="171"/>
      <c r="K158" s="94"/>
      <c r="L158" s="94"/>
      <c r="M158" s="94"/>
      <c r="N158" s="240"/>
    </row>
    <row r="159" spans="1:14" ht="18" customHeight="1" x14ac:dyDescent="0.2">
      <c r="A159" s="91"/>
      <c r="B159" s="86"/>
      <c r="C159" s="87"/>
      <c r="D159" s="88"/>
      <c r="E159" s="81"/>
      <c r="F159" s="89"/>
      <c r="G159" s="90"/>
      <c r="H159" s="98"/>
      <c r="I159" s="99"/>
      <c r="J159" s="99"/>
      <c r="K159" s="99"/>
      <c r="L159" s="99"/>
      <c r="M159" s="99"/>
      <c r="N159" s="95"/>
    </row>
    <row r="160" spans="1:14" ht="18" customHeight="1" x14ac:dyDescent="0.2">
      <c r="A160" s="91"/>
      <c r="B160" s="86"/>
      <c r="C160" s="87"/>
      <c r="D160" s="88"/>
      <c r="E160" s="81"/>
      <c r="F160" s="89"/>
      <c r="G160" s="90"/>
      <c r="H160" s="98"/>
      <c r="I160" s="99"/>
      <c r="J160" s="99"/>
      <c r="K160" s="99"/>
      <c r="L160" s="99"/>
      <c r="M160" s="99"/>
      <c r="N160" s="95"/>
    </row>
    <row r="161" spans="1:14" ht="18" customHeight="1" x14ac:dyDescent="0.2">
      <c r="A161" s="91"/>
      <c r="B161" s="86"/>
      <c r="C161" s="87"/>
      <c r="D161" s="88"/>
      <c r="E161" s="81"/>
      <c r="F161" s="89"/>
      <c r="G161" s="90"/>
      <c r="H161" s="98"/>
      <c r="I161" s="99"/>
      <c r="J161" s="99"/>
      <c r="K161" s="99"/>
      <c r="L161" s="99"/>
      <c r="M161" s="99"/>
      <c r="N161" s="95"/>
    </row>
    <row r="162" spans="1:14" ht="18" customHeight="1" x14ac:dyDescent="0.2">
      <c r="A162" s="91"/>
      <c r="B162" s="86"/>
      <c r="C162" s="87"/>
      <c r="D162" s="88"/>
      <c r="E162" s="81"/>
      <c r="F162" s="89"/>
      <c r="G162" s="90"/>
      <c r="H162" s="157"/>
      <c r="I162" s="95"/>
      <c r="J162" s="95"/>
      <c r="K162" s="95"/>
      <c r="L162" s="95"/>
      <c r="M162" s="95"/>
      <c r="N162" s="95"/>
    </row>
    <row r="163" spans="1:14" ht="18" customHeight="1" x14ac:dyDescent="0.2">
      <c r="A163" s="91"/>
      <c r="B163" s="86"/>
      <c r="C163" s="87"/>
      <c r="D163" s="88"/>
      <c r="E163" s="81"/>
      <c r="F163" s="89"/>
      <c r="G163" s="90"/>
      <c r="H163" s="157"/>
      <c r="I163" s="95"/>
      <c r="J163" s="95"/>
      <c r="K163" s="95"/>
      <c r="L163" s="95"/>
      <c r="M163" s="95"/>
      <c r="N163" s="95"/>
    </row>
    <row r="164" spans="1:14" ht="18" customHeight="1" x14ac:dyDescent="0.2">
      <c r="A164" s="91"/>
      <c r="B164" s="86"/>
      <c r="C164" s="87"/>
      <c r="D164" s="88"/>
      <c r="E164" s="81"/>
      <c r="F164" s="89"/>
      <c r="G164" s="90"/>
      <c r="H164" s="157"/>
      <c r="I164" s="95"/>
      <c r="J164" s="95"/>
      <c r="K164" s="95"/>
      <c r="L164" s="95"/>
      <c r="M164" s="95"/>
      <c r="N164" s="95"/>
    </row>
    <row r="165" spans="1:14" ht="18" customHeight="1" x14ac:dyDescent="0.2">
      <c r="A165" s="91"/>
      <c r="B165" s="86"/>
      <c r="C165" s="87"/>
      <c r="D165" s="88"/>
      <c r="E165" s="81"/>
      <c r="F165" s="89"/>
      <c r="G165" s="90"/>
      <c r="H165" s="157"/>
      <c r="I165" s="95"/>
      <c r="J165" s="95"/>
      <c r="K165" s="95"/>
      <c r="L165" s="95"/>
      <c r="M165" s="95"/>
      <c r="N165" s="95"/>
    </row>
    <row r="166" spans="1:14" ht="18" customHeight="1" x14ac:dyDescent="0.2">
      <c r="A166" s="91"/>
      <c r="B166" s="86"/>
      <c r="C166" s="87"/>
      <c r="D166" s="88"/>
      <c r="E166" s="81"/>
      <c r="F166" s="89"/>
      <c r="G166" s="90"/>
      <c r="H166" s="157"/>
      <c r="I166" s="95"/>
      <c r="J166" s="95"/>
      <c r="K166" s="95"/>
      <c r="L166" s="95"/>
      <c r="M166" s="95"/>
      <c r="N166" s="95"/>
    </row>
    <row r="167" spans="1:14" ht="18" customHeight="1" thickBot="1" x14ac:dyDescent="0.25">
      <c r="A167" s="91"/>
      <c r="B167" s="86"/>
      <c r="C167" s="87"/>
      <c r="D167" s="88"/>
      <c r="E167" s="81"/>
      <c r="F167" s="89"/>
      <c r="G167" s="90"/>
      <c r="H167" s="157"/>
      <c r="I167" s="95"/>
      <c r="J167" s="95"/>
      <c r="K167" s="95"/>
      <c r="L167" s="95"/>
      <c r="M167" s="95"/>
      <c r="N167" s="95"/>
    </row>
    <row r="168" spans="1:14" ht="18" customHeight="1" thickTop="1" thickBot="1" x14ac:dyDescent="0.25">
      <c r="A168" s="108" t="s">
        <v>80</v>
      </c>
      <c r="B168" s="109"/>
      <c r="C168" s="110"/>
      <c r="D168" s="111"/>
      <c r="E168" s="108"/>
      <c r="F168" s="112"/>
      <c r="G168" s="150"/>
      <c r="H168" s="151"/>
      <c r="I168" s="114"/>
      <c r="J168" s="114"/>
      <c r="K168" s="114"/>
      <c r="L168" s="114"/>
      <c r="M168" s="114"/>
      <c r="N168" s="114"/>
    </row>
    <row r="169" spans="1:14" ht="18" customHeight="1" thickTop="1" x14ac:dyDescent="0.2">
      <c r="A169" s="108" t="s">
        <v>24</v>
      </c>
      <c r="B169" s="109"/>
      <c r="C169" s="110"/>
      <c r="D169" s="111"/>
      <c r="E169" s="108"/>
      <c r="F169" s="115"/>
      <c r="G169" s="150"/>
      <c r="H169" s="320">
        <v>1</v>
      </c>
      <c r="I169" s="321"/>
      <c r="J169" s="116" t="s">
        <v>81</v>
      </c>
      <c r="K169" s="116" t="s">
        <v>211</v>
      </c>
      <c r="L169" s="116"/>
      <c r="M169" s="116"/>
      <c r="N169" s="238">
        <f>N149+1</f>
        <v>8</v>
      </c>
    </row>
    <row r="170" spans="1:14" ht="18" customHeight="1" x14ac:dyDescent="0.2">
      <c r="A170" s="158"/>
      <c r="B170" s="159"/>
      <c r="C170" s="160"/>
      <c r="D170" s="161"/>
      <c r="E170" s="158"/>
      <c r="F170" s="162"/>
      <c r="G170" s="162"/>
      <c r="H170" s="187"/>
      <c r="I170" s="187"/>
      <c r="J170" s="79"/>
      <c r="K170" s="79"/>
      <c r="L170" s="79"/>
      <c r="M170" s="79"/>
      <c r="N170" s="164"/>
    </row>
    <row r="171" spans="1:14" s="192" customFormat="1" ht="25" customHeight="1" x14ac:dyDescent="0.2">
      <c r="A171" s="77" t="s">
        <v>296</v>
      </c>
      <c r="B171" s="77"/>
      <c r="C171" s="188"/>
      <c r="D171" s="189"/>
      <c r="E171" s="190"/>
      <c r="F171" s="191"/>
      <c r="G171" s="191"/>
      <c r="H171" s="317">
        <v>35</v>
      </c>
      <c r="I171" s="317"/>
      <c r="J171" s="79" t="s">
        <v>278</v>
      </c>
      <c r="K171" s="79" t="s">
        <v>210</v>
      </c>
      <c r="L171" s="79"/>
      <c r="M171" s="79"/>
      <c r="N171" s="79"/>
    </row>
    <row r="172" spans="1:14" s="74" customFormat="1" ht="25" customHeight="1" x14ac:dyDescent="0.2">
      <c r="A172" s="80" t="s">
        <v>20</v>
      </c>
      <c r="B172" s="81" t="s">
        <v>21</v>
      </c>
      <c r="C172" s="82" t="s">
        <v>22</v>
      </c>
      <c r="D172" s="83" t="s">
        <v>65</v>
      </c>
      <c r="E172" s="81" t="s">
        <v>23</v>
      </c>
      <c r="F172" s="84" t="s">
        <v>24</v>
      </c>
      <c r="G172" s="84" t="s">
        <v>25</v>
      </c>
      <c r="H172" s="318" t="s">
        <v>209</v>
      </c>
      <c r="I172" s="319"/>
      <c r="J172" s="319"/>
      <c r="K172" s="319"/>
      <c r="L172" s="319"/>
      <c r="M172" s="319"/>
      <c r="N172" s="319"/>
    </row>
    <row r="173" spans="1:14" s="74" customFormat="1" ht="25" customHeight="1" x14ac:dyDescent="0.2">
      <c r="A173" s="332" t="s">
        <v>66</v>
      </c>
      <c r="B173" s="86" t="s">
        <v>67</v>
      </c>
      <c r="C173" s="196"/>
      <c r="D173" s="235"/>
      <c r="E173" s="81" t="s">
        <v>61</v>
      </c>
      <c r="F173" s="195"/>
      <c r="G173" s="195"/>
      <c r="H173" s="335"/>
      <c r="I173" s="336"/>
      <c r="J173" s="336"/>
      <c r="K173" s="336"/>
      <c r="L173" s="336"/>
      <c r="M173" s="336"/>
      <c r="N173" s="336"/>
    </row>
    <row r="174" spans="1:14" s="74" customFormat="1" ht="25" customHeight="1" x14ac:dyDescent="0.2">
      <c r="A174" s="333"/>
      <c r="B174" s="86" t="s">
        <v>68</v>
      </c>
      <c r="C174" s="196"/>
      <c r="D174" s="197"/>
      <c r="E174" s="81" t="s">
        <v>61</v>
      </c>
      <c r="F174" s="195"/>
      <c r="G174" s="195"/>
      <c r="H174" s="337"/>
      <c r="I174" s="338"/>
      <c r="J174" s="338"/>
      <c r="K174" s="338"/>
      <c r="L174" s="338"/>
      <c r="M174" s="338"/>
      <c r="N174" s="338"/>
    </row>
    <row r="175" spans="1:14" ht="25" customHeight="1" x14ac:dyDescent="0.2">
      <c r="A175" s="333"/>
      <c r="B175" s="86" t="s">
        <v>69</v>
      </c>
      <c r="C175" s="198"/>
      <c r="D175" s="197"/>
      <c r="E175" s="81" t="s">
        <v>61</v>
      </c>
      <c r="F175" s="195"/>
      <c r="G175" s="195"/>
      <c r="H175" s="339"/>
      <c r="I175" s="340"/>
      <c r="J175" s="340"/>
      <c r="K175" s="341"/>
      <c r="L175" s="341"/>
      <c r="M175" s="79"/>
      <c r="N175" s="199"/>
    </row>
    <row r="176" spans="1:14" ht="25" customHeight="1" x14ac:dyDescent="0.2">
      <c r="A176" s="333"/>
      <c r="B176" s="86" t="s">
        <v>70</v>
      </c>
      <c r="C176" s="198"/>
      <c r="D176" s="197"/>
      <c r="E176" s="81" t="s">
        <v>61</v>
      </c>
      <c r="F176" s="195"/>
      <c r="G176" s="195"/>
      <c r="H176" s="342"/>
      <c r="I176" s="343"/>
      <c r="J176" s="343"/>
      <c r="K176" s="344"/>
      <c r="L176" s="344"/>
      <c r="M176" s="200"/>
      <c r="N176" s="199"/>
    </row>
    <row r="177" spans="1:14" ht="25" customHeight="1" x14ac:dyDescent="0.2">
      <c r="A177" s="334"/>
      <c r="B177" s="86" t="s">
        <v>261</v>
      </c>
      <c r="C177" s="198"/>
      <c r="D177" s="197"/>
      <c r="E177" s="81" t="s">
        <v>61</v>
      </c>
      <c r="F177" s="195"/>
      <c r="G177" s="195"/>
      <c r="H177" s="342"/>
      <c r="I177" s="343"/>
      <c r="J177" s="343"/>
      <c r="K177" s="344"/>
      <c r="L177" s="344"/>
      <c r="M177" s="200"/>
      <c r="N177" s="199"/>
    </row>
    <row r="178" spans="1:14" ht="25" customHeight="1" x14ac:dyDescent="0.2">
      <c r="A178" s="91" t="s">
        <v>71</v>
      </c>
      <c r="B178" s="86" t="s">
        <v>72</v>
      </c>
      <c r="C178" s="87"/>
      <c r="D178" s="201"/>
      <c r="E178" s="81" t="s">
        <v>61</v>
      </c>
      <c r="F178" s="195"/>
      <c r="G178" s="195"/>
      <c r="H178" s="324"/>
      <c r="I178" s="325"/>
      <c r="J178" s="325"/>
      <c r="K178" s="326"/>
      <c r="L178" s="326"/>
      <c r="M178" s="202"/>
      <c r="N178" s="203"/>
    </row>
    <row r="179" spans="1:14" ht="25" customHeight="1" x14ac:dyDescent="0.2">
      <c r="A179" s="227" t="s">
        <v>73</v>
      </c>
      <c r="B179" s="86"/>
      <c r="C179" s="87"/>
      <c r="D179" s="88"/>
      <c r="E179" s="81"/>
      <c r="F179" s="89"/>
      <c r="G179" s="89"/>
      <c r="H179" s="327" t="s">
        <v>74</v>
      </c>
      <c r="I179" s="328"/>
      <c r="J179" s="328"/>
      <c r="K179" s="329"/>
      <c r="L179" s="329"/>
      <c r="M179" s="205"/>
      <c r="N179" s="206" t="s">
        <v>75</v>
      </c>
    </row>
    <row r="180" spans="1:14" ht="25" customHeight="1" x14ac:dyDescent="0.2">
      <c r="A180" s="227" t="s">
        <v>76</v>
      </c>
      <c r="B180" s="86"/>
      <c r="C180" s="87"/>
      <c r="D180" s="88"/>
      <c r="E180" s="81"/>
      <c r="F180" s="89"/>
      <c r="G180" s="89"/>
      <c r="H180" s="327" t="s">
        <v>74</v>
      </c>
      <c r="I180" s="328"/>
      <c r="J180" s="328"/>
      <c r="K180" s="329"/>
      <c r="L180" s="329"/>
      <c r="M180" s="205"/>
      <c r="N180" s="206" t="s">
        <v>75</v>
      </c>
    </row>
    <row r="181" spans="1:14" ht="25" customHeight="1" x14ac:dyDescent="0.2">
      <c r="A181" s="91" t="s">
        <v>77</v>
      </c>
      <c r="B181" s="86"/>
      <c r="C181" s="87"/>
      <c r="D181" s="88"/>
      <c r="E181" s="81"/>
      <c r="F181" s="89"/>
      <c r="G181" s="89"/>
      <c r="H181" s="327" t="s">
        <v>74</v>
      </c>
      <c r="I181" s="328"/>
      <c r="J181" s="328"/>
      <c r="K181" s="329"/>
      <c r="L181" s="329"/>
      <c r="M181" s="205"/>
      <c r="N181" s="206" t="s">
        <v>75</v>
      </c>
    </row>
    <row r="182" spans="1:14" ht="25" customHeight="1" x14ac:dyDescent="0.2">
      <c r="A182" s="91" t="s">
        <v>78</v>
      </c>
      <c r="B182" s="86"/>
      <c r="C182" s="87"/>
      <c r="D182" s="88"/>
      <c r="E182" s="81"/>
      <c r="F182" s="89"/>
      <c r="G182" s="89"/>
      <c r="H182" s="330" t="s">
        <v>79</v>
      </c>
      <c r="I182" s="331"/>
      <c r="J182" s="331"/>
      <c r="K182" s="329"/>
      <c r="L182" s="329"/>
      <c r="M182" s="207"/>
      <c r="N182" s="208" t="s">
        <v>75</v>
      </c>
    </row>
    <row r="183" spans="1:14" ht="25" customHeight="1" thickBot="1" x14ac:dyDescent="0.25">
      <c r="A183" s="226"/>
      <c r="B183" s="102"/>
      <c r="C183" s="103"/>
      <c r="D183" s="104"/>
      <c r="E183" s="105"/>
      <c r="F183" s="106"/>
      <c r="G183" s="106"/>
      <c r="H183" s="209"/>
      <c r="I183" s="210"/>
      <c r="J183" s="210"/>
      <c r="K183" s="210"/>
      <c r="L183" s="210"/>
      <c r="M183" s="210"/>
      <c r="N183" s="210"/>
    </row>
    <row r="184" spans="1:14" ht="25" customHeight="1" thickTop="1" thickBot="1" x14ac:dyDescent="0.25">
      <c r="A184" s="108" t="s">
        <v>80</v>
      </c>
      <c r="B184" s="109"/>
      <c r="C184" s="110"/>
      <c r="D184" s="111"/>
      <c r="E184" s="108"/>
      <c r="F184" s="112"/>
      <c r="G184" s="113"/>
      <c r="H184" s="211"/>
      <c r="I184" s="212"/>
      <c r="J184" s="212"/>
      <c r="K184" s="212"/>
      <c r="L184" s="212"/>
      <c r="M184" s="212"/>
      <c r="N184" s="212"/>
    </row>
    <row r="185" spans="1:14" ht="25" customHeight="1" thickTop="1" x14ac:dyDescent="0.2">
      <c r="A185" s="108" t="s">
        <v>24</v>
      </c>
      <c r="B185" s="109"/>
      <c r="C185" s="110"/>
      <c r="D185" s="111"/>
      <c r="E185" s="108"/>
      <c r="F185" s="115"/>
      <c r="G185" s="113"/>
      <c r="H185" s="322" t="s">
        <v>286</v>
      </c>
      <c r="I185" s="323"/>
      <c r="J185" s="323"/>
      <c r="K185" s="323" t="s">
        <v>208</v>
      </c>
      <c r="L185" s="323"/>
      <c r="M185" s="213"/>
      <c r="N185" s="225">
        <v>9</v>
      </c>
    </row>
    <row r="186" spans="1:14" ht="25" customHeight="1" x14ac:dyDescent="0.2">
      <c r="H186" s="200"/>
      <c r="I186" s="200"/>
      <c r="J186" s="200"/>
      <c r="K186" s="200"/>
      <c r="L186" s="200"/>
      <c r="M186" s="200"/>
      <c r="N186" s="200"/>
    </row>
    <row r="187" spans="1:14" s="192" customFormat="1" ht="25" customHeight="1" x14ac:dyDescent="0.2">
      <c r="A187" s="77" t="s">
        <v>297</v>
      </c>
      <c r="B187" s="77"/>
      <c r="C187" s="188"/>
      <c r="D187" s="189"/>
      <c r="E187" s="190"/>
      <c r="F187" s="191"/>
      <c r="G187" s="191"/>
      <c r="H187" s="317">
        <v>5</v>
      </c>
      <c r="I187" s="317"/>
      <c r="J187" s="79" t="s">
        <v>212</v>
      </c>
      <c r="K187" s="79" t="s">
        <v>210</v>
      </c>
      <c r="L187" s="79"/>
      <c r="M187" s="79"/>
      <c r="N187" s="79"/>
    </row>
    <row r="188" spans="1:14" s="74" customFormat="1" ht="25" customHeight="1" x14ac:dyDescent="0.2">
      <c r="A188" s="80" t="s">
        <v>20</v>
      </c>
      <c r="B188" s="81" t="s">
        <v>21</v>
      </c>
      <c r="C188" s="82" t="s">
        <v>22</v>
      </c>
      <c r="D188" s="83" t="s">
        <v>65</v>
      </c>
      <c r="E188" s="81" t="s">
        <v>23</v>
      </c>
      <c r="F188" s="84" t="s">
        <v>24</v>
      </c>
      <c r="G188" s="84" t="s">
        <v>25</v>
      </c>
      <c r="H188" s="318" t="s">
        <v>209</v>
      </c>
      <c r="I188" s="319"/>
      <c r="J188" s="319"/>
      <c r="K188" s="319"/>
      <c r="L188" s="319"/>
      <c r="M188" s="319"/>
      <c r="N188" s="319"/>
    </row>
    <row r="189" spans="1:14" s="74" customFormat="1" ht="25" customHeight="1" x14ac:dyDescent="0.2">
      <c r="A189" s="332" t="s">
        <v>66</v>
      </c>
      <c r="B189" s="86" t="s">
        <v>67</v>
      </c>
      <c r="C189" s="196"/>
      <c r="D189" s="197"/>
      <c r="E189" s="81" t="s">
        <v>61</v>
      </c>
      <c r="F189" s="195"/>
      <c r="G189" s="195"/>
      <c r="H189" s="335" t="s">
        <v>285</v>
      </c>
      <c r="I189" s="336"/>
      <c r="J189" s="336"/>
      <c r="K189" s="336"/>
      <c r="L189" s="336"/>
      <c r="M189" s="336"/>
      <c r="N189" s="336"/>
    </row>
    <row r="190" spans="1:14" s="74" customFormat="1" ht="25" customHeight="1" x14ac:dyDescent="0.2">
      <c r="A190" s="333"/>
      <c r="B190" s="86" t="s">
        <v>68</v>
      </c>
      <c r="C190" s="196"/>
      <c r="D190" s="197"/>
      <c r="E190" s="81" t="s">
        <v>61</v>
      </c>
      <c r="F190" s="195"/>
      <c r="G190" s="195"/>
      <c r="H190" s="337"/>
      <c r="I190" s="338"/>
      <c r="J190" s="338"/>
      <c r="K190" s="338"/>
      <c r="L190" s="338"/>
      <c r="M190" s="338"/>
      <c r="N190" s="338"/>
    </row>
    <row r="191" spans="1:14" ht="25" customHeight="1" x14ac:dyDescent="0.2">
      <c r="A191" s="333"/>
      <c r="B191" s="86" t="s">
        <v>69</v>
      </c>
      <c r="C191" s="198"/>
      <c r="D191" s="197"/>
      <c r="E191" s="81" t="s">
        <v>61</v>
      </c>
      <c r="F191" s="195"/>
      <c r="G191" s="195"/>
      <c r="H191" s="339" t="str">
        <f>IF(H189="","","変化率(")</f>
        <v>変化率(</v>
      </c>
      <c r="I191" s="340"/>
      <c r="J191" s="340"/>
      <c r="K191" s="355"/>
      <c r="L191" s="355"/>
      <c r="M191" s="79" t="str">
        <f>IF(H189="","",")")</f>
        <v>)</v>
      </c>
      <c r="N191" s="199"/>
    </row>
    <row r="192" spans="1:14" ht="25" customHeight="1" x14ac:dyDescent="0.2">
      <c r="A192" s="333"/>
      <c r="B192" s="86" t="s">
        <v>70</v>
      </c>
      <c r="C192" s="198"/>
      <c r="D192" s="197"/>
      <c r="E192" s="81" t="s">
        <v>61</v>
      </c>
      <c r="F192" s="195"/>
      <c r="G192" s="195"/>
      <c r="H192" s="342"/>
      <c r="I192" s="343"/>
      <c r="J192" s="343"/>
      <c r="K192" s="344"/>
      <c r="L192" s="344"/>
      <c r="M192" s="200"/>
      <c r="N192" s="199"/>
    </row>
    <row r="193" spans="1:14" ht="25" customHeight="1" x14ac:dyDescent="0.2">
      <c r="A193" s="334"/>
      <c r="B193" s="86" t="s">
        <v>261</v>
      </c>
      <c r="C193" s="198"/>
      <c r="D193" s="197"/>
      <c r="E193" s="81" t="s">
        <v>61</v>
      </c>
      <c r="F193" s="195"/>
      <c r="G193" s="195"/>
      <c r="H193" s="342"/>
      <c r="I193" s="343"/>
      <c r="J193" s="343"/>
      <c r="K193" s="344"/>
      <c r="L193" s="344"/>
      <c r="M193" s="200"/>
      <c r="N193" s="199"/>
    </row>
    <row r="194" spans="1:14" ht="25" customHeight="1" x14ac:dyDescent="0.2">
      <c r="A194" s="91" t="s">
        <v>71</v>
      </c>
      <c r="B194" s="86" t="s">
        <v>72</v>
      </c>
      <c r="C194" s="87"/>
      <c r="D194" s="201"/>
      <c r="E194" s="81" t="s">
        <v>61</v>
      </c>
      <c r="F194" s="195"/>
      <c r="G194" s="195"/>
      <c r="H194" s="324"/>
      <c r="I194" s="325"/>
      <c r="J194" s="325"/>
      <c r="K194" s="326"/>
      <c r="L194" s="326"/>
      <c r="M194" s="202"/>
      <c r="N194" s="203"/>
    </row>
    <row r="195" spans="1:14" ht="25" customHeight="1" x14ac:dyDescent="0.2">
      <c r="A195" s="231" t="s">
        <v>73</v>
      </c>
      <c r="B195" s="86"/>
      <c r="C195" s="87"/>
      <c r="D195" s="88"/>
      <c r="E195" s="81"/>
      <c r="F195" s="89"/>
      <c r="G195" s="89"/>
      <c r="H195" s="327" t="s">
        <v>74</v>
      </c>
      <c r="I195" s="328"/>
      <c r="J195" s="328"/>
      <c r="K195" s="329"/>
      <c r="L195" s="329"/>
      <c r="M195" s="205"/>
      <c r="N195" s="206" t="s">
        <v>75</v>
      </c>
    </row>
    <row r="196" spans="1:14" ht="25" customHeight="1" x14ac:dyDescent="0.2">
      <c r="A196" s="231" t="s">
        <v>76</v>
      </c>
      <c r="B196" s="86"/>
      <c r="C196" s="87"/>
      <c r="D196" s="88"/>
      <c r="E196" s="81"/>
      <c r="F196" s="89"/>
      <c r="G196" s="89"/>
      <c r="H196" s="327" t="s">
        <v>74</v>
      </c>
      <c r="I196" s="328"/>
      <c r="J196" s="328"/>
      <c r="K196" s="329"/>
      <c r="L196" s="329"/>
      <c r="M196" s="205"/>
      <c r="N196" s="206" t="s">
        <v>75</v>
      </c>
    </row>
    <row r="197" spans="1:14" ht="25" customHeight="1" x14ac:dyDescent="0.2">
      <c r="A197" s="91" t="s">
        <v>77</v>
      </c>
      <c r="B197" s="86"/>
      <c r="C197" s="87"/>
      <c r="D197" s="88"/>
      <c r="E197" s="81"/>
      <c r="F197" s="89"/>
      <c r="G197" s="89"/>
      <c r="H197" s="327" t="s">
        <v>74</v>
      </c>
      <c r="I197" s="328"/>
      <c r="J197" s="328"/>
      <c r="K197" s="329"/>
      <c r="L197" s="329"/>
      <c r="M197" s="205"/>
      <c r="N197" s="206" t="s">
        <v>75</v>
      </c>
    </row>
    <row r="198" spans="1:14" ht="25" customHeight="1" x14ac:dyDescent="0.2">
      <c r="A198" s="91" t="s">
        <v>78</v>
      </c>
      <c r="B198" s="86"/>
      <c r="C198" s="87"/>
      <c r="D198" s="88"/>
      <c r="E198" s="81"/>
      <c r="F198" s="89"/>
      <c r="G198" s="89"/>
      <c r="H198" s="330" t="s">
        <v>79</v>
      </c>
      <c r="I198" s="331"/>
      <c r="J198" s="331"/>
      <c r="K198" s="329"/>
      <c r="L198" s="329"/>
      <c r="M198" s="207"/>
      <c r="N198" s="208" t="s">
        <v>75</v>
      </c>
    </row>
    <row r="199" spans="1:14" ht="25" customHeight="1" thickBot="1" x14ac:dyDescent="0.25">
      <c r="A199" s="230"/>
      <c r="B199" s="102"/>
      <c r="C199" s="103"/>
      <c r="D199" s="104"/>
      <c r="E199" s="105"/>
      <c r="F199" s="106"/>
      <c r="G199" s="106"/>
      <c r="H199" s="209"/>
      <c r="I199" s="210"/>
      <c r="J199" s="210"/>
      <c r="K199" s="210"/>
      <c r="L199" s="210"/>
      <c r="M199" s="210"/>
      <c r="N199" s="210"/>
    </row>
    <row r="200" spans="1:14" ht="25" customHeight="1" thickTop="1" thickBot="1" x14ac:dyDescent="0.25">
      <c r="A200" s="108" t="s">
        <v>80</v>
      </c>
      <c r="B200" s="109"/>
      <c r="C200" s="110"/>
      <c r="D200" s="111"/>
      <c r="E200" s="108"/>
      <c r="F200" s="112"/>
      <c r="G200" s="113"/>
      <c r="H200" s="211"/>
      <c r="I200" s="212"/>
      <c r="J200" s="212"/>
      <c r="K200" s="212"/>
      <c r="L200" s="212"/>
      <c r="M200" s="212"/>
      <c r="N200" s="212"/>
    </row>
    <row r="201" spans="1:14" ht="25" customHeight="1" thickTop="1" x14ac:dyDescent="0.2">
      <c r="A201" s="108" t="s">
        <v>24</v>
      </c>
      <c r="B201" s="109"/>
      <c r="C201" s="110"/>
      <c r="D201" s="111"/>
      <c r="E201" s="108"/>
      <c r="F201" s="115"/>
      <c r="G201" s="113"/>
      <c r="H201" s="322" t="s">
        <v>213</v>
      </c>
      <c r="I201" s="323"/>
      <c r="J201" s="323"/>
      <c r="K201" s="323" t="s">
        <v>208</v>
      </c>
      <c r="L201" s="323"/>
      <c r="M201" s="213"/>
      <c r="N201" s="229">
        <f>N185+1</f>
        <v>10</v>
      </c>
    </row>
    <row r="202" spans="1:14" ht="25" customHeight="1" x14ac:dyDescent="0.2">
      <c r="H202" s="200"/>
      <c r="I202" s="200"/>
      <c r="J202" s="200"/>
      <c r="K202" s="200"/>
      <c r="L202" s="200"/>
      <c r="M202" s="200"/>
      <c r="N202" s="200"/>
    </row>
    <row r="203" spans="1:14" s="192" customFormat="1" ht="25" customHeight="1" x14ac:dyDescent="0.2">
      <c r="A203" s="77" t="s">
        <v>298</v>
      </c>
      <c r="B203" s="77"/>
      <c r="C203" s="188"/>
      <c r="D203" s="189"/>
      <c r="E203" s="190"/>
      <c r="F203" s="191"/>
      <c r="G203" s="191"/>
      <c r="H203" s="317">
        <v>1</v>
      </c>
      <c r="I203" s="317"/>
      <c r="J203" s="79" t="s">
        <v>212</v>
      </c>
      <c r="K203" s="79" t="s">
        <v>210</v>
      </c>
      <c r="L203" s="79"/>
      <c r="M203" s="79"/>
      <c r="N203" s="79"/>
    </row>
    <row r="204" spans="1:14" s="74" customFormat="1" ht="25" customHeight="1" x14ac:dyDescent="0.2">
      <c r="A204" s="80" t="s">
        <v>20</v>
      </c>
      <c r="B204" s="81" t="s">
        <v>21</v>
      </c>
      <c r="C204" s="82" t="s">
        <v>22</v>
      </c>
      <c r="D204" s="83" t="s">
        <v>65</v>
      </c>
      <c r="E204" s="81" t="s">
        <v>23</v>
      </c>
      <c r="F204" s="84" t="s">
        <v>24</v>
      </c>
      <c r="G204" s="84" t="s">
        <v>25</v>
      </c>
      <c r="H204" s="318" t="s">
        <v>209</v>
      </c>
      <c r="I204" s="319"/>
      <c r="J204" s="319"/>
      <c r="K204" s="319"/>
      <c r="L204" s="319"/>
      <c r="M204" s="319"/>
      <c r="N204" s="319"/>
    </row>
    <row r="205" spans="1:14" s="74" customFormat="1" ht="25" customHeight="1" x14ac:dyDescent="0.2">
      <c r="A205" s="332" t="s">
        <v>66</v>
      </c>
      <c r="B205" s="86" t="s">
        <v>67</v>
      </c>
      <c r="C205" s="193"/>
      <c r="D205" s="194"/>
      <c r="E205" s="81" t="s">
        <v>61</v>
      </c>
      <c r="F205" s="195"/>
      <c r="G205" s="195"/>
      <c r="H205" s="335" t="s">
        <v>214</v>
      </c>
      <c r="I205" s="336"/>
      <c r="J205" s="336"/>
      <c r="K205" s="336"/>
      <c r="L205" s="336"/>
      <c r="M205" s="336"/>
      <c r="N205" s="336"/>
    </row>
    <row r="206" spans="1:14" s="74" customFormat="1" ht="25" customHeight="1" x14ac:dyDescent="0.2">
      <c r="A206" s="333"/>
      <c r="B206" s="86" t="s">
        <v>68</v>
      </c>
      <c r="C206" s="196"/>
      <c r="D206" s="197"/>
      <c r="E206" s="81" t="s">
        <v>61</v>
      </c>
      <c r="F206" s="195"/>
      <c r="G206" s="195"/>
      <c r="H206" s="337"/>
      <c r="I206" s="338"/>
      <c r="J206" s="338"/>
      <c r="K206" s="338"/>
      <c r="L206" s="338"/>
      <c r="M206" s="338"/>
      <c r="N206" s="338"/>
    </row>
    <row r="207" spans="1:14" ht="25" customHeight="1" x14ac:dyDescent="0.2">
      <c r="A207" s="333"/>
      <c r="B207" s="86" t="s">
        <v>69</v>
      </c>
      <c r="C207" s="198"/>
      <c r="D207" s="197"/>
      <c r="E207" s="81" t="s">
        <v>61</v>
      </c>
      <c r="F207" s="195"/>
      <c r="G207" s="195"/>
      <c r="H207" s="339" t="str">
        <f>IF(H205="","","変化率(")</f>
        <v>変化率(</v>
      </c>
      <c r="I207" s="340"/>
      <c r="J207" s="340"/>
      <c r="K207" s="341"/>
      <c r="L207" s="341"/>
      <c r="M207" s="79" t="str">
        <f>IF(H205="","",")")</f>
        <v>)</v>
      </c>
      <c r="N207" s="199"/>
    </row>
    <row r="208" spans="1:14" ht="25" customHeight="1" x14ac:dyDescent="0.2">
      <c r="A208" s="333"/>
      <c r="B208" s="86" t="s">
        <v>70</v>
      </c>
      <c r="C208" s="198"/>
      <c r="D208" s="197"/>
      <c r="E208" s="81" t="s">
        <v>61</v>
      </c>
      <c r="F208" s="195"/>
      <c r="G208" s="195"/>
      <c r="H208" s="342"/>
      <c r="I208" s="343"/>
      <c r="J208" s="343"/>
      <c r="K208" s="344"/>
      <c r="L208" s="344"/>
      <c r="M208" s="200"/>
      <c r="N208" s="199"/>
    </row>
    <row r="209" spans="1:14" ht="25" customHeight="1" x14ac:dyDescent="0.2">
      <c r="A209" s="334"/>
      <c r="B209" s="86" t="s">
        <v>261</v>
      </c>
      <c r="C209" s="198"/>
      <c r="D209" s="197"/>
      <c r="E209" s="81" t="s">
        <v>61</v>
      </c>
      <c r="F209" s="195"/>
      <c r="G209" s="195"/>
      <c r="H209" s="342"/>
      <c r="I209" s="343"/>
      <c r="J209" s="343"/>
      <c r="K209" s="344"/>
      <c r="L209" s="344"/>
      <c r="M209" s="200"/>
      <c r="N209" s="199"/>
    </row>
    <row r="210" spans="1:14" ht="25" customHeight="1" x14ac:dyDescent="0.2">
      <c r="A210" s="91" t="s">
        <v>71</v>
      </c>
      <c r="B210" s="86" t="s">
        <v>72</v>
      </c>
      <c r="C210" s="87"/>
      <c r="D210" s="201"/>
      <c r="E210" s="81" t="s">
        <v>61</v>
      </c>
      <c r="F210" s="195"/>
      <c r="G210" s="195"/>
      <c r="H210" s="324"/>
      <c r="I210" s="325"/>
      <c r="J210" s="325"/>
      <c r="K210" s="326"/>
      <c r="L210" s="326"/>
      <c r="M210" s="202"/>
      <c r="N210" s="203"/>
    </row>
    <row r="211" spans="1:14" ht="25" customHeight="1" x14ac:dyDescent="0.2">
      <c r="A211" s="204" t="s">
        <v>73</v>
      </c>
      <c r="B211" s="86"/>
      <c r="C211" s="87"/>
      <c r="D211" s="88"/>
      <c r="E211" s="81"/>
      <c r="F211" s="89"/>
      <c r="G211" s="89"/>
      <c r="H211" s="327" t="s">
        <v>74</v>
      </c>
      <c r="I211" s="328"/>
      <c r="J211" s="328"/>
      <c r="K211" s="329"/>
      <c r="L211" s="329"/>
      <c r="M211" s="205"/>
      <c r="N211" s="206" t="s">
        <v>75</v>
      </c>
    </row>
    <row r="212" spans="1:14" ht="25" customHeight="1" x14ac:dyDescent="0.2">
      <c r="A212" s="204" t="s">
        <v>76</v>
      </c>
      <c r="B212" s="86"/>
      <c r="C212" s="87"/>
      <c r="D212" s="88"/>
      <c r="E212" s="81"/>
      <c r="F212" s="89"/>
      <c r="G212" s="89"/>
      <c r="H212" s="327" t="s">
        <v>74</v>
      </c>
      <c r="I212" s="328"/>
      <c r="J212" s="328"/>
      <c r="K212" s="329"/>
      <c r="L212" s="329"/>
      <c r="M212" s="205"/>
      <c r="N212" s="206" t="s">
        <v>75</v>
      </c>
    </row>
    <row r="213" spans="1:14" ht="25" customHeight="1" x14ac:dyDescent="0.2">
      <c r="A213" s="91" t="s">
        <v>77</v>
      </c>
      <c r="B213" s="86"/>
      <c r="C213" s="87"/>
      <c r="D213" s="88"/>
      <c r="E213" s="81"/>
      <c r="F213" s="89"/>
      <c r="G213" s="89"/>
      <c r="H213" s="327" t="s">
        <v>74</v>
      </c>
      <c r="I213" s="328"/>
      <c r="J213" s="328"/>
      <c r="K213" s="329"/>
      <c r="L213" s="329"/>
      <c r="M213" s="205"/>
      <c r="N213" s="206" t="s">
        <v>75</v>
      </c>
    </row>
    <row r="214" spans="1:14" ht="25" customHeight="1" x14ac:dyDescent="0.2">
      <c r="A214" s="91" t="s">
        <v>78</v>
      </c>
      <c r="B214" s="86"/>
      <c r="C214" s="87"/>
      <c r="D214" s="88"/>
      <c r="E214" s="81"/>
      <c r="F214" s="89"/>
      <c r="G214" s="89"/>
      <c r="H214" s="330" t="s">
        <v>79</v>
      </c>
      <c r="I214" s="331"/>
      <c r="J214" s="331"/>
      <c r="K214" s="329"/>
      <c r="L214" s="329"/>
      <c r="M214" s="207"/>
      <c r="N214" s="208" t="s">
        <v>75</v>
      </c>
    </row>
    <row r="215" spans="1:14" ht="25" customHeight="1" thickBot="1" x14ac:dyDescent="0.25">
      <c r="A215" s="101"/>
      <c r="B215" s="102"/>
      <c r="C215" s="103"/>
      <c r="D215" s="104"/>
      <c r="E215" s="105"/>
      <c r="F215" s="106"/>
      <c r="G215" s="106"/>
      <c r="H215" s="209"/>
      <c r="I215" s="210"/>
      <c r="J215" s="210"/>
      <c r="K215" s="210"/>
      <c r="L215" s="210"/>
      <c r="M215" s="210"/>
      <c r="N215" s="210"/>
    </row>
    <row r="216" spans="1:14" ht="25" customHeight="1" thickTop="1" thickBot="1" x14ac:dyDescent="0.25">
      <c r="A216" s="108" t="s">
        <v>80</v>
      </c>
      <c r="B216" s="109"/>
      <c r="C216" s="110"/>
      <c r="D216" s="111"/>
      <c r="E216" s="108"/>
      <c r="F216" s="112"/>
      <c r="G216" s="113"/>
      <c r="H216" s="211"/>
      <c r="I216" s="212"/>
      <c r="J216" s="212"/>
      <c r="K216" s="212"/>
      <c r="L216" s="212"/>
      <c r="M216" s="212"/>
      <c r="N216" s="212"/>
    </row>
    <row r="217" spans="1:14" ht="25" customHeight="1" thickTop="1" x14ac:dyDescent="0.2">
      <c r="A217" s="108" t="s">
        <v>24</v>
      </c>
      <c r="B217" s="109"/>
      <c r="C217" s="110"/>
      <c r="D217" s="111"/>
      <c r="E217" s="108"/>
      <c r="F217" s="115"/>
      <c r="G217" s="113"/>
      <c r="H217" s="322" t="s">
        <v>213</v>
      </c>
      <c r="I217" s="323"/>
      <c r="J217" s="323"/>
      <c r="K217" s="323" t="s">
        <v>208</v>
      </c>
      <c r="L217" s="323"/>
      <c r="M217" s="213"/>
      <c r="N217" s="117">
        <f>N201+1</f>
        <v>11</v>
      </c>
    </row>
    <row r="218" spans="1:14" ht="25" customHeight="1" x14ac:dyDescent="0.2">
      <c r="H218" s="200"/>
      <c r="I218" s="200"/>
      <c r="J218" s="200"/>
      <c r="K218" s="200"/>
      <c r="L218" s="200"/>
      <c r="M218" s="200"/>
      <c r="N218" s="200"/>
    </row>
    <row r="219" spans="1:14" s="192" customFormat="1" ht="25" customHeight="1" x14ac:dyDescent="0.2">
      <c r="A219" s="77" t="s">
        <v>299</v>
      </c>
      <c r="B219" s="77"/>
      <c r="C219" s="188"/>
      <c r="D219" s="189"/>
      <c r="E219" s="190"/>
      <c r="F219" s="191"/>
      <c r="G219" s="191"/>
      <c r="H219" s="317">
        <v>2</v>
      </c>
      <c r="I219" s="317"/>
      <c r="J219" s="214" t="s">
        <v>102</v>
      </c>
      <c r="K219" s="79" t="s">
        <v>210</v>
      </c>
      <c r="L219" s="79"/>
      <c r="M219" s="79"/>
      <c r="N219" s="79"/>
    </row>
    <row r="220" spans="1:14" s="74" customFormat="1" ht="25" customHeight="1" x14ac:dyDescent="0.2">
      <c r="A220" s="80" t="s">
        <v>20</v>
      </c>
      <c r="B220" s="81" t="s">
        <v>21</v>
      </c>
      <c r="C220" s="82" t="s">
        <v>22</v>
      </c>
      <c r="D220" s="83" t="s">
        <v>65</v>
      </c>
      <c r="E220" s="81" t="s">
        <v>23</v>
      </c>
      <c r="F220" s="84" t="s">
        <v>24</v>
      </c>
      <c r="G220" s="84" t="s">
        <v>25</v>
      </c>
      <c r="H220" s="318" t="s">
        <v>209</v>
      </c>
      <c r="I220" s="319"/>
      <c r="J220" s="319"/>
      <c r="K220" s="319"/>
      <c r="L220" s="319"/>
      <c r="M220" s="319"/>
      <c r="N220" s="319"/>
    </row>
    <row r="221" spans="1:14" s="74" customFormat="1" ht="25" customHeight="1" x14ac:dyDescent="0.2">
      <c r="A221" s="332" t="s">
        <v>66</v>
      </c>
      <c r="B221" s="86" t="s">
        <v>67</v>
      </c>
      <c r="C221" s="193"/>
      <c r="D221" s="201"/>
      <c r="E221" s="81" t="s">
        <v>61</v>
      </c>
      <c r="F221" s="195"/>
      <c r="G221" s="195"/>
      <c r="H221" s="335" t="s">
        <v>214</v>
      </c>
      <c r="I221" s="336"/>
      <c r="J221" s="336"/>
      <c r="K221" s="336"/>
      <c r="L221" s="336"/>
      <c r="M221" s="336"/>
      <c r="N221" s="336"/>
    </row>
    <row r="222" spans="1:14" s="74" customFormat="1" ht="25" customHeight="1" x14ac:dyDescent="0.2">
      <c r="A222" s="333"/>
      <c r="B222" s="86" t="s">
        <v>68</v>
      </c>
      <c r="C222" s="196"/>
      <c r="D222" s="201"/>
      <c r="E222" s="81" t="s">
        <v>61</v>
      </c>
      <c r="F222" s="195"/>
      <c r="G222" s="195"/>
      <c r="H222" s="337"/>
      <c r="I222" s="338"/>
      <c r="J222" s="338"/>
      <c r="K222" s="338"/>
      <c r="L222" s="338"/>
      <c r="M222" s="338"/>
      <c r="N222" s="338"/>
    </row>
    <row r="223" spans="1:14" ht="25" customHeight="1" x14ac:dyDescent="0.2">
      <c r="A223" s="333"/>
      <c r="B223" s="86" t="s">
        <v>69</v>
      </c>
      <c r="C223" s="198"/>
      <c r="D223" s="201"/>
      <c r="E223" s="81" t="s">
        <v>61</v>
      </c>
      <c r="F223" s="195"/>
      <c r="G223" s="195"/>
      <c r="H223" s="339" t="str">
        <f>IF(H221="","","変化率(")</f>
        <v>変化率(</v>
      </c>
      <c r="I223" s="340"/>
      <c r="J223" s="340"/>
      <c r="K223" s="341"/>
      <c r="L223" s="341"/>
      <c r="M223" s="79" t="str">
        <f>IF(H221="","",")")</f>
        <v>)</v>
      </c>
      <c r="N223" s="199"/>
    </row>
    <row r="224" spans="1:14" ht="25" customHeight="1" x14ac:dyDescent="0.2">
      <c r="A224" s="333"/>
      <c r="B224" s="86" t="s">
        <v>70</v>
      </c>
      <c r="C224" s="198"/>
      <c r="D224" s="201"/>
      <c r="E224" s="81" t="s">
        <v>61</v>
      </c>
      <c r="F224" s="195"/>
      <c r="G224" s="195"/>
      <c r="H224" s="342"/>
      <c r="I224" s="343"/>
      <c r="J224" s="343"/>
      <c r="K224" s="344"/>
      <c r="L224" s="344"/>
      <c r="M224" s="200"/>
      <c r="N224" s="199"/>
    </row>
    <row r="225" spans="1:14" ht="25" customHeight="1" x14ac:dyDescent="0.2">
      <c r="A225" s="334"/>
      <c r="B225" s="86" t="s">
        <v>261</v>
      </c>
      <c r="C225" s="198"/>
      <c r="D225" s="201"/>
      <c r="E225" s="81" t="s">
        <v>61</v>
      </c>
      <c r="F225" s="195"/>
      <c r="G225" s="195"/>
      <c r="H225" s="342"/>
      <c r="I225" s="343"/>
      <c r="J225" s="343"/>
      <c r="K225" s="344"/>
      <c r="L225" s="344"/>
      <c r="M225" s="200"/>
      <c r="N225" s="199"/>
    </row>
    <row r="226" spans="1:14" ht="25" customHeight="1" x14ac:dyDescent="0.2">
      <c r="A226" s="91" t="s">
        <v>71</v>
      </c>
      <c r="B226" s="86" t="s">
        <v>72</v>
      </c>
      <c r="C226" s="87"/>
      <c r="D226" s="201"/>
      <c r="E226" s="81" t="s">
        <v>61</v>
      </c>
      <c r="F226" s="195"/>
      <c r="G226" s="195"/>
      <c r="H226" s="342"/>
      <c r="I226" s="343"/>
      <c r="J226" s="343"/>
      <c r="K226" s="326"/>
      <c r="L226" s="326"/>
      <c r="M226" s="202"/>
      <c r="N226" s="203"/>
    </row>
    <row r="227" spans="1:14" ht="25" customHeight="1" x14ac:dyDescent="0.2">
      <c r="A227" s="204" t="s">
        <v>73</v>
      </c>
      <c r="B227" s="86"/>
      <c r="C227" s="87"/>
      <c r="D227" s="88"/>
      <c r="E227" s="81"/>
      <c r="F227" s="89"/>
      <c r="G227" s="89"/>
      <c r="H227" s="327" t="s">
        <v>74</v>
      </c>
      <c r="I227" s="328"/>
      <c r="J227" s="328"/>
      <c r="K227" s="329"/>
      <c r="L227" s="329"/>
      <c r="M227" s="205"/>
      <c r="N227" s="206" t="s">
        <v>75</v>
      </c>
    </row>
    <row r="228" spans="1:14" ht="25" customHeight="1" x14ac:dyDescent="0.2">
      <c r="A228" s="204" t="s">
        <v>76</v>
      </c>
      <c r="B228" s="86"/>
      <c r="C228" s="87"/>
      <c r="D228" s="88"/>
      <c r="E228" s="81"/>
      <c r="F228" s="89"/>
      <c r="G228" s="89"/>
      <c r="H228" s="327" t="s">
        <v>74</v>
      </c>
      <c r="I228" s="328"/>
      <c r="J228" s="328"/>
      <c r="K228" s="329"/>
      <c r="L228" s="329"/>
      <c r="M228" s="205"/>
      <c r="N228" s="206" t="s">
        <v>75</v>
      </c>
    </row>
    <row r="229" spans="1:14" ht="25" customHeight="1" x14ac:dyDescent="0.2">
      <c r="A229" s="91" t="s">
        <v>77</v>
      </c>
      <c r="B229" s="86"/>
      <c r="C229" s="87"/>
      <c r="D229" s="88"/>
      <c r="E229" s="81"/>
      <c r="F229" s="89"/>
      <c r="G229" s="89"/>
      <c r="H229" s="327" t="s">
        <v>74</v>
      </c>
      <c r="I229" s="328"/>
      <c r="J229" s="328"/>
      <c r="K229" s="329"/>
      <c r="L229" s="329"/>
      <c r="M229" s="205"/>
      <c r="N229" s="206" t="s">
        <v>75</v>
      </c>
    </row>
    <row r="230" spans="1:14" ht="25" customHeight="1" x14ac:dyDescent="0.2">
      <c r="A230" s="91" t="s">
        <v>78</v>
      </c>
      <c r="B230" s="86"/>
      <c r="C230" s="87"/>
      <c r="D230" s="88"/>
      <c r="E230" s="81"/>
      <c r="F230" s="89"/>
      <c r="G230" s="89"/>
      <c r="H230" s="345" t="s">
        <v>79</v>
      </c>
      <c r="I230" s="346"/>
      <c r="J230" s="346"/>
      <c r="K230" s="347"/>
      <c r="L230" s="347"/>
      <c r="M230" s="207"/>
      <c r="N230" s="208" t="s">
        <v>75</v>
      </c>
    </row>
    <row r="231" spans="1:14" ht="25" customHeight="1" thickBot="1" x14ac:dyDescent="0.25">
      <c r="A231" s="101"/>
      <c r="B231" s="102"/>
      <c r="C231" s="103"/>
      <c r="D231" s="104"/>
      <c r="E231" s="105"/>
      <c r="F231" s="106"/>
      <c r="G231" s="106"/>
      <c r="H231" s="209"/>
      <c r="I231" s="210"/>
      <c r="J231" s="210"/>
      <c r="K231" s="210"/>
      <c r="L231" s="210"/>
      <c r="M231" s="210"/>
      <c r="N231" s="210"/>
    </row>
    <row r="232" spans="1:14" ht="25" customHeight="1" thickTop="1" thickBot="1" x14ac:dyDescent="0.25">
      <c r="A232" s="108" t="s">
        <v>80</v>
      </c>
      <c r="B232" s="109"/>
      <c r="C232" s="110"/>
      <c r="D232" s="111"/>
      <c r="E232" s="108"/>
      <c r="F232" s="112"/>
      <c r="G232" s="113"/>
      <c r="H232" s="211"/>
      <c r="I232" s="212"/>
      <c r="J232" s="212"/>
      <c r="K232" s="212"/>
      <c r="L232" s="212"/>
      <c r="M232" s="212"/>
      <c r="N232" s="212"/>
    </row>
    <row r="233" spans="1:14" ht="25" customHeight="1" thickTop="1" x14ac:dyDescent="0.2">
      <c r="A233" s="108" t="s">
        <v>24</v>
      </c>
      <c r="B233" s="109"/>
      <c r="C233" s="110"/>
      <c r="D233" s="111"/>
      <c r="E233" s="108"/>
      <c r="F233" s="115"/>
      <c r="G233" s="113"/>
      <c r="H233" s="322" t="s">
        <v>215</v>
      </c>
      <c r="I233" s="323"/>
      <c r="J233" s="323"/>
      <c r="K233" s="323" t="s">
        <v>208</v>
      </c>
      <c r="L233" s="323"/>
      <c r="M233" s="213"/>
      <c r="N233" s="117">
        <f>N217+1</f>
        <v>12</v>
      </c>
    </row>
    <row r="234" spans="1:14" ht="25" customHeight="1" x14ac:dyDescent="0.2">
      <c r="H234" s="200"/>
      <c r="I234" s="200"/>
      <c r="J234" s="200"/>
      <c r="K234" s="200"/>
      <c r="L234" s="200"/>
      <c r="M234" s="200"/>
      <c r="N234" s="200"/>
    </row>
    <row r="235" spans="1:14" s="192" customFormat="1" ht="25" customHeight="1" x14ac:dyDescent="0.2">
      <c r="A235" s="77" t="s">
        <v>300</v>
      </c>
      <c r="B235" s="77"/>
      <c r="C235" s="188"/>
      <c r="D235" s="189"/>
      <c r="E235" s="190"/>
      <c r="F235" s="191"/>
      <c r="G235" s="191"/>
      <c r="H235" s="348">
        <v>1</v>
      </c>
      <c r="I235" s="348"/>
      <c r="J235" s="79" t="s">
        <v>30</v>
      </c>
      <c r="K235" s="79" t="s">
        <v>210</v>
      </c>
      <c r="L235" s="79"/>
      <c r="M235" s="79"/>
      <c r="N235" s="79"/>
    </row>
    <row r="236" spans="1:14" s="74" customFormat="1" ht="25" customHeight="1" x14ac:dyDescent="0.2">
      <c r="A236" s="80" t="s">
        <v>20</v>
      </c>
      <c r="B236" s="81" t="s">
        <v>21</v>
      </c>
      <c r="C236" s="82" t="s">
        <v>22</v>
      </c>
      <c r="D236" s="83" t="s">
        <v>65</v>
      </c>
      <c r="E236" s="81" t="s">
        <v>23</v>
      </c>
      <c r="F236" s="84" t="s">
        <v>24</v>
      </c>
      <c r="G236" s="84" t="s">
        <v>25</v>
      </c>
      <c r="H236" s="319" t="s">
        <v>209</v>
      </c>
      <c r="I236" s="319"/>
      <c r="J236" s="319"/>
      <c r="K236" s="319"/>
      <c r="L236" s="319"/>
      <c r="M236" s="319"/>
      <c r="N236" s="319"/>
    </row>
    <row r="237" spans="1:14" s="74" customFormat="1" ht="25" customHeight="1" x14ac:dyDescent="0.2">
      <c r="A237" s="349" t="s">
        <v>66</v>
      </c>
      <c r="B237" s="86" t="s">
        <v>67</v>
      </c>
      <c r="C237" s="193"/>
      <c r="D237" s="201"/>
      <c r="E237" s="81" t="s">
        <v>61</v>
      </c>
      <c r="F237" s="195"/>
      <c r="G237" s="195"/>
      <c r="H237" s="352"/>
      <c r="I237" s="352"/>
      <c r="J237" s="352"/>
      <c r="K237" s="352"/>
      <c r="L237" s="352"/>
      <c r="M237" s="352"/>
      <c r="N237" s="352"/>
    </row>
    <row r="238" spans="1:14" s="74" customFormat="1" ht="25" customHeight="1" x14ac:dyDescent="0.2">
      <c r="A238" s="350"/>
      <c r="B238" s="86" t="s">
        <v>68</v>
      </c>
      <c r="C238" s="196"/>
      <c r="D238" s="201"/>
      <c r="E238" s="81" t="s">
        <v>61</v>
      </c>
      <c r="F238" s="195"/>
      <c r="G238" s="195"/>
      <c r="H238" s="352"/>
      <c r="I238" s="352"/>
      <c r="J238" s="352"/>
      <c r="K238" s="352"/>
      <c r="L238" s="352"/>
      <c r="M238" s="352"/>
      <c r="N238" s="352"/>
    </row>
    <row r="239" spans="1:14" ht="25" customHeight="1" x14ac:dyDescent="0.2">
      <c r="A239" s="350"/>
      <c r="B239" s="86" t="s">
        <v>69</v>
      </c>
      <c r="C239" s="198"/>
      <c r="D239" s="201"/>
      <c r="E239" s="81" t="s">
        <v>61</v>
      </c>
      <c r="F239" s="195"/>
      <c r="G239" s="195"/>
      <c r="H239" s="337"/>
      <c r="I239" s="338"/>
      <c r="J239" s="338"/>
      <c r="K239" s="344"/>
      <c r="L239" s="344"/>
      <c r="M239" s="200"/>
      <c r="N239" s="199"/>
    </row>
    <row r="240" spans="1:14" ht="25" customHeight="1" x14ac:dyDescent="0.2">
      <c r="A240" s="351"/>
      <c r="B240" s="86" t="s">
        <v>70</v>
      </c>
      <c r="C240" s="87"/>
      <c r="D240" s="201"/>
      <c r="E240" s="81" t="s">
        <v>61</v>
      </c>
      <c r="F240" s="195"/>
      <c r="G240" s="195"/>
      <c r="H240" s="342"/>
      <c r="I240" s="343"/>
      <c r="J240" s="343"/>
      <c r="K240" s="344"/>
      <c r="L240" s="344"/>
      <c r="M240" s="200"/>
      <c r="N240" s="199"/>
    </row>
    <row r="241" spans="1:14" ht="25" customHeight="1" x14ac:dyDescent="0.2">
      <c r="A241" s="91" t="s">
        <v>71</v>
      </c>
      <c r="B241" s="86" t="s">
        <v>72</v>
      </c>
      <c r="C241" s="87"/>
      <c r="D241" s="201"/>
      <c r="E241" s="81" t="s">
        <v>61</v>
      </c>
      <c r="F241" s="195"/>
      <c r="G241" s="195"/>
      <c r="H241" s="324"/>
      <c r="I241" s="325"/>
      <c r="J241" s="325"/>
      <c r="K241" s="326"/>
      <c r="L241" s="326"/>
      <c r="M241" s="202"/>
      <c r="N241" s="203"/>
    </row>
    <row r="242" spans="1:14" ht="25" customHeight="1" x14ac:dyDescent="0.2">
      <c r="A242" s="204" t="s">
        <v>73</v>
      </c>
      <c r="B242" s="86"/>
      <c r="C242" s="87"/>
      <c r="D242" s="88"/>
      <c r="E242" s="81"/>
      <c r="F242" s="89"/>
      <c r="G242" s="89"/>
      <c r="H242" s="327" t="s">
        <v>74</v>
      </c>
      <c r="I242" s="328"/>
      <c r="J242" s="328"/>
      <c r="K242" s="329"/>
      <c r="L242" s="329"/>
      <c r="M242" s="205"/>
      <c r="N242" s="206" t="s">
        <v>75</v>
      </c>
    </row>
    <row r="243" spans="1:14" ht="25" customHeight="1" x14ac:dyDescent="0.2">
      <c r="A243" s="204" t="s">
        <v>76</v>
      </c>
      <c r="B243" s="86"/>
      <c r="C243" s="87"/>
      <c r="D243" s="88"/>
      <c r="E243" s="81"/>
      <c r="F243" s="89"/>
      <c r="G243" s="89"/>
      <c r="H243" s="327" t="s">
        <v>74</v>
      </c>
      <c r="I243" s="328"/>
      <c r="J243" s="328"/>
      <c r="K243" s="329"/>
      <c r="L243" s="329"/>
      <c r="M243" s="205"/>
      <c r="N243" s="206" t="s">
        <v>75</v>
      </c>
    </row>
    <row r="244" spans="1:14" ht="25" customHeight="1" x14ac:dyDescent="0.2">
      <c r="A244" s="91" t="s">
        <v>77</v>
      </c>
      <c r="B244" s="86"/>
      <c r="C244" s="87"/>
      <c r="D244" s="88"/>
      <c r="E244" s="81"/>
      <c r="F244" s="89"/>
      <c r="G244" s="89"/>
      <c r="H244" s="327" t="s">
        <v>74</v>
      </c>
      <c r="I244" s="328"/>
      <c r="J244" s="328"/>
      <c r="K244" s="329"/>
      <c r="L244" s="329"/>
      <c r="M244" s="205"/>
      <c r="N244" s="206" t="s">
        <v>75</v>
      </c>
    </row>
    <row r="245" spans="1:14" ht="25" customHeight="1" x14ac:dyDescent="0.2">
      <c r="A245" s="91" t="s">
        <v>78</v>
      </c>
      <c r="B245" s="86"/>
      <c r="C245" s="87"/>
      <c r="D245" s="88"/>
      <c r="E245" s="81"/>
      <c r="F245" s="89"/>
      <c r="G245" s="89"/>
      <c r="H245" s="345" t="s">
        <v>79</v>
      </c>
      <c r="I245" s="346"/>
      <c r="J245" s="346"/>
      <c r="K245" s="347"/>
      <c r="L245" s="347"/>
      <c r="M245" s="207"/>
      <c r="N245" s="208" t="s">
        <v>75</v>
      </c>
    </row>
    <row r="246" spans="1:14" ht="25" customHeight="1" thickBot="1" x14ac:dyDescent="0.25">
      <c r="A246" s="101"/>
      <c r="B246" s="102"/>
      <c r="C246" s="103"/>
      <c r="D246" s="104"/>
      <c r="E246" s="105"/>
      <c r="F246" s="106"/>
      <c r="G246" s="106"/>
      <c r="H246" s="209"/>
      <c r="I246" s="210"/>
      <c r="J246" s="210"/>
      <c r="K246" s="210"/>
      <c r="L246" s="210"/>
      <c r="M246" s="210"/>
      <c r="N246" s="210"/>
    </row>
    <row r="247" spans="1:14" ht="25" customHeight="1" thickTop="1" thickBot="1" x14ac:dyDescent="0.25">
      <c r="A247" s="108" t="s">
        <v>80</v>
      </c>
      <c r="B247" s="109"/>
      <c r="C247" s="110"/>
      <c r="D247" s="111"/>
      <c r="E247" s="108"/>
      <c r="F247" s="112"/>
      <c r="G247" s="113"/>
      <c r="H247" s="211"/>
      <c r="I247" s="212"/>
      <c r="J247" s="212"/>
      <c r="K247" s="212"/>
      <c r="L247" s="212"/>
      <c r="M247" s="212"/>
      <c r="N247" s="212"/>
    </row>
    <row r="248" spans="1:14" ht="25" customHeight="1" thickTop="1" x14ac:dyDescent="0.2">
      <c r="A248" s="108" t="s">
        <v>24</v>
      </c>
      <c r="B248" s="109"/>
      <c r="C248" s="110"/>
      <c r="D248" s="111"/>
      <c r="E248" s="108"/>
      <c r="F248" s="115"/>
      <c r="G248" s="113"/>
      <c r="H248" s="322" t="s">
        <v>216</v>
      </c>
      <c r="I248" s="323"/>
      <c r="J248" s="323"/>
      <c r="K248" s="323" t="s">
        <v>208</v>
      </c>
      <c r="L248" s="323"/>
      <c r="M248" s="213"/>
      <c r="N248" s="117">
        <f>N233+1</f>
        <v>13</v>
      </c>
    </row>
    <row r="249" spans="1:14" ht="25" customHeight="1" x14ac:dyDescent="0.2">
      <c r="H249" s="200"/>
      <c r="I249" s="200"/>
      <c r="J249" s="200"/>
      <c r="K249" s="200"/>
      <c r="L249" s="200"/>
      <c r="M249" s="200"/>
      <c r="N249" s="200"/>
    </row>
    <row r="250" spans="1:14" s="192" customFormat="1" ht="25" customHeight="1" x14ac:dyDescent="0.2">
      <c r="A250" s="77" t="s">
        <v>301</v>
      </c>
      <c r="B250" s="77"/>
      <c r="C250" s="188"/>
      <c r="D250" s="189"/>
      <c r="E250" s="190"/>
      <c r="F250" s="191"/>
      <c r="G250" s="191"/>
      <c r="H250" s="348">
        <v>1</v>
      </c>
      <c r="I250" s="348"/>
      <c r="J250" s="79" t="s">
        <v>30</v>
      </c>
      <c r="K250" s="79" t="s">
        <v>210</v>
      </c>
      <c r="L250" s="79"/>
      <c r="M250" s="79"/>
      <c r="N250" s="79"/>
    </row>
    <row r="251" spans="1:14" s="74" customFormat="1" ht="25" customHeight="1" x14ac:dyDescent="0.2">
      <c r="A251" s="80" t="s">
        <v>20</v>
      </c>
      <c r="B251" s="81" t="s">
        <v>21</v>
      </c>
      <c r="C251" s="82" t="s">
        <v>22</v>
      </c>
      <c r="D251" s="83" t="s">
        <v>65</v>
      </c>
      <c r="E251" s="81" t="s">
        <v>23</v>
      </c>
      <c r="F251" s="84" t="s">
        <v>24</v>
      </c>
      <c r="G251" s="84" t="s">
        <v>25</v>
      </c>
      <c r="H251" s="319" t="s">
        <v>209</v>
      </c>
      <c r="I251" s="319"/>
      <c r="J251" s="319"/>
      <c r="K251" s="319"/>
      <c r="L251" s="319"/>
      <c r="M251" s="319"/>
      <c r="N251" s="319"/>
    </row>
    <row r="252" spans="1:14" s="74" customFormat="1" ht="25" customHeight="1" x14ac:dyDescent="0.2">
      <c r="A252" s="349" t="s">
        <v>66</v>
      </c>
      <c r="B252" s="86" t="s">
        <v>67</v>
      </c>
      <c r="C252" s="193"/>
      <c r="D252" s="201"/>
      <c r="E252" s="81" t="s">
        <v>61</v>
      </c>
      <c r="F252" s="195"/>
      <c r="G252" s="195"/>
      <c r="H252" s="352"/>
      <c r="I252" s="352"/>
      <c r="J252" s="352"/>
      <c r="K252" s="352"/>
      <c r="L252" s="352"/>
      <c r="M252" s="352"/>
      <c r="N252" s="352"/>
    </row>
    <row r="253" spans="1:14" s="74" customFormat="1" ht="25" customHeight="1" x14ac:dyDescent="0.2">
      <c r="A253" s="350"/>
      <c r="B253" s="86" t="s">
        <v>68</v>
      </c>
      <c r="C253" s="196"/>
      <c r="D253" s="201"/>
      <c r="E253" s="81" t="s">
        <v>61</v>
      </c>
      <c r="F253" s="195"/>
      <c r="G253" s="195"/>
      <c r="H253" s="352"/>
      <c r="I253" s="352"/>
      <c r="J253" s="352"/>
      <c r="K253" s="352"/>
      <c r="L253" s="352"/>
      <c r="M253" s="352"/>
      <c r="N253" s="352"/>
    </row>
    <row r="254" spans="1:14" ht="25" customHeight="1" x14ac:dyDescent="0.2">
      <c r="A254" s="350"/>
      <c r="B254" s="86" t="s">
        <v>69</v>
      </c>
      <c r="C254" s="198"/>
      <c r="D254" s="201"/>
      <c r="E254" s="81" t="s">
        <v>61</v>
      </c>
      <c r="F254" s="195"/>
      <c r="G254" s="195"/>
      <c r="H254" s="337"/>
      <c r="I254" s="338"/>
      <c r="J254" s="338"/>
      <c r="K254" s="344"/>
      <c r="L254" s="344"/>
      <c r="M254" s="200"/>
      <c r="N254" s="199"/>
    </row>
    <row r="255" spans="1:14" ht="25" customHeight="1" x14ac:dyDescent="0.2">
      <c r="A255" s="351"/>
      <c r="B255" s="86" t="s">
        <v>70</v>
      </c>
      <c r="C255" s="198"/>
      <c r="D255" s="201"/>
      <c r="E255" s="81" t="s">
        <v>61</v>
      </c>
      <c r="F255" s="195"/>
      <c r="G255" s="195"/>
      <c r="H255" s="342"/>
      <c r="I255" s="343"/>
      <c r="J255" s="343"/>
      <c r="K255" s="344"/>
      <c r="L255" s="344"/>
      <c r="M255" s="200"/>
      <c r="N255" s="199"/>
    </row>
    <row r="256" spans="1:14" ht="25" customHeight="1" x14ac:dyDescent="0.2">
      <c r="A256" s="91" t="s">
        <v>71</v>
      </c>
      <c r="B256" s="86" t="s">
        <v>72</v>
      </c>
      <c r="C256" s="87"/>
      <c r="D256" s="201"/>
      <c r="E256" s="81" t="s">
        <v>61</v>
      </c>
      <c r="F256" s="195"/>
      <c r="G256" s="195"/>
      <c r="H256" s="324"/>
      <c r="I256" s="325"/>
      <c r="J256" s="325"/>
      <c r="K256" s="326"/>
      <c r="L256" s="326"/>
      <c r="M256" s="202"/>
      <c r="N256" s="203"/>
    </row>
    <row r="257" spans="1:14" ht="25" customHeight="1" x14ac:dyDescent="0.2">
      <c r="A257" s="204" t="s">
        <v>73</v>
      </c>
      <c r="B257" s="86"/>
      <c r="C257" s="87"/>
      <c r="D257" s="88"/>
      <c r="E257" s="81"/>
      <c r="F257" s="89"/>
      <c r="G257" s="89"/>
      <c r="H257" s="327" t="s">
        <v>74</v>
      </c>
      <c r="I257" s="328"/>
      <c r="J257" s="328"/>
      <c r="K257" s="329"/>
      <c r="L257" s="329"/>
      <c r="M257" s="205"/>
      <c r="N257" s="206" t="s">
        <v>75</v>
      </c>
    </row>
    <row r="258" spans="1:14" ht="25" customHeight="1" x14ac:dyDescent="0.2">
      <c r="A258" s="204" t="s">
        <v>76</v>
      </c>
      <c r="B258" s="86"/>
      <c r="C258" s="87"/>
      <c r="D258" s="88"/>
      <c r="E258" s="81"/>
      <c r="F258" s="89"/>
      <c r="G258" s="89"/>
      <c r="H258" s="327" t="s">
        <v>74</v>
      </c>
      <c r="I258" s="328"/>
      <c r="J258" s="328"/>
      <c r="K258" s="329"/>
      <c r="L258" s="329"/>
      <c r="M258" s="205"/>
      <c r="N258" s="206" t="s">
        <v>75</v>
      </c>
    </row>
    <row r="259" spans="1:14" ht="25" customHeight="1" x14ac:dyDescent="0.2">
      <c r="A259" s="91" t="s">
        <v>77</v>
      </c>
      <c r="B259" s="86"/>
      <c r="C259" s="87"/>
      <c r="D259" s="88"/>
      <c r="E259" s="81"/>
      <c r="F259" s="89"/>
      <c r="G259" s="89"/>
      <c r="H259" s="327" t="s">
        <v>74</v>
      </c>
      <c r="I259" s="328"/>
      <c r="J259" s="328"/>
      <c r="K259" s="329"/>
      <c r="L259" s="329"/>
      <c r="M259" s="205"/>
      <c r="N259" s="206" t="s">
        <v>75</v>
      </c>
    </row>
    <row r="260" spans="1:14" ht="25" customHeight="1" x14ac:dyDescent="0.2">
      <c r="A260" s="91" t="s">
        <v>78</v>
      </c>
      <c r="B260" s="86"/>
      <c r="C260" s="87"/>
      <c r="D260" s="88"/>
      <c r="E260" s="81"/>
      <c r="F260" s="89"/>
      <c r="G260" s="89"/>
      <c r="H260" s="345" t="s">
        <v>79</v>
      </c>
      <c r="I260" s="346"/>
      <c r="J260" s="346"/>
      <c r="K260" s="347"/>
      <c r="L260" s="347"/>
      <c r="M260" s="207"/>
      <c r="N260" s="208" t="s">
        <v>75</v>
      </c>
    </row>
    <row r="261" spans="1:14" ht="25" customHeight="1" thickBot="1" x14ac:dyDescent="0.25">
      <c r="A261" s="101"/>
      <c r="B261" s="102"/>
      <c r="C261" s="103"/>
      <c r="D261" s="104"/>
      <c r="E261" s="105"/>
      <c r="F261" s="106"/>
      <c r="G261" s="106"/>
      <c r="H261" s="209"/>
      <c r="I261" s="210"/>
      <c r="J261" s="210"/>
      <c r="K261" s="210"/>
      <c r="L261" s="210"/>
      <c r="M261" s="210"/>
      <c r="N261" s="210"/>
    </row>
    <row r="262" spans="1:14" ht="25" customHeight="1" thickTop="1" thickBot="1" x14ac:dyDescent="0.25">
      <c r="A262" s="108" t="s">
        <v>80</v>
      </c>
      <c r="B262" s="109"/>
      <c r="C262" s="110"/>
      <c r="D262" s="111"/>
      <c r="E262" s="108"/>
      <c r="F262" s="112"/>
      <c r="G262" s="113"/>
      <c r="H262" s="211"/>
      <c r="I262" s="212"/>
      <c r="J262" s="212"/>
      <c r="K262" s="212"/>
      <c r="L262" s="212"/>
      <c r="M262" s="212"/>
      <c r="N262" s="212"/>
    </row>
    <row r="263" spans="1:14" ht="25" customHeight="1" thickTop="1" x14ac:dyDescent="0.2">
      <c r="A263" s="108" t="s">
        <v>24</v>
      </c>
      <c r="B263" s="109"/>
      <c r="C263" s="110"/>
      <c r="D263" s="111"/>
      <c r="E263" s="108"/>
      <c r="F263" s="115"/>
      <c r="G263" s="113"/>
      <c r="H263" s="322" t="s">
        <v>216</v>
      </c>
      <c r="I263" s="323"/>
      <c r="J263" s="323"/>
      <c r="K263" s="323" t="s">
        <v>208</v>
      </c>
      <c r="L263" s="323"/>
      <c r="M263" s="213"/>
      <c r="N263" s="117">
        <f>N248+1</f>
        <v>14</v>
      </c>
    </row>
    <row r="264" spans="1:14" ht="25" customHeight="1" x14ac:dyDescent="0.2">
      <c r="H264" s="200"/>
      <c r="I264" s="200"/>
      <c r="J264" s="200"/>
      <c r="K264" s="200"/>
      <c r="L264" s="200"/>
      <c r="M264" s="200"/>
      <c r="N264" s="200"/>
    </row>
    <row r="265" spans="1:14" s="192" customFormat="1" ht="25" customHeight="1" x14ac:dyDescent="0.2">
      <c r="A265" s="77" t="s">
        <v>302</v>
      </c>
      <c r="B265" s="77"/>
      <c r="C265" s="188"/>
      <c r="D265" s="189"/>
      <c r="E265" s="190"/>
      <c r="F265" s="191"/>
      <c r="G265" s="191"/>
      <c r="H265" s="348">
        <v>300</v>
      </c>
      <c r="I265" s="348"/>
      <c r="J265" s="79" t="s">
        <v>33</v>
      </c>
      <c r="K265" s="79" t="s">
        <v>210</v>
      </c>
      <c r="L265" s="79"/>
      <c r="M265" s="79"/>
      <c r="N265" s="79"/>
    </row>
    <row r="266" spans="1:14" s="74" customFormat="1" ht="25" customHeight="1" x14ac:dyDescent="0.2">
      <c r="A266" s="80" t="s">
        <v>20</v>
      </c>
      <c r="B266" s="81" t="s">
        <v>21</v>
      </c>
      <c r="C266" s="82" t="s">
        <v>22</v>
      </c>
      <c r="D266" s="83" t="s">
        <v>65</v>
      </c>
      <c r="E266" s="81" t="s">
        <v>23</v>
      </c>
      <c r="F266" s="84" t="s">
        <v>24</v>
      </c>
      <c r="G266" s="84" t="s">
        <v>25</v>
      </c>
      <c r="H266" s="319" t="s">
        <v>209</v>
      </c>
      <c r="I266" s="319"/>
      <c r="J266" s="319"/>
      <c r="K266" s="319"/>
      <c r="L266" s="319"/>
      <c r="M266" s="319"/>
      <c r="N266" s="319"/>
    </row>
    <row r="267" spans="1:14" s="74" customFormat="1" ht="25" customHeight="1" x14ac:dyDescent="0.2">
      <c r="A267" s="349" t="s">
        <v>66</v>
      </c>
      <c r="B267" s="86" t="s">
        <v>67</v>
      </c>
      <c r="C267" s="193"/>
      <c r="D267" s="201"/>
      <c r="E267" s="81" t="s">
        <v>61</v>
      </c>
      <c r="F267" s="195"/>
      <c r="G267" s="195"/>
      <c r="H267" s="352"/>
      <c r="I267" s="352"/>
      <c r="J267" s="352"/>
      <c r="K267" s="352"/>
      <c r="L267" s="352"/>
      <c r="M267" s="352"/>
      <c r="N267" s="352"/>
    </row>
    <row r="268" spans="1:14" s="74" customFormat="1" ht="25" customHeight="1" x14ac:dyDescent="0.2">
      <c r="A268" s="350"/>
      <c r="B268" s="86" t="s">
        <v>68</v>
      </c>
      <c r="C268" s="196"/>
      <c r="D268" s="201"/>
      <c r="E268" s="81" t="s">
        <v>61</v>
      </c>
      <c r="F268" s="195"/>
      <c r="G268" s="195"/>
      <c r="H268" s="352"/>
      <c r="I268" s="352"/>
      <c r="J268" s="352"/>
      <c r="K268" s="352"/>
      <c r="L268" s="352"/>
      <c r="M268" s="352"/>
      <c r="N268" s="352"/>
    </row>
    <row r="269" spans="1:14" ht="25" customHeight="1" x14ac:dyDescent="0.2">
      <c r="A269" s="350"/>
      <c r="B269" s="86" t="s">
        <v>69</v>
      </c>
      <c r="C269" s="198"/>
      <c r="D269" s="201"/>
      <c r="E269" s="81" t="s">
        <v>61</v>
      </c>
      <c r="F269" s="195"/>
      <c r="G269" s="195"/>
      <c r="H269" s="337"/>
      <c r="I269" s="338"/>
      <c r="J269" s="338"/>
      <c r="K269" s="344"/>
      <c r="L269" s="344"/>
      <c r="M269" s="200"/>
      <c r="N269" s="199"/>
    </row>
    <row r="270" spans="1:14" ht="25" customHeight="1" x14ac:dyDescent="0.2">
      <c r="A270" s="351"/>
      <c r="B270" s="86" t="s">
        <v>70</v>
      </c>
      <c r="C270" s="198"/>
      <c r="D270" s="201"/>
      <c r="E270" s="81" t="s">
        <v>61</v>
      </c>
      <c r="F270" s="195"/>
      <c r="G270" s="195"/>
      <c r="H270" s="342"/>
      <c r="I270" s="343"/>
      <c r="J270" s="343"/>
      <c r="K270" s="344"/>
      <c r="L270" s="344"/>
      <c r="M270" s="200"/>
      <c r="N270" s="199"/>
    </row>
    <row r="271" spans="1:14" ht="25" customHeight="1" x14ac:dyDescent="0.2">
      <c r="A271" s="91" t="s">
        <v>71</v>
      </c>
      <c r="B271" s="86" t="s">
        <v>72</v>
      </c>
      <c r="C271" s="87"/>
      <c r="D271" s="201"/>
      <c r="E271" s="81" t="s">
        <v>61</v>
      </c>
      <c r="F271" s="195"/>
      <c r="G271" s="195"/>
      <c r="H271" s="324"/>
      <c r="I271" s="325"/>
      <c r="J271" s="325"/>
      <c r="K271" s="326"/>
      <c r="L271" s="326"/>
      <c r="M271" s="202"/>
      <c r="N271" s="203"/>
    </row>
    <row r="272" spans="1:14" ht="25" customHeight="1" x14ac:dyDescent="0.2">
      <c r="A272" s="204" t="s">
        <v>73</v>
      </c>
      <c r="B272" s="86"/>
      <c r="C272" s="87"/>
      <c r="D272" s="88"/>
      <c r="E272" s="81"/>
      <c r="F272" s="89"/>
      <c r="G272" s="89"/>
      <c r="H272" s="327" t="s">
        <v>74</v>
      </c>
      <c r="I272" s="328"/>
      <c r="J272" s="328"/>
      <c r="K272" s="329"/>
      <c r="L272" s="329"/>
      <c r="M272" s="205"/>
      <c r="N272" s="206" t="s">
        <v>75</v>
      </c>
    </row>
    <row r="273" spans="1:14" ht="25" customHeight="1" x14ac:dyDescent="0.2">
      <c r="A273" s="204" t="s">
        <v>76</v>
      </c>
      <c r="B273" s="86"/>
      <c r="C273" s="87"/>
      <c r="D273" s="88"/>
      <c r="E273" s="81"/>
      <c r="F273" s="89"/>
      <c r="G273" s="89"/>
      <c r="H273" s="327" t="s">
        <v>74</v>
      </c>
      <c r="I273" s="328"/>
      <c r="J273" s="328"/>
      <c r="K273" s="329"/>
      <c r="L273" s="329"/>
      <c r="M273" s="205"/>
      <c r="N273" s="206" t="s">
        <v>75</v>
      </c>
    </row>
    <row r="274" spans="1:14" ht="25" customHeight="1" x14ac:dyDescent="0.2">
      <c r="A274" s="91" t="s">
        <v>77</v>
      </c>
      <c r="B274" s="86"/>
      <c r="C274" s="87"/>
      <c r="D274" s="88"/>
      <c r="E274" s="81"/>
      <c r="F274" s="89"/>
      <c r="G274" s="89"/>
      <c r="H274" s="327" t="s">
        <v>74</v>
      </c>
      <c r="I274" s="328"/>
      <c r="J274" s="328"/>
      <c r="K274" s="329"/>
      <c r="L274" s="329"/>
      <c r="M274" s="205"/>
      <c r="N274" s="206" t="s">
        <v>75</v>
      </c>
    </row>
    <row r="275" spans="1:14" ht="25" customHeight="1" x14ac:dyDescent="0.2">
      <c r="A275" s="91" t="s">
        <v>78</v>
      </c>
      <c r="B275" s="86"/>
      <c r="C275" s="87"/>
      <c r="D275" s="88"/>
      <c r="E275" s="81"/>
      <c r="F275" s="89"/>
      <c r="G275" s="89"/>
      <c r="H275" s="345" t="s">
        <v>79</v>
      </c>
      <c r="I275" s="346"/>
      <c r="J275" s="346"/>
      <c r="K275" s="347"/>
      <c r="L275" s="347"/>
      <c r="M275" s="207"/>
      <c r="N275" s="208" t="s">
        <v>75</v>
      </c>
    </row>
    <row r="276" spans="1:14" ht="25" customHeight="1" thickBot="1" x14ac:dyDescent="0.25">
      <c r="A276" s="101"/>
      <c r="B276" s="102"/>
      <c r="C276" s="103"/>
      <c r="D276" s="104"/>
      <c r="E276" s="105"/>
      <c r="F276" s="106"/>
      <c r="G276" s="106"/>
      <c r="H276" s="209"/>
      <c r="I276" s="210"/>
      <c r="J276" s="210"/>
      <c r="K276" s="210"/>
      <c r="L276" s="210"/>
      <c r="M276" s="210"/>
      <c r="N276" s="210"/>
    </row>
    <row r="277" spans="1:14" ht="25" customHeight="1" thickTop="1" thickBot="1" x14ac:dyDescent="0.25">
      <c r="A277" s="108" t="s">
        <v>80</v>
      </c>
      <c r="B277" s="109"/>
      <c r="C277" s="110"/>
      <c r="D277" s="111"/>
      <c r="E277" s="108"/>
      <c r="F277" s="112"/>
      <c r="G277" s="113"/>
      <c r="H277" s="211"/>
      <c r="I277" s="212"/>
      <c r="J277" s="212"/>
      <c r="K277" s="212"/>
      <c r="L277" s="212"/>
      <c r="M277" s="212"/>
      <c r="N277" s="212"/>
    </row>
    <row r="278" spans="1:14" ht="25" customHeight="1" thickTop="1" x14ac:dyDescent="0.2">
      <c r="A278" s="108" t="s">
        <v>24</v>
      </c>
      <c r="B278" s="109"/>
      <c r="C278" s="110"/>
      <c r="D278" s="111"/>
      <c r="E278" s="108"/>
      <c r="F278" s="115"/>
      <c r="G278" s="113"/>
      <c r="H278" s="322" t="s">
        <v>217</v>
      </c>
      <c r="I278" s="323"/>
      <c r="J278" s="323"/>
      <c r="K278" s="323" t="s">
        <v>208</v>
      </c>
      <c r="L278" s="323"/>
      <c r="M278" s="213"/>
      <c r="N278" s="117">
        <f>N263+1</f>
        <v>15</v>
      </c>
    </row>
    <row r="279" spans="1:14" ht="25" customHeight="1" x14ac:dyDescent="0.2">
      <c r="H279" s="200"/>
      <c r="I279" s="200"/>
      <c r="J279" s="200"/>
      <c r="K279" s="200"/>
      <c r="L279" s="200"/>
      <c r="M279" s="200"/>
      <c r="N279" s="200"/>
    </row>
    <row r="280" spans="1:14" s="192" customFormat="1" ht="25" customHeight="1" x14ac:dyDescent="0.2">
      <c r="A280" s="77" t="s">
        <v>303</v>
      </c>
      <c r="B280" s="77"/>
      <c r="C280" s="188"/>
      <c r="D280" s="189"/>
      <c r="E280" s="190"/>
      <c r="F280" s="191"/>
      <c r="G280" s="191"/>
      <c r="H280" s="348">
        <v>300</v>
      </c>
      <c r="I280" s="348"/>
      <c r="J280" s="79" t="s">
        <v>33</v>
      </c>
      <c r="K280" s="79" t="s">
        <v>210</v>
      </c>
      <c r="L280" s="79"/>
      <c r="M280" s="79"/>
      <c r="N280" s="79"/>
    </row>
    <row r="281" spans="1:14" s="74" customFormat="1" ht="25" customHeight="1" x14ac:dyDescent="0.2">
      <c r="A281" s="80" t="s">
        <v>20</v>
      </c>
      <c r="B281" s="81" t="s">
        <v>21</v>
      </c>
      <c r="C281" s="82" t="s">
        <v>22</v>
      </c>
      <c r="D281" s="83" t="s">
        <v>65</v>
      </c>
      <c r="E281" s="81" t="s">
        <v>23</v>
      </c>
      <c r="F281" s="84" t="s">
        <v>24</v>
      </c>
      <c r="G281" s="84" t="s">
        <v>25</v>
      </c>
      <c r="H281" s="319" t="s">
        <v>209</v>
      </c>
      <c r="I281" s="319"/>
      <c r="J281" s="319"/>
      <c r="K281" s="319"/>
      <c r="L281" s="319"/>
      <c r="M281" s="319"/>
      <c r="N281" s="319"/>
    </row>
    <row r="282" spans="1:14" s="74" customFormat="1" ht="25" customHeight="1" x14ac:dyDescent="0.2">
      <c r="A282" s="349" t="s">
        <v>66</v>
      </c>
      <c r="B282" s="86" t="s">
        <v>67</v>
      </c>
      <c r="C282" s="193"/>
      <c r="D282" s="201"/>
      <c r="E282" s="81" t="s">
        <v>61</v>
      </c>
      <c r="F282" s="195"/>
      <c r="G282" s="195"/>
      <c r="H282" s="352"/>
      <c r="I282" s="352"/>
      <c r="J282" s="352"/>
      <c r="K282" s="352"/>
      <c r="L282" s="352"/>
      <c r="M282" s="352"/>
      <c r="N282" s="352"/>
    </row>
    <row r="283" spans="1:14" s="74" customFormat="1" ht="25" customHeight="1" x14ac:dyDescent="0.2">
      <c r="A283" s="350"/>
      <c r="B283" s="86" t="s">
        <v>68</v>
      </c>
      <c r="C283" s="196"/>
      <c r="D283" s="201"/>
      <c r="E283" s="81" t="s">
        <v>61</v>
      </c>
      <c r="F283" s="195"/>
      <c r="G283" s="195"/>
      <c r="H283" s="352"/>
      <c r="I283" s="352"/>
      <c r="J283" s="352"/>
      <c r="K283" s="352"/>
      <c r="L283" s="352"/>
      <c r="M283" s="352"/>
      <c r="N283" s="352"/>
    </row>
    <row r="284" spans="1:14" ht="25" customHeight="1" x14ac:dyDescent="0.2">
      <c r="A284" s="350"/>
      <c r="B284" s="86" t="s">
        <v>69</v>
      </c>
      <c r="C284" s="198"/>
      <c r="D284" s="201"/>
      <c r="E284" s="81" t="s">
        <v>61</v>
      </c>
      <c r="F284" s="195"/>
      <c r="G284" s="195"/>
      <c r="H284" s="337"/>
      <c r="I284" s="338"/>
      <c r="J284" s="338"/>
      <c r="K284" s="344"/>
      <c r="L284" s="344"/>
      <c r="M284" s="200"/>
      <c r="N284" s="199"/>
    </row>
    <row r="285" spans="1:14" ht="25" customHeight="1" x14ac:dyDescent="0.2">
      <c r="A285" s="351"/>
      <c r="B285" s="86" t="s">
        <v>70</v>
      </c>
      <c r="C285" s="198"/>
      <c r="D285" s="201"/>
      <c r="E285" s="81" t="s">
        <v>61</v>
      </c>
      <c r="F285" s="195"/>
      <c r="G285" s="195"/>
      <c r="H285" s="342"/>
      <c r="I285" s="343"/>
      <c r="J285" s="343"/>
      <c r="K285" s="344"/>
      <c r="L285" s="344"/>
      <c r="M285" s="200"/>
      <c r="N285" s="199"/>
    </row>
    <row r="286" spans="1:14" ht="25" customHeight="1" x14ac:dyDescent="0.2">
      <c r="A286" s="91" t="s">
        <v>71</v>
      </c>
      <c r="B286" s="86" t="s">
        <v>72</v>
      </c>
      <c r="C286" s="87"/>
      <c r="D286" s="201"/>
      <c r="E286" s="81" t="s">
        <v>61</v>
      </c>
      <c r="F286" s="195"/>
      <c r="G286" s="195"/>
      <c r="H286" s="324"/>
      <c r="I286" s="325"/>
      <c r="J286" s="325"/>
      <c r="K286" s="326"/>
      <c r="L286" s="326"/>
      <c r="M286" s="202"/>
      <c r="N286" s="203"/>
    </row>
    <row r="287" spans="1:14" ht="25" customHeight="1" x14ac:dyDescent="0.2">
      <c r="A287" s="204" t="s">
        <v>73</v>
      </c>
      <c r="B287" s="86"/>
      <c r="C287" s="87"/>
      <c r="D287" s="88"/>
      <c r="E287" s="81"/>
      <c r="F287" s="89"/>
      <c r="G287" s="89"/>
      <c r="H287" s="327" t="s">
        <v>74</v>
      </c>
      <c r="I287" s="328"/>
      <c r="J287" s="328"/>
      <c r="K287" s="329"/>
      <c r="L287" s="329"/>
      <c r="M287" s="205"/>
      <c r="N287" s="206" t="s">
        <v>75</v>
      </c>
    </row>
    <row r="288" spans="1:14" ht="25" customHeight="1" x14ac:dyDescent="0.2">
      <c r="A288" s="204" t="s">
        <v>76</v>
      </c>
      <c r="B288" s="86"/>
      <c r="C288" s="87"/>
      <c r="D288" s="88"/>
      <c r="E288" s="81"/>
      <c r="F288" s="89"/>
      <c r="G288" s="89"/>
      <c r="H288" s="327" t="s">
        <v>74</v>
      </c>
      <c r="I288" s="328"/>
      <c r="J288" s="328"/>
      <c r="K288" s="329"/>
      <c r="L288" s="329"/>
      <c r="M288" s="205"/>
      <c r="N288" s="206" t="s">
        <v>75</v>
      </c>
    </row>
    <row r="289" spans="1:14" ht="25" customHeight="1" x14ac:dyDescent="0.2">
      <c r="A289" s="91" t="s">
        <v>77</v>
      </c>
      <c r="B289" s="86"/>
      <c r="C289" s="87"/>
      <c r="D289" s="88"/>
      <c r="E289" s="81"/>
      <c r="F289" s="89"/>
      <c r="G289" s="89"/>
      <c r="H289" s="327" t="s">
        <v>74</v>
      </c>
      <c r="I289" s="328"/>
      <c r="J289" s="328"/>
      <c r="K289" s="329"/>
      <c r="L289" s="329"/>
      <c r="M289" s="205"/>
      <c r="N289" s="206" t="s">
        <v>75</v>
      </c>
    </row>
    <row r="290" spans="1:14" ht="25" customHeight="1" x14ac:dyDescent="0.2">
      <c r="A290" s="91" t="s">
        <v>78</v>
      </c>
      <c r="B290" s="86"/>
      <c r="C290" s="87"/>
      <c r="D290" s="88"/>
      <c r="E290" s="81"/>
      <c r="F290" s="89"/>
      <c r="G290" s="89"/>
      <c r="H290" s="345" t="s">
        <v>79</v>
      </c>
      <c r="I290" s="346"/>
      <c r="J290" s="346"/>
      <c r="K290" s="347"/>
      <c r="L290" s="347"/>
      <c r="M290" s="207"/>
      <c r="N290" s="208" t="s">
        <v>75</v>
      </c>
    </row>
    <row r="291" spans="1:14" ht="25" customHeight="1" thickBot="1" x14ac:dyDescent="0.25">
      <c r="A291" s="101"/>
      <c r="B291" s="102"/>
      <c r="C291" s="103"/>
      <c r="D291" s="104"/>
      <c r="E291" s="105"/>
      <c r="F291" s="106"/>
      <c r="G291" s="106"/>
      <c r="H291" s="209"/>
      <c r="I291" s="210"/>
      <c r="J291" s="210"/>
      <c r="K291" s="210"/>
      <c r="L291" s="210"/>
      <c r="M291" s="210"/>
      <c r="N291" s="210"/>
    </row>
    <row r="292" spans="1:14" ht="25" customHeight="1" thickTop="1" thickBot="1" x14ac:dyDescent="0.25">
      <c r="A292" s="108" t="s">
        <v>80</v>
      </c>
      <c r="B292" s="109"/>
      <c r="C292" s="110"/>
      <c r="D292" s="111"/>
      <c r="E292" s="108"/>
      <c r="F292" s="112"/>
      <c r="G292" s="113"/>
      <c r="H292" s="211"/>
      <c r="I292" s="212"/>
      <c r="J292" s="212"/>
      <c r="K292" s="212"/>
      <c r="L292" s="212"/>
      <c r="M292" s="212"/>
      <c r="N292" s="212"/>
    </row>
    <row r="293" spans="1:14" ht="25" customHeight="1" thickTop="1" x14ac:dyDescent="0.2">
      <c r="A293" s="108" t="s">
        <v>24</v>
      </c>
      <c r="B293" s="109"/>
      <c r="C293" s="110"/>
      <c r="D293" s="111"/>
      <c r="E293" s="108"/>
      <c r="F293" s="115"/>
      <c r="G293" s="113"/>
      <c r="H293" s="322" t="s">
        <v>217</v>
      </c>
      <c r="I293" s="323"/>
      <c r="J293" s="323"/>
      <c r="K293" s="323" t="s">
        <v>208</v>
      </c>
      <c r="L293" s="323"/>
      <c r="M293" s="213"/>
      <c r="N293" s="117">
        <f>N278+1</f>
        <v>16</v>
      </c>
    </row>
    <row r="294" spans="1:14" ht="25" customHeight="1" x14ac:dyDescent="0.2">
      <c r="H294" s="200"/>
      <c r="I294" s="200"/>
      <c r="J294" s="200"/>
      <c r="K294" s="200"/>
      <c r="L294" s="200"/>
      <c r="M294" s="200"/>
      <c r="N294" s="200"/>
    </row>
    <row r="295" spans="1:14" s="192" customFormat="1" ht="25" customHeight="1" x14ac:dyDescent="0.2">
      <c r="A295" s="77" t="s">
        <v>304</v>
      </c>
      <c r="B295" s="77"/>
      <c r="C295" s="188"/>
      <c r="D295" s="189"/>
      <c r="E295" s="190"/>
      <c r="F295" s="191"/>
      <c r="G295" s="191"/>
      <c r="H295" s="348">
        <v>100</v>
      </c>
      <c r="I295" s="348"/>
      <c r="J295" s="79" t="s">
        <v>33</v>
      </c>
      <c r="K295" s="79" t="s">
        <v>210</v>
      </c>
      <c r="L295" s="79"/>
      <c r="M295" s="79"/>
      <c r="N295" s="79"/>
    </row>
    <row r="296" spans="1:14" s="74" customFormat="1" ht="25" customHeight="1" x14ac:dyDescent="0.2">
      <c r="A296" s="80" t="s">
        <v>20</v>
      </c>
      <c r="B296" s="81" t="s">
        <v>21</v>
      </c>
      <c r="C296" s="82" t="s">
        <v>22</v>
      </c>
      <c r="D296" s="83" t="s">
        <v>65</v>
      </c>
      <c r="E296" s="81" t="s">
        <v>23</v>
      </c>
      <c r="F296" s="84" t="s">
        <v>24</v>
      </c>
      <c r="G296" s="84" t="s">
        <v>25</v>
      </c>
      <c r="H296" s="319" t="s">
        <v>209</v>
      </c>
      <c r="I296" s="319"/>
      <c r="J296" s="319"/>
      <c r="K296" s="319"/>
      <c r="L296" s="319"/>
      <c r="M296" s="319"/>
      <c r="N296" s="319"/>
    </row>
    <row r="297" spans="1:14" s="74" customFormat="1" ht="25" customHeight="1" x14ac:dyDescent="0.2">
      <c r="A297" s="349" t="s">
        <v>66</v>
      </c>
      <c r="B297" s="86" t="s">
        <v>67</v>
      </c>
      <c r="C297" s="196"/>
      <c r="D297" s="201"/>
      <c r="E297" s="81" t="s">
        <v>61</v>
      </c>
      <c r="F297" s="195"/>
      <c r="G297" s="195"/>
      <c r="H297" s="352"/>
      <c r="I297" s="352"/>
      <c r="J297" s="352"/>
      <c r="K297" s="352"/>
      <c r="L297" s="352"/>
      <c r="M297" s="352"/>
      <c r="N297" s="352"/>
    </row>
    <row r="298" spans="1:14" s="74" customFormat="1" ht="25" customHeight="1" x14ac:dyDescent="0.2">
      <c r="A298" s="350"/>
      <c r="B298" s="86" t="s">
        <v>68</v>
      </c>
      <c r="C298" s="196"/>
      <c r="D298" s="201"/>
      <c r="E298" s="81" t="s">
        <v>61</v>
      </c>
      <c r="F298" s="195"/>
      <c r="G298" s="195"/>
      <c r="H298" s="352"/>
      <c r="I298" s="352"/>
      <c r="J298" s="352"/>
      <c r="K298" s="352"/>
      <c r="L298" s="352"/>
      <c r="M298" s="352"/>
      <c r="N298" s="352"/>
    </row>
    <row r="299" spans="1:14" ht="25" customHeight="1" x14ac:dyDescent="0.2">
      <c r="A299" s="350"/>
      <c r="B299" s="86" t="s">
        <v>69</v>
      </c>
      <c r="C299" s="198"/>
      <c r="D299" s="201"/>
      <c r="E299" s="81" t="s">
        <v>61</v>
      </c>
      <c r="F299" s="195"/>
      <c r="G299" s="195"/>
      <c r="H299" s="337"/>
      <c r="I299" s="338"/>
      <c r="J299" s="338"/>
      <c r="K299" s="344"/>
      <c r="L299" s="344"/>
      <c r="M299" s="200"/>
      <c r="N299" s="199"/>
    </row>
    <row r="300" spans="1:14" ht="25" customHeight="1" x14ac:dyDescent="0.2">
      <c r="A300" s="351"/>
      <c r="B300" s="86" t="s">
        <v>70</v>
      </c>
      <c r="C300" s="198"/>
      <c r="D300" s="201"/>
      <c r="E300" s="81" t="s">
        <v>61</v>
      </c>
      <c r="F300" s="195"/>
      <c r="G300" s="195"/>
      <c r="H300" s="342"/>
      <c r="I300" s="343"/>
      <c r="J300" s="343"/>
      <c r="K300" s="344"/>
      <c r="L300" s="344"/>
      <c r="M300" s="200"/>
      <c r="N300" s="199"/>
    </row>
    <row r="301" spans="1:14" ht="25" customHeight="1" x14ac:dyDescent="0.2">
      <c r="A301" s="91" t="s">
        <v>71</v>
      </c>
      <c r="B301" s="86" t="s">
        <v>72</v>
      </c>
      <c r="C301" s="198"/>
      <c r="D301" s="201"/>
      <c r="E301" s="81" t="s">
        <v>61</v>
      </c>
      <c r="F301" s="195"/>
      <c r="G301" s="195"/>
      <c r="H301" s="324"/>
      <c r="I301" s="325"/>
      <c r="J301" s="325"/>
      <c r="K301" s="326"/>
      <c r="L301" s="326"/>
      <c r="M301" s="202"/>
      <c r="N301" s="203"/>
    </row>
    <row r="302" spans="1:14" ht="25" customHeight="1" x14ac:dyDescent="0.2">
      <c r="A302" s="204" t="s">
        <v>73</v>
      </c>
      <c r="B302" s="86"/>
      <c r="C302" s="87"/>
      <c r="D302" s="88"/>
      <c r="E302" s="81"/>
      <c r="F302" s="89"/>
      <c r="G302" s="89"/>
      <c r="H302" s="327" t="s">
        <v>74</v>
      </c>
      <c r="I302" s="328"/>
      <c r="J302" s="328"/>
      <c r="K302" s="329"/>
      <c r="L302" s="329"/>
      <c r="M302" s="205"/>
      <c r="N302" s="206" t="s">
        <v>75</v>
      </c>
    </row>
    <row r="303" spans="1:14" ht="25" customHeight="1" x14ac:dyDescent="0.2">
      <c r="A303" s="204" t="s">
        <v>76</v>
      </c>
      <c r="B303" s="86"/>
      <c r="C303" s="87"/>
      <c r="D303" s="88"/>
      <c r="E303" s="81"/>
      <c r="F303" s="89"/>
      <c r="G303" s="89"/>
      <c r="H303" s="327" t="s">
        <v>74</v>
      </c>
      <c r="I303" s="328"/>
      <c r="J303" s="328"/>
      <c r="K303" s="329"/>
      <c r="L303" s="329"/>
      <c r="M303" s="205"/>
      <c r="N303" s="206" t="s">
        <v>75</v>
      </c>
    </row>
    <row r="304" spans="1:14" ht="25" customHeight="1" x14ac:dyDescent="0.2">
      <c r="A304" s="91" t="s">
        <v>77</v>
      </c>
      <c r="B304" s="86"/>
      <c r="C304" s="87"/>
      <c r="D304" s="88"/>
      <c r="E304" s="81"/>
      <c r="F304" s="89"/>
      <c r="G304" s="89"/>
      <c r="H304" s="327" t="s">
        <v>74</v>
      </c>
      <c r="I304" s="328"/>
      <c r="J304" s="328"/>
      <c r="K304" s="329"/>
      <c r="L304" s="329"/>
      <c r="M304" s="205"/>
      <c r="N304" s="206" t="s">
        <v>75</v>
      </c>
    </row>
    <row r="305" spans="1:14" ht="25" customHeight="1" x14ac:dyDescent="0.2">
      <c r="A305" s="91" t="s">
        <v>78</v>
      </c>
      <c r="B305" s="86"/>
      <c r="C305" s="87"/>
      <c r="D305" s="88"/>
      <c r="E305" s="81"/>
      <c r="F305" s="89"/>
      <c r="G305" s="89"/>
      <c r="H305" s="345" t="s">
        <v>79</v>
      </c>
      <c r="I305" s="346"/>
      <c r="J305" s="346"/>
      <c r="K305" s="347"/>
      <c r="L305" s="347"/>
      <c r="M305" s="207"/>
      <c r="N305" s="208" t="s">
        <v>75</v>
      </c>
    </row>
    <row r="306" spans="1:14" ht="25" customHeight="1" thickBot="1" x14ac:dyDescent="0.25">
      <c r="A306" s="101"/>
      <c r="B306" s="102"/>
      <c r="C306" s="103"/>
      <c r="D306" s="104"/>
      <c r="E306" s="105"/>
      <c r="F306" s="106"/>
      <c r="G306" s="106"/>
      <c r="H306" s="209"/>
      <c r="I306" s="210"/>
      <c r="J306" s="210"/>
      <c r="K306" s="210"/>
      <c r="L306" s="210"/>
      <c r="M306" s="210"/>
      <c r="N306" s="210"/>
    </row>
    <row r="307" spans="1:14" ht="25" customHeight="1" thickTop="1" thickBot="1" x14ac:dyDescent="0.25">
      <c r="A307" s="108" t="s">
        <v>80</v>
      </c>
      <c r="B307" s="109"/>
      <c r="C307" s="110"/>
      <c r="D307" s="111"/>
      <c r="E307" s="108"/>
      <c r="F307" s="112"/>
      <c r="G307" s="113"/>
      <c r="H307" s="211"/>
      <c r="I307" s="212"/>
      <c r="J307" s="212"/>
      <c r="K307" s="212"/>
      <c r="L307" s="212"/>
      <c r="M307" s="212"/>
      <c r="N307" s="212"/>
    </row>
    <row r="308" spans="1:14" ht="25" customHeight="1" thickTop="1" x14ac:dyDescent="0.2">
      <c r="A308" s="108" t="s">
        <v>24</v>
      </c>
      <c r="B308" s="109"/>
      <c r="C308" s="110"/>
      <c r="D308" s="111"/>
      <c r="E308" s="108"/>
      <c r="F308" s="115"/>
      <c r="G308" s="113"/>
      <c r="H308" s="322" t="s">
        <v>217</v>
      </c>
      <c r="I308" s="323"/>
      <c r="J308" s="323"/>
      <c r="K308" s="323" t="s">
        <v>208</v>
      </c>
      <c r="L308" s="323"/>
      <c r="M308" s="213"/>
      <c r="N308" s="117">
        <f>N293+1</f>
        <v>17</v>
      </c>
    </row>
    <row r="309" spans="1:14" ht="25" customHeight="1" x14ac:dyDescent="0.2">
      <c r="H309" s="200"/>
      <c r="I309" s="200"/>
      <c r="J309" s="200"/>
      <c r="K309" s="200"/>
      <c r="L309" s="200"/>
      <c r="M309" s="200"/>
      <c r="N309" s="200"/>
    </row>
    <row r="310" spans="1:14" s="192" customFormat="1" ht="25" customHeight="1" x14ac:dyDescent="0.2">
      <c r="A310" s="77" t="s">
        <v>305</v>
      </c>
      <c r="B310" s="77"/>
      <c r="C310" s="188"/>
      <c r="D310" s="189"/>
      <c r="E310" s="190"/>
      <c r="F310" s="191"/>
      <c r="G310" s="191"/>
      <c r="H310" s="348">
        <v>1</v>
      </c>
      <c r="I310" s="348"/>
      <c r="J310" s="79" t="s">
        <v>218</v>
      </c>
      <c r="K310" s="79" t="s">
        <v>210</v>
      </c>
      <c r="L310" s="79"/>
      <c r="M310" s="79"/>
      <c r="N310" s="79"/>
    </row>
    <row r="311" spans="1:14" s="74" customFormat="1" ht="25" customHeight="1" x14ac:dyDescent="0.2">
      <c r="A311" s="80" t="s">
        <v>20</v>
      </c>
      <c r="B311" s="81" t="s">
        <v>21</v>
      </c>
      <c r="C311" s="82" t="s">
        <v>22</v>
      </c>
      <c r="D311" s="83" t="s">
        <v>65</v>
      </c>
      <c r="E311" s="81" t="s">
        <v>23</v>
      </c>
      <c r="F311" s="84" t="s">
        <v>24</v>
      </c>
      <c r="G311" s="84" t="s">
        <v>25</v>
      </c>
      <c r="H311" s="319" t="s">
        <v>209</v>
      </c>
      <c r="I311" s="319"/>
      <c r="J311" s="319"/>
      <c r="K311" s="319"/>
      <c r="L311" s="319"/>
      <c r="M311" s="319"/>
      <c r="N311" s="319"/>
    </row>
    <row r="312" spans="1:14" s="74" customFormat="1" ht="25" customHeight="1" x14ac:dyDescent="0.2">
      <c r="A312" s="349" t="s">
        <v>66</v>
      </c>
      <c r="B312" s="86" t="s">
        <v>67</v>
      </c>
      <c r="C312" s="193"/>
      <c r="D312" s="201"/>
      <c r="E312" s="81" t="s">
        <v>61</v>
      </c>
      <c r="F312" s="195"/>
      <c r="G312" s="195"/>
      <c r="H312" s="352"/>
      <c r="I312" s="352"/>
      <c r="J312" s="352"/>
      <c r="K312" s="352"/>
      <c r="L312" s="352"/>
      <c r="M312" s="352"/>
      <c r="N312" s="352"/>
    </row>
    <row r="313" spans="1:14" s="74" customFormat="1" ht="25" customHeight="1" x14ac:dyDescent="0.2">
      <c r="A313" s="350"/>
      <c r="B313" s="86" t="s">
        <v>68</v>
      </c>
      <c r="C313" s="193"/>
      <c r="D313" s="201"/>
      <c r="E313" s="81" t="s">
        <v>61</v>
      </c>
      <c r="F313" s="195"/>
      <c r="G313" s="195"/>
      <c r="H313" s="352"/>
      <c r="I313" s="352"/>
      <c r="J313" s="352"/>
      <c r="K313" s="352"/>
      <c r="L313" s="352"/>
      <c r="M313" s="352"/>
      <c r="N313" s="352"/>
    </row>
    <row r="314" spans="1:14" ht="25" customHeight="1" x14ac:dyDescent="0.2">
      <c r="A314" s="350"/>
      <c r="B314" s="86" t="s">
        <v>69</v>
      </c>
      <c r="C314" s="198"/>
      <c r="D314" s="201"/>
      <c r="E314" s="81" t="s">
        <v>61</v>
      </c>
      <c r="F314" s="195"/>
      <c r="G314" s="195"/>
      <c r="H314" s="337"/>
      <c r="I314" s="338"/>
      <c r="J314" s="338"/>
      <c r="K314" s="344"/>
      <c r="L314" s="344"/>
      <c r="M314" s="200"/>
      <c r="N314" s="199"/>
    </row>
    <row r="315" spans="1:14" ht="25" customHeight="1" x14ac:dyDescent="0.2">
      <c r="A315" s="351"/>
      <c r="B315" s="86" t="s">
        <v>70</v>
      </c>
      <c r="C315" s="87"/>
      <c r="D315" s="201"/>
      <c r="E315" s="81" t="s">
        <v>61</v>
      </c>
      <c r="F315" s="195"/>
      <c r="G315" s="195"/>
      <c r="H315" s="342"/>
      <c r="I315" s="343"/>
      <c r="J315" s="343"/>
      <c r="K315" s="344"/>
      <c r="L315" s="344"/>
      <c r="M315" s="200"/>
      <c r="N315" s="199"/>
    </row>
    <row r="316" spans="1:14" ht="25" customHeight="1" x14ac:dyDescent="0.2">
      <c r="A316" s="91" t="s">
        <v>71</v>
      </c>
      <c r="B316" s="86" t="s">
        <v>72</v>
      </c>
      <c r="C316" s="87"/>
      <c r="D316" s="201"/>
      <c r="E316" s="81" t="s">
        <v>61</v>
      </c>
      <c r="F316" s="195"/>
      <c r="G316" s="195"/>
      <c r="H316" s="324"/>
      <c r="I316" s="325"/>
      <c r="J316" s="325"/>
      <c r="K316" s="326"/>
      <c r="L316" s="326"/>
      <c r="M316" s="202"/>
      <c r="N316" s="203"/>
    </row>
    <row r="317" spans="1:14" ht="25" customHeight="1" x14ac:dyDescent="0.2">
      <c r="A317" s="204" t="s">
        <v>73</v>
      </c>
      <c r="B317" s="86"/>
      <c r="C317" s="87"/>
      <c r="D317" s="88"/>
      <c r="E317" s="81"/>
      <c r="F317" s="89"/>
      <c r="G317" s="89"/>
      <c r="H317" s="327" t="s">
        <v>74</v>
      </c>
      <c r="I317" s="328"/>
      <c r="J317" s="328"/>
      <c r="K317" s="329"/>
      <c r="L317" s="329"/>
      <c r="M317" s="205"/>
      <c r="N317" s="206" t="s">
        <v>75</v>
      </c>
    </row>
    <row r="318" spans="1:14" ht="25" customHeight="1" x14ac:dyDescent="0.2">
      <c r="A318" s="204" t="s">
        <v>76</v>
      </c>
      <c r="B318" s="86"/>
      <c r="C318" s="87"/>
      <c r="D318" s="88"/>
      <c r="E318" s="81"/>
      <c r="F318" s="89"/>
      <c r="G318" s="89"/>
      <c r="H318" s="327" t="s">
        <v>74</v>
      </c>
      <c r="I318" s="328"/>
      <c r="J318" s="328"/>
      <c r="K318" s="329"/>
      <c r="L318" s="329"/>
      <c r="M318" s="205"/>
      <c r="N318" s="206" t="s">
        <v>75</v>
      </c>
    </row>
    <row r="319" spans="1:14" ht="25" customHeight="1" x14ac:dyDescent="0.2">
      <c r="A319" s="91" t="s">
        <v>77</v>
      </c>
      <c r="B319" s="86"/>
      <c r="C319" s="87"/>
      <c r="D319" s="88"/>
      <c r="E319" s="81"/>
      <c r="F319" s="89"/>
      <c r="G319" s="89"/>
      <c r="H319" s="327" t="s">
        <v>74</v>
      </c>
      <c r="I319" s="328"/>
      <c r="J319" s="328"/>
      <c r="K319" s="329"/>
      <c r="L319" s="329"/>
      <c r="M319" s="205"/>
      <c r="N319" s="206" t="s">
        <v>75</v>
      </c>
    </row>
    <row r="320" spans="1:14" ht="25" customHeight="1" x14ac:dyDescent="0.2">
      <c r="A320" s="91" t="s">
        <v>78</v>
      </c>
      <c r="B320" s="86"/>
      <c r="C320" s="87"/>
      <c r="D320" s="88"/>
      <c r="E320" s="81"/>
      <c r="F320" s="89"/>
      <c r="G320" s="89"/>
      <c r="H320" s="345" t="s">
        <v>79</v>
      </c>
      <c r="I320" s="346"/>
      <c r="J320" s="346"/>
      <c r="K320" s="347"/>
      <c r="L320" s="347"/>
      <c r="M320" s="207"/>
      <c r="N320" s="208" t="s">
        <v>75</v>
      </c>
    </row>
    <row r="321" spans="1:14" ht="25" customHeight="1" thickBot="1" x14ac:dyDescent="0.25">
      <c r="A321" s="101"/>
      <c r="B321" s="102"/>
      <c r="C321" s="103"/>
      <c r="D321" s="104"/>
      <c r="E321" s="105"/>
      <c r="F321" s="106"/>
      <c r="G321" s="106"/>
      <c r="H321" s="209"/>
      <c r="I321" s="210"/>
      <c r="J321" s="210"/>
      <c r="K321" s="210"/>
      <c r="L321" s="210"/>
      <c r="M321" s="210"/>
      <c r="N321" s="210"/>
    </row>
    <row r="322" spans="1:14" ht="25" customHeight="1" thickTop="1" thickBot="1" x14ac:dyDescent="0.25">
      <c r="A322" s="108" t="s">
        <v>80</v>
      </c>
      <c r="B322" s="109"/>
      <c r="C322" s="110"/>
      <c r="D322" s="111"/>
      <c r="E322" s="108"/>
      <c r="F322" s="112"/>
      <c r="G322" s="113"/>
      <c r="H322" s="211"/>
      <c r="I322" s="212"/>
      <c r="J322" s="212"/>
      <c r="K322" s="212"/>
      <c r="L322" s="212"/>
      <c r="M322" s="212"/>
      <c r="N322" s="212"/>
    </row>
    <row r="323" spans="1:14" ht="25" customHeight="1" thickTop="1" x14ac:dyDescent="0.2">
      <c r="A323" s="108" t="s">
        <v>24</v>
      </c>
      <c r="B323" s="109"/>
      <c r="C323" s="110"/>
      <c r="D323" s="111"/>
      <c r="E323" s="108"/>
      <c r="F323" s="115"/>
      <c r="G323" s="113"/>
      <c r="H323" s="322" t="s">
        <v>219</v>
      </c>
      <c r="I323" s="323"/>
      <c r="J323" s="323"/>
      <c r="K323" s="323" t="s">
        <v>208</v>
      </c>
      <c r="L323" s="323"/>
      <c r="M323" s="213"/>
      <c r="N323" s="117">
        <f>N308+1</f>
        <v>18</v>
      </c>
    </row>
    <row r="324" spans="1:14" ht="25" customHeight="1" x14ac:dyDescent="0.2">
      <c r="H324" s="200"/>
      <c r="I324" s="200"/>
      <c r="J324" s="200"/>
      <c r="K324" s="200"/>
      <c r="L324" s="200"/>
      <c r="M324" s="200"/>
      <c r="N324" s="200"/>
    </row>
    <row r="325" spans="1:14" s="192" customFormat="1" ht="25" customHeight="1" x14ac:dyDescent="0.2">
      <c r="A325" s="77" t="s">
        <v>306</v>
      </c>
      <c r="B325" s="77"/>
      <c r="C325" s="188"/>
      <c r="D325" s="189"/>
      <c r="E325" s="190"/>
      <c r="F325" s="191"/>
      <c r="G325" s="191"/>
      <c r="H325" s="348">
        <v>100</v>
      </c>
      <c r="I325" s="348"/>
      <c r="J325" s="79" t="s">
        <v>38</v>
      </c>
      <c r="K325" s="79" t="s">
        <v>210</v>
      </c>
      <c r="L325" s="79"/>
      <c r="M325" s="79"/>
      <c r="N325" s="79"/>
    </row>
    <row r="326" spans="1:14" s="74" customFormat="1" ht="25" customHeight="1" x14ac:dyDescent="0.2">
      <c r="A326" s="80" t="s">
        <v>20</v>
      </c>
      <c r="B326" s="81" t="s">
        <v>21</v>
      </c>
      <c r="C326" s="82" t="s">
        <v>22</v>
      </c>
      <c r="D326" s="83" t="s">
        <v>65</v>
      </c>
      <c r="E326" s="81" t="s">
        <v>23</v>
      </c>
      <c r="F326" s="84" t="s">
        <v>24</v>
      </c>
      <c r="G326" s="84" t="s">
        <v>25</v>
      </c>
      <c r="H326" s="319" t="s">
        <v>209</v>
      </c>
      <c r="I326" s="319"/>
      <c r="J326" s="319"/>
      <c r="K326" s="319"/>
      <c r="L326" s="319"/>
      <c r="M326" s="319"/>
      <c r="N326" s="319"/>
    </row>
    <row r="327" spans="1:14" s="74" customFormat="1" ht="25" customHeight="1" x14ac:dyDescent="0.2">
      <c r="A327" s="349" t="s">
        <v>66</v>
      </c>
      <c r="B327" s="86" t="s">
        <v>67</v>
      </c>
      <c r="C327" s="193"/>
      <c r="D327" s="201"/>
      <c r="E327" s="81" t="s">
        <v>61</v>
      </c>
      <c r="F327" s="195"/>
      <c r="G327" s="195"/>
      <c r="H327" s="352"/>
      <c r="I327" s="352"/>
      <c r="J327" s="352"/>
      <c r="K327" s="352"/>
      <c r="L327" s="352"/>
      <c r="M327" s="352"/>
      <c r="N327" s="352"/>
    </row>
    <row r="328" spans="1:14" s="74" customFormat="1" ht="25" customHeight="1" x14ac:dyDescent="0.2">
      <c r="A328" s="350"/>
      <c r="B328" s="86" t="s">
        <v>68</v>
      </c>
      <c r="C328" s="193"/>
      <c r="D328" s="201"/>
      <c r="E328" s="81" t="s">
        <v>61</v>
      </c>
      <c r="F328" s="195"/>
      <c r="G328" s="195"/>
      <c r="H328" s="352"/>
      <c r="I328" s="352"/>
      <c r="J328" s="352"/>
      <c r="K328" s="352"/>
      <c r="L328" s="352"/>
      <c r="M328" s="352"/>
      <c r="N328" s="352"/>
    </row>
    <row r="329" spans="1:14" ht="25" customHeight="1" x14ac:dyDescent="0.2">
      <c r="A329" s="350"/>
      <c r="B329" s="86" t="s">
        <v>69</v>
      </c>
      <c r="C329" s="198"/>
      <c r="D329" s="201"/>
      <c r="E329" s="81" t="s">
        <v>61</v>
      </c>
      <c r="F329" s="195"/>
      <c r="G329" s="195"/>
      <c r="H329" s="337"/>
      <c r="I329" s="338"/>
      <c r="J329" s="338"/>
      <c r="K329" s="344"/>
      <c r="L329" s="344"/>
      <c r="M329" s="200"/>
      <c r="N329" s="199"/>
    </row>
    <row r="330" spans="1:14" ht="25" customHeight="1" x14ac:dyDescent="0.2">
      <c r="A330" s="351"/>
      <c r="B330" s="86" t="s">
        <v>70</v>
      </c>
      <c r="C330" s="198"/>
      <c r="D330" s="201"/>
      <c r="E330" s="81" t="s">
        <v>61</v>
      </c>
      <c r="F330" s="195"/>
      <c r="G330" s="195"/>
      <c r="H330" s="342"/>
      <c r="I330" s="343"/>
      <c r="J330" s="343"/>
      <c r="K330" s="344"/>
      <c r="L330" s="344"/>
      <c r="M330" s="200"/>
      <c r="N330" s="199"/>
    </row>
    <row r="331" spans="1:14" ht="25" customHeight="1" x14ac:dyDescent="0.2">
      <c r="A331" s="91" t="s">
        <v>71</v>
      </c>
      <c r="B331" s="86" t="s">
        <v>72</v>
      </c>
      <c r="C331" s="87"/>
      <c r="D331" s="201"/>
      <c r="E331" s="81" t="s">
        <v>61</v>
      </c>
      <c r="F331" s="195"/>
      <c r="G331" s="195"/>
      <c r="H331" s="324"/>
      <c r="I331" s="325"/>
      <c r="J331" s="325"/>
      <c r="K331" s="326"/>
      <c r="L331" s="326"/>
      <c r="M331" s="202"/>
      <c r="N331" s="203"/>
    </row>
    <row r="332" spans="1:14" ht="25" customHeight="1" x14ac:dyDescent="0.2">
      <c r="A332" s="204" t="s">
        <v>73</v>
      </c>
      <c r="B332" s="86"/>
      <c r="C332" s="87"/>
      <c r="D332" s="88"/>
      <c r="E332" s="81"/>
      <c r="F332" s="89"/>
      <c r="G332" s="89"/>
      <c r="H332" s="327" t="s">
        <v>74</v>
      </c>
      <c r="I332" s="328"/>
      <c r="J332" s="328"/>
      <c r="K332" s="329"/>
      <c r="L332" s="329"/>
      <c r="M332" s="205"/>
      <c r="N332" s="206" t="s">
        <v>75</v>
      </c>
    </row>
    <row r="333" spans="1:14" ht="25" customHeight="1" x14ac:dyDescent="0.2">
      <c r="A333" s="204" t="s">
        <v>76</v>
      </c>
      <c r="B333" s="86"/>
      <c r="C333" s="87"/>
      <c r="D333" s="88"/>
      <c r="E333" s="81"/>
      <c r="F333" s="89"/>
      <c r="G333" s="89"/>
      <c r="H333" s="327" t="s">
        <v>74</v>
      </c>
      <c r="I333" s="328"/>
      <c r="J333" s="328"/>
      <c r="K333" s="329"/>
      <c r="L333" s="329"/>
      <c r="M333" s="205"/>
      <c r="N333" s="206" t="s">
        <v>75</v>
      </c>
    </row>
    <row r="334" spans="1:14" ht="25" customHeight="1" x14ac:dyDescent="0.2">
      <c r="A334" s="91" t="s">
        <v>77</v>
      </c>
      <c r="B334" s="86"/>
      <c r="C334" s="87"/>
      <c r="D334" s="88"/>
      <c r="E334" s="81"/>
      <c r="F334" s="89"/>
      <c r="G334" s="89"/>
      <c r="H334" s="327" t="s">
        <v>74</v>
      </c>
      <c r="I334" s="328"/>
      <c r="J334" s="328"/>
      <c r="K334" s="329"/>
      <c r="L334" s="329"/>
      <c r="M334" s="205"/>
      <c r="N334" s="206" t="s">
        <v>75</v>
      </c>
    </row>
    <row r="335" spans="1:14" ht="25" customHeight="1" x14ac:dyDescent="0.2">
      <c r="A335" s="91" t="s">
        <v>78</v>
      </c>
      <c r="B335" s="86"/>
      <c r="C335" s="87"/>
      <c r="D335" s="88"/>
      <c r="E335" s="81"/>
      <c r="F335" s="89"/>
      <c r="G335" s="89"/>
      <c r="H335" s="345" t="s">
        <v>79</v>
      </c>
      <c r="I335" s="346"/>
      <c r="J335" s="346"/>
      <c r="K335" s="347"/>
      <c r="L335" s="347"/>
      <c r="M335" s="207"/>
      <c r="N335" s="208" t="s">
        <v>75</v>
      </c>
    </row>
    <row r="336" spans="1:14" ht="25" customHeight="1" thickBot="1" x14ac:dyDescent="0.25">
      <c r="A336" s="101"/>
      <c r="B336" s="102"/>
      <c r="C336" s="103"/>
      <c r="D336" s="104"/>
      <c r="E336" s="105"/>
      <c r="F336" s="106"/>
      <c r="G336" s="106"/>
      <c r="H336" s="209"/>
      <c r="I336" s="210"/>
      <c r="J336" s="210"/>
      <c r="K336" s="210"/>
      <c r="L336" s="210"/>
      <c r="M336" s="210"/>
      <c r="N336" s="210"/>
    </row>
    <row r="337" spans="1:14" ht="25" customHeight="1" thickTop="1" thickBot="1" x14ac:dyDescent="0.25">
      <c r="A337" s="108" t="s">
        <v>80</v>
      </c>
      <c r="B337" s="109"/>
      <c r="C337" s="110"/>
      <c r="D337" s="111"/>
      <c r="E337" s="108"/>
      <c r="F337" s="112"/>
      <c r="G337" s="113"/>
      <c r="H337" s="211"/>
      <c r="I337" s="212"/>
      <c r="J337" s="212"/>
      <c r="K337" s="212"/>
      <c r="L337" s="212"/>
      <c r="M337" s="212"/>
      <c r="N337" s="212"/>
    </row>
    <row r="338" spans="1:14" ht="25" customHeight="1" thickTop="1" x14ac:dyDescent="0.2">
      <c r="A338" s="108" t="s">
        <v>24</v>
      </c>
      <c r="B338" s="109"/>
      <c r="C338" s="110"/>
      <c r="D338" s="111"/>
      <c r="E338" s="108"/>
      <c r="F338" s="115"/>
      <c r="G338" s="113"/>
      <c r="H338" s="322" t="s">
        <v>220</v>
      </c>
      <c r="I338" s="323"/>
      <c r="J338" s="323"/>
      <c r="K338" s="323" t="s">
        <v>208</v>
      </c>
      <c r="L338" s="323"/>
      <c r="M338" s="213"/>
      <c r="N338" s="117">
        <f>N323+1</f>
        <v>19</v>
      </c>
    </row>
    <row r="339" spans="1:14" ht="25" customHeight="1" x14ac:dyDescent="0.2">
      <c r="H339" s="200"/>
      <c r="I339" s="200"/>
      <c r="J339" s="200"/>
      <c r="K339" s="200"/>
      <c r="L339" s="200"/>
      <c r="M339" s="200"/>
      <c r="N339" s="200"/>
    </row>
    <row r="340" spans="1:14" s="192" customFormat="1" ht="25" customHeight="1" x14ac:dyDescent="0.2">
      <c r="A340" s="77" t="s">
        <v>307</v>
      </c>
      <c r="B340" s="77"/>
      <c r="C340" s="188"/>
      <c r="D340" s="189"/>
      <c r="E340" s="190"/>
      <c r="F340" s="191"/>
      <c r="G340" s="191"/>
      <c r="H340" s="348">
        <v>1</v>
      </c>
      <c r="I340" s="348"/>
      <c r="J340" s="79" t="s">
        <v>218</v>
      </c>
      <c r="K340" s="79" t="s">
        <v>210</v>
      </c>
      <c r="L340" s="79"/>
      <c r="M340" s="79"/>
      <c r="N340" s="79"/>
    </row>
    <row r="341" spans="1:14" s="74" customFormat="1" ht="25" customHeight="1" x14ac:dyDescent="0.2">
      <c r="A341" s="80" t="s">
        <v>20</v>
      </c>
      <c r="B341" s="81" t="s">
        <v>21</v>
      </c>
      <c r="C341" s="82" t="s">
        <v>22</v>
      </c>
      <c r="D341" s="83" t="s">
        <v>65</v>
      </c>
      <c r="E341" s="81" t="s">
        <v>23</v>
      </c>
      <c r="F341" s="84" t="s">
        <v>24</v>
      </c>
      <c r="G341" s="84" t="s">
        <v>25</v>
      </c>
      <c r="H341" s="319" t="s">
        <v>209</v>
      </c>
      <c r="I341" s="319"/>
      <c r="J341" s="319"/>
      <c r="K341" s="319"/>
      <c r="L341" s="319"/>
      <c r="M341" s="319"/>
      <c r="N341" s="319"/>
    </row>
    <row r="342" spans="1:14" s="74" customFormat="1" ht="25" customHeight="1" x14ac:dyDescent="0.2">
      <c r="A342" s="349" t="s">
        <v>66</v>
      </c>
      <c r="B342" s="86" t="s">
        <v>67</v>
      </c>
      <c r="C342" s="193"/>
      <c r="D342" s="201"/>
      <c r="E342" s="81" t="s">
        <v>61</v>
      </c>
      <c r="F342" s="195"/>
      <c r="G342" s="195"/>
      <c r="H342" s="352"/>
      <c r="I342" s="352"/>
      <c r="J342" s="352"/>
      <c r="K342" s="352"/>
      <c r="L342" s="352"/>
      <c r="M342" s="352"/>
      <c r="N342" s="352"/>
    </row>
    <row r="343" spans="1:14" s="74" customFormat="1" ht="25" customHeight="1" x14ac:dyDescent="0.2">
      <c r="A343" s="350"/>
      <c r="B343" s="86" t="s">
        <v>68</v>
      </c>
      <c r="C343" s="196"/>
      <c r="D343" s="201"/>
      <c r="E343" s="81" t="s">
        <v>61</v>
      </c>
      <c r="F343" s="195"/>
      <c r="G343" s="195"/>
      <c r="H343" s="352"/>
      <c r="I343" s="352"/>
      <c r="J343" s="352"/>
      <c r="K343" s="352"/>
      <c r="L343" s="352"/>
      <c r="M343" s="352"/>
      <c r="N343" s="352"/>
    </row>
    <row r="344" spans="1:14" ht="25" customHeight="1" x14ac:dyDescent="0.2">
      <c r="A344" s="350"/>
      <c r="B344" s="86" t="s">
        <v>69</v>
      </c>
      <c r="C344" s="198"/>
      <c r="D344" s="201"/>
      <c r="E344" s="81" t="s">
        <v>61</v>
      </c>
      <c r="F344" s="195"/>
      <c r="G344" s="195"/>
      <c r="H344" s="337"/>
      <c r="I344" s="338"/>
      <c r="J344" s="338"/>
      <c r="K344" s="344"/>
      <c r="L344" s="344"/>
      <c r="M344" s="200"/>
      <c r="N344" s="199"/>
    </row>
    <row r="345" spans="1:14" ht="25" customHeight="1" x14ac:dyDescent="0.2">
      <c r="A345" s="351"/>
      <c r="B345" s="86" t="s">
        <v>70</v>
      </c>
      <c r="C345" s="198"/>
      <c r="D345" s="201"/>
      <c r="E345" s="81" t="s">
        <v>61</v>
      </c>
      <c r="F345" s="195"/>
      <c r="G345" s="195"/>
      <c r="H345" s="342"/>
      <c r="I345" s="343"/>
      <c r="J345" s="343"/>
      <c r="K345" s="344"/>
      <c r="L345" s="344"/>
      <c r="M345" s="200"/>
      <c r="N345" s="199"/>
    </row>
    <row r="346" spans="1:14" ht="25" customHeight="1" x14ac:dyDescent="0.2">
      <c r="A346" s="91" t="s">
        <v>71</v>
      </c>
      <c r="B346" s="86" t="s">
        <v>72</v>
      </c>
      <c r="C346" s="87"/>
      <c r="D346" s="201"/>
      <c r="E346" s="81" t="s">
        <v>61</v>
      </c>
      <c r="F346" s="195"/>
      <c r="G346" s="195"/>
      <c r="H346" s="324"/>
      <c r="I346" s="325"/>
      <c r="J346" s="325"/>
      <c r="K346" s="326"/>
      <c r="L346" s="326"/>
      <c r="M346" s="202"/>
      <c r="N346" s="203"/>
    </row>
    <row r="347" spans="1:14" ht="25" customHeight="1" x14ac:dyDescent="0.2">
      <c r="A347" s="204" t="s">
        <v>73</v>
      </c>
      <c r="B347" s="86"/>
      <c r="C347" s="87"/>
      <c r="D347" s="88"/>
      <c r="E347" s="81"/>
      <c r="F347" s="89"/>
      <c r="G347" s="89"/>
      <c r="H347" s="327" t="s">
        <v>74</v>
      </c>
      <c r="I347" s="328"/>
      <c r="J347" s="328"/>
      <c r="K347" s="329"/>
      <c r="L347" s="329"/>
      <c r="M347" s="205"/>
      <c r="N347" s="206" t="s">
        <v>75</v>
      </c>
    </row>
    <row r="348" spans="1:14" ht="25" customHeight="1" x14ac:dyDescent="0.2">
      <c r="A348" s="204" t="s">
        <v>76</v>
      </c>
      <c r="B348" s="86"/>
      <c r="C348" s="87"/>
      <c r="D348" s="88"/>
      <c r="E348" s="81"/>
      <c r="F348" s="89"/>
      <c r="G348" s="89"/>
      <c r="H348" s="327" t="s">
        <v>74</v>
      </c>
      <c r="I348" s="328"/>
      <c r="J348" s="328"/>
      <c r="K348" s="329"/>
      <c r="L348" s="329"/>
      <c r="M348" s="205"/>
      <c r="N348" s="206" t="s">
        <v>75</v>
      </c>
    </row>
    <row r="349" spans="1:14" ht="25" customHeight="1" x14ac:dyDescent="0.2">
      <c r="A349" s="91" t="s">
        <v>77</v>
      </c>
      <c r="B349" s="86"/>
      <c r="C349" s="87"/>
      <c r="D349" s="88"/>
      <c r="E349" s="81"/>
      <c r="F349" s="89"/>
      <c r="G349" s="89"/>
      <c r="H349" s="327" t="s">
        <v>74</v>
      </c>
      <c r="I349" s="328"/>
      <c r="J349" s="328"/>
      <c r="K349" s="329"/>
      <c r="L349" s="329"/>
      <c r="M349" s="205"/>
      <c r="N349" s="206" t="s">
        <v>75</v>
      </c>
    </row>
    <row r="350" spans="1:14" ht="25" customHeight="1" x14ac:dyDescent="0.2">
      <c r="A350" s="91" t="s">
        <v>78</v>
      </c>
      <c r="B350" s="86"/>
      <c r="C350" s="87"/>
      <c r="D350" s="88"/>
      <c r="E350" s="81"/>
      <c r="F350" s="89"/>
      <c r="G350" s="89"/>
      <c r="H350" s="345" t="s">
        <v>79</v>
      </c>
      <c r="I350" s="346"/>
      <c r="J350" s="346"/>
      <c r="K350" s="347"/>
      <c r="L350" s="347"/>
      <c r="M350" s="207"/>
      <c r="N350" s="208" t="s">
        <v>75</v>
      </c>
    </row>
    <row r="351" spans="1:14" ht="25" customHeight="1" thickBot="1" x14ac:dyDescent="0.25">
      <c r="A351" s="101"/>
      <c r="B351" s="102"/>
      <c r="C351" s="103"/>
      <c r="D351" s="104"/>
      <c r="E351" s="105"/>
      <c r="F351" s="106"/>
      <c r="G351" s="106"/>
      <c r="H351" s="209"/>
      <c r="I351" s="210"/>
      <c r="J351" s="210"/>
      <c r="K351" s="210"/>
      <c r="L351" s="210"/>
      <c r="M351" s="210"/>
      <c r="N351" s="210"/>
    </row>
    <row r="352" spans="1:14" ht="25" customHeight="1" thickTop="1" thickBot="1" x14ac:dyDescent="0.25">
      <c r="A352" s="108" t="s">
        <v>80</v>
      </c>
      <c r="B352" s="109"/>
      <c r="C352" s="110"/>
      <c r="D352" s="111"/>
      <c r="E352" s="108"/>
      <c r="F352" s="112"/>
      <c r="G352" s="113"/>
      <c r="H352" s="211"/>
      <c r="I352" s="212"/>
      <c r="J352" s="212"/>
      <c r="K352" s="212"/>
      <c r="L352" s="212"/>
      <c r="M352" s="212"/>
      <c r="N352" s="212"/>
    </row>
    <row r="353" spans="1:14" ht="25" customHeight="1" thickTop="1" x14ac:dyDescent="0.2">
      <c r="A353" s="108" t="s">
        <v>24</v>
      </c>
      <c r="B353" s="109"/>
      <c r="C353" s="110"/>
      <c r="D353" s="111"/>
      <c r="E353" s="108"/>
      <c r="F353" s="115"/>
      <c r="G353" s="113"/>
      <c r="H353" s="322" t="s">
        <v>219</v>
      </c>
      <c r="I353" s="323"/>
      <c r="J353" s="323"/>
      <c r="K353" s="323" t="s">
        <v>208</v>
      </c>
      <c r="L353" s="323"/>
      <c r="M353" s="213"/>
      <c r="N353" s="117">
        <f>N338+1</f>
        <v>20</v>
      </c>
    </row>
    <row r="354" spans="1:14" ht="25" customHeight="1" x14ac:dyDescent="0.2">
      <c r="H354" s="200"/>
      <c r="I354" s="200"/>
      <c r="J354" s="200"/>
      <c r="K354" s="200"/>
      <c r="L354" s="200"/>
      <c r="M354" s="200"/>
      <c r="N354" s="200"/>
    </row>
    <row r="355" spans="1:14" s="192" customFormat="1" ht="25" customHeight="1" x14ac:dyDescent="0.2">
      <c r="A355" s="77" t="s">
        <v>308</v>
      </c>
      <c r="B355" s="77"/>
      <c r="C355" s="188"/>
      <c r="D355" s="189"/>
      <c r="E355" s="190"/>
      <c r="F355" s="191"/>
      <c r="G355" s="191"/>
      <c r="H355" s="348">
        <v>100</v>
      </c>
      <c r="I355" s="348"/>
      <c r="J355" s="79" t="s">
        <v>38</v>
      </c>
      <c r="K355" s="79" t="s">
        <v>210</v>
      </c>
      <c r="L355" s="79"/>
      <c r="M355" s="79"/>
      <c r="N355" s="79"/>
    </row>
    <row r="356" spans="1:14" s="74" customFormat="1" ht="25" customHeight="1" x14ac:dyDescent="0.2">
      <c r="A356" s="80" t="s">
        <v>20</v>
      </c>
      <c r="B356" s="81" t="s">
        <v>21</v>
      </c>
      <c r="C356" s="82" t="s">
        <v>22</v>
      </c>
      <c r="D356" s="83" t="s">
        <v>65</v>
      </c>
      <c r="E356" s="81" t="s">
        <v>23</v>
      </c>
      <c r="F356" s="84" t="s">
        <v>24</v>
      </c>
      <c r="G356" s="84" t="s">
        <v>25</v>
      </c>
      <c r="H356" s="319" t="s">
        <v>209</v>
      </c>
      <c r="I356" s="319"/>
      <c r="J356" s="319"/>
      <c r="K356" s="319"/>
      <c r="L356" s="319"/>
      <c r="M356" s="319"/>
      <c r="N356" s="319"/>
    </row>
    <row r="357" spans="1:14" s="74" customFormat="1" ht="25" customHeight="1" x14ac:dyDescent="0.2">
      <c r="A357" s="349" t="s">
        <v>66</v>
      </c>
      <c r="B357" s="86" t="s">
        <v>67</v>
      </c>
      <c r="C357" s="193"/>
      <c r="D357" s="201"/>
      <c r="E357" s="81" t="s">
        <v>61</v>
      </c>
      <c r="F357" s="195"/>
      <c r="G357" s="195"/>
      <c r="H357" s="352"/>
      <c r="I357" s="352"/>
      <c r="J357" s="352"/>
      <c r="K357" s="352"/>
      <c r="L357" s="352"/>
      <c r="M357" s="352"/>
      <c r="N357" s="352"/>
    </row>
    <row r="358" spans="1:14" s="74" customFormat="1" ht="25" customHeight="1" x14ac:dyDescent="0.2">
      <c r="A358" s="350"/>
      <c r="B358" s="86" t="s">
        <v>68</v>
      </c>
      <c r="C358" s="196"/>
      <c r="D358" s="201"/>
      <c r="E358" s="81" t="s">
        <v>61</v>
      </c>
      <c r="F358" s="195"/>
      <c r="G358" s="195"/>
      <c r="H358" s="352"/>
      <c r="I358" s="352"/>
      <c r="J358" s="352"/>
      <c r="K358" s="352"/>
      <c r="L358" s="352"/>
      <c r="M358" s="352"/>
      <c r="N358" s="352"/>
    </row>
    <row r="359" spans="1:14" ht="25" customHeight="1" x14ac:dyDescent="0.2">
      <c r="A359" s="350"/>
      <c r="B359" s="86" t="s">
        <v>69</v>
      </c>
      <c r="C359" s="198"/>
      <c r="D359" s="201"/>
      <c r="E359" s="81" t="s">
        <v>61</v>
      </c>
      <c r="F359" s="195"/>
      <c r="G359" s="195"/>
      <c r="H359" s="337"/>
      <c r="I359" s="338"/>
      <c r="J359" s="338"/>
      <c r="K359" s="344"/>
      <c r="L359" s="344"/>
      <c r="M359" s="200"/>
      <c r="N359" s="199"/>
    </row>
    <row r="360" spans="1:14" ht="25" customHeight="1" x14ac:dyDescent="0.2">
      <c r="A360" s="351"/>
      <c r="B360" s="86" t="s">
        <v>70</v>
      </c>
      <c r="C360" s="198"/>
      <c r="D360" s="201"/>
      <c r="E360" s="81" t="s">
        <v>61</v>
      </c>
      <c r="F360" s="195"/>
      <c r="G360" s="195"/>
      <c r="H360" s="342"/>
      <c r="I360" s="343"/>
      <c r="J360" s="343"/>
      <c r="K360" s="344"/>
      <c r="L360" s="344"/>
      <c r="M360" s="200"/>
      <c r="N360" s="199"/>
    </row>
    <row r="361" spans="1:14" ht="25" customHeight="1" x14ac:dyDescent="0.2">
      <c r="A361" s="91" t="s">
        <v>71</v>
      </c>
      <c r="B361" s="86" t="s">
        <v>72</v>
      </c>
      <c r="C361" s="198"/>
      <c r="D361" s="201"/>
      <c r="E361" s="81" t="s">
        <v>61</v>
      </c>
      <c r="F361" s="195"/>
      <c r="G361" s="195"/>
      <c r="H361" s="324"/>
      <c r="I361" s="325"/>
      <c r="J361" s="325"/>
      <c r="K361" s="326"/>
      <c r="L361" s="326"/>
      <c r="M361" s="202"/>
      <c r="N361" s="203"/>
    </row>
    <row r="362" spans="1:14" ht="25" customHeight="1" x14ac:dyDescent="0.2">
      <c r="A362" s="204" t="s">
        <v>73</v>
      </c>
      <c r="B362" s="86"/>
      <c r="C362" s="87"/>
      <c r="D362" s="88"/>
      <c r="E362" s="81"/>
      <c r="F362" s="89"/>
      <c r="G362" s="89"/>
      <c r="H362" s="327" t="s">
        <v>74</v>
      </c>
      <c r="I362" s="328"/>
      <c r="J362" s="328"/>
      <c r="K362" s="329"/>
      <c r="L362" s="329"/>
      <c r="M362" s="205"/>
      <c r="N362" s="206" t="s">
        <v>75</v>
      </c>
    </row>
    <row r="363" spans="1:14" ht="25" customHeight="1" x14ac:dyDescent="0.2">
      <c r="A363" s="204" t="s">
        <v>76</v>
      </c>
      <c r="B363" s="86"/>
      <c r="C363" s="87"/>
      <c r="D363" s="88"/>
      <c r="E363" s="81"/>
      <c r="F363" s="89"/>
      <c r="G363" s="89"/>
      <c r="H363" s="327" t="s">
        <v>74</v>
      </c>
      <c r="I363" s="328"/>
      <c r="J363" s="328"/>
      <c r="K363" s="329"/>
      <c r="L363" s="329"/>
      <c r="M363" s="205"/>
      <c r="N363" s="206" t="s">
        <v>75</v>
      </c>
    </row>
    <row r="364" spans="1:14" ht="25" customHeight="1" x14ac:dyDescent="0.2">
      <c r="A364" s="91" t="s">
        <v>77</v>
      </c>
      <c r="B364" s="86"/>
      <c r="C364" s="87"/>
      <c r="D364" s="88"/>
      <c r="E364" s="81"/>
      <c r="F364" s="89"/>
      <c r="G364" s="89"/>
      <c r="H364" s="327" t="s">
        <v>74</v>
      </c>
      <c r="I364" s="328"/>
      <c r="J364" s="328"/>
      <c r="K364" s="329"/>
      <c r="L364" s="329"/>
      <c r="M364" s="205"/>
      <c r="N364" s="206" t="s">
        <v>75</v>
      </c>
    </row>
    <row r="365" spans="1:14" ht="25" customHeight="1" x14ac:dyDescent="0.2">
      <c r="A365" s="91" t="s">
        <v>78</v>
      </c>
      <c r="B365" s="86"/>
      <c r="C365" s="87"/>
      <c r="D365" s="88"/>
      <c r="E365" s="81"/>
      <c r="F365" s="89"/>
      <c r="G365" s="89"/>
      <c r="H365" s="345" t="s">
        <v>79</v>
      </c>
      <c r="I365" s="346"/>
      <c r="J365" s="346"/>
      <c r="K365" s="347"/>
      <c r="L365" s="347"/>
      <c r="M365" s="207"/>
      <c r="N365" s="208" t="s">
        <v>75</v>
      </c>
    </row>
    <row r="366" spans="1:14" ht="25" customHeight="1" thickBot="1" x14ac:dyDescent="0.25">
      <c r="A366" s="101"/>
      <c r="B366" s="102"/>
      <c r="C366" s="103"/>
      <c r="D366" s="104"/>
      <c r="E366" s="105"/>
      <c r="F366" s="106"/>
      <c r="G366" s="106"/>
      <c r="H366" s="209"/>
      <c r="I366" s="210"/>
      <c r="J366" s="210"/>
      <c r="K366" s="210"/>
      <c r="L366" s="210"/>
      <c r="M366" s="210"/>
      <c r="N366" s="210"/>
    </row>
    <row r="367" spans="1:14" ht="25" customHeight="1" thickTop="1" thickBot="1" x14ac:dyDescent="0.25">
      <c r="A367" s="108" t="s">
        <v>80</v>
      </c>
      <c r="B367" s="109"/>
      <c r="C367" s="110"/>
      <c r="D367" s="111"/>
      <c r="E367" s="108"/>
      <c r="F367" s="112"/>
      <c r="G367" s="113"/>
      <c r="H367" s="211"/>
      <c r="I367" s="212"/>
      <c r="J367" s="212"/>
      <c r="K367" s="212"/>
      <c r="L367" s="212"/>
      <c r="M367" s="212"/>
      <c r="N367" s="212"/>
    </row>
    <row r="368" spans="1:14" ht="25" customHeight="1" thickTop="1" x14ac:dyDescent="0.2">
      <c r="A368" s="108" t="s">
        <v>24</v>
      </c>
      <c r="B368" s="109"/>
      <c r="C368" s="110"/>
      <c r="D368" s="111"/>
      <c r="E368" s="108"/>
      <c r="F368" s="115"/>
      <c r="G368" s="113"/>
      <c r="H368" s="322" t="s">
        <v>220</v>
      </c>
      <c r="I368" s="323"/>
      <c r="J368" s="323"/>
      <c r="K368" s="323" t="s">
        <v>208</v>
      </c>
      <c r="L368" s="323"/>
      <c r="M368" s="213"/>
      <c r="N368" s="117">
        <f>N353+1</f>
        <v>21</v>
      </c>
    </row>
    <row r="369" spans="1:14" ht="25" customHeight="1" x14ac:dyDescent="0.2">
      <c r="H369" s="200"/>
      <c r="I369" s="200"/>
      <c r="J369" s="200"/>
      <c r="K369" s="200"/>
      <c r="L369" s="200"/>
      <c r="M369" s="200"/>
      <c r="N369" s="200"/>
    </row>
    <row r="370" spans="1:14" s="192" customFormat="1" ht="25" customHeight="1" x14ac:dyDescent="0.2">
      <c r="A370" s="77" t="s">
        <v>309</v>
      </c>
      <c r="B370" s="77"/>
      <c r="C370" s="188"/>
      <c r="D370" s="189"/>
      <c r="E370" s="190"/>
      <c r="F370" s="191"/>
      <c r="G370" s="191"/>
      <c r="H370" s="348">
        <v>5000</v>
      </c>
      <c r="I370" s="348"/>
      <c r="J370" s="79" t="s">
        <v>103</v>
      </c>
      <c r="K370" s="79" t="s">
        <v>210</v>
      </c>
      <c r="L370" s="79"/>
      <c r="M370" s="79"/>
      <c r="N370" s="79"/>
    </row>
    <row r="371" spans="1:14" s="74" customFormat="1" ht="25" customHeight="1" x14ac:dyDescent="0.2">
      <c r="A371" s="80" t="s">
        <v>20</v>
      </c>
      <c r="B371" s="81" t="s">
        <v>21</v>
      </c>
      <c r="C371" s="82" t="s">
        <v>22</v>
      </c>
      <c r="D371" s="83" t="s">
        <v>65</v>
      </c>
      <c r="E371" s="81" t="s">
        <v>23</v>
      </c>
      <c r="F371" s="84" t="s">
        <v>24</v>
      </c>
      <c r="G371" s="84" t="s">
        <v>25</v>
      </c>
      <c r="H371" s="319" t="s">
        <v>209</v>
      </c>
      <c r="I371" s="319"/>
      <c r="J371" s="319"/>
      <c r="K371" s="319"/>
      <c r="L371" s="319"/>
      <c r="M371" s="319"/>
      <c r="N371" s="319"/>
    </row>
    <row r="372" spans="1:14" s="74" customFormat="1" ht="25" customHeight="1" x14ac:dyDescent="0.2">
      <c r="A372" s="349" t="s">
        <v>66</v>
      </c>
      <c r="B372" s="86" t="s">
        <v>67</v>
      </c>
      <c r="C372" s="193"/>
      <c r="D372" s="201"/>
      <c r="E372" s="81" t="s">
        <v>61</v>
      </c>
      <c r="F372" s="195"/>
      <c r="G372" s="195"/>
      <c r="H372" s="352"/>
      <c r="I372" s="352"/>
      <c r="J372" s="352"/>
      <c r="K372" s="352"/>
      <c r="L372" s="352"/>
      <c r="M372" s="352"/>
      <c r="N372" s="352"/>
    </row>
    <row r="373" spans="1:14" s="74" customFormat="1" ht="25" customHeight="1" x14ac:dyDescent="0.2">
      <c r="A373" s="350"/>
      <c r="B373" s="86" t="s">
        <v>68</v>
      </c>
      <c r="C373" s="196"/>
      <c r="D373" s="201"/>
      <c r="E373" s="81" t="s">
        <v>61</v>
      </c>
      <c r="F373" s="195"/>
      <c r="G373" s="195"/>
      <c r="H373" s="352"/>
      <c r="I373" s="352"/>
      <c r="J373" s="352"/>
      <c r="K373" s="352"/>
      <c r="L373" s="352"/>
      <c r="M373" s="352"/>
      <c r="N373" s="352"/>
    </row>
    <row r="374" spans="1:14" ht="25" customHeight="1" x14ac:dyDescent="0.2">
      <c r="A374" s="350"/>
      <c r="B374" s="86" t="s">
        <v>69</v>
      </c>
      <c r="C374" s="198"/>
      <c r="D374" s="201"/>
      <c r="E374" s="81" t="s">
        <v>61</v>
      </c>
      <c r="F374" s="195"/>
      <c r="G374" s="195"/>
      <c r="H374" s="337"/>
      <c r="I374" s="338"/>
      <c r="J374" s="338"/>
      <c r="K374" s="344"/>
      <c r="L374" s="344"/>
      <c r="M374" s="200"/>
      <c r="N374" s="199"/>
    </row>
    <row r="375" spans="1:14" ht="25" customHeight="1" x14ac:dyDescent="0.2">
      <c r="A375" s="351"/>
      <c r="B375" s="86" t="s">
        <v>70</v>
      </c>
      <c r="C375" s="198"/>
      <c r="D375" s="201"/>
      <c r="E375" s="81" t="s">
        <v>61</v>
      </c>
      <c r="F375" s="195"/>
      <c r="G375" s="195"/>
      <c r="H375" s="342"/>
      <c r="I375" s="343"/>
      <c r="J375" s="343"/>
      <c r="K375" s="344"/>
      <c r="L375" s="344"/>
      <c r="M375" s="200"/>
      <c r="N375" s="199"/>
    </row>
    <row r="376" spans="1:14" ht="25" customHeight="1" x14ac:dyDescent="0.2">
      <c r="A376" s="91" t="s">
        <v>71</v>
      </c>
      <c r="B376" s="86" t="s">
        <v>72</v>
      </c>
      <c r="C376" s="198"/>
      <c r="D376" s="201"/>
      <c r="E376" s="81" t="s">
        <v>61</v>
      </c>
      <c r="F376" s="195"/>
      <c r="G376" s="195"/>
      <c r="H376" s="324"/>
      <c r="I376" s="325"/>
      <c r="J376" s="325"/>
      <c r="K376" s="326"/>
      <c r="L376" s="326"/>
      <c r="M376" s="202"/>
      <c r="N376" s="203"/>
    </row>
    <row r="377" spans="1:14" ht="25" customHeight="1" x14ac:dyDescent="0.2">
      <c r="A377" s="204" t="s">
        <v>73</v>
      </c>
      <c r="B377" s="86"/>
      <c r="C377" s="87"/>
      <c r="D377" s="88"/>
      <c r="E377" s="81"/>
      <c r="F377" s="89"/>
      <c r="G377" s="89"/>
      <c r="H377" s="327" t="s">
        <v>74</v>
      </c>
      <c r="I377" s="328"/>
      <c r="J377" s="328"/>
      <c r="K377" s="329"/>
      <c r="L377" s="329"/>
      <c r="M377" s="205"/>
      <c r="N377" s="206" t="s">
        <v>75</v>
      </c>
    </row>
    <row r="378" spans="1:14" ht="25" customHeight="1" x14ac:dyDescent="0.2">
      <c r="A378" s="204" t="s">
        <v>76</v>
      </c>
      <c r="B378" s="86"/>
      <c r="C378" s="87"/>
      <c r="D378" s="88"/>
      <c r="E378" s="81"/>
      <c r="F378" s="89"/>
      <c r="G378" s="89"/>
      <c r="H378" s="327" t="s">
        <v>74</v>
      </c>
      <c r="I378" s="328"/>
      <c r="J378" s="328"/>
      <c r="K378" s="329"/>
      <c r="L378" s="329"/>
      <c r="M378" s="205"/>
      <c r="N378" s="206" t="s">
        <v>75</v>
      </c>
    </row>
    <row r="379" spans="1:14" ht="25" customHeight="1" x14ac:dyDescent="0.2">
      <c r="A379" s="91" t="s">
        <v>77</v>
      </c>
      <c r="B379" s="86"/>
      <c r="C379" s="87"/>
      <c r="D379" s="88"/>
      <c r="E379" s="81"/>
      <c r="F379" s="89"/>
      <c r="G379" s="89"/>
      <c r="H379" s="327" t="s">
        <v>74</v>
      </c>
      <c r="I379" s="328"/>
      <c r="J379" s="328"/>
      <c r="K379" s="329"/>
      <c r="L379" s="329"/>
      <c r="M379" s="205"/>
      <c r="N379" s="206" t="s">
        <v>75</v>
      </c>
    </row>
    <row r="380" spans="1:14" ht="25" customHeight="1" x14ac:dyDescent="0.2">
      <c r="A380" s="91" t="s">
        <v>78</v>
      </c>
      <c r="B380" s="86"/>
      <c r="C380" s="87"/>
      <c r="D380" s="88"/>
      <c r="E380" s="81"/>
      <c r="F380" s="89"/>
      <c r="G380" s="89"/>
      <c r="H380" s="345" t="s">
        <v>79</v>
      </c>
      <c r="I380" s="346"/>
      <c r="J380" s="346"/>
      <c r="K380" s="347"/>
      <c r="L380" s="347"/>
      <c r="M380" s="207"/>
      <c r="N380" s="208" t="s">
        <v>75</v>
      </c>
    </row>
    <row r="381" spans="1:14" ht="25" customHeight="1" thickBot="1" x14ac:dyDescent="0.25">
      <c r="A381" s="101"/>
      <c r="B381" s="102"/>
      <c r="C381" s="103"/>
      <c r="D381" s="104"/>
      <c r="E381" s="105"/>
      <c r="F381" s="106"/>
      <c r="G381" s="106"/>
      <c r="H381" s="209"/>
      <c r="I381" s="210"/>
      <c r="J381" s="210"/>
      <c r="K381" s="210"/>
      <c r="L381" s="210"/>
      <c r="M381" s="210"/>
      <c r="N381" s="210"/>
    </row>
    <row r="382" spans="1:14" ht="25" customHeight="1" thickTop="1" thickBot="1" x14ac:dyDescent="0.25">
      <c r="A382" s="108" t="s">
        <v>80</v>
      </c>
      <c r="B382" s="109"/>
      <c r="C382" s="110"/>
      <c r="D382" s="111"/>
      <c r="E382" s="108"/>
      <c r="F382" s="112"/>
      <c r="G382" s="113"/>
      <c r="H382" s="211"/>
      <c r="I382" s="212"/>
      <c r="J382" s="212"/>
      <c r="K382" s="212"/>
      <c r="L382" s="212"/>
      <c r="M382" s="212"/>
      <c r="N382" s="212"/>
    </row>
    <row r="383" spans="1:14" ht="25" customHeight="1" thickTop="1" x14ac:dyDescent="0.2">
      <c r="A383" s="108" t="s">
        <v>24</v>
      </c>
      <c r="B383" s="109"/>
      <c r="C383" s="110"/>
      <c r="D383" s="111"/>
      <c r="E383" s="108"/>
      <c r="F383" s="115"/>
      <c r="G383" s="113"/>
      <c r="H383" s="322" t="s">
        <v>221</v>
      </c>
      <c r="I383" s="323"/>
      <c r="J383" s="323"/>
      <c r="K383" s="323" t="s">
        <v>208</v>
      </c>
      <c r="L383" s="323"/>
      <c r="M383" s="213"/>
      <c r="N383" s="117">
        <f>N368+1</f>
        <v>22</v>
      </c>
    </row>
    <row r="384" spans="1:14" ht="25" customHeight="1" x14ac:dyDescent="0.2">
      <c r="H384" s="200"/>
      <c r="I384" s="200"/>
      <c r="J384" s="200"/>
      <c r="K384" s="200"/>
      <c r="L384" s="200"/>
      <c r="M384" s="200"/>
      <c r="N384" s="200"/>
    </row>
    <row r="385" spans="1:14" s="192" customFormat="1" ht="25" customHeight="1" x14ac:dyDescent="0.2">
      <c r="A385" s="77" t="s">
        <v>310</v>
      </c>
      <c r="B385" s="77"/>
      <c r="C385" s="188"/>
      <c r="D385" s="189"/>
      <c r="E385" s="190"/>
      <c r="F385" s="191"/>
      <c r="G385" s="191"/>
      <c r="H385" s="348">
        <v>5000</v>
      </c>
      <c r="I385" s="348"/>
      <c r="J385" s="79" t="s">
        <v>103</v>
      </c>
      <c r="K385" s="79" t="s">
        <v>210</v>
      </c>
      <c r="L385" s="79"/>
      <c r="M385" s="79"/>
      <c r="N385" s="79"/>
    </row>
    <row r="386" spans="1:14" s="74" customFormat="1" ht="25" customHeight="1" x14ac:dyDescent="0.2">
      <c r="A386" s="80" t="s">
        <v>20</v>
      </c>
      <c r="B386" s="81" t="s">
        <v>21</v>
      </c>
      <c r="C386" s="82" t="s">
        <v>22</v>
      </c>
      <c r="D386" s="83" t="s">
        <v>65</v>
      </c>
      <c r="E386" s="81" t="s">
        <v>23</v>
      </c>
      <c r="F386" s="84" t="s">
        <v>24</v>
      </c>
      <c r="G386" s="84" t="s">
        <v>25</v>
      </c>
      <c r="H386" s="319" t="s">
        <v>209</v>
      </c>
      <c r="I386" s="319"/>
      <c r="J386" s="319"/>
      <c r="K386" s="319"/>
      <c r="L386" s="319"/>
      <c r="M386" s="319"/>
      <c r="N386" s="319"/>
    </row>
    <row r="387" spans="1:14" s="74" customFormat="1" ht="25" customHeight="1" x14ac:dyDescent="0.2">
      <c r="A387" s="349" t="s">
        <v>66</v>
      </c>
      <c r="B387" s="86" t="s">
        <v>67</v>
      </c>
      <c r="C387" s="193"/>
      <c r="D387" s="201"/>
      <c r="E387" s="81" t="s">
        <v>61</v>
      </c>
      <c r="F387" s="195"/>
      <c r="G387" s="195"/>
      <c r="H387" s="352"/>
      <c r="I387" s="352"/>
      <c r="J387" s="352"/>
      <c r="K387" s="352"/>
      <c r="L387" s="352"/>
      <c r="M387" s="352"/>
      <c r="N387" s="352"/>
    </row>
    <row r="388" spans="1:14" s="74" customFormat="1" ht="25" customHeight="1" x14ac:dyDescent="0.2">
      <c r="A388" s="350"/>
      <c r="B388" s="86" t="s">
        <v>68</v>
      </c>
      <c r="C388" s="196"/>
      <c r="D388" s="201"/>
      <c r="E388" s="81" t="s">
        <v>61</v>
      </c>
      <c r="F388" s="195"/>
      <c r="G388" s="195"/>
      <c r="H388" s="352"/>
      <c r="I388" s="352"/>
      <c r="J388" s="352"/>
      <c r="K388" s="352"/>
      <c r="L388" s="352"/>
      <c r="M388" s="352"/>
      <c r="N388" s="352"/>
    </row>
    <row r="389" spans="1:14" ht="25" customHeight="1" x14ac:dyDescent="0.2">
      <c r="A389" s="350"/>
      <c r="B389" s="86" t="s">
        <v>69</v>
      </c>
      <c r="C389" s="198"/>
      <c r="D389" s="201"/>
      <c r="E389" s="81" t="s">
        <v>61</v>
      </c>
      <c r="F389" s="195"/>
      <c r="G389" s="195"/>
      <c r="H389" s="337"/>
      <c r="I389" s="338"/>
      <c r="J389" s="338"/>
      <c r="K389" s="344"/>
      <c r="L389" s="344"/>
      <c r="M389" s="200"/>
      <c r="N389" s="199"/>
    </row>
    <row r="390" spans="1:14" ht="25" customHeight="1" x14ac:dyDescent="0.2">
      <c r="A390" s="351"/>
      <c r="B390" s="86" t="s">
        <v>70</v>
      </c>
      <c r="C390" s="198"/>
      <c r="D390" s="201"/>
      <c r="E390" s="81" t="s">
        <v>61</v>
      </c>
      <c r="F390" s="195"/>
      <c r="G390" s="195"/>
      <c r="H390" s="342"/>
      <c r="I390" s="343"/>
      <c r="J390" s="343"/>
      <c r="K390" s="344"/>
      <c r="L390" s="344"/>
      <c r="M390" s="200"/>
      <c r="N390" s="199"/>
    </row>
    <row r="391" spans="1:14" ht="25" customHeight="1" x14ac:dyDescent="0.2">
      <c r="A391" s="91" t="s">
        <v>71</v>
      </c>
      <c r="B391" s="86" t="s">
        <v>72</v>
      </c>
      <c r="C391" s="87"/>
      <c r="D391" s="201"/>
      <c r="E391" s="81" t="s">
        <v>61</v>
      </c>
      <c r="F391" s="195"/>
      <c r="G391" s="195"/>
      <c r="H391" s="324"/>
      <c r="I391" s="325"/>
      <c r="J391" s="325"/>
      <c r="K391" s="326"/>
      <c r="L391" s="326"/>
      <c r="M391" s="202"/>
      <c r="N391" s="203"/>
    </row>
    <row r="392" spans="1:14" ht="25" customHeight="1" x14ac:dyDescent="0.2">
      <c r="A392" s="204" t="s">
        <v>73</v>
      </c>
      <c r="B392" s="86"/>
      <c r="C392" s="87"/>
      <c r="D392" s="88"/>
      <c r="E392" s="81"/>
      <c r="F392" s="89"/>
      <c r="G392" s="89"/>
      <c r="H392" s="327" t="s">
        <v>74</v>
      </c>
      <c r="I392" s="328"/>
      <c r="J392" s="328"/>
      <c r="K392" s="329"/>
      <c r="L392" s="329"/>
      <c r="M392" s="205"/>
      <c r="N392" s="206" t="s">
        <v>75</v>
      </c>
    </row>
    <row r="393" spans="1:14" ht="25" customHeight="1" x14ac:dyDescent="0.2">
      <c r="A393" s="204" t="s">
        <v>76</v>
      </c>
      <c r="B393" s="86"/>
      <c r="C393" s="87"/>
      <c r="D393" s="88"/>
      <c r="E393" s="81"/>
      <c r="F393" s="89"/>
      <c r="G393" s="89"/>
      <c r="H393" s="327" t="s">
        <v>74</v>
      </c>
      <c r="I393" s="328"/>
      <c r="J393" s="328"/>
      <c r="K393" s="329"/>
      <c r="L393" s="329"/>
      <c r="M393" s="205"/>
      <c r="N393" s="206" t="s">
        <v>75</v>
      </c>
    </row>
    <row r="394" spans="1:14" ht="25" customHeight="1" x14ac:dyDescent="0.2">
      <c r="A394" s="91" t="s">
        <v>77</v>
      </c>
      <c r="B394" s="86"/>
      <c r="C394" s="87"/>
      <c r="D394" s="88"/>
      <c r="E394" s="81"/>
      <c r="F394" s="89"/>
      <c r="G394" s="89"/>
      <c r="H394" s="327" t="s">
        <v>74</v>
      </c>
      <c r="I394" s="328"/>
      <c r="J394" s="328"/>
      <c r="K394" s="329"/>
      <c r="L394" s="329"/>
      <c r="M394" s="205"/>
      <c r="N394" s="206" t="s">
        <v>75</v>
      </c>
    </row>
    <row r="395" spans="1:14" ht="25" customHeight="1" x14ac:dyDescent="0.2">
      <c r="A395" s="91" t="s">
        <v>78</v>
      </c>
      <c r="B395" s="86"/>
      <c r="C395" s="87"/>
      <c r="D395" s="88"/>
      <c r="E395" s="81"/>
      <c r="F395" s="89"/>
      <c r="G395" s="89"/>
      <c r="H395" s="345" t="s">
        <v>79</v>
      </c>
      <c r="I395" s="346"/>
      <c r="J395" s="346"/>
      <c r="K395" s="347"/>
      <c r="L395" s="347"/>
      <c r="M395" s="207"/>
      <c r="N395" s="208" t="s">
        <v>75</v>
      </c>
    </row>
    <row r="396" spans="1:14" ht="25" customHeight="1" thickBot="1" x14ac:dyDescent="0.25">
      <c r="A396" s="101"/>
      <c r="B396" s="102"/>
      <c r="C396" s="103"/>
      <c r="D396" s="104"/>
      <c r="E396" s="105"/>
      <c r="F396" s="106"/>
      <c r="G396" s="106"/>
      <c r="H396" s="209"/>
      <c r="I396" s="210"/>
      <c r="J396" s="210"/>
      <c r="K396" s="210"/>
      <c r="L396" s="210"/>
      <c r="M396" s="210"/>
      <c r="N396" s="210"/>
    </row>
    <row r="397" spans="1:14" ht="25" customHeight="1" thickTop="1" thickBot="1" x14ac:dyDescent="0.25">
      <c r="A397" s="108" t="s">
        <v>80</v>
      </c>
      <c r="B397" s="109"/>
      <c r="C397" s="110"/>
      <c r="D397" s="111"/>
      <c r="E397" s="108"/>
      <c r="F397" s="112"/>
      <c r="G397" s="113"/>
      <c r="H397" s="211"/>
      <c r="I397" s="212"/>
      <c r="J397" s="212"/>
      <c r="K397" s="212"/>
      <c r="L397" s="212"/>
      <c r="M397" s="212"/>
      <c r="N397" s="212"/>
    </row>
    <row r="398" spans="1:14" ht="25" customHeight="1" thickTop="1" x14ac:dyDescent="0.2">
      <c r="A398" s="108" t="s">
        <v>24</v>
      </c>
      <c r="B398" s="109"/>
      <c r="C398" s="110"/>
      <c r="D398" s="111"/>
      <c r="E398" s="108"/>
      <c r="F398" s="115"/>
      <c r="G398" s="113"/>
      <c r="H398" s="322" t="s">
        <v>221</v>
      </c>
      <c r="I398" s="323"/>
      <c r="J398" s="323"/>
      <c r="K398" s="323" t="s">
        <v>208</v>
      </c>
      <c r="L398" s="323"/>
      <c r="M398" s="213"/>
      <c r="N398" s="117">
        <f>N383+1</f>
        <v>23</v>
      </c>
    </row>
    <row r="399" spans="1:14" ht="25" customHeight="1" x14ac:dyDescent="0.2">
      <c r="H399" s="200"/>
      <c r="I399" s="200"/>
      <c r="J399" s="200"/>
      <c r="K399" s="200"/>
      <c r="L399" s="200"/>
      <c r="M399" s="200"/>
      <c r="N399" s="200"/>
    </row>
    <row r="400" spans="1:14" s="192" customFormat="1" ht="25" customHeight="1" x14ac:dyDescent="0.2">
      <c r="A400" s="77" t="s">
        <v>311</v>
      </c>
      <c r="B400" s="77"/>
      <c r="C400" s="188"/>
      <c r="D400" s="189"/>
      <c r="E400" s="190"/>
      <c r="F400" s="191"/>
      <c r="G400" s="191"/>
      <c r="H400" s="348">
        <v>5000</v>
      </c>
      <c r="I400" s="348"/>
      <c r="J400" s="79" t="s">
        <v>103</v>
      </c>
      <c r="K400" s="79" t="s">
        <v>210</v>
      </c>
      <c r="L400" s="79"/>
      <c r="M400" s="79"/>
      <c r="N400" s="79"/>
    </row>
    <row r="401" spans="1:14" s="74" customFormat="1" ht="25" customHeight="1" x14ac:dyDescent="0.2">
      <c r="A401" s="80" t="s">
        <v>20</v>
      </c>
      <c r="B401" s="81" t="s">
        <v>21</v>
      </c>
      <c r="C401" s="82" t="s">
        <v>22</v>
      </c>
      <c r="D401" s="83" t="s">
        <v>65</v>
      </c>
      <c r="E401" s="81" t="s">
        <v>23</v>
      </c>
      <c r="F401" s="84" t="s">
        <v>24</v>
      </c>
      <c r="G401" s="84" t="s">
        <v>25</v>
      </c>
      <c r="H401" s="319" t="s">
        <v>209</v>
      </c>
      <c r="I401" s="319"/>
      <c r="J401" s="319"/>
      <c r="K401" s="319"/>
      <c r="L401" s="319"/>
      <c r="M401" s="319"/>
      <c r="N401" s="319"/>
    </row>
    <row r="402" spans="1:14" s="74" customFormat="1" ht="25" customHeight="1" x14ac:dyDescent="0.2">
      <c r="A402" s="349" t="s">
        <v>66</v>
      </c>
      <c r="B402" s="86" t="s">
        <v>67</v>
      </c>
      <c r="C402" s="193"/>
      <c r="D402" s="201"/>
      <c r="E402" s="81" t="s">
        <v>61</v>
      </c>
      <c r="F402" s="195"/>
      <c r="G402" s="195"/>
      <c r="H402" s="352"/>
      <c r="I402" s="352"/>
      <c r="J402" s="352"/>
      <c r="K402" s="352"/>
      <c r="L402" s="352"/>
      <c r="M402" s="352"/>
      <c r="N402" s="352"/>
    </row>
    <row r="403" spans="1:14" s="74" customFormat="1" ht="25" customHeight="1" x14ac:dyDescent="0.2">
      <c r="A403" s="350"/>
      <c r="B403" s="86" t="s">
        <v>68</v>
      </c>
      <c r="C403" s="196"/>
      <c r="D403" s="201"/>
      <c r="E403" s="81" t="s">
        <v>61</v>
      </c>
      <c r="F403" s="195"/>
      <c r="G403" s="195"/>
      <c r="H403" s="352"/>
      <c r="I403" s="352"/>
      <c r="J403" s="352"/>
      <c r="K403" s="352"/>
      <c r="L403" s="352"/>
      <c r="M403" s="352"/>
      <c r="N403" s="352"/>
    </row>
    <row r="404" spans="1:14" ht="25" customHeight="1" x14ac:dyDescent="0.2">
      <c r="A404" s="350"/>
      <c r="B404" s="86" t="s">
        <v>69</v>
      </c>
      <c r="C404" s="198"/>
      <c r="D404" s="201"/>
      <c r="E404" s="81" t="s">
        <v>61</v>
      </c>
      <c r="F404" s="195"/>
      <c r="G404" s="195"/>
      <c r="H404" s="337"/>
      <c r="I404" s="338"/>
      <c r="J404" s="338"/>
      <c r="K404" s="344"/>
      <c r="L404" s="344"/>
      <c r="M404" s="200"/>
      <c r="N404" s="199"/>
    </row>
    <row r="405" spans="1:14" ht="25" customHeight="1" x14ac:dyDescent="0.2">
      <c r="A405" s="351"/>
      <c r="B405" s="86" t="s">
        <v>70</v>
      </c>
      <c r="C405" s="198"/>
      <c r="D405" s="201"/>
      <c r="E405" s="81" t="s">
        <v>61</v>
      </c>
      <c r="F405" s="195"/>
      <c r="G405" s="195"/>
      <c r="H405" s="342"/>
      <c r="I405" s="343"/>
      <c r="J405" s="343"/>
      <c r="K405" s="344"/>
      <c r="L405" s="344"/>
      <c r="M405" s="200"/>
      <c r="N405" s="199"/>
    </row>
    <row r="406" spans="1:14" ht="25" customHeight="1" x14ac:dyDescent="0.2">
      <c r="A406" s="91" t="s">
        <v>71</v>
      </c>
      <c r="B406" s="86" t="s">
        <v>72</v>
      </c>
      <c r="C406" s="87"/>
      <c r="D406" s="201"/>
      <c r="E406" s="81" t="s">
        <v>61</v>
      </c>
      <c r="F406" s="195"/>
      <c r="G406" s="195"/>
      <c r="H406" s="324"/>
      <c r="I406" s="325"/>
      <c r="J406" s="325"/>
      <c r="K406" s="326"/>
      <c r="L406" s="326"/>
      <c r="M406" s="202"/>
      <c r="N406" s="203"/>
    </row>
    <row r="407" spans="1:14" ht="25" customHeight="1" x14ac:dyDescent="0.2">
      <c r="A407" s="204" t="s">
        <v>73</v>
      </c>
      <c r="B407" s="86"/>
      <c r="C407" s="87"/>
      <c r="D407" s="88"/>
      <c r="E407" s="81"/>
      <c r="F407" s="89"/>
      <c r="G407" s="89"/>
      <c r="H407" s="327" t="s">
        <v>74</v>
      </c>
      <c r="I407" s="328"/>
      <c r="J407" s="328"/>
      <c r="K407" s="329"/>
      <c r="L407" s="329"/>
      <c r="M407" s="205"/>
      <c r="N407" s="206" t="s">
        <v>75</v>
      </c>
    </row>
    <row r="408" spans="1:14" ht="25" customHeight="1" x14ac:dyDescent="0.2">
      <c r="A408" s="204" t="s">
        <v>76</v>
      </c>
      <c r="B408" s="86"/>
      <c r="C408" s="87"/>
      <c r="D408" s="88"/>
      <c r="E408" s="81"/>
      <c r="F408" s="89"/>
      <c r="G408" s="89"/>
      <c r="H408" s="327" t="s">
        <v>74</v>
      </c>
      <c r="I408" s="328"/>
      <c r="J408" s="328"/>
      <c r="K408" s="329"/>
      <c r="L408" s="329"/>
      <c r="M408" s="205"/>
      <c r="N408" s="206" t="s">
        <v>75</v>
      </c>
    </row>
    <row r="409" spans="1:14" ht="25" customHeight="1" x14ac:dyDescent="0.2">
      <c r="A409" s="91" t="s">
        <v>77</v>
      </c>
      <c r="B409" s="86"/>
      <c r="C409" s="87"/>
      <c r="D409" s="88"/>
      <c r="E409" s="81"/>
      <c r="F409" s="89"/>
      <c r="G409" s="89"/>
      <c r="H409" s="327" t="s">
        <v>74</v>
      </c>
      <c r="I409" s="328"/>
      <c r="J409" s="328"/>
      <c r="K409" s="329"/>
      <c r="L409" s="329"/>
      <c r="M409" s="205"/>
      <c r="N409" s="206" t="s">
        <v>75</v>
      </c>
    </row>
    <row r="410" spans="1:14" ht="25" customHeight="1" x14ac:dyDescent="0.2">
      <c r="A410" s="91" t="s">
        <v>78</v>
      </c>
      <c r="B410" s="86"/>
      <c r="C410" s="87"/>
      <c r="D410" s="88"/>
      <c r="E410" s="81"/>
      <c r="F410" s="89"/>
      <c r="G410" s="89"/>
      <c r="H410" s="345" t="s">
        <v>79</v>
      </c>
      <c r="I410" s="346"/>
      <c r="J410" s="346"/>
      <c r="K410" s="347"/>
      <c r="L410" s="347"/>
      <c r="M410" s="207"/>
      <c r="N410" s="208" t="s">
        <v>75</v>
      </c>
    </row>
    <row r="411" spans="1:14" ht="25" customHeight="1" thickBot="1" x14ac:dyDescent="0.25">
      <c r="A411" s="101"/>
      <c r="B411" s="102"/>
      <c r="C411" s="103"/>
      <c r="D411" s="104"/>
      <c r="E411" s="105"/>
      <c r="F411" s="106"/>
      <c r="G411" s="106"/>
      <c r="H411" s="209"/>
      <c r="I411" s="210"/>
      <c r="J411" s="210"/>
      <c r="K411" s="210"/>
      <c r="L411" s="210"/>
      <c r="M411" s="210"/>
      <c r="N411" s="210"/>
    </row>
    <row r="412" spans="1:14" ht="25" customHeight="1" thickTop="1" thickBot="1" x14ac:dyDescent="0.25">
      <c r="A412" s="108" t="s">
        <v>80</v>
      </c>
      <c r="B412" s="109"/>
      <c r="C412" s="110"/>
      <c r="D412" s="111"/>
      <c r="E412" s="108"/>
      <c r="F412" s="112"/>
      <c r="G412" s="113"/>
      <c r="H412" s="211"/>
      <c r="I412" s="212"/>
      <c r="J412" s="212"/>
      <c r="K412" s="212"/>
      <c r="L412" s="212"/>
      <c r="M412" s="212"/>
      <c r="N412" s="212"/>
    </row>
    <row r="413" spans="1:14" ht="25" customHeight="1" thickTop="1" x14ac:dyDescent="0.2">
      <c r="A413" s="108" t="s">
        <v>24</v>
      </c>
      <c r="B413" s="109"/>
      <c r="C413" s="110"/>
      <c r="D413" s="111"/>
      <c r="E413" s="108"/>
      <c r="F413" s="115"/>
      <c r="G413" s="113"/>
      <c r="H413" s="322" t="s">
        <v>221</v>
      </c>
      <c r="I413" s="323"/>
      <c r="J413" s="323"/>
      <c r="K413" s="323" t="s">
        <v>208</v>
      </c>
      <c r="L413" s="323"/>
      <c r="M413" s="213"/>
      <c r="N413" s="117">
        <f>N398+1</f>
        <v>24</v>
      </c>
    </row>
    <row r="414" spans="1:14" ht="25" customHeight="1" x14ac:dyDescent="0.2">
      <c r="H414" s="200"/>
      <c r="I414" s="200"/>
      <c r="J414" s="200"/>
      <c r="K414" s="200"/>
      <c r="L414" s="200"/>
      <c r="M414" s="200"/>
      <c r="N414" s="200"/>
    </row>
    <row r="415" spans="1:14" s="192" customFormat="1" ht="25" customHeight="1" x14ac:dyDescent="0.2">
      <c r="A415" s="77" t="s">
        <v>312</v>
      </c>
      <c r="B415" s="77"/>
      <c r="C415" s="188"/>
      <c r="D415" s="189"/>
      <c r="E415" s="190"/>
      <c r="F415" s="191"/>
      <c r="G415" s="191"/>
      <c r="H415" s="348">
        <v>5000</v>
      </c>
      <c r="I415" s="348"/>
      <c r="J415" s="79" t="s">
        <v>103</v>
      </c>
      <c r="K415" s="79" t="s">
        <v>210</v>
      </c>
      <c r="L415" s="79"/>
      <c r="M415" s="79"/>
      <c r="N415" s="79"/>
    </row>
    <row r="416" spans="1:14" s="74" customFormat="1" ht="25" customHeight="1" x14ac:dyDescent="0.2">
      <c r="A416" s="80" t="s">
        <v>20</v>
      </c>
      <c r="B416" s="81" t="s">
        <v>21</v>
      </c>
      <c r="C416" s="82" t="s">
        <v>22</v>
      </c>
      <c r="D416" s="83" t="s">
        <v>65</v>
      </c>
      <c r="E416" s="81" t="s">
        <v>23</v>
      </c>
      <c r="F416" s="84" t="s">
        <v>24</v>
      </c>
      <c r="G416" s="84" t="s">
        <v>25</v>
      </c>
      <c r="H416" s="319" t="s">
        <v>209</v>
      </c>
      <c r="I416" s="319"/>
      <c r="J416" s="319"/>
      <c r="K416" s="319"/>
      <c r="L416" s="319"/>
      <c r="M416" s="319"/>
      <c r="N416" s="319"/>
    </row>
    <row r="417" spans="1:14" s="74" customFormat="1" ht="25" customHeight="1" x14ac:dyDescent="0.2">
      <c r="A417" s="349" t="s">
        <v>66</v>
      </c>
      <c r="B417" s="86" t="s">
        <v>67</v>
      </c>
      <c r="C417" s="193"/>
      <c r="D417" s="201"/>
      <c r="E417" s="81" t="s">
        <v>61</v>
      </c>
      <c r="F417" s="195"/>
      <c r="G417" s="195"/>
      <c r="H417" s="352"/>
      <c r="I417" s="352"/>
      <c r="J417" s="352"/>
      <c r="K417" s="352"/>
      <c r="L417" s="352"/>
      <c r="M417" s="352"/>
      <c r="N417" s="352"/>
    </row>
    <row r="418" spans="1:14" s="74" customFormat="1" ht="25" customHeight="1" x14ac:dyDescent="0.2">
      <c r="A418" s="350"/>
      <c r="B418" s="86" t="s">
        <v>68</v>
      </c>
      <c r="C418" s="196"/>
      <c r="D418" s="201"/>
      <c r="E418" s="81" t="s">
        <v>61</v>
      </c>
      <c r="F418" s="195"/>
      <c r="G418" s="195"/>
      <c r="H418" s="352"/>
      <c r="I418" s="352"/>
      <c r="J418" s="352"/>
      <c r="K418" s="352"/>
      <c r="L418" s="352"/>
      <c r="M418" s="352"/>
      <c r="N418" s="352"/>
    </row>
    <row r="419" spans="1:14" ht="25" customHeight="1" x14ac:dyDescent="0.2">
      <c r="A419" s="350"/>
      <c r="B419" s="86" t="s">
        <v>69</v>
      </c>
      <c r="C419" s="198"/>
      <c r="D419" s="201"/>
      <c r="E419" s="81" t="s">
        <v>61</v>
      </c>
      <c r="F419" s="195"/>
      <c r="G419" s="195"/>
      <c r="H419" s="337"/>
      <c r="I419" s="338"/>
      <c r="J419" s="338"/>
      <c r="K419" s="344"/>
      <c r="L419" s="344"/>
      <c r="M419" s="200"/>
      <c r="N419" s="199"/>
    </row>
    <row r="420" spans="1:14" ht="25" customHeight="1" x14ac:dyDescent="0.2">
      <c r="A420" s="351"/>
      <c r="B420" s="86" t="s">
        <v>70</v>
      </c>
      <c r="C420" s="198"/>
      <c r="D420" s="201"/>
      <c r="E420" s="81" t="s">
        <v>61</v>
      </c>
      <c r="F420" s="195"/>
      <c r="G420" s="195"/>
      <c r="H420" s="342"/>
      <c r="I420" s="343"/>
      <c r="J420" s="343"/>
      <c r="K420" s="344"/>
      <c r="L420" s="344"/>
      <c r="M420" s="200"/>
      <c r="N420" s="199"/>
    </row>
    <row r="421" spans="1:14" ht="25" customHeight="1" x14ac:dyDescent="0.2">
      <c r="A421" s="91" t="s">
        <v>71</v>
      </c>
      <c r="B421" s="86" t="s">
        <v>72</v>
      </c>
      <c r="C421" s="87"/>
      <c r="D421" s="201"/>
      <c r="E421" s="81" t="s">
        <v>61</v>
      </c>
      <c r="F421" s="195"/>
      <c r="G421" s="195"/>
      <c r="H421" s="324"/>
      <c r="I421" s="325"/>
      <c r="J421" s="325"/>
      <c r="K421" s="326"/>
      <c r="L421" s="326"/>
      <c r="M421" s="202"/>
      <c r="N421" s="203"/>
    </row>
    <row r="422" spans="1:14" ht="25" customHeight="1" x14ac:dyDescent="0.2">
      <c r="A422" s="204" t="s">
        <v>73</v>
      </c>
      <c r="B422" s="86"/>
      <c r="C422" s="87"/>
      <c r="D422" s="88"/>
      <c r="E422" s="81"/>
      <c r="F422" s="89"/>
      <c r="G422" s="89"/>
      <c r="H422" s="327" t="s">
        <v>74</v>
      </c>
      <c r="I422" s="328"/>
      <c r="J422" s="328"/>
      <c r="K422" s="329"/>
      <c r="L422" s="329"/>
      <c r="M422" s="205"/>
      <c r="N422" s="206" t="s">
        <v>75</v>
      </c>
    </row>
    <row r="423" spans="1:14" ht="25" customHeight="1" x14ac:dyDescent="0.2">
      <c r="A423" s="204" t="s">
        <v>76</v>
      </c>
      <c r="B423" s="86"/>
      <c r="C423" s="87"/>
      <c r="D423" s="88"/>
      <c r="E423" s="81"/>
      <c r="F423" s="89"/>
      <c r="G423" s="89"/>
      <c r="H423" s="327" t="s">
        <v>74</v>
      </c>
      <c r="I423" s="328"/>
      <c r="J423" s="328"/>
      <c r="K423" s="329"/>
      <c r="L423" s="329"/>
      <c r="M423" s="205"/>
      <c r="N423" s="206" t="s">
        <v>75</v>
      </c>
    </row>
    <row r="424" spans="1:14" ht="25" customHeight="1" x14ac:dyDescent="0.2">
      <c r="A424" s="91" t="s">
        <v>77</v>
      </c>
      <c r="B424" s="86"/>
      <c r="C424" s="87"/>
      <c r="D424" s="88"/>
      <c r="E424" s="81"/>
      <c r="F424" s="89"/>
      <c r="G424" s="89"/>
      <c r="H424" s="327" t="s">
        <v>74</v>
      </c>
      <c r="I424" s="328"/>
      <c r="J424" s="328"/>
      <c r="K424" s="329"/>
      <c r="L424" s="329"/>
      <c r="M424" s="205"/>
      <c r="N424" s="206" t="s">
        <v>75</v>
      </c>
    </row>
    <row r="425" spans="1:14" ht="25" customHeight="1" x14ac:dyDescent="0.2">
      <c r="A425" s="91" t="s">
        <v>78</v>
      </c>
      <c r="B425" s="86"/>
      <c r="C425" s="87"/>
      <c r="D425" s="88"/>
      <c r="E425" s="81"/>
      <c r="F425" s="89"/>
      <c r="G425" s="89"/>
      <c r="H425" s="345" t="s">
        <v>79</v>
      </c>
      <c r="I425" s="346"/>
      <c r="J425" s="346"/>
      <c r="K425" s="347"/>
      <c r="L425" s="347"/>
      <c r="M425" s="207"/>
      <c r="N425" s="208" t="s">
        <v>75</v>
      </c>
    </row>
    <row r="426" spans="1:14" ht="25" customHeight="1" thickBot="1" x14ac:dyDescent="0.25">
      <c r="A426" s="101"/>
      <c r="B426" s="102"/>
      <c r="C426" s="103"/>
      <c r="D426" s="104"/>
      <c r="E426" s="105"/>
      <c r="F426" s="106"/>
      <c r="G426" s="106"/>
      <c r="H426" s="209"/>
      <c r="I426" s="210"/>
      <c r="J426" s="210"/>
      <c r="K426" s="210"/>
      <c r="L426" s="210"/>
      <c r="M426" s="210"/>
      <c r="N426" s="210"/>
    </row>
    <row r="427" spans="1:14" ht="25" customHeight="1" thickTop="1" thickBot="1" x14ac:dyDescent="0.25">
      <c r="A427" s="108" t="s">
        <v>80</v>
      </c>
      <c r="B427" s="109"/>
      <c r="C427" s="110"/>
      <c r="D427" s="111"/>
      <c r="E427" s="108"/>
      <c r="F427" s="112"/>
      <c r="G427" s="113"/>
      <c r="H427" s="211"/>
      <c r="I427" s="212"/>
      <c r="J427" s="212"/>
      <c r="K427" s="212"/>
      <c r="L427" s="212"/>
      <c r="M427" s="212"/>
      <c r="N427" s="212"/>
    </row>
    <row r="428" spans="1:14" ht="25" customHeight="1" thickTop="1" x14ac:dyDescent="0.2">
      <c r="A428" s="108" t="s">
        <v>24</v>
      </c>
      <c r="B428" s="109"/>
      <c r="C428" s="110"/>
      <c r="D428" s="111"/>
      <c r="E428" s="108"/>
      <c r="F428" s="115"/>
      <c r="G428" s="113"/>
      <c r="H428" s="322" t="s">
        <v>221</v>
      </c>
      <c r="I428" s="323"/>
      <c r="J428" s="323"/>
      <c r="K428" s="323" t="s">
        <v>208</v>
      </c>
      <c r="L428" s="323"/>
      <c r="M428" s="213"/>
      <c r="N428" s="117">
        <f>N413+1</f>
        <v>25</v>
      </c>
    </row>
    <row r="429" spans="1:14" ht="25" customHeight="1" x14ac:dyDescent="0.2">
      <c r="H429" s="200"/>
      <c r="I429" s="200"/>
      <c r="J429" s="200"/>
      <c r="K429" s="200"/>
      <c r="L429" s="200"/>
      <c r="M429" s="200"/>
      <c r="N429" s="200"/>
    </row>
    <row r="430" spans="1:14" s="192" customFormat="1" ht="25" customHeight="1" x14ac:dyDescent="0.2">
      <c r="A430" s="77" t="s">
        <v>313</v>
      </c>
      <c r="B430" s="77"/>
      <c r="C430" s="188"/>
      <c r="D430" s="189"/>
      <c r="E430" s="190"/>
      <c r="F430" s="191"/>
      <c r="G430" s="191"/>
      <c r="H430" s="348">
        <v>5000</v>
      </c>
      <c r="I430" s="348"/>
      <c r="J430" s="79" t="s">
        <v>103</v>
      </c>
      <c r="K430" s="79" t="s">
        <v>210</v>
      </c>
      <c r="L430" s="79"/>
      <c r="M430" s="79"/>
      <c r="N430" s="79"/>
    </row>
    <row r="431" spans="1:14" s="74" customFormat="1" ht="25" customHeight="1" x14ac:dyDescent="0.2">
      <c r="A431" s="80" t="s">
        <v>20</v>
      </c>
      <c r="B431" s="81" t="s">
        <v>21</v>
      </c>
      <c r="C431" s="82" t="s">
        <v>22</v>
      </c>
      <c r="D431" s="83" t="s">
        <v>65</v>
      </c>
      <c r="E431" s="81" t="s">
        <v>23</v>
      </c>
      <c r="F431" s="84" t="s">
        <v>24</v>
      </c>
      <c r="G431" s="84" t="s">
        <v>25</v>
      </c>
      <c r="H431" s="319" t="s">
        <v>209</v>
      </c>
      <c r="I431" s="319"/>
      <c r="J431" s="319"/>
      <c r="K431" s="319"/>
      <c r="L431" s="319"/>
      <c r="M431" s="319"/>
      <c r="N431" s="319"/>
    </row>
    <row r="432" spans="1:14" s="74" customFormat="1" ht="25" customHeight="1" x14ac:dyDescent="0.2">
      <c r="A432" s="349" t="s">
        <v>66</v>
      </c>
      <c r="B432" s="86" t="s">
        <v>67</v>
      </c>
      <c r="C432" s="193"/>
      <c r="D432" s="201"/>
      <c r="E432" s="81" t="s">
        <v>61</v>
      </c>
      <c r="F432" s="195"/>
      <c r="G432" s="195"/>
      <c r="H432" s="352"/>
      <c r="I432" s="352"/>
      <c r="J432" s="352"/>
      <c r="K432" s="352"/>
      <c r="L432" s="352"/>
      <c r="M432" s="352"/>
      <c r="N432" s="352"/>
    </row>
    <row r="433" spans="1:14" s="74" customFormat="1" ht="25" customHeight="1" x14ac:dyDescent="0.2">
      <c r="A433" s="350"/>
      <c r="B433" s="86" t="s">
        <v>68</v>
      </c>
      <c r="C433" s="196"/>
      <c r="D433" s="201"/>
      <c r="E433" s="81" t="s">
        <v>61</v>
      </c>
      <c r="F433" s="195"/>
      <c r="G433" s="195"/>
      <c r="H433" s="352"/>
      <c r="I433" s="352"/>
      <c r="J433" s="352"/>
      <c r="K433" s="352"/>
      <c r="L433" s="352"/>
      <c r="M433" s="352"/>
      <c r="N433" s="352"/>
    </row>
    <row r="434" spans="1:14" ht="25" customHeight="1" x14ac:dyDescent="0.2">
      <c r="A434" s="350"/>
      <c r="B434" s="86" t="s">
        <v>69</v>
      </c>
      <c r="C434" s="198"/>
      <c r="D434" s="201"/>
      <c r="E434" s="81" t="s">
        <v>61</v>
      </c>
      <c r="F434" s="195"/>
      <c r="G434" s="195"/>
      <c r="H434" s="337"/>
      <c r="I434" s="338"/>
      <c r="J434" s="338"/>
      <c r="K434" s="344"/>
      <c r="L434" s="344"/>
      <c r="M434" s="200"/>
      <c r="N434" s="199"/>
    </row>
    <row r="435" spans="1:14" ht="25" customHeight="1" x14ac:dyDescent="0.2">
      <c r="A435" s="351"/>
      <c r="B435" s="86" t="s">
        <v>70</v>
      </c>
      <c r="C435" s="198"/>
      <c r="D435" s="201"/>
      <c r="E435" s="81" t="s">
        <v>61</v>
      </c>
      <c r="F435" s="195"/>
      <c r="G435" s="195"/>
      <c r="H435" s="342"/>
      <c r="I435" s="343"/>
      <c r="J435" s="343"/>
      <c r="K435" s="344"/>
      <c r="L435" s="344"/>
      <c r="M435" s="200"/>
      <c r="N435" s="199"/>
    </row>
    <row r="436" spans="1:14" ht="25" customHeight="1" x14ac:dyDescent="0.2">
      <c r="A436" s="91" t="s">
        <v>71</v>
      </c>
      <c r="B436" s="86" t="s">
        <v>72</v>
      </c>
      <c r="C436" s="87"/>
      <c r="D436" s="201"/>
      <c r="E436" s="81" t="s">
        <v>61</v>
      </c>
      <c r="F436" s="195"/>
      <c r="G436" s="195"/>
      <c r="H436" s="324"/>
      <c r="I436" s="325"/>
      <c r="J436" s="325"/>
      <c r="K436" s="326"/>
      <c r="L436" s="326"/>
      <c r="M436" s="202"/>
      <c r="N436" s="203"/>
    </row>
    <row r="437" spans="1:14" ht="25" customHeight="1" x14ac:dyDescent="0.2">
      <c r="A437" s="204" t="s">
        <v>73</v>
      </c>
      <c r="B437" s="86"/>
      <c r="C437" s="87"/>
      <c r="D437" s="88"/>
      <c r="E437" s="81"/>
      <c r="F437" s="89"/>
      <c r="G437" s="89"/>
      <c r="H437" s="327" t="s">
        <v>74</v>
      </c>
      <c r="I437" s="328"/>
      <c r="J437" s="328"/>
      <c r="K437" s="329"/>
      <c r="L437" s="329"/>
      <c r="M437" s="205"/>
      <c r="N437" s="206" t="s">
        <v>75</v>
      </c>
    </row>
    <row r="438" spans="1:14" ht="25" customHeight="1" x14ac:dyDescent="0.2">
      <c r="A438" s="204" t="s">
        <v>76</v>
      </c>
      <c r="B438" s="86"/>
      <c r="C438" s="87"/>
      <c r="D438" s="88"/>
      <c r="E438" s="81"/>
      <c r="F438" s="89"/>
      <c r="G438" s="89"/>
      <c r="H438" s="327" t="s">
        <v>74</v>
      </c>
      <c r="I438" s="328"/>
      <c r="J438" s="328"/>
      <c r="K438" s="329"/>
      <c r="L438" s="329"/>
      <c r="M438" s="205"/>
      <c r="N438" s="206" t="s">
        <v>75</v>
      </c>
    </row>
    <row r="439" spans="1:14" ht="25" customHeight="1" x14ac:dyDescent="0.2">
      <c r="A439" s="91" t="s">
        <v>77</v>
      </c>
      <c r="B439" s="86"/>
      <c r="C439" s="87"/>
      <c r="D439" s="88"/>
      <c r="E439" s="81"/>
      <c r="F439" s="89"/>
      <c r="G439" s="89"/>
      <c r="H439" s="327" t="s">
        <v>74</v>
      </c>
      <c r="I439" s="328"/>
      <c r="J439" s="328"/>
      <c r="K439" s="329"/>
      <c r="L439" s="329"/>
      <c r="M439" s="205"/>
      <c r="N439" s="206" t="s">
        <v>75</v>
      </c>
    </row>
    <row r="440" spans="1:14" ht="25" customHeight="1" x14ac:dyDescent="0.2">
      <c r="A440" s="91" t="s">
        <v>78</v>
      </c>
      <c r="B440" s="86"/>
      <c r="C440" s="87"/>
      <c r="D440" s="88"/>
      <c r="E440" s="81"/>
      <c r="F440" s="89"/>
      <c r="G440" s="89"/>
      <c r="H440" s="345" t="s">
        <v>79</v>
      </c>
      <c r="I440" s="346"/>
      <c r="J440" s="346"/>
      <c r="K440" s="347"/>
      <c r="L440" s="347"/>
      <c r="M440" s="207"/>
      <c r="N440" s="208" t="s">
        <v>75</v>
      </c>
    </row>
    <row r="441" spans="1:14" ht="25" customHeight="1" thickBot="1" x14ac:dyDescent="0.25">
      <c r="A441" s="101"/>
      <c r="B441" s="102"/>
      <c r="C441" s="103"/>
      <c r="D441" s="104"/>
      <c r="E441" s="105"/>
      <c r="F441" s="106"/>
      <c r="G441" s="106"/>
      <c r="H441" s="209"/>
      <c r="I441" s="210"/>
      <c r="J441" s="210"/>
      <c r="K441" s="210"/>
      <c r="L441" s="210"/>
      <c r="M441" s="210"/>
      <c r="N441" s="210"/>
    </row>
    <row r="442" spans="1:14" ht="25" customHeight="1" thickTop="1" thickBot="1" x14ac:dyDescent="0.25">
      <c r="A442" s="108" t="s">
        <v>80</v>
      </c>
      <c r="B442" s="109"/>
      <c r="C442" s="110"/>
      <c r="D442" s="111"/>
      <c r="E442" s="108"/>
      <c r="F442" s="112"/>
      <c r="G442" s="113"/>
      <c r="H442" s="211"/>
      <c r="I442" s="212"/>
      <c r="J442" s="212"/>
      <c r="K442" s="212"/>
      <c r="L442" s="212"/>
      <c r="M442" s="212"/>
      <c r="N442" s="212"/>
    </row>
    <row r="443" spans="1:14" ht="25" customHeight="1" thickTop="1" x14ac:dyDescent="0.2">
      <c r="A443" s="108" t="s">
        <v>24</v>
      </c>
      <c r="B443" s="109"/>
      <c r="C443" s="110"/>
      <c r="D443" s="111"/>
      <c r="E443" s="108"/>
      <c r="F443" s="115"/>
      <c r="G443" s="113"/>
      <c r="H443" s="322" t="s">
        <v>221</v>
      </c>
      <c r="I443" s="323"/>
      <c r="J443" s="323"/>
      <c r="K443" s="323" t="s">
        <v>208</v>
      </c>
      <c r="L443" s="323"/>
      <c r="M443" s="213"/>
      <c r="N443" s="117">
        <f>N428+1</f>
        <v>26</v>
      </c>
    </row>
    <row r="444" spans="1:14" ht="25" customHeight="1" x14ac:dyDescent="0.2">
      <c r="H444" s="200"/>
      <c r="I444" s="200"/>
      <c r="J444" s="200"/>
      <c r="K444" s="200"/>
      <c r="L444" s="200"/>
      <c r="M444" s="200"/>
      <c r="N444" s="200"/>
    </row>
    <row r="445" spans="1:14" s="192" customFormat="1" ht="25" customHeight="1" x14ac:dyDescent="0.2">
      <c r="A445" s="77" t="s">
        <v>314</v>
      </c>
      <c r="B445" s="77"/>
      <c r="C445" s="188"/>
      <c r="D445" s="189"/>
      <c r="E445" s="190"/>
      <c r="F445" s="191"/>
      <c r="G445" s="191"/>
      <c r="H445" s="348">
        <v>5000</v>
      </c>
      <c r="I445" s="348"/>
      <c r="J445" s="79" t="s">
        <v>103</v>
      </c>
      <c r="K445" s="79" t="s">
        <v>210</v>
      </c>
      <c r="L445" s="79"/>
      <c r="M445" s="79"/>
      <c r="N445" s="79"/>
    </row>
    <row r="446" spans="1:14" s="74" customFormat="1" ht="25" customHeight="1" x14ac:dyDescent="0.2">
      <c r="A446" s="80" t="s">
        <v>20</v>
      </c>
      <c r="B446" s="81" t="s">
        <v>21</v>
      </c>
      <c r="C446" s="82" t="s">
        <v>22</v>
      </c>
      <c r="D446" s="83" t="s">
        <v>65</v>
      </c>
      <c r="E446" s="81" t="s">
        <v>23</v>
      </c>
      <c r="F446" s="84" t="s">
        <v>24</v>
      </c>
      <c r="G446" s="84" t="s">
        <v>25</v>
      </c>
      <c r="H446" s="319" t="s">
        <v>209</v>
      </c>
      <c r="I446" s="319"/>
      <c r="J446" s="319"/>
      <c r="K446" s="319"/>
      <c r="L446" s="319"/>
      <c r="M446" s="319"/>
      <c r="N446" s="319"/>
    </row>
    <row r="447" spans="1:14" s="74" customFormat="1" ht="25" customHeight="1" x14ac:dyDescent="0.2">
      <c r="A447" s="349" t="s">
        <v>66</v>
      </c>
      <c r="B447" s="86" t="s">
        <v>67</v>
      </c>
      <c r="C447" s="193"/>
      <c r="D447" s="201"/>
      <c r="E447" s="81" t="s">
        <v>61</v>
      </c>
      <c r="F447" s="195"/>
      <c r="G447" s="195"/>
      <c r="H447" s="352"/>
      <c r="I447" s="352"/>
      <c r="J447" s="352"/>
      <c r="K447" s="352"/>
      <c r="L447" s="352"/>
      <c r="M447" s="352"/>
      <c r="N447" s="352"/>
    </row>
    <row r="448" spans="1:14" s="74" customFormat="1" ht="25" customHeight="1" x14ac:dyDescent="0.2">
      <c r="A448" s="350"/>
      <c r="B448" s="86" t="s">
        <v>68</v>
      </c>
      <c r="C448" s="196"/>
      <c r="D448" s="201"/>
      <c r="E448" s="81" t="s">
        <v>61</v>
      </c>
      <c r="F448" s="195"/>
      <c r="G448" s="195"/>
      <c r="H448" s="352"/>
      <c r="I448" s="352"/>
      <c r="J448" s="352"/>
      <c r="K448" s="352"/>
      <c r="L448" s="352"/>
      <c r="M448" s="352"/>
      <c r="N448" s="352"/>
    </row>
    <row r="449" spans="1:14" ht="25" customHeight="1" x14ac:dyDescent="0.2">
      <c r="A449" s="350"/>
      <c r="B449" s="86" t="s">
        <v>69</v>
      </c>
      <c r="C449" s="198"/>
      <c r="D449" s="201"/>
      <c r="E449" s="81" t="s">
        <v>61</v>
      </c>
      <c r="F449" s="195"/>
      <c r="G449" s="195"/>
      <c r="H449" s="337"/>
      <c r="I449" s="338"/>
      <c r="J449" s="338"/>
      <c r="K449" s="344"/>
      <c r="L449" s="344"/>
      <c r="M449" s="200"/>
      <c r="N449" s="199"/>
    </row>
    <row r="450" spans="1:14" ht="25" customHeight="1" x14ac:dyDescent="0.2">
      <c r="A450" s="351"/>
      <c r="B450" s="86" t="s">
        <v>70</v>
      </c>
      <c r="C450" s="198"/>
      <c r="D450" s="201"/>
      <c r="E450" s="81" t="s">
        <v>61</v>
      </c>
      <c r="F450" s="195"/>
      <c r="G450" s="195"/>
      <c r="H450" s="342"/>
      <c r="I450" s="343"/>
      <c r="J450" s="343"/>
      <c r="K450" s="344"/>
      <c r="L450" s="344"/>
      <c r="M450" s="200"/>
      <c r="N450" s="199"/>
    </row>
    <row r="451" spans="1:14" ht="25" customHeight="1" x14ac:dyDescent="0.2">
      <c r="A451" s="91" t="s">
        <v>71</v>
      </c>
      <c r="B451" s="86" t="s">
        <v>72</v>
      </c>
      <c r="C451" s="87"/>
      <c r="D451" s="201"/>
      <c r="E451" s="81" t="s">
        <v>61</v>
      </c>
      <c r="F451" s="195"/>
      <c r="G451" s="195"/>
      <c r="H451" s="324"/>
      <c r="I451" s="325"/>
      <c r="J451" s="325"/>
      <c r="K451" s="326"/>
      <c r="L451" s="326"/>
      <c r="M451" s="202"/>
      <c r="N451" s="203"/>
    </row>
    <row r="452" spans="1:14" ht="25" customHeight="1" x14ac:dyDescent="0.2">
      <c r="A452" s="204" t="s">
        <v>73</v>
      </c>
      <c r="B452" s="86"/>
      <c r="C452" s="87"/>
      <c r="D452" s="88"/>
      <c r="E452" s="81"/>
      <c r="F452" s="89"/>
      <c r="G452" s="89"/>
      <c r="H452" s="327" t="s">
        <v>74</v>
      </c>
      <c r="I452" s="328"/>
      <c r="J452" s="328"/>
      <c r="K452" s="329"/>
      <c r="L452" s="329"/>
      <c r="M452" s="205"/>
      <c r="N452" s="206" t="s">
        <v>75</v>
      </c>
    </row>
    <row r="453" spans="1:14" ht="25" customHeight="1" x14ac:dyDescent="0.2">
      <c r="A453" s="204" t="s">
        <v>76</v>
      </c>
      <c r="B453" s="86"/>
      <c r="C453" s="87"/>
      <c r="D453" s="88"/>
      <c r="E453" s="81"/>
      <c r="F453" s="89"/>
      <c r="G453" s="89"/>
      <c r="H453" s="327" t="s">
        <v>74</v>
      </c>
      <c r="I453" s="328"/>
      <c r="J453" s="328"/>
      <c r="K453" s="329"/>
      <c r="L453" s="329"/>
      <c r="M453" s="205"/>
      <c r="N453" s="206" t="s">
        <v>75</v>
      </c>
    </row>
    <row r="454" spans="1:14" ht="25" customHeight="1" x14ac:dyDescent="0.2">
      <c r="A454" s="91" t="s">
        <v>77</v>
      </c>
      <c r="B454" s="86"/>
      <c r="C454" s="87"/>
      <c r="D454" s="88"/>
      <c r="E454" s="81"/>
      <c r="F454" s="89"/>
      <c r="G454" s="89"/>
      <c r="H454" s="327" t="s">
        <v>74</v>
      </c>
      <c r="I454" s="328"/>
      <c r="J454" s="328"/>
      <c r="K454" s="329"/>
      <c r="L454" s="329"/>
      <c r="M454" s="205"/>
      <c r="N454" s="206" t="s">
        <v>75</v>
      </c>
    </row>
    <row r="455" spans="1:14" ht="25" customHeight="1" x14ac:dyDescent="0.2">
      <c r="A455" s="91" t="s">
        <v>78</v>
      </c>
      <c r="B455" s="86"/>
      <c r="C455" s="87"/>
      <c r="D455" s="88"/>
      <c r="E455" s="81"/>
      <c r="F455" s="89"/>
      <c r="G455" s="89"/>
      <c r="H455" s="345" t="s">
        <v>79</v>
      </c>
      <c r="I455" s="346"/>
      <c r="J455" s="346"/>
      <c r="K455" s="347"/>
      <c r="L455" s="347"/>
      <c r="M455" s="207"/>
      <c r="N455" s="208" t="s">
        <v>75</v>
      </c>
    </row>
    <row r="456" spans="1:14" ht="25" customHeight="1" thickBot="1" x14ac:dyDescent="0.25">
      <c r="A456" s="101"/>
      <c r="B456" s="102"/>
      <c r="C456" s="103"/>
      <c r="D456" s="104"/>
      <c r="E456" s="105"/>
      <c r="F456" s="106"/>
      <c r="G456" s="106"/>
      <c r="H456" s="209"/>
      <c r="I456" s="210"/>
      <c r="J456" s="210"/>
      <c r="K456" s="210"/>
      <c r="L456" s="210"/>
      <c r="M456" s="210"/>
      <c r="N456" s="210"/>
    </row>
    <row r="457" spans="1:14" ht="25" customHeight="1" thickTop="1" thickBot="1" x14ac:dyDescent="0.25">
      <c r="A457" s="108" t="s">
        <v>80</v>
      </c>
      <c r="B457" s="109"/>
      <c r="C457" s="110"/>
      <c r="D457" s="111"/>
      <c r="E457" s="108"/>
      <c r="F457" s="112"/>
      <c r="G457" s="113"/>
      <c r="H457" s="211"/>
      <c r="I457" s="212"/>
      <c r="J457" s="212"/>
      <c r="K457" s="212"/>
      <c r="L457" s="212"/>
      <c r="M457" s="212"/>
      <c r="N457" s="212"/>
    </row>
    <row r="458" spans="1:14" ht="25" customHeight="1" thickTop="1" x14ac:dyDescent="0.2">
      <c r="A458" s="108" t="s">
        <v>24</v>
      </c>
      <c r="B458" s="109"/>
      <c r="C458" s="110"/>
      <c r="D458" s="111"/>
      <c r="E458" s="108"/>
      <c r="F458" s="115"/>
      <c r="G458" s="113"/>
      <c r="H458" s="322" t="s">
        <v>221</v>
      </c>
      <c r="I458" s="323"/>
      <c r="J458" s="323"/>
      <c r="K458" s="323" t="s">
        <v>208</v>
      </c>
      <c r="L458" s="323"/>
      <c r="M458" s="213"/>
      <c r="N458" s="117">
        <f>N443+1</f>
        <v>27</v>
      </c>
    </row>
    <row r="459" spans="1:14" ht="25" customHeight="1" x14ac:dyDescent="0.2">
      <c r="H459" s="200"/>
      <c r="I459" s="200"/>
      <c r="J459" s="200"/>
      <c r="K459" s="200"/>
      <c r="L459" s="200"/>
      <c r="M459" s="200"/>
      <c r="N459" s="200"/>
    </row>
    <row r="460" spans="1:14" s="192" customFormat="1" ht="25" customHeight="1" x14ac:dyDescent="0.2">
      <c r="A460" s="77" t="s">
        <v>315</v>
      </c>
      <c r="B460" s="77"/>
      <c r="C460" s="188"/>
      <c r="D460" s="189"/>
      <c r="E460" s="190"/>
      <c r="F460" s="191"/>
      <c r="G460" s="191"/>
      <c r="H460" s="348">
        <v>5000</v>
      </c>
      <c r="I460" s="348"/>
      <c r="J460" s="79" t="s">
        <v>103</v>
      </c>
      <c r="K460" s="79" t="s">
        <v>210</v>
      </c>
      <c r="L460" s="79"/>
      <c r="M460" s="79"/>
      <c r="N460" s="79"/>
    </row>
    <row r="461" spans="1:14" s="74" customFormat="1" ht="25" customHeight="1" x14ac:dyDescent="0.2">
      <c r="A461" s="80" t="s">
        <v>20</v>
      </c>
      <c r="B461" s="81" t="s">
        <v>21</v>
      </c>
      <c r="C461" s="82" t="s">
        <v>22</v>
      </c>
      <c r="D461" s="83" t="s">
        <v>65</v>
      </c>
      <c r="E461" s="81" t="s">
        <v>23</v>
      </c>
      <c r="F461" s="84" t="s">
        <v>24</v>
      </c>
      <c r="G461" s="84" t="s">
        <v>25</v>
      </c>
      <c r="H461" s="319" t="s">
        <v>209</v>
      </c>
      <c r="I461" s="319"/>
      <c r="J461" s="319"/>
      <c r="K461" s="319"/>
      <c r="L461" s="319"/>
      <c r="M461" s="319"/>
      <c r="N461" s="319"/>
    </row>
    <row r="462" spans="1:14" s="74" customFormat="1" ht="25" customHeight="1" x14ac:dyDescent="0.2">
      <c r="A462" s="349" t="s">
        <v>66</v>
      </c>
      <c r="B462" s="86" t="s">
        <v>67</v>
      </c>
      <c r="C462" s="215"/>
      <c r="D462" s="201"/>
      <c r="E462" s="81" t="s">
        <v>61</v>
      </c>
      <c r="F462" s="195"/>
      <c r="G462" s="195"/>
      <c r="H462" s="352"/>
      <c r="I462" s="352"/>
      <c r="J462" s="352"/>
      <c r="K462" s="352"/>
      <c r="L462" s="352"/>
      <c r="M462" s="352"/>
      <c r="N462" s="352"/>
    </row>
    <row r="463" spans="1:14" s="74" customFormat="1" ht="25" customHeight="1" x14ac:dyDescent="0.2">
      <c r="A463" s="350"/>
      <c r="B463" s="86" t="s">
        <v>68</v>
      </c>
      <c r="C463" s="215"/>
      <c r="D463" s="201"/>
      <c r="E463" s="81" t="s">
        <v>61</v>
      </c>
      <c r="F463" s="195"/>
      <c r="G463" s="195"/>
      <c r="H463" s="352"/>
      <c r="I463" s="352"/>
      <c r="J463" s="352"/>
      <c r="K463" s="352"/>
      <c r="L463" s="352"/>
      <c r="M463" s="352"/>
      <c r="N463" s="352"/>
    </row>
    <row r="464" spans="1:14" ht="25" customHeight="1" x14ac:dyDescent="0.2">
      <c r="A464" s="350"/>
      <c r="B464" s="86" t="s">
        <v>69</v>
      </c>
      <c r="C464" s="216"/>
      <c r="D464" s="201"/>
      <c r="E464" s="81" t="s">
        <v>61</v>
      </c>
      <c r="F464" s="195"/>
      <c r="G464" s="195"/>
      <c r="H464" s="337"/>
      <c r="I464" s="338"/>
      <c r="J464" s="338"/>
      <c r="K464" s="344"/>
      <c r="L464" s="344"/>
      <c r="M464" s="200"/>
      <c r="N464" s="199"/>
    </row>
    <row r="465" spans="1:14" ht="25" customHeight="1" x14ac:dyDescent="0.2">
      <c r="A465" s="351"/>
      <c r="B465" s="86" t="s">
        <v>70</v>
      </c>
      <c r="C465" s="216"/>
      <c r="D465" s="201"/>
      <c r="E465" s="81" t="s">
        <v>61</v>
      </c>
      <c r="F465" s="195"/>
      <c r="G465" s="195"/>
      <c r="H465" s="342"/>
      <c r="I465" s="343"/>
      <c r="J465" s="343"/>
      <c r="K465" s="344"/>
      <c r="L465" s="344"/>
      <c r="M465" s="200"/>
      <c r="N465" s="199"/>
    </row>
    <row r="466" spans="1:14" ht="25" customHeight="1" x14ac:dyDescent="0.2">
      <c r="A466" s="91" t="s">
        <v>71</v>
      </c>
      <c r="B466" s="86" t="s">
        <v>72</v>
      </c>
      <c r="C466" s="216"/>
      <c r="D466" s="201"/>
      <c r="E466" s="81" t="s">
        <v>61</v>
      </c>
      <c r="F466" s="195"/>
      <c r="G466" s="195"/>
      <c r="H466" s="324"/>
      <c r="I466" s="325"/>
      <c r="J466" s="325"/>
      <c r="K466" s="326"/>
      <c r="L466" s="326"/>
      <c r="M466" s="202"/>
      <c r="N466" s="203"/>
    </row>
    <row r="467" spans="1:14" ht="25" customHeight="1" x14ac:dyDescent="0.2">
      <c r="A467" s="204" t="s">
        <v>73</v>
      </c>
      <c r="B467" s="86"/>
      <c r="C467" s="87"/>
      <c r="D467" s="88"/>
      <c r="E467" s="81"/>
      <c r="F467" s="89"/>
      <c r="G467" s="89"/>
      <c r="H467" s="327" t="s">
        <v>74</v>
      </c>
      <c r="I467" s="328"/>
      <c r="J467" s="328"/>
      <c r="K467" s="329"/>
      <c r="L467" s="329"/>
      <c r="M467" s="205"/>
      <c r="N467" s="206" t="s">
        <v>75</v>
      </c>
    </row>
    <row r="468" spans="1:14" ht="25" customHeight="1" x14ac:dyDescent="0.2">
      <c r="A468" s="204" t="s">
        <v>76</v>
      </c>
      <c r="B468" s="86"/>
      <c r="C468" s="87"/>
      <c r="D468" s="88"/>
      <c r="E468" s="81"/>
      <c r="F468" s="89"/>
      <c r="G468" s="89"/>
      <c r="H468" s="327" t="s">
        <v>74</v>
      </c>
      <c r="I468" s="328"/>
      <c r="J468" s="328"/>
      <c r="K468" s="329"/>
      <c r="L468" s="329"/>
      <c r="M468" s="205"/>
      <c r="N468" s="206" t="s">
        <v>75</v>
      </c>
    </row>
    <row r="469" spans="1:14" ht="25" customHeight="1" x14ac:dyDescent="0.2">
      <c r="A469" s="91" t="s">
        <v>77</v>
      </c>
      <c r="B469" s="86"/>
      <c r="C469" s="87"/>
      <c r="D469" s="88"/>
      <c r="E469" s="81"/>
      <c r="F469" s="89"/>
      <c r="G469" s="89"/>
      <c r="H469" s="327" t="s">
        <v>74</v>
      </c>
      <c r="I469" s="328"/>
      <c r="J469" s="328"/>
      <c r="K469" s="329"/>
      <c r="L469" s="329"/>
      <c r="M469" s="205"/>
      <c r="N469" s="206" t="s">
        <v>75</v>
      </c>
    </row>
    <row r="470" spans="1:14" ht="25" customHeight="1" x14ac:dyDescent="0.2">
      <c r="A470" s="91" t="s">
        <v>78</v>
      </c>
      <c r="B470" s="86"/>
      <c r="C470" s="87"/>
      <c r="D470" s="88"/>
      <c r="E470" s="81"/>
      <c r="F470" s="89"/>
      <c r="G470" s="89"/>
      <c r="H470" s="345" t="s">
        <v>79</v>
      </c>
      <c r="I470" s="346"/>
      <c r="J470" s="346"/>
      <c r="K470" s="347"/>
      <c r="L470" s="347"/>
      <c r="M470" s="207"/>
      <c r="N470" s="208" t="s">
        <v>75</v>
      </c>
    </row>
    <row r="471" spans="1:14" ht="25" customHeight="1" thickBot="1" x14ac:dyDescent="0.25">
      <c r="A471" s="101"/>
      <c r="B471" s="102"/>
      <c r="C471" s="103"/>
      <c r="D471" s="104"/>
      <c r="E471" s="105"/>
      <c r="F471" s="106"/>
      <c r="G471" s="106"/>
      <c r="H471" s="209"/>
      <c r="I471" s="210"/>
      <c r="J471" s="210"/>
      <c r="K471" s="210"/>
      <c r="L471" s="210"/>
      <c r="M471" s="210"/>
      <c r="N471" s="210"/>
    </row>
    <row r="472" spans="1:14" ht="25" customHeight="1" thickTop="1" thickBot="1" x14ac:dyDescent="0.25">
      <c r="A472" s="108" t="s">
        <v>80</v>
      </c>
      <c r="B472" s="109"/>
      <c r="C472" s="110"/>
      <c r="D472" s="111"/>
      <c r="E472" s="108"/>
      <c r="F472" s="112"/>
      <c r="G472" s="113"/>
      <c r="H472" s="211"/>
      <c r="I472" s="212"/>
      <c r="J472" s="212"/>
      <c r="K472" s="212"/>
      <c r="L472" s="212"/>
      <c r="M472" s="212"/>
      <c r="N472" s="212"/>
    </row>
    <row r="473" spans="1:14" ht="25" customHeight="1" thickTop="1" x14ac:dyDescent="0.2">
      <c r="A473" s="108" t="s">
        <v>24</v>
      </c>
      <c r="B473" s="109"/>
      <c r="C473" s="110"/>
      <c r="D473" s="111"/>
      <c r="E473" s="108"/>
      <c r="F473" s="115"/>
      <c r="G473" s="113"/>
      <c r="H473" s="322" t="s">
        <v>221</v>
      </c>
      <c r="I473" s="323"/>
      <c r="J473" s="323"/>
      <c r="K473" s="323" t="s">
        <v>208</v>
      </c>
      <c r="L473" s="323"/>
      <c r="M473" s="213"/>
      <c r="N473" s="117">
        <f>N458+1</f>
        <v>28</v>
      </c>
    </row>
    <row r="474" spans="1:14" ht="25" customHeight="1" x14ac:dyDescent="0.2">
      <c r="H474" s="200"/>
      <c r="I474" s="200"/>
      <c r="J474" s="200"/>
      <c r="K474" s="200"/>
      <c r="L474" s="200"/>
      <c r="M474" s="200"/>
      <c r="N474" s="200"/>
    </row>
    <row r="475" spans="1:14" s="192" customFormat="1" ht="25" customHeight="1" x14ac:dyDescent="0.2">
      <c r="A475" s="77" t="s">
        <v>316</v>
      </c>
      <c r="B475" s="77"/>
      <c r="C475" s="188"/>
      <c r="D475" s="189"/>
      <c r="E475" s="190"/>
      <c r="F475" s="191"/>
      <c r="G475" s="191"/>
      <c r="H475" s="348">
        <v>25</v>
      </c>
      <c r="I475" s="348"/>
      <c r="J475" s="79" t="s">
        <v>33</v>
      </c>
      <c r="K475" s="79" t="s">
        <v>210</v>
      </c>
      <c r="L475" s="79"/>
      <c r="M475" s="79"/>
      <c r="N475" s="79"/>
    </row>
    <row r="476" spans="1:14" s="74" customFormat="1" ht="25" customHeight="1" x14ac:dyDescent="0.2">
      <c r="A476" s="80" t="s">
        <v>20</v>
      </c>
      <c r="B476" s="81" t="s">
        <v>21</v>
      </c>
      <c r="C476" s="82" t="s">
        <v>22</v>
      </c>
      <c r="D476" s="83" t="s">
        <v>65</v>
      </c>
      <c r="E476" s="81" t="s">
        <v>23</v>
      </c>
      <c r="F476" s="84" t="s">
        <v>24</v>
      </c>
      <c r="G476" s="84" t="s">
        <v>25</v>
      </c>
      <c r="H476" s="319" t="s">
        <v>209</v>
      </c>
      <c r="I476" s="319"/>
      <c r="J476" s="319"/>
      <c r="K476" s="319"/>
      <c r="L476" s="319"/>
      <c r="M476" s="319"/>
      <c r="N476" s="319"/>
    </row>
    <row r="477" spans="1:14" s="74" customFormat="1" ht="25" customHeight="1" x14ac:dyDescent="0.2">
      <c r="A477" s="349" t="s">
        <v>66</v>
      </c>
      <c r="B477" s="86" t="s">
        <v>67</v>
      </c>
      <c r="C477" s="193"/>
      <c r="D477" s="201"/>
      <c r="E477" s="81" t="s">
        <v>61</v>
      </c>
      <c r="F477" s="195"/>
      <c r="G477" s="195"/>
      <c r="H477" s="338" t="s">
        <v>225</v>
      </c>
      <c r="I477" s="338"/>
      <c r="J477" s="338"/>
      <c r="K477" s="338"/>
      <c r="L477" s="338"/>
      <c r="M477" s="338"/>
      <c r="N477" s="338"/>
    </row>
    <row r="478" spans="1:14" s="74" customFormat="1" ht="25" customHeight="1" x14ac:dyDescent="0.2">
      <c r="A478" s="350"/>
      <c r="B478" s="86" t="s">
        <v>68</v>
      </c>
      <c r="C478" s="196"/>
      <c r="D478" s="217"/>
      <c r="E478" s="81" t="s">
        <v>61</v>
      </c>
      <c r="F478" s="195"/>
      <c r="G478" s="195"/>
      <c r="H478" s="338"/>
      <c r="I478" s="338"/>
      <c r="J478" s="338"/>
      <c r="K478" s="338"/>
      <c r="L478" s="338"/>
      <c r="M478" s="338"/>
      <c r="N478" s="338"/>
    </row>
    <row r="479" spans="1:14" ht="25" customHeight="1" x14ac:dyDescent="0.2">
      <c r="A479" s="350"/>
      <c r="B479" s="86" t="s">
        <v>69</v>
      </c>
      <c r="C479" s="198"/>
      <c r="D479" s="217"/>
      <c r="E479" s="81" t="s">
        <v>61</v>
      </c>
      <c r="F479" s="195"/>
      <c r="G479" s="195"/>
      <c r="H479" s="339" t="str">
        <f>IF(H477="","","変化率(")</f>
        <v>変化率(</v>
      </c>
      <c r="I479" s="340"/>
      <c r="J479" s="340"/>
      <c r="K479" s="355"/>
      <c r="L479" s="355"/>
      <c r="M479" s="79" t="str">
        <f>IF(H477="","",")")</f>
        <v>)</v>
      </c>
      <c r="N479" s="199"/>
    </row>
    <row r="480" spans="1:14" ht="25" customHeight="1" x14ac:dyDescent="0.2">
      <c r="A480" s="351"/>
      <c r="B480" s="86" t="s">
        <v>70</v>
      </c>
      <c r="C480" s="87"/>
      <c r="D480" s="201"/>
      <c r="E480" s="81" t="s">
        <v>61</v>
      </c>
      <c r="F480" s="195"/>
      <c r="G480" s="195"/>
      <c r="H480" s="342"/>
      <c r="I480" s="343"/>
      <c r="J480" s="343"/>
      <c r="K480" s="344"/>
      <c r="L480" s="344"/>
      <c r="M480" s="200"/>
      <c r="N480" s="199"/>
    </row>
    <row r="481" spans="1:14" ht="25" customHeight="1" x14ac:dyDescent="0.2">
      <c r="A481" s="91" t="s">
        <v>71</v>
      </c>
      <c r="B481" s="86" t="s">
        <v>72</v>
      </c>
      <c r="C481" s="87"/>
      <c r="D481" s="201"/>
      <c r="E481" s="81" t="s">
        <v>61</v>
      </c>
      <c r="F481" s="195"/>
      <c r="G481" s="195"/>
      <c r="H481" s="324"/>
      <c r="I481" s="325"/>
      <c r="J481" s="325"/>
      <c r="K481" s="326"/>
      <c r="L481" s="326"/>
      <c r="M481" s="202"/>
      <c r="N481" s="203"/>
    </row>
    <row r="482" spans="1:14" ht="25" customHeight="1" x14ac:dyDescent="0.2">
      <c r="A482" s="204" t="s">
        <v>73</v>
      </c>
      <c r="B482" s="86"/>
      <c r="C482" s="87"/>
      <c r="D482" s="88"/>
      <c r="E482" s="81"/>
      <c r="F482" s="89"/>
      <c r="G482" s="89"/>
      <c r="H482" s="327" t="s">
        <v>74</v>
      </c>
      <c r="I482" s="328"/>
      <c r="J482" s="328"/>
      <c r="K482" s="329"/>
      <c r="L482" s="329"/>
      <c r="M482" s="205"/>
      <c r="N482" s="206" t="s">
        <v>75</v>
      </c>
    </row>
    <row r="483" spans="1:14" ht="25" customHeight="1" x14ac:dyDescent="0.2">
      <c r="A483" s="204" t="s">
        <v>76</v>
      </c>
      <c r="B483" s="86"/>
      <c r="C483" s="87"/>
      <c r="D483" s="88"/>
      <c r="E483" s="81"/>
      <c r="F483" s="89"/>
      <c r="G483" s="89"/>
      <c r="H483" s="327" t="s">
        <v>74</v>
      </c>
      <c r="I483" s="328"/>
      <c r="J483" s="328"/>
      <c r="K483" s="329"/>
      <c r="L483" s="329"/>
      <c r="M483" s="205"/>
      <c r="N483" s="206" t="s">
        <v>75</v>
      </c>
    </row>
    <row r="484" spans="1:14" ht="25" customHeight="1" x14ac:dyDescent="0.2">
      <c r="A484" s="91" t="s">
        <v>77</v>
      </c>
      <c r="B484" s="86"/>
      <c r="C484" s="87"/>
      <c r="D484" s="88"/>
      <c r="E484" s="81"/>
      <c r="F484" s="89"/>
      <c r="G484" s="89"/>
      <c r="H484" s="327" t="s">
        <v>74</v>
      </c>
      <c r="I484" s="328"/>
      <c r="J484" s="328"/>
      <c r="K484" s="329"/>
      <c r="L484" s="329"/>
      <c r="M484" s="205"/>
      <c r="N484" s="206" t="s">
        <v>75</v>
      </c>
    </row>
    <row r="485" spans="1:14" ht="25" customHeight="1" x14ac:dyDescent="0.2">
      <c r="A485" s="91" t="s">
        <v>78</v>
      </c>
      <c r="B485" s="86"/>
      <c r="C485" s="87"/>
      <c r="D485" s="88"/>
      <c r="E485" s="81"/>
      <c r="F485" s="89"/>
      <c r="G485" s="89"/>
      <c r="H485" s="345" t="s">
        <v>79</v>
      </c>
      <c r="I485" s="346"/>
      <c r="J485" s="346"/>
      <c r="K485" s="347"/>
      <c r="L485" s="347"/>
      <c r="M485" s="207"/>
      <c r="N485" s="208" t="s">
        <v>75</v>
      </c>
    </row>
    <row r="486" spans="1:14" ht="25" customHeight="1" thickBot="1" x14ac:dyDescent="0.25">
      <c r="A486" s="101"/>
      <c r="B486" s="102"/>
      <c r="C486" s="103"/>
      <c r="D486" s="104"/>
      <c r="E486" s="105"/>
      <c r="F486" s="106"/>
      <c r="G486" s="106"/>
      <c r="H486" s="209"/>
      <c r="I486" s="210"/>
      <c r="J486" s="210"/>
      <c r="K486" s="210"/>
      <c r="L486" s="210"/>
      <c r="M486" s="210"/>
      <c r="N486" s="210"/>
    </row>
    <row r="487" spans="1:14" ht="25" customHeight="1" thickTop="1" thickBot="1" x14ac:dyDescent="0.25">
      <c r="A487" s="108" t="s">
        <v>80</v>
      </c>
      <c r="B487" s="109"/>
      <c r="C487" s="110"/>
      <c r="D487" s="111"/>
      <c r="E487" s="108"/>
      <c r="F487" s="112"/>
      <c r="G487" s="113"/>
      <c r="H487" s="211"/>
      <c r="I487" s="212"/>
      <c r="J487" s="212"/>
      <c r="K487" s="212"/>
      <c r="L487" s="212"/>
      <c r="M487" s="212"/>
      <c r="N487" s="212"/>
    </row>
    <row r="488" spans="1:14" ht="25" customHeight="1" thickTop="1" x14ac:dyDescent="0.2">
      <c r="A488" s="108" t="s">
        <v>24</v>
      </c>
      <c r="B488" s="109"/>
      <c r="C488" s="110"/>
      <c r="D488" s="111"/>
      <c r="E488" s="108"/>
      <c r="F488" s="115"/>
      <c r="G488" s="113"/>
      <c r="H488" s="322" t="s">
        <v>217</v>
      </c>
      <c r="I488" s="323"/>
      <c r="J488" s="323"/>
      <c r="K488" s="323" t="s">
        <v>208</v>
      </c>
      <c r="L488" s="323"/>
      <c r="M488" s="213"/>
      <c r="N488" s="117">
        <f>N473+1</f>
        <v>29</v>
      </c>
    </row>
    <row r="489" spans="1:14" ht="25" customHeight="1" x14ac:dyDescent="0.2">
      <c r="H489" s="200"/>
      <c r="I489" s="200"/>
      <c r="J489" s="200"/>
      <c r="K489" s="200"/>
      <c r="L489" s="200"/>
      <c r="M489" s="200"/>
      <c r="N489" s="200"/>
    </row>
    <row r="490" spans="1:14" s="192" customFormat="1" ht="25" customHeight="1" x14ac:dyDescent="0.2">
      <c r="A490" s="77" t="s">
        <v>317</v>
      </c>
      <c r="B490" s="77"/>
      <c r="C490" s="188"/>
      <c r="D490" s="189"/>
      <c r="E490" s="190"/>
      <c r="F490" s="191"/>
      <c r="G490" s="191"/>
      <c r="H490" s="348">
        <v>20</v>
      </c>
      <c r="I490" s="348"/>
      <c r="J490" s="79" t="s">
        <v>33</v>
      </c>
      <c r="K490" s="79" t="s">
        <v>210</v>
      </c>
      <c r="L490" s="79"/>
      <c r="M490" s="79"/>
      <c r="N490" s="79"/>
    </row>
    <row r="491" spans="1:14" s="74" customFormat="1" ht="25" customHeight="1" x14ac:dyDescent="0.2">
      <c r="A491" s="80" t="s">
        <v>20</v>
      </c>
      <c r="B491" s="81" t="s">
        <v>21</v>
      </c>
      <c r="C491" s="82" t="s">
        <v>22</v>
      </c>
      <c r="D491" s="83" t="s">
        <v>65</v>
      </c>
      <c r="E491" s="81" t="s">
        <v>23</v>
      </c>
      <c r="F491" s="84" t="s">
        <v>24</v>
      </c>
      <c r="G491" s="84" t="s">
        <v>25</v>
      </c>
      <c r="H491" s="319" t="s">
        <v>209</v>
      </c>
      <c r="I491" s="319"/>
      <c r="J491" s="319"/>
      <c r="K491" s="319"/>
      <c r="L491" s="319"/>
      <c r="M491" s="319"/>
      <c r="N491" s="319"/>
    </row>
    <row r="492" spans="1:14" s="74" customFormat="1" ht="25" customHeight="1" x14ac:dyDescent="0.2">
      <c r="A492" s="349" t="s">
        <v>66</v>
      </c>
      <c r="B492" s="86" t="s">
        <v>67</v>
      </c>
      <c r="C492" s="193"/>
      <c r="D492" s="201"/>
      <c r="E492" s="81" t="s">
        <v>61</v>
      </c>
      <c r="F492" s="195"/>
      <c r="G492" s="195"/>
      <c r="H492" s="352"/>
      <c r="I492" s="352"/>
      <c r="J492" s="352"/>
      <c r="K492" s="352"/>
      <c r="L492" s="352"/>
      <c r="M492" s="352"/>
      <c r="N492" s="352"/>
    </row>
    <row r="493" spans="1:14" s="74" customFormat="1" ht="25" customHeight="1" x14ac:dyDescent="0.2">
      <c r="A493" s="350"/>
      <c r="B493" s="86" t="s">
        <v>68</v>
      </c>
      <c r="C493" s="193"/>
      <c r="D493" s="201"/>
      <c r="E493" s="81" t="s">
        <v>61</v>
      </c>
      <c r="F493" s="195"/>
      <c r="G493" s="195"/>
      <c r="H493" s="352"/>
      <c r="I493" s="352"/>
      <c r="J493" s="352"/>
      <c r="K493" s="352"/>
      <c r="L493" s="352"/>
      <c r="M493" s="352"/>
      <c r="N493" s="352"/>
    </row>
    <row r="494" spans="1:14" ht="25" customHeight="1" x14ac:dyDescent="0.2">
      <c r="A494" s="350"/>
      <c r="B494" s="86" t="s">
        <v>69</v>
      </c>
      <c r="C494" s="198"/>
      <c r="D494" s="201"/>
      <c r="E494" s="81" t="s">
        <v>61</v>
      </c>
      <c r="F494" s="195"/>
      <c r="G494" s="195"/>
      <c r="H494" s="339" t="str">
        <f>IF(H492="","","変化率(")</f>
        <v/>
      </c>
      <c r="I494" s="340"/>
      <c r="J494" s="340"/>
      <c r="K494" s="354"/>
      <c r="L494" s="354"/>
      <c r="M494" s="79" t="str">
        <f>IF(H492="","",")")</f>
        <v/>
      </c>
      <c r="N494" s="199"/>
    </row>
    <row r="495" spans="1:14" ht="25" customHeight="1" x14ac:dyDescent="0.2">
      <c r="A495" s="351"/>
      <c r="B495" s="86" t="s">
        <v>70</v>
      </c>
      <c r="C495" s="198"/>
      <c r="D495" s="201"/>
      <c r="E495" s="81" t="s">
        <v>61</v>
      </c>
      <c r="F495" s="195"/>
      <c r="G495" s="195"/>
      <c r="H495" s="342"/>
      <c r="I495" s="343"/>
      <c r="J495" s="343"/>
      <c r="K495" s="344"/>
      <c r="L495" s="344"/>
      <c r="M495" s="200"/>
      <c r="N495" s="199"/>
    </row>
    <row r="496" spans="1:14" ht="25" customHeight="1" x14ac:dyDescent="0.2">
      <c r="A496" s="91" t="s">
        <v>71</v>
      </c>
      <c r="B496" s="86" t="s">
        <v>72</v>
      </c>
      <c r="C496" s="87"/>
      <c r="D496" s="201"/>
      <c r="E496" s="81" t="s">
        <v>61</v>
      </c>
      <c r="F496" s="195"/>
      <c r="G496" s="195"/>
      <c r="H496" s="324"/>
      <c r="I496" s="325"/>
      <c r="J496" s="325"/>
      <c r="K496" s="326"/>
      <c r="L496" s="326"/>
      <c r="M496" s="202"/>
      <c r="N496" s="203"/>
    </row>
    <row r="497" spans="1:14" ht="25" customHeight="1" x14ac:dyDescent="0.2">
      <c r="A497" s="204" t="s">
        <v>73</v>
      </c>
      <c r="B497" s="86"/>
      <c r="C497" s="87"/>
      <c r="D497" s="88"/>
      <c r="E497" s="81"/>
      <c r="F497" s="89"/>
      <c r="G497" s="89"/>
      <c r="H497" s="327" t="s">
        <v>74</v>
      </c>
      <c r="I497" s="328"/>
      <c r="J497" s="328"/>
      <c r="K497" s="329"/>
      <c r="L497" s="329"/>
      <c r="M497" s="205"/>
      <c r="N497" s="206" t="s">
        <v>75</v>
      </c>
    </row>
    <row r="498" spans="1:14" ht="25" customHeight="1" x14ac:dyDescent="0.2">
      <c r="A498" s="204" t="s">
        <v>76</v>
      </c>
      <c r="B498" s="86"/>
      <c r="C498" s="87"/>
      <c r="D498" s="88"/>
      <c r="E498" s="81"/>
      <c r="F498" s="89"/>
      <c r="G498" s="89"/>
      <c r="H498" s="327" t="s">
        <v>74</v>
      </c>
      <c r="I498" s="328"/>
      <c r="J498" s="328"/>
      <c r="K498" s="329"/>
      <c r="L498" s="329"/>
      <c r="M498" s="205"/>
      <c r="N498" s="206" t="s">
        <v>75</v>
      </c>
    </row>
    <row r="499" spans="1:14" ht="25" customHeight="1" x14ac:dyDescent="0.2">
      <c r="A499" s="91" t="s">
        <v>77</v>
      </c>
      <c r="B499" s="86"/>
      <c r="C499" s="87"/>
      <c r="D499" s="88"/>
      <c r="E499" s="81"/>
      <c r="F499" s="89"/>
      <c r="G499" s="89"/>
      <c r="H499" s="327" t="s">
        <v>74</v>
      </c>
      <c r="I499" s="328"/>
      <c r="J499" s="328"/>
      <c r="K499" s="329"/>
      <c r="L499" s="329"/>
      <c r="M499" s="205"/>
      <c r="N499" s="206" t="s">
        <v>75</v>
      </c>
    </row>
    <row r="500" spans="1:14" ht="25" customHeight="1" x14ac:dyDescent="0.2">
      <c r="A500" s="91" t="s">
        <v>78</v>
      </c>
      <c r="B500" s="86"/>
      <c r="C500" s="87"/>
      <c r="D500" s="88"/>
      <c r="E500" s="81"/>
      <c r="F500" s="89"/>
      <c r="G500" s="89"/>
      <c r="H500" s="345" t="s">
        <v>79</v>
      </c>
      <c r="I500" s="346"/>
      <c r="J500" s="346"/>
      <c r="K500" s="347"/>
      <c r="L500" s="347"/>
      <c r="M500" s="207"/>
      <c r="N500" s="208" t="s">
        <v>75</v>
      </c>
    </row>
    <row r="501" spans="1:14" ht="25" customHeight="1" thickBot="1" x14ac:dyDescent="0.25">
      <c r="A501" s="101"/>
      <c r="B501" s="102"/>
      <c r="C501" s="103"/>
      <c r="D501" s="104"/>
      <c r="E501" s="105"/>
      <c r="F501" s="106"/>
      <c r="G501" s="106"/>
      <c r="H501" s="209"/>
      <c r="I501" s="210"/>
      <c r="J501" s="210"/>
      <c r="K501" s="210"/>
      <c r="L501" s="210"/>
      <c r="M501" s="210"/>
      <c r="N501" s="210"/>
    </row>
    <row r="502" spans="1:14" ht="25" customHeight="1" thickTop="1" thickBot="1" x14ac:dyDescent="0.25">
      <c r="A502" s="108" t="s">
        <v>80</v>
      </c>
      <c r="B502" s="109"/>
      <c r="C502" s="110"/>
      <c r="D502" s="111"/>
      <c r="E502" s="108"/>
      <c r="F502" s="112"/>
      <c r="G502" s="113"/>
      <c r="H502" s="211"/>
      <c r="I502" s="212"/>
      <c r="J502" s="212"/>
      <c r="K502" s="212"/>
      <c r="L502" s="212"/>
      <c r="M502" s="212"/>
      <c r="N502" s="212"/>
    </row>
    <row r="503" spans="1:14" ht="25" customHeight="1" thickTop="1" x14ac:dyDescent="0.2">
      <c r="A503" s="108" t="s">
        <v>24</v>
      </c>
      <c r="B503" s="109"/>
      <c r="C503" s="110"/>
      <c r="D503" s="111"/>
      <c r="E503" s="108"/>
      <c r="F503" s="115"/>
      <c r="G503" s="113"/>
      <c r="H503" s="322" t="s">
        <v>217</v>
      </c>
      <c r="I503" s="323"/>
      <c r="J503" s="323"/>
      <c r="K503" s="323" t="s">
        <v>208</v>
      </c>
      <c r="L503" s="323"/>
      <c r="M503" s="213"/>
      <c r="N503" s="117">
        <f>N488+1</f>
        <v>30</v>
      </c>
    </row>
    <row r="504" spans="1:14" ht="25" customHeight="1" x14ac:dyDescent="0.2">
      <c r="H504" s="200"/>
      <c r="I504" s="200"/>
      <c r="J504" s="200"/>
      <c r="K504" s="200"/>
      <c r="L504" s="200"/>
      <c r="M504" s="200"/>
      <c r="N504" s="200"/>
    </row>
    <row r="505" spans="1:14" s="192" customFormat="1" ht="25" customHeight="1" x14ac:dyDescent="0.2">
      <c r="A505" s="77" t="s">
        <v>318</v>
      </c>
      <c r="B505" s="77"/>
      <c r="C505" s="188"/>
      <c r="D505" s="189"/>
      <c r="E505" s="190"/>
      <c r="F505" s="191"/>
      <c r="G505" s="191"/>
      <c r="H505" s="348">
        <v>5000</v>
      </c>
      <c r="I505" s="348"/>
      <c r="J505" s="79" t="s">
        <v>103</v>
      </c>
      <c r="K505" s="79" t="s">
        <v>210</v>
      </c>
      <c r="L505" s="79"/>
      <c r="M505" s="79"/>
      <c r="N505" s="79"/>
    </row>
    <row r="506" spans="1:14" s="74" customFormat="1" ht="25" customHeight="1" x14ac:dyDescent="0.2">
      <c r="A506" s="80" t="s">
        <v>20</v>
      </c>
      <c r="B506" s="81" t="s">
        <v>21</v>
      </c>
      <c r="C506" s="82" t="s">
        <v>22</v>
      </c>
      <c r="D506" s="83" t="s">
        <v>65</v>
      </c>
      <c r="E506" s="81" t="s">
        <v>23</v>
      </c>
      <c r="F506" s="84" t="s">
        <v>24</v>
      </c>
      <c r="G506" s="84" t="s">
        <v>25</v>
      </c>
      <c r="H506" s="319" t="s">
        <v>209</v>
      </c>
      <c r="I506" s="319"/>
      <c r="J506" s="319"/>
      <c r="K506" s="319"/>
      <c r="L506" s="319"/>
      <c r="M506" s="319"/>
      <c r="N506" s="319"/>
    </row>
    <row r="507" spans="1:14" s="74" customFormat="1" ht="25" customHeight="1" x14ac:dyDescent="0.2">
      <c r="A507" s="349" t="s">
        <v>66</v>
      </c>
      <c r="B507" s="86" t="s">
        <v>67</v>
      </c>
      <c r="C507" s="193"/>
      <c r="D507" s="201"/>
      <c r="E507" s="81" t="s">
        <v>61</v>
      </c>
      <c r="F507" s="195"/>
      <c r="G507" s="195"/>
      <c r="H507" s="352"/>
      <c r="I507" s="352"/>
      <c r="J507" s="352"/>
      <c r="K507" s="352"/>
      <c r="L507" s="352"/>
      <c r="M507" s="352"/>
      <c r="N507" s="352"/>
    </row>
    <row r="508" spans="1:14" s="74" customFormat="1" ht="25" customHeight="1" x14ac:dyDescent="0.2">
      <c r="A508" s="350"/>
      <c r="B508" s="86" t="s">
        <v>68</v>
      </c>
      <c r="C508" s="196"/>
      <c r="D508" s="201"/>
      <c r="E508" s="81" t="s">
        <v>61</v>
      </c>
      <c r="F508" s="195"/>
      <c r="G508" s="195"/>
      <c r="H508" s="352"/>
      <c r="I508" s="352"/>
      <c r="J508" s="352"/>
      <c r="K508" s="352"/>
      <c r="L508" s="352"/>
      <c r="M508" s="352"/>
      <c r="N508" s="352"/>
    </row>
    <row r="509" spans="1:14" ht="25" customHeight="1" x14ac:dyDescent="0.2">
      <c r="A509" s="350"/>
      <c r="B509" s="86" t="s">
        <v>69</v>
      </c>
      <c r="C509" s="198"/>
      <c r="D509" s="201"/>
      <c r="E509" s="81" t="s">
        <v>61</v>
      </c>
      <c r="F509" s="195"/>
      <c r="G509" s="195"/>
      <c r="H509" s="337"/>
      <c r="I509" s="338"/>
      <c r="J509" s="338"/>
      <c r="K509" s="344"/>
      <c r="L509" s="344"/>
      <c r="M509" s="200"/>
      <c r="N509" s="199"/>
    </row>
    <row r="510" spans="1:14" ht="25" customHeight="1" x14ac:dyDescent="0.2">
      <c r="A510" s="351"/>
      <c r="B510" s="86" t="s">
        <v>70</v>
      </c>
      <c r="C510" s="87"/>
      <c r="D510" s="201"/>
      <c r="E510" s="81" t="s">
        <v>61</v>
      </c>
      <c r="F510" s="195"/>
      <c r="G510" s="195"/>
      <c r="H510" s="342"/>
      <c r="I510" s="343"/>
      <c r="J510" s="343"/>
      <c r="K510" s="344"/>
      <c r="L510" s="344"/>
      <c r="M510" s="200"/>
      <c r="N510" s="199"/>
    </row>
    <row r="511" spans="1:14" ht="25" customHeight="1" x14ac:dyDescent="0.2">
      <c r="A511" s="91" t="s">
        <v>71</v>
      </c>
      <c r="B511" s="86" t="s">
        <v>72</v>
      </c>
      <c r="C511" s="87"/>
      <c r="D511" s="201"/>
      <c r="E511" s="81" t="s">
        <v>61</v>
      </c>
      <c r="F511" s="195"/>
      <c r="G511" s="195"/>
      <c r="H511" s="324"/>
      <c r="I511" s="325"/>
      <c r="J511" s="325"/>
      <c r="K511" s="326"/>
      <c r="L511" s="326"/>
      <c r="M511" s="202"/>
      <c r="N511" s="203"/>
    </row>
    <row r="512" spans="1:14" ht="25" customHeight="1" x14ac:dyDescent="0.2">
      <c r="A512" s="204" t="s">
        <v>73</v>
      </c>
      <c r="B512" s="86"/>
      <c r="C512" s="87"/>
      <c r="D512" s="88"/>
      <c r="E512" s="81"/>
      <c r="F512" s="89"/>
      <c r="G512" s="89"/>
      <c r="H512" s="327" t="s">
        <v>74</v>
      </c>
      <c r="I512" s="328"/>
      <c r="J512" s="328"/>
      <c r="K512" s="329"/>
      <c r="L512" s="329"/>
      <c r="M512" s="205"/>
      <c r="N512" s="206" t="s">
        <v>75</v>
      </c>
    </row>
    <row r="513" spans="1:14" ht="25" customHeight="1" x14ac:dyDescent="0.2">
      <c r="A513" s="204" t="s">
        <v>76</v>
      </c>
      <c r="B513" s="86"/>
      <c r="C513" s="87"/>
      <c r="D513" s="88"/>
      <c r="E513" s="81"/>
      <c r="F513" s="89"/>
      <c r="G513" s="89"/>
      <c r="H513" s="327" t="s">
        <v>74</v>
      </c>
      <c r="I513" s="328"/>
      <c r="J513" s="328"/>
      <c r="K513" s="329"/>
      <c r="L513" s="329"/>
      <c r="M513" s="205"/>
      <c r="N513" s="206" t="s">
        <v>75</v>
      </c>
    </row>
    <row r="514" spans="1:14" ht="25" customHeight="1" x14ac:dyDescent="0.2">
      <c r="A514" s="91" t="s">
        <v>77</v>
      </c>
      <c r="B514" s="86"/>
      <c r="C514" s="87"/>
      <c r="D514" s="88"/>
      <c r="E514" s="81"/>
      <c r="F514" s="89"/>
      <c r="G514" s="89"/>
      <c r="H514" s="327" t="s">
        <v>74</v>
      </c>
      <c r="I514" s="328"/>
      <c r="J514" s="328"/>
      <c r="K514" s="329"/>
      <c r="L514" s="329"/>
      <c r="M514" s="205"/>
      <c r="N514" s="206" t="s">
        <v>75</v>
      </c>
    </row>
    <row r="515" spans="1:14" ht="25" customHeight="1" x14ac:dyDescent="0.2">
      <c r="A515" s="91" t="s">
        <v>78</v>
      </c>
      <c r="B515" s="86"/>
      <c r="C515" s="87"/>
      <c r="D515" s="88"/>
      <c r="E515" s="81"/>
      <c r="F515" s="89"/>
      <c r="G515" s="89"/>
      <c r="H515" s="345" t="s">
        <v>79</v>
      </c>
      <c r="I515" s="346"/>
      <c r="J515" s="346"/>
      <c r="K515" s="347"/>
      <c r="L515" s="347"/>
      <c r="M515" s="207"/>
      <c r="N515" s="208" t="s">
        <v>75</v>
      </c>
    </row>
    <row r="516" spans="1:14" ht="25" customHeight="1" thickBot="1" x14ac:dyDescent="0.25">
      <c r="A516" s="101"/>
      <c r="B516" s="102"/>
      <c r="C516" s="103"/>
      <c r="D516" s="104"/>
      <c r="E516" s="105"/>
      <c r="F516" s="106"/>
      <c r="G516" s="106"/>
      <c r="H516" s="209"/>
      <c r="I516" s="210"/>
      <c r="J516" s="210"/>
      <c r="K516" s="210"/>
      <c r="L516" s="210"/>
      <c r="M516" s="210"/>
      <c r="N516" s="210"/>
    </row>
    <row r="517" spans="1:14" ht="25" customHeight="1" thickTop="1" thickBot="1" x14ac:dyDescent="0.25">
      <c r="A517" s="108" t="s">
        <v>80</v>
      </c>
      <c r="B517" s="109"/>
      <c r="C517" s="110"/>
      <c r="D517" s="111"/>
      <c r="E517" s="108"/>
      <c r="F517" s="112"/>
      <c r="G517" s="113"/>
      <c r="H517" s="211"/>
      <c r="I517" s="212"/>
      <c r="J517" s="212"/>
      <c r="K517" s="212"/>
      <c r="L517" s="212"/>
      <c r="M517" s="212"/>
      <c r="N517" s="212"/>
    </row>
    <row r="518" spans="1:14" ht="25" customHeight="1" thickTop="1" x14ac:dyDescent="0.2">
      <c r="A518" s="108" t="s">
        <v>24</v>
      </c>
      <c r="B518" s="109"/>
      <c r="C518" s="110"/>
      <c r="D518" s="111"/>
      <c r="E518" s="108"/>
      <c r="F518" s="115"/>
      <c r="G518" s="113"/>
      <c r="H518" s="322" t="s">
        <v>221</v>
      </c>
      <c r="I518" s="323"/>
      <c r="J518" s="323"/>
      <c r="K518" s="323" t="s">
        <v>208</v>
      </c>
      <c r="L518" s="323"/>
      <c r="M518" s="213"/>
      <c r="N518" s="117">
        <f>N503+1</f>
        <v>31</v>
      </c>
    </row>
    <row r="519" spans="1:14" ht="25" customHeight="1" x14ac:dyDescent="0.2">
      <c r="H519" s="200"/>
      <c r="I519" s="200"/>
      <c r="J519" s="200"/>
      <c r="K519" s="200"/>
      <c r="L519" s="200"/>
      <c r="M519" s="200"/>
      <c r="N519" s="200"/>
    </row>
    <row r="520" spans="1:14" s="192" customFormat="1" ht="25" customHeight="1" x14ac:dyDescent="0.2">
      <c r="A520" s="77" t="s">
        <v>319</v>
      </c>
      <c r="B520" s="77"/>
      <c r="C520" s="188"/>
      <c r="D520" s="189"/>
      <c r="E520" s="190"/>
      <c r="F520" s="191"/>
      <c r="G520" s="191"/>
      <c r="H520" s="348">
        <v>1</v>
      </c>
      <c r="I520" s="348"/>
      <c r="J520" s="79" t="s">
        <v>30</v>
      </c>
      <c r="K520" s="79" t="s">
        <v>210</v>
      </c>
      <c r="L520" s="79"/>
      <c r="M520" s="79"/>
      <c r="N520" s="79"/>
    </row>
    <row r="521" spans="1:14" s="74" customFormat="1" ht="25" customHeight="1" x14ac:dyDescent="0.2">
      <c r="A521" s="80" t="s">
        <v>20</v>
      </c>
      <c r="B521" s="81" t="s">
        <v>21</v>
      </c>
      <c r="C521" s="82" t="s">
        <v>22</v>
      </c>
      <c r="D521" s="83" t="s">
        <v>65</v>
      </c>
      <c r="E521" s="81" t="s">
        <v>23</v>
      </c>
      <c r="F521" s="84" t="s">
        <v>24</v>
      </c>
      <c r="G521" s="84" t="s">
        <v>25</v>
      </c>
      <c r="H521" s="319" t="s">
        <v>209</v>
      </c>
      <c r="I521" s="319"/>
      <c r="J521" s="319"/>
      <c r="K521" s="319"/>
      <c r="L521" s="319"/>
      <c r="M521" s="319"/>
      <c r="N521" s="319"/>
    </row>
    <row r="522" spans="1:14" s="74" customFormat="1" ht="25" customHeight="1" x14ac:dyDescent="0.2">
      <c r="A522" s="349" t="s">
        <v>66</v>
      </c>
      <c r="B522" s="86" t="s">
        <v>67</v>
      </c>
      <c r="C522" s="193"/>
      <c r="D522" s="201"/>
      <c r="E522" s="81" t="s">
        <v>61</v>
      </c>
      <c r="F522" s="195"/>
      <c r="G522" s="195"/>
      <c r="H522" s="352"/>
      <c r="I522" s="352"/>
      <c r="J522" s="352"/>
      <c r="K522" s="352"/>
      <c r="L522" s="352"/>
      <c r="M522" s="352"/>
      <c r="N522" s="352"/>
    </row>
    <row r="523" spans="1:14" s="74" customFormat="1" ht="25" customHeight="1" x14ac:dyDescent="0.2">
      <c r="A523" s="350"/>
      <c r="B523" s="86" t="s">
        <v>68</v>
      </c>
      <c r="C523" s="196"/>
      <c r="D523" s="201"/>
      <c r="E523" s="81" t="s">
        <v>61</v>
      </c>
      <c r="F523" s="195"/>
      <c r="G523" s="195"/>
      <c r="H523" s="352"/>
      <c r="I523" s="352"/>
      <c r="J523" s="352"/>
      <c r="K523" s="352"/>
      <c r="L523" s="352"/>
      <c r="M523" s="352"/>
      <c r="N523" s="352"/>
    </row>
    <row r="524" spans="1:14" ht="25" customHeight="1" x14ac:dyDescent="0.2">
      <c r="A524" s="350"/>
      <c r="B524" s="86" t="s">
        <v>69</v>
      </c>
      <c r="C524" s="198"/>
      <c r="D524" s="201"/>
      <c r="E524" s="81" t="s">
        <v>61</v>
      </c>
      <c r="F524" s="195"/>
      <c r="G524" s="195"/>
      <c r="H524" s="337"/>
      <c r="I524" s="338"/>
      <c r="J524" s="338"/>
      <c r="K524" s="344"/>
      <c r="L524" s="344"/>
      <c r="M524" s="200"/>
      <c r="N524" s="199"/>
    </row>
    <row r="525" spans="1:14" ht="25" customHeight="1" x14ac:dyDescent="0.2">
      <c r="A525" s="351"/>
      <c r="B525" s="86" t="s">
        <v>70</v>
      </c>
      <c r="C525" s="87"/>
      <c r="D525" s="201"/>
      <c r="E525" s="81" t="s">
        <v>61</v>
      </c>
      <c r="F525" s="195"/>
      <c r="G525" s="195"/>
      <c r="H525" s="342"/>
      <c r="I525" s="343"/>
      <c r="J525" s="343"/>
      <c r="K525" s="344"/>
      <c r="L525" s="344"/>
      <c r="M525" s="200"/>
      <c r="N525" s="199"/>
    </row>
    <row r="526" spans="1:14" ht="25" customHeight="1" x14ac:dyDescent="0.2">
      <c r="A526" s="91" t="s">
        <v>71</v>
      </c>
      <c r="B526" s="86" t="s">
        <v>72</v>
      </c>
      <c r="C526" s="87"/>
      <c r="D526" s="201"/>
      <c r="E526" s="81" t="s">
        <v>61</v>
      </c>
      <c r="F526" s="195"/>
      <c r="G526" s="195"/>
      <c r="H526" s="324"/>
      <c r="I526" s="325"/>
      <c r="J526" s="325"/>
      <c r="K526" s="326"/>
      <c r="L526" s="326"/>
      <c r="M526" s="202"/>
      <c r="N526" s="203"/>
    </row>
    <row r="527" spans="1:14" ht="25" customHeight="1" x14ac:dyDescent="0.2">
      <c r="A527" s="204" t="s">
        <v>73</v>
      </c>
      <c r="B527" s="86"/>
      <c r="C527" s="87"/>
      <c r="D527" s="88"/>
      <c r="E527" s="81"/>
      <c r="F527" s="89"/>
      <c r="G527" s="89"/>
      <c r="H527" s="327" t="s">
        <v>74</v>
      </c>
      <c r="I527" s="328"/>
      <c r="J527" s="328"/>
      <c r="K527" s="329"/>
      <c r="L527" s="329"/>
      <c r="M527" s="205"/>
      <c r="N527" s="206" t="s">
        <v>75</v>
      </c>
    </row>
    <row r="528" spans="1:14" ht="25" customHeight="1" x14ac:dyDescent="0.2">
      <c r="A528" s="204" t="s">
        <v>76</v>
      </c>
      <c r="B528" s="86"/>
      <c r="C528" s="87"/>
      <c r="D528" s="88"/>
      <c r="E528" s="81"/>
      <c r="F528" s="89"/>
      <c r="G528" s="89"/>
      <c r="H528" s="327" t="s">
        <v>74</v>
      </c>
      <c r="I528" s="328"/>
      <c r="J528" s="328"/>
      <c r="K528" s="329"/>
      <c r="L528" s="329"/>
      <c r="M528" s="205"/>
      <c r="N528" s="206" t="s">
        <v>75</v>
      </c>
    </row>
    <row r="529" spans="1:14" ht="25" customHeight="1" x14ac:dyDescent="0.2">
      <c r="A529" s="91" t="s">
        <v>77</v>
      </c>
      <c r="B529" s="86"/>
      <c r="C529" s="87"/>
      <c r="D529" s="88"/>
      <c r="E529" s="81"/>
      <c r="F529" s="89"/>
      <c r="G529" s="89"/>
      <c r="H529" s="327" t="s">
        <v>74</v>
      </c>
      <c r="I529" s="328"/>
      <c r="J529" s="328"/>
      <c r="K529" s="329"/>
      <c r="L529" s="329"/>
      <c r="M529" s="205"/>
      <c r="N529" s="206" t="s">
        <v>75</v>
      </c>
    </row>
    <row r="530" spans="1:14" ht="25" customHeight="1" x14ac:dyDescent="0.2">
      <c r="A530" s="91" t="s">
        <v>78</v>
      </c>
      <c r="B530" s="86"/>
      <c r="C530" s="87"/>
      <c r="D530" s="88"/>
      <c r="E530" s="81"/>
      <c r="F530" s="89"/>
      <c r="G530" s="89"/>
      <c r="H530" s="345" t="s">
        <v>79</v>
      </c>
      <c r="I530" s="346"/>
      <c r="J530" s="346"/>
      <c r="K530" s="347"/>
      <c r="L530" s="347"/>
      <c r="M530" s="207"/>
      <c r="N530" s="208" t="s">
        <v>75</v>
      </c>
    </row>
    <row r="531" spans="1:14" ht="25" customHeight="1" thickBot="1" x14ac:dyDescent="0.25">
      <c r="A531" s="101"/>
      <c r="B531" s="102"/>
      <c r="C531" s="103"/>
      <c r="D531" s="104"/>
      <c r="E531" s="105"/>
      <c r="F531" s="106"/>
      <c r="G531" s="106"/>
      <c r="H531" s="209"/>
      <c r="I531" s="210"/>
      <c r="J531" s="210"/>
      <c r="K531" s="210"/>
      <c r="L531" s="210"/>
      <c r="M531" s="210"/>
      <c r="N531" s="210"/>
    </row>
    <row r="532" spans="1:14" ht="25" customHeight="1" thickTop="1" thickBot="1" x14ac:dyDescent="0.25">
      <c r="A532" s="108" t="s">
        <v>80</v>
      </c>
      <c r="B532" s="109"/>
      <c r="C532" s="110"/>
      <c r="D532" s="111"/>
      <c r="E532" s="108"/>
      <c r="F532" s="112"/>
      <c r="G532" s="113"/>
      <c r="H532" s="211"/>
      <c r="I532" s="212"/>
      <c r="J532" s="212"/>
      <c r="K532" s="212"/>
      <c r="L532" s="212"/>
      <c r="M532" s="212"/>
      <c r="N532" s="212"/>
    </row>
    <row r="533" spans="1:14" ht="25" customHeight="1" thickTop="1" x14ac:dyDescent="0.2">
      <c r="A533" s="108" t="s">
        <v>24</v>
      </c>
      <c r="B533" s="109"/>
      <c r="C533" s="110"/>
      <c r="D533" s="111"/>
      <c r="E533" s="108"/>
      <c r="F533" s="115"/>
      <c r="G533" s="113"/>
      <c r="H533" s="322" t="s">
        <v>216</v>
      </c>
      <c r="I533" s="323"/>
      <c r="J533" s="323"/>
      <c r="K533" s="323" t="s">
        <v>208</v>
      </c>
      <c r="L533" s="323"/>
      <c r="M533" s="213"/>
      <c r="N533" s="117">
        <f>N518+1</f>
        <v>32</v>
      </c>
    </row>
    <row r="534" spans="1:14" ht="25" customHeight="1" x14ac:dyDescent="0.2">
      <c r="H534" s="200"/>
      <c r="I534" s="200"/>
      <c r="J534" s="200"/>
      <c r="K534" s="200"/>
      <c r="L534" s="200"/>
      <c r="M534" s="200"/>
      <c r="N534" s="200"/>
    </row>
    <row r="535" spans="1:14" s="192" customFormat="1" ht="25" customHeight="1" x14ac:dyDescent="0.2">
      <c r="A535" s="77" t="s">
        <v>320</v>
      </c>
      <c r="B535" s="77"/>
      <c r="C535" s="188"/>
      <c r="D535" s="189"/>
      <c r="E535" s="190"/>
      <c r="F535" s="191"/>
      <c r="G535" s="191"/>
      <c r="H535" s="348">
        <v>60</v>
      </c>
      <c r="I535" s="348"/>
      <c r="J535" s="79" t="s">
        <v>222</v>
      </c>
      <c r="K535" s="79" t="s">
        <v>210</v>
      </c>
      <c r="L535" s="79"/>
      <c r="M535" s="79"/>
      <c r="N535" s="79"/>
    </row>
    <row r="536" spans="1:14" s="74" customFormat="1" ht="25" customHeight="1" x14ac:dyDescent="0.2">
      <c r="A536" s="80" t="s">
        <v>20</v>
      </c>
      <c r="B536" s="81" t="s">
        <v>21</v>
      </c>
      <c r="C536" s="82" t="s">
        <v>22</v>
      </c>
      <c r="D536" s="83" t="s">
        <v>65</v>
      </c>
      <c r="E536" s="81" t="s">
        <v>23</v>
      </c>
      <c r="F536" s="84" t="s">
        <v>24</v>
      </c>
      <c r="G536" s="84" t="s">
        <v>25</v>
      </c>
      <c r="H536" s="319" t="s">
        <v>209</v>
      </c>
      <c r="I536" s="319"/>
      <c r="J536" s="319"/>
      <c r="K536" s="319"/>
      <c r="L536" s="319"/>
      <c r="M536" s="319"/>
      <c r="N536" s="319"/>
    </row>
    <row r="537" spans="1:14" s="74" customFormat="1" ht="25" customHeight="1" x14ac:dyDescent="0.2">
      <c r="A537" s="349" t="s">
        <v>66</v>
      </c>
      <c r="B537" s="86" t="s">
        <v>67</v>
      </c>
      <c r="C537" s="193"/>
      <c r="D537" s="201"/>
      <c r="E537" s="81" t="s">
        <v>61</v>
      </c>
      <c r="F537" s="195"/>
      <c r="G537" s="195"/>
      <c r="H537" s="352"/>
      <c r="I537" s="352"/>
      <c r="J537" s="352"/>
      <c r="K537" s="352"/>
      <c r="L537" s="352"/>
      <c r="M537" s="352"/>
      <c r="N537" s="352"/>
    </row>
    <row r="538" spans="1:14" s="74" customFormat="1" ht="25" customHeight="1" x14ac:dyDescent="0.2">
      <c r="A538" s="350"/>
      <c r="B538" s="86" t="s">
        <v>68</v>
      </c>
      <c r="C538" s="196"/>
      <c r="D538" s="201"/>
      <c r="E538" s="81" t="s">
        <v>61</v>
      </c>
      <c r="F538" s="195"/>
      <c r="G538" s="195"/>
      <c r="H538" s="352"/>
      <c r="I538" s="352"/>
      <c r="J538" s="352"/>
      <c r="K538" s="352"/>
      <c r="L538" s="352"/>
      <c r="M538" s="352"/>
      <c r="N538" s="352"/>
    </row>
    <row r="539" spans="1:14" ht="25" customHeight="1" x14ac:dyDescent="0.2">
      <c r="A539" s="350"/>
      <c r="B539" s="86" t="s">
        <v>69</v>
      </c>
      <c r="C539" s="198"/>
      <c r="D539" s="201"/>
      <c r="E539" s="81" t="s">
        <v>61</v>
      </c>
      <c r="F539" s="195"/>
      <c r="G539" s="195"/>
      <c r="H539" s="337"/>
      <c r="I539" s="338"/>
      <c r="J539" s="338"/>
      <c r="K539" s="344"/>
      <c r="L539" s="344"/>
      <c r="M539" s="200"/>
      <c r="N539" s="199"/>
    </row>
    <row r="540" spans="1:14" ht="25" customHeight="1" x14ac:dyDescent="0.2">
      <c r="A540" s="351"/>
      <c r="B540" s="86" t="s">
        <v>70</v>
      </c>
      <c r="C540" s="198"/>
      <c r="D540" s="201"/>
      <c r="E540" s="81" t="s">
        <v>61</v>
      </c>
      <c r="F540" s="195"/>
      <c r="G540" s="195"/>
      <c r="H540" s="342"/>
      <c r="I540" s="343"/>
      <c r="J540" s="343"/>
      <c r="K540" s="344"/>
      <c r="L540" s="344"/>
      <c r="M540" s="200"/>
      <c r="N540" s="199"/>
    </row>
    <row r="541" spans="1:14" ht="25" customHeight="1" x14ac:dyDescent="0.2">
      <c r="A541" s="91" t="s">
        <v>71</v>
      </c>
      <c r="B541" s="86" t="s">
        <v>72</v>
      </c>
      <c r="C541" s="87"/>
      <c r="D541" s="201"/>
      <c r="E541" s="81" t="s">
        <v>61</v>
      </c>
      <c r="F541" s="195"/>
      <c r="G541" s="195"/>
      <c r="H541" s="324"/>
      <c r="I541" s="325"/>
      <c r="J541" s="325"/>
      <c r="K541" s="326"/>
      <c r="L541" s="326"/>
      <c r="M541" s="202"/>
      <c r="N541" s="203"/>
    </row>
    <row r="542" spans="1:14" ht="25" customHeight="1" x14ac:dyDescent="0.2">
      <c r="A542" s="204" t="s">
        <v>73</v>
      </c>
      <c r="B542" s="86"/>
      <c r="C542" s="87"/>
      <c r="D542" s="88"/>
      <c r="E542" s="81"/>
      <c r="F542" s="89"/>
      <c r="G542" s="89"/>
      <c r="H542" s="327" t="s">
        <v>74</v>
      </c>
      <c r="I542" s="328"/>
      <c r="J542" s="328"/>
      <c r="K542" s="329"/>
      <c r="L542" s="329"/>
      <c r="M542" s="205"/>
      <c r="N542" s="206" t="s">
        <v>75</v>
      </c>
    </row>
    <row r="543" spans="1:14" ht="25" customHeight="1" x14ac:dyDescent="0.2">
      <c r="A543" s="204" t="s">
        <v>76</v>
      </c>
      <c r="B543" s="86"/>
      <c r="C543" s="87"/>
      <c r="D543" s="88"/>
      <c r="E543" s="81"/>
      <c r="F543" s="89"/>
      <c r="G543" s="89"/>
      <c r="H543" s="327" t="s">
        <v>74</v>
      </c>
      <c r="I543" s="328"/>
      <c r="J543" s="328"/>
      <c r="K543" s="329"/>
      <c r="L543" s="329"/>
      <c r="M543" s="205"/>
      <c r="N543" s="206" t="s">
        <v>75</v>
      </c>
    </row>
    <row r="544" spans="1:14" ht="25" customHeight="1" x14ac:dyDescent="0.2">
      <c r="A544" s="91" t="s">
        <v>77</v>
      </c>
      <c r="B544" s="86"/>
      <c r="C544" s="87"/>
      <c r="D544" s="88"/>
      <c r="E544" s="81"/>
      <c r="F544" s="89"/>
      <c r="G544" s="89"/>
      <c r="H544" s="327" t="s">
        <v>74</v>
      </c>
      <c r="I544" s="328"/>
      <c r="J544" s="328"/>
      <c r="K544" s="329"/>
      <c r="L544" s="329"/>
      <c r="M544" s="205"/>
      <c r="N544" s="206" t="s">
        <v>75</v>
      </c>
    </row>
    <row r="545" spans="1:14" ht="25" customHeight="1" x14ac:dyDescent="0.2">
      <c r="A545" s="91" t="s">
        <v>78</v>
      </c>
      <c r="B545" s="86"/>
      <c r="C545" s="87"/>
      <c r="D545" s="88"/>
      <c r="E545" s="81"/>
      <c r="F545" s="89"/>
      <c r="G545" s="89"/>
      <c r="H545" s="345" t="s">
        <v>79</v>
      </c>
      <c r="I545" s="346"/>
      <c r="J545" s="346"/>
      <c r="K545" s="347"/>
      <c r="L545" s="347"/>
      <c r="M545" s="207"/>
      <c r="N545" s="208" t="s">
        <v>75</v>
      </c>
    </row>
    <row r="546" spans="1:14" ht="25" customHeight="1" thickBot="1" x14ac:dyDescent="0.25">
      <c r="A546" s="101"/>
      <c r="B546" s="102"/>
      <c r="C546" s="103"/>
      <c r="D546" s="104"/>
      <c r="E546" s="105"/>
      <c r="F546" s="106"/>
      <c r="G546" s="106"/>
      <c r="H546" s="209"/>
      <c r="I546" s="210"/>
      <c r="J546" s="210"/>
      <c r="K546" s="210"/>
      <c r="L546" s="210"/>
      <c r="M546" s="210"/>
      <c r="N546" s="210"/>
    </row>
    <row r="547" spans="1:14" ht="25" customHeight="1" thickTop="1" thickBot="1" x14ac:dyDescent="0.25">
      <c r="A547" s="108" t="s">
        <v>80</v>
      </c>
      <c r="B547" s="109"/>
      <c r="C547" s="110"/>
      <c r="D547" s="111"/>
      <c r="E547" s="108"/>
      <c r="F547" s="112"/>
      <c r="G547" s="113"/>
      <c r="H547" s="211"/>
      <c r="I547" s="212"/>
      <c r="J547" s="212"/>
      <c r="K547" s="212"/>
      <c r="L547" s="212"/>
      <c r="M547" s="212"/>
      <c r="N547" s="212"/>
    </row>
    <row r="548" spans="1:14" ht="25" customHeight="1" thickTop="1" x14ac:dyDescent="0.2">
      <c r="A548" s="108" t="s">
        <v>24</v>
      </c>
      <c r="B548" s="109"/>
      <c r="C548" s="110"/>
      <c r="D548" s="111"/>
      <c r="E548" s="108"/>
      <c r="F548" s="115"/>
      <c r="G548" s="113"/>
      <c r="H548" s="322" t="s">
        <v>223</v>
      </c>
      <c r="I548" s="323"/>
      <c r="J548" s="323"/>
      <c r="K548" s="323" t="s">
        <v>208</v>
      </c>
      <c r="L548" s="323"/>
      <c r="M548" s="213"/>
      <c r="N548" s="117">
        <f>N533+1</f>
        <v>33</v>
      </c>
    </row>
    <row r="549" spans="1:14" ht="25" customHeight="1" x14ac:dyDescent="0.2">
      <c r="H549" s="200"/>
      <c r="I549" s="200"/>
      <c r="J549" s="200"/>
      <c r="K549" s="200"/>
      <c r="L549" s="200"/>
      <c r="M549" s="200"/>
      <c r="N549" s="200"/>
    </row>
    <row r="550" spans="1:14" s="192" customFormat="1" ht="25" customHeight="1" x14ac:dyDescent="0.2">
      <c r="A550" s="77" t="s">
        <v>321</v>
      </c>
      <c r="B550" s="77"/>
      <c r="C550" s="188"/>
      <c r="D550" s="189"/>
      <c r="E550" s="190"/>
      <c r="F550" s="191"/>
      <c r="G550" s="191"/>
      <c r="H550" s="348">
        <v>60</v>
      </c>
      <c r="I550" s="348"/>
      <c r="J550" s="79" t="s">
        <v>222</v>
      </c>
      <c r="K550" s="79" t="s">
        <v>210</v>
      </c>
      <c r="L550" s="79"/>
      <c r="M550" s="79"/>
      <c r="N550" s="79"/>
    </row>
    <row r="551" spans="1:14" s="74" customFormat="1" ht="25" customHeight="1" x14ac:dyDescent="0.2">
      <c r="A551" s="80" t="s">
        <v>20</v>
      </c>
      <c r="B551" s="81" t="s">
        <v>21</v>
      </c>
      <c r="C551" s="82" t="s">
        <v>22</v>
      </c>
      <c r="D551" s="83" t="s">
        <v>65</v>
      </c>
      <c r="E551" s="81" t="s">
        <v>23</v>
      </c>
      <c r="F551" s="84" t="s">
        <v>24</v>
      </c>
      <c r="G551" s="84" t="s">
        <v>25</v>
      </c>
      <c r="H551" s="319" t="s">
        <v>209</v>
      </c>
      <c r="I551" s="319"/>
      <c r="J551" s="319"/>
      <c r="K551" s="319"/>
      <c r="L551" s="319"/>
      <c r="M551" s="319"/>
      <c r="N551" s="319"/>
    </row>
    <row r="552" spans="1:14" s="74" customFormat="1" ht="25" customHeight="1" x14ac:dyDescent="0.2">
      <c r="A552" s="349" t="s">
        <v>66</v>
      </c>
      <c r="B552" s="86" t="s">
        <v>67</v>
      </c>
      <c r="C552" s="193"/>
      <c r="D552" s="201"/>
      <c r="E552" s="81" t="s">
        <v>61</v>
      </c>
      <c r="F552" s="195"/>
      <c r="G552" s="195"/>
      <c r="H552" s="352"/>
      <c r="I552" s="352"/>
      <c r="J552" s="352"/>
      <c r="K552" s="352"/>
      <c r="L552" s="352"/>
      <c r="M552" s="352"/>
      <c r="N552" s="352"/>
    </row>
    <row r="553" spans="1:14" s="74" customFormat="1" ht="25" customHeight="1" x14ac:dyDescent="0.2">
      <c r="A553" s="350"/>
      <c r="B553" s="86" t="s">
        <v>68</v>
      </c>
      <c r="C553" s="196"/>
      <c r="D553" s="201"/>
      <c r="E553" s="81" t="s">
        <v>61</v>
      </c>
      <c r="F553" s="195"/>
      <c r="G553" s="195"/>
      <c r="H553" s="352"/>
      <c r="I553" s="352"/>
      <c r="J553" s="352"/>
      <c r="K553" s="352"/>
      <c r="L553" s="352"/>
      <c r="M553" s="352"/>
      <c r="N553" s="352"/>
    </row>
    <row r="554" spans="1:14" ht="25" customHeight="1" x14ac:dyDescent="0.2">
      <c r="A554" s="350"/>
      <c r="B554" s="86" t="s">
        <v>69</v>
      </c>
      <c r="C554" s="87"/>
      <c r="D554" s="201"/>
      <c r="E554" s="81" t="s">
        <v>61</v>
      </c>
      <c r="F554" s="195"/>
      <c r="G554" s="195"/>
      <c r="H554" s="337"/>
      <c r="I554" s="338"/>
      <c r="J554" s="338"/>
      <c r="K554" s="344"/>
      <c r="L554" s="344"/>
      <c r="M554" s="200"/>
      <c r="N554" s="199"/>
    </row>
    <row r="555" spans="1:14" ht="25" customHeight="1" x14ac:dyDescent="0.2">
      <c r="A555" s="351"/>
      <c r="B555" s="86" t="s">
        <v>70</v>
      </c>
      <c r="C555" s="87"/>
      <c r="D555" s="201"/>
      <c r="E555" s="81" t="s">
        <v>61</v>
      </c>
      <c r="F555" s="195"/>
      <c r="G555" s="195"/>
      <c r="H555" s="342"/>
      <c r="I555" s="343"/>
      <c r="J555" s="343"/>
      <c r="K555" s="344"/>
      <c r="L555" s="344"/>
      <c r="M555" s="200"/>
      <c r="N555" s="199"/>
    </row>
    <row r="556" spans="1:14" ht="25" customHeight="1" x14ac:dyDescent="0.2">
      <c r="A556" s="91" t="s">
        <v>71</v>
      </c>
      <c r="B556" s="86" t="s">
        <v>72</v>
      </c>
      <c r="C556" s="87"/>
      <c r="D556" s="201"/>
      <c r="E556" s="81" t="s">
        <v>61</v>
      </c>
      <c r="F556" s="195"/>
      <c r="G556" s="195"/>
      <c r="H556" s="324"/>
      <c r="I556" s="325"/>
      <c r="J556" s="325"/>
      <c r="K556" s="326"/>
      <c r="L556" s="326"/>
      <c r="M556" s="202"/>
      <c r="N556" s="203"/>
    </row>
    <row r="557" spans="1:14" ht="25" customHeight="1" x14ac:dyDescent="0.2">
      <c r="A557" s="204" t="s">
        <v>73</v>
      </c>
      <c r="B557" s="86"/>
      <c r="C557" s="87"/>
      <c r="D557" s="88"/>
      <c r="E557" s="81"/>
      <c r="F557" s="89"/>
      <c r="G557" s="89"/>
      <c r="H557" s="327" t="s">
        <v>74</v>
      </c>
      <c r="I557" s="328"/>
      <c r="J557" s="328"/>
      <c r="K557" s="329"/>
      <c r="L557" s="329"/>
      <c r="M557" s="205"/>
      <c r="N557" s="206" t="s">
        <v>75</v>
      </c>
    </row>
    <row r="558" spans="1:14" ht="25" customHeight="1" x14ac:dyDescent="0.2">
      <c r="A558" s="204" t="s">
        <v>76</v>
      </c>
      <c r="B558" s="86"/>
      <c r="C558" s="87"/>
      <c r="D558" s="88"/>
      <c r="E558" s="81"/>
      <c r="F558" s="89"/>
      <c r="G558" s="89"/>
      <c r="H558" s="327" t="s">
        <v>74</v>
      </c>
      <c r="I558" s="328"/>
      <c r="J558" s="328"/>
      <c r="K558" s="329"/>
      <c r="L558" s="329"/>
      <c r="M558" s="205"/>
      <c r="N558" s="206" t="s">
        <v>75</v>
      </c>
    </row>
    <row r="559" spans="1:14" ht="25" customHeight="1" x14ac:dyDescent="0.2">
      <c r="A559" s="91" t="s">
        <v>77</v>
      </c>
      <c r="B559" s="86"/>
      <c r="C559" s="87"/>
      <c r="D559" s="88"/>
      <c r="E559" s="81"/>
      <c r="F559" s="89"/>
      <c r="G559" s="89"/>
      <c r="H559" s="327" t="s">
        <v>74</v>
      </c>
      <c r="I559" s="328"/>
      <c r="J559" s="328"/>
      <c r="K559" s="329"/>
      <c r="L559" s="329"/>
      <c r="M559" s="205"/>
      <c r="N559" s="206" t="s">
        <v>75</v>
      </c>
    </row>
    <row r="560" spans="1:14" ht="25" customHeight="1" x14ac:dyDescent="0.2">
      <c r="A560" s="91" t="s">
        <v>78</v>
      </c>
      <c r="B560" s="86"/>
      <c r="C560" s="87"/>
      <c r="D560" s="88"/>
      <c r="E560" s="81"/>
      <c r="F560" s="89"/>
      <c r="G560" s="89"/>
      <c r="H560" s="345" t="s">
        <v>79</v>
      </c>
      <c r="I560" s="346"/>
      <c r="J560" s="346"/>
      <c r="K560" s="347"/>
      <c r="L560" s="347"/>
      <c r="M560" s="207"/>
      <c r="N560" s="208" t="s">
        <v>75</v>
      </c>
    </row>
    <row r="561" spans="1:14" ht="25" customHeight="1" thickBot="1" x14ac:dyDescent="0.25">
      <c r="A561" s="101"/>
      <c r="B561" s="102"/>
      <c r="C561" s="103"/>
      <c r="D561" s="104"/>
      <c r="E561" s="105"/>
      <c r="F561" s="106"/>
      <c r="G561" s="106"/>
      <c r="H561" s="209"/>
      <c r="I561" s="210"/>
      <c r="J561" s="210"/>
      <c r="K561" s="210"/>
      <c r="L561" s="210"/>
      <c r="M561" s="210"/>
      <c r="N561" s="210"/>
    </row>
    <row r="562" spans="1:14" ht="25" customHeight="1" thickTop="1" thickBot="1" x14ac:dyDescent="0.25">
      <c r="A562" s="108" t="s">
        <v>80</v>
      </c>
      <c r="B562" s="109"/>
      <c r="C562" s="110"/>
      <c r="D562" s="111"/>
      <c r="E562" s="108"/>
      <c r="F562" s="112"/>
      <c r="G562" s="113"/>
      <c r="H562" s="211"/>
      <c r="I562" s="212"/>
      <c r="J562" s="212"/>
      <c r="K562" s="212"/>
      <c r="L562" s="212"/>
      <c r="M562" s="212"/>
      <c r="N562" s="212"/>
    </row>
    <row r="563" spans="1:14" ht="25" customHeight="1" thickTop="1" x14ac:dyDescent="0.2">
      <c r="A563" s="108" t="s">
        <v>24</v>
      </c>
      <c r="B563" s="109"/>
      <c r="C563" s="110"/>
      <c r="D563" s="111"/>
      <c r="E563" s="108"/>
      <c r="F563" s="115"/>
      <c r="G563" s="113"/>
      <c r="H563" s="322" t="s">
        <v>223</v>
      </c>
      <c r="I563" s="323"/>
      <c r="J563" s="323"/>
      <c r="K563" s="323" t="s">
        <v>208</v>
      </c>
      <c r="L563" s="323"/>
      <c r="M563" s="213"/>
      <c r="N563" s="117">
        <f>N548+1</f>
        <v>34</v>
      </c>
    </row>
    <row r="564" spans="1:14" ht="25" customHeight="1" x14ac:dyDescent="0.2">
      <c r="H564" s="200"/>
      <c r="I564" s="200"/>
      <c r="J564" s="200"/>
      <c r="K564" s="200"/>
      <c r="L564" s="200"/>
      <c r="M564" s="200"/>
      <c r="N564" s="200"/>
    </row>
    <row r="565" spans="1:14" s="192" customFormat="1" ht="25" customHeight="1" x14ac:dyDescent="0.2">
      <c r="A565" s="77" t="s">
        <v>322</v>
      </c>
      <c r="B565" s="77"/>
      <c r="C565" s="188"/>
      <c r="D565" s="189"/>
      <c r="E565" s="190"/>
      <c r="F565" s="191"/>
      <c r="G565" s="191"/>
      <c r="H565" s="348">
        <v>60</v>
      </c>
      <c r="I565" s="348"/>
      <c r="J565" s="79" t="s">
        <v>222</v>
      </c>
      <c r="K565" s="79" t="s">
        <v>210</v>
      </c>
      <c r="L565" s="79"/>
      <c r="M565" s="79"/>
      <c r="N565" s="79"/>
    </row>
    <row r="566" spans="1:14" s="74" customFormat="1" ht="25" customHeight="1" x14ac:dyDescent="0.2">
      <c r="A566" s="80" t="s">
        <v>20</v>
      </c>
      <c r="B566" s="81" t="s">
        <v>21</v>
      </c>
      <c r="C566" s="82" t="s">
        <v>22</v>
      </c>
      <c r="D566" s="83" t="s">
        <v>65</v>
      </c>
      <c r="E566" s="81" t="s">
        <v>23</v>
      </c>
      <c r="F566" s="84" t="s">
        <v>24</v>
      </c>
      <c r="G566" s="84" t="s">
        <v>25</v>
      </c>
      <c r="H566" s="319" t="s">
        <v>209</v>
      </c>
      <c r="I566" s="319"/>
      <c r="J566" s="319"/>
      <c r="K566" s="319"/>
      <c r="L566" s="319"/>
      <c r="M566" s="319"/>
      <c r="N566" s="319"/>
    </row>
    <row r="567" spans="1:14" s="74" customFormat="1" ht="25" customHeight="1" x14ac:dyDescent="0.2">
      <c r="A567" s="349" t="s">
        <v>66</v>
      </c>
      <c r="B567" s="86" t="s">
        <v>67</v>
      </c>
      <c r="C567" s="193"/>
      <c r="D567" s="201"/>
      <c r="E567" s="81" t="s">
        <v>61</v>
      </c>
      <c r="F567" s="195"/>
      <c r="G567" s="195"/>
      <c r="H567" s="352"/>
      <c r="I567" s="352"/>
      <c r="J567" s="352"/>
      <c r="K567" s="352"/>
      <c r="L567" s="352"/>
      <c r="M567" s="352"/>
      <c r="N567" s="352"/>
    </row>
    <row r="568" spans="1:14" s="74" customFormat="1" ht="25" customHeight="1" x14ac:dyDescent="0.2">
      <c r="A568" s="350"/>
      <c r="B568" s="86" t="s">
        <v>68</v>
      </c>
      <c r="C568" s="196"/>
      <c r="D568" s="201"/>
      <c r="E568" s="81" t="s">
        <v>61</v>
      </c>
      <c r="F568" s="195"/>
      <c r="G568" s="195"/>
      <c r="H568" s="352"/>
      <c r="I568" s="352"/>
      <c r="J568" s="352"/>
      <c r="K568" s="352"/>
      <c r="L568" s="352"/>
      <c r="M568" s="352"/>
      <c r="N568" s="352"/>
    </row>
    <row r="569" spans="1:14" ht="25" customHeight="1" x14ac:dyDescent="0.2">
      <c r="A569" s="350"/>
      <c r="B569" s="86" t="s">
        <v>69</v>
      </c>
      <c r="C569" s="198"/>
      <c r="D569" s="201"/>
      <c r="E569" s="81" t="s">
        <v>61</v>
      </c>
      <c r="F569" s="195"/>
      <c r="G569" s="195"/>
      <c r="H569" s="337"/>
      <c r="I569" s="338"/>
      <c r="J569" s="338"/>
      <c r="K569" s="344"/>
      <c r="L569" s="344"/>
      <c r="M569" s="200"/>
      <c r="N569" s="199"/>
    </row>
    <row r="570" spans="1:14" ht="25" customHeight="1" x14ac:dyDescent="0.2">
      <c r="A570" s="351"/>
      <c r="B570" s="86" t="s">
        <v>70</v>
      </c>
      <c r="C570" s="87"/>
      <c r="D570" s="201"/>
      <c r="E570" s="81" t="s">
        <v>61</v>
      </c>
      <c r="F570" s="195"/>
      <c r="G570" s="195"/>
      <c r="H570" s="342"/>
      <c r="I570" s="343"/>
      <c r="J570" s="343"/>
      <c r="K570" s="344"/>
      <c r="L570" s="344"/>
      <c r="M570" s="200"/>
      <c r="N570" s="199"/>
    </row>
    <row r="571" spans="1:14" ht="25" customHeight="1" x14ac:dyDescent="0.2">
      <c r="A571" s="91" t="s">
        <v>71</v>
      </c>
      <c r="B571" s="86" t="s">
        <v>72</v>
      </c>
      <c r="C571" s="87"/>
      <c r="D571" s="201"/>
      <c r="E571" s="81" t="s">
        <v>61</v>
      </c>
      <c r="F571" s="195"/>
      <c r="G571" s="195"/>
      <c r="H571" s="324"/>
      <c r="I571" s="325"/>
      <c r="J571" s="325"/>
      <c r="K571" s="326"/>
      <c r="L571" s="326"/>
      <c r="M571" s="202"/>
      <c r="N571" s="203"/>
    </row>
    <row r="572" spans="1:14" ht="25" customHeight="1" x14ac:dyDescent="0.2">
      <c r="A572" s="204" t="s">
        <v>73</v>
      </c>
      <c r="B572" s="86"/>
      <c r="C572" s="87"/>
      <c r="D572" s="88"/>
      <c r="E572" s="81"/>
      <c r="F572" s="89"/>
      <c r="G572" s="89"/>
      <c r="H572" s="327" t="s">
        <v>74</v>
      </c>
      <c r="I572" s="328"/>
      <c r="J572" s="328"/>
      <c r="K572" s="329"/>
      <c r="L572" s="329"/>
      <c r="M572" s="205"/>
      <c r="N572" s="206" t="s">
        <v>75</v>
      </c>
    </row>
    <row r="573" spans="1:14" ht="25" customHeight="1" x14ac:dyDescent="0.2">
      <c r="A573" s="204" t="s">
        <v>76</v>
      </c>
      <c r="B573" s="86"/>
      <c r="C573" s="87"/>
      <c r="D573" s="88"/>
      <c r="E573" s="81"/>
      <c r="F573" s="89"/>
      <c r="G573" s="89"/>
      <c r="H573" s="327" t="s">
        <v>74</v>
      </c>
      <c r="I573" s="328"/>
      <c r="J573" s="328"/>
      <c r="K573" s="329"/>
      <c r="L573" s="329"/>
      <c r="M573" s="205"/>
      <c r="N573" s="206" t="s">
        <v>75</v>
      </c>
    </row>
    <row r="574" spans="1:14" ht="25" customHeight="1" x14ac:dyDescent="0.2">
      <c r="A574" s="91" t="s">
        <v>77</v>
      </c>
      <c r="B574" s="86"/>
      <c r="C574" s="87"/>
      <c r="D574" s="88"/>
      <c r="E574" s="81"/>
      <c r="F574" s="89"/>
      <c r="G574" s="89"/>
      <c r="H574" s="327" t="s">
        <v>74</v>
      </c>
      <c r="I574" s="328"/>
      <c r="J574" s="328"/>
      <c r="K574" s="329"/>
      <c r="L574" s="329"/>
      <c r="M574" s="205"/>
      <c r="N574" s="206" t="s">
        <v>75</v>
      </c>
    </row>
    <row r="575" spans="1:14" ht="25" customHeight="1" x14ac:dyDescent="0.2">
      <c r="A575" s="91" t="s">
        <v>78</v>
      </c>
      <c r="B575" s="86"/>
      <c r="C575" s="87"/>
      <c r="D575" s="88"/>
      <c r="E575" s="81"/>
      <c r="F575" s="89"/>
      <c r="G575" s="89"/>
      <c r="H575" s="345" t="s">
        <v>79</v>
      </c>
      <c r="I575" s="346"/>
      <c r="J575" s="346"/>
      <c r="K575" s="347"/>
      <c r="L575" s="347"/>
      <c r="M575" s="207"/>
      <c r="N575" s="208" t="s">
        <v>75</v>
      </c>
    </row>
    <row r="576" spans="1:14" ht="25" customHeight="1" thickBot="1" x14ac:dyDescent="0.25">
      <c r="A576" s="101"/>
      <c r="B576" s="102"/>
      <c r="C576" s="103"/>
      <c r="D576" s="104"/>
      <c r="E576" s="105"/>
      <c r="F576" s="106"/>
      <c r="G576" s="106"/>
      <c r="H576" s="209"/>
      <c r="I576" s="210"/>
      <c r="J576" s="210"/>
      <c r="K576" s="210"/>
      <c r="L576" s="210"/>
      <c r="M576" s="210"/>
      <c r="N576" s="210"/>
    </row>
    <row r="577" spans="1:14" ht="25" customHeight="1" thickTop="1" thickBot="1" x14ac:dyDescent="0.25">
      <c r="A577" s="108" t="s">
        <v>80</v>
      </c>
      <c r="B577" s="109"/>
      <c r="C577" s="110"/>
      <c r="D577" s="111"/>
      <c r="E577" s="108"/>
      <c r="F577" s="112"/>
      <c r="G577" s="113"/>
      <c r="H577" s="211"/>
      <c r="I577" s="212"/>
      <c r="J577" s="212"/>
      <c r="K577" s="212"/>
      <c r="L577" s="212"/>
      <c r="M577" s="212"/>
      <c r="N577" s="212"/>
    </row>
    <row r="578" spans="1:14" ht="25" customHeight="1" thickTop="1" x14ac:dyDescent="0.2">
      <c r="A578" s="108" t="s">
        <v>24</v>
      </c>
      <c r="B578" s="109"/>
      <c r="C578" s="110"/>
      <c r="D578" s="111"/>
      <c r="E578" s="108"/>
      <c r="F578" s="115"/>
      <c r="G578" s="113"/>
      <c r="H578" s="322" t="s">
        <v>223</v>
      </c>
      <c r="I578" s="323"/>
      <c r="J578" s="323"/>
      <c r="K578" s="323" t="s">
        <v>208</v>
      </c>
      <c r="L578" s="323"/>
      <c r="M578" s="213"/>
      <c r="N578" s="117">
        <f>N563+1</f>
        <v>35</v>
      </c>
    </row>
    <row r="579" spans="1:14" ht="25" customHeight="1" x14ac:dyDescent="0.2">
      <c r="H579" s="200"/>
      <c r="I579" s="200"/>
      <c r="J579" s="200"/>
      <c r="K579" s="200"/>
      <c r="L579" s="200"/>
      <c r="M579" s="200"/>
      <c r="N579" s="200"/>
    </row>
    <row r="580" spans="1:14" s="192" customFormat="1" ht="25" customHeight="1" x14ac:dyDescent="0.2">
      <c r="A580" s="77" t="s">
        <v>323</v>
      </c>
      <c r="B580" s="77"/>
      <c r="C580" s="188"/>
      <c r="D580" s="189"/>
      <c r="E580" s="190"/>
      <c r="F580" s="191"/>
      <c r="G580" s="191"/>
      <c r="H580" s="348">
        <v>60</v>
      </c>
      <c r="I580" s="348"/>
      <c r="J580" s="79" t="s">
        <v>222</v>
      </c>
      <c r="K580" s="79" t="s">
        <v>210</v>
      </c>
      <c r="L580" s="79"/>
      <c r="M580" s="79"/>
      <c r="N580" s="79"/>
    </row>
    <row r="581" spans="1:14" s="74" customFormat="1" ht="25" customHeight="1" x14ac:dyDescent="0.2">
      <c r="A581" s="80" t="s">
        <v>20</v>
      </c>
      <c r="B581" s="81" t="s">
        <v>21</v>
      </c>
      <c r="C581" s="82" t="s">
        <v>22</v>
      </c>
      <c r="D581" s="83" t="s">
        <v>65</v>
      </c>
      <c r="E581" s="81" t="s">
        <v>23</v>
      </c>
      <c r="F581" s="84" t="s">
        <v>24</v>
      </c>
      <c r="G581" s="84" t="s">
        <v>25</v>
      </c>
      <c r="H581" s="319" t="s">
        <v>209</v>
      </c>
      <c r="I581" s="319"/>
      <c r="J581" s="319"/>
      <c r="K581" s="319"/>
      <c r="L581" s="319"/>
      <c r="M581" s="319"/>
      <c r="N581" s="319"/>
    </row>
    <row r="582" spans="1:14" s="74" customFormat="1" ht="25" customHeight="1" x14ac:dyDescent="0.2">
      <c r="A582" s="349" t="s">
        <v>66</v>
      </c>
      <c r="B582" s="86" t="s">
        <v>67</v>
      </c>
      <c r="C582" s="193"/>
      <c r="D582" s="201"/>
      <c r="E582" s="81" t="s">
        <v>61</v>
      </c>
      <c r="F582" s="195"/>
      <c r="G582" s="195"/>
      <c r="H582" s="338" t="s">
        <v>224</v>
      </c>
      <c r="I582" s="338"/>
      <c r="J582" s="338"/>
      <c r="K582" s="338"/>
      <c r="L582" s="338"/>
      <c r="M582" s="338"/>
      <c r="N582" s="338"/>
    </row>
    <row r="583" spans="1:14" s="74" customFormat="1" ht="25" customHeight="1" x14ac:dyDescent="0.2">
      <c r="A583" s="350"/>
      <c r="B583" s="86" t="s">
        <v>68</v>
      </c>
      <c r="C583" s="196"/>
      <c r="D583" s="197"/>
      <c r="E583" s="81" t="s">
        <v>61</v>
      </c>
      <c r="F583" s="195"/>
      <c r="G583" s="195"/>
      <c r="H583" s="338"/>
      <c r="I583" s="338"/>
      <c r="J583" s="338"/>
      <c r="K583" s="338"/>
      <c r="L583" s="338"/>
      <c r="M583" s="338"/>
      <c r="N583" s="338"/>
    </row>
    <row r="584" spans="1:14" ht="25" customHeight="1" x14ac:dyDescent="0.2">
      <c r="A584" s="350"/>
      <c r="B584" s="86" t="s">
        <v>69</v>
      </c>
      <c r="C584" s="87"/>
      <c r="D584" s="201"/>
      <c r="E584" s="81" t="s">
        <v>61</v>
      </c>
      <c r="F584" s="195"/>
      <c r="G584" s="195"/>
      <c r="H584" s="339" t="str">
        <f>IF(H582="","","変化率(")</f>
        <v>変化率(</v>
      </c>
      <c r="I584" s="340"/>
      <c r="J584" s="340"/>
      <c r="K584" s="353"/>
      <c r="L584" s="353"/>
      <c r="M584" s="79" t="str">
        <f>IF(H582="","",")")</f>
        <v>)</v>
      </c>
      <c r="N584" s="199"/>
    </row>
    <row r="585" spans="1:14" ht="25" customHeight="1" x14ac:dyDescent="0.2">
      <c r="A585" s="351"/>
      <c r="B585" s="86" t="s">
        <v>70</v>
      </c>
      <c r="C585" s="87"/>
      <c r="D585" s="201"/>
      <c r="E585" s="81" t="s">
        <v>61</v>
      </c>
      <c r="F585" s="195"/>
      <c r="G585" s="195"/>
      <c r="H585" s="342"/>
      <c r="I585" s="343"/>
      <c r="J585" s="343"/>
      <c r="K585" s="344"/>
      <c r="L585" s="344"/>
      <c r="M585" s="200"/>
      <c r="N585" s="199"/>
    </row>
    <row r="586" spans="1:14" ht="25" customHeight="1" x14ac:dyDescent="0.2">
      <c r="A586" s="91" t="s">
        <v>71</v>
      </c>
      <c r="B586" s="86" t="s">
        <v>72</v>
      </c>
      <c r="C586" s="87"/>
      <c r="D586" s="201"/>
      <c r="E586" s="81" t="s">
        <v>61</v>
      </c>
      <c r="F586" s="195"/>
      <c r="G586" s="195"/>
      <c r="H586" s="324"/>
      <c r="I586" s="325"/>
      <c r="J586" s="325"/>
      <c r="K586" s="326"/>
      <c r="L586" s="326"/>
      <c r="M586" s="202"/>
      <c r="N586" s="203"/>
    </row>
    <row r="587" spans="1:14" ht="25" customHeight="1" x14ac:dyDescent="0.2">
      <c r="A587" s="204" t="s">
        <v>73</v>
      </c>
      <c r="B587" s="86"/>
      <c r="C587" s="87"/>
      <c r="D587" s="88"/>
      <c r="E587" s="81"/>
      <c r="F587" s="89"/>
      <c r="G587" s="89"/>
      <c r="H587" s="327" t="s">
        <v>74</v>
      </c>
      <c r="I587" s="328"/>
      <c r="J587" s="328"/>
      <c r="K587" s="329"/>
      <c r="L587" s="329"/>
      <c r="M587" s="205"/>
      <c r="N587" s="206" t="s">
        <v>75</v>
      </c>
    </row>
    <row r="588" spans="1:14" ht="25" customHeight="1" x14ac:dyDescent="0.2">
      <c r="A588" s="204" t="s">
        <v>76</v>
      </c>
      <c r="B588" s="86"/>
      <c r="C588" s="87"/>
      <c r="D588" s="88"/>
      <c r="E588" s="81"/>
      <c r="F588" s="89"/>
      <c r="G588" s="89"/>
      <c r="H588" s="327" t="s">
        <v>74</v>
      </c>
      <c r="I588" s="328"/>
      <c r="J588" s="328"/>
      <c r="K588" s="329"/>
      <c r="L588" s="329"/>
      <c r="M588" s="205"/>
      <c r="N588" s="206" t="s">
        <v>75</v>
      </c>
    </row>
    <row r="589" spans="1:14" ht="25" customHeight="1" x14ac:dyDescent="0.2">
      <c r="A589" s="91" t="s">
        <v>77</v>
      </c>
      <c r="B589" s="86"/>
      <c r="C589" s="87"/>
      <c r="D589" s="88"/>
      <c r="E589" s="81"/>
      <c r="F589" s="89"/>
      <c r="G589" s="89"/>
      <c r="H589" s="327" t="s">
        <v>74</v>
      </c>
      <c r="I589" s="328"/>
      <c r="J589" s="328"/>
      <c r="K589" s="329"/>
      <c r="L589" s="329"/>
      <c r="M589" s="205"/>
      <c r="N589" s="206" t="s">
        <v>75</v>
      </c>
    </row>
    <row r="590" spans="1:14" ht="25" customHeight="1" x14ac:dyDescent="0.2">
      <c r="A590" s="91" t="s">
        <v>78</v>
      </c>
      <c r="B590" s="86"/>
      <c r="C590" s="87"/>
      <c r="D590" s="88"/>
      <c r="E590" s="81"/>
      <c r="F590" s="89"/>
      <c r="G590" s="89"/>
      <c r="H590" s="345" t="s">
        <v>79</v>
      </c>
      <c r="I590" s="346"/>
      <c r="J590" s="346"/>
      <c r="K590" s="347"/>
      <c r="L590" s="347"/>
      <c r="M590" s="207"/>
      <c r="N590" s="208" t="s">
        <v>75</v>
      </c>
    </row>
    <row r="591" spans="1:14" ht="25" customHeight="1" thickBot="1" x14ac:dyDescent="0.25">
      <c r="A591" s="101"/>
      <c r="B591" s="102"/>
      <c r="C591" s="103"/>
      <c r="D591" s="104"/>
      <c r="E591" s="105"/>
      <c r="F591" s="106"/>
      <c r="G591" s="106"/>
      <c r="H591" s="209"/>
      <c r="I591" s="210"/>
      <c r="J591" s="210"/>
      <c r="K591" s="210"/>
      <c r="L591" s="210"/>
      <c r="M591" s="210"/>
      <c r="N591" s="210"/>
    </row>
    <row r="592" spans="1:14" ht="25" customHeight="1" thickTop="1" thickBot="1" x14ac:dyDescent="0.25">
      <c r="A592" s="108" t="s">
        <v>80</v>
      </c>
      <c r="B592" s="109"/>
      <c r="C592" s="110"/>
      <c r="D592" s="111"/>
      <c r="E592" s="108"/>
      <c r="F592" s="112"/>
      <c r="G592" s="113"/>
      <c r="H592" s="211"/>
      <c r="I592" s="212"/>
      <c r="J592" s="212"/>
      <c r="K592" s="212"/>
      <c r="L592" s="212"/>
      <c r="M592" s="212"/>
      <c r="N592" s="212"/>
    </row>
    <row r="593" spans="1:14" ht="25" customHeight="1" thickTop="1" x14ac:dyDescent="0.2">
      <c r="A593" s="108" t="s">
        <v>24</v>
      </c>
      <c r="B593" s="109"/>
      <c r="C593" s="110"/>
      <c r="D593" s="111"/>
      <c r="E593" s="108"/>
      <c r="F593" s="115"/>
      <c r="G593" s="113"/>
      <c r="H593" s="322" t="s">
        <v>223</v>
      </c>
      <c r="I593" s="323"/>
      <c r="J593" s="323"/>
      <c r="K593" s="323" t="s">
        <v>208</v>
      </c>
      <c r="L593" s="323"/>
      <c r="M593" s="213"/>
      <c r="N593" s="117">
        <f>N578+1</f>
        <v>36</v>
      </c>
    </row>
    <row r="594" spans="1:14" ht="25" customHeight="1" x14ac:dyDescent="0.2">
      <c r="H594" s="200"/>
      <c r="I594" s="200"/>
      <c r="J594" s="200"/>
      <c r="K594" s="200"/>
      <c r="L594" s="200"/>
      <c r="M594" s="200"/>
      <c r="N594" s="200"/>
    </row>
    <row r="595" spans="1:14" s="192" customFormat="1" ht="25" customHeight="1" x14ac:dyDescent="0.2">
      <c r="A595" s="77" t="s">
        <v>324</v>
      </c>
      <c r="B595" s="77"/>
      <c r="C595" s="188"/>
      <c r="D595" s="189"/>
      <c r="E595" s="190"/>
      <c r="F595" s="191"/>
      <c r="G595" s="191"/>
      <c r="H595" s="348">
        <v>60</v>
      </c>
      <c r="I595" s="348"/>
      <c r="J595" s="79" t="s">
        <v>222</v>
      </c>
      <c r="K595" s="79" t="s">
        <v>210</v>
      </c>
      <c r="L595" s="79"/>
      <c r="M595" s="79"/>
      <c r="N595" s="79"/>
    </row>
    <row r="596" spans="1:14" s="74" customFormat="1" ht="25" customHeight="1" x14ac:dyDescent="0.2">
      <c r="A596" s="80" t="s">
        <v>20</v>
      </c>
      <c r="B596" s="81" t="s">
        <v>21</v>
      </c>
      <c r="C596" s="82" t="s">
        <v>22</v>
      </c>
      <c r="D596" s="83" t="s">
        <v>65</v>
      </c>
      <c r="E596" s="81" t="s">
        <v>23</v>
      </c>
      <c r="F596" s="84" t="s">
        <v>24</v>
      </c>
      <c r="G596" s="84" t="s">
        <v>25</v>
      </c>
      <c r="H596" s="319" t="s">
        <v>209</v>
      </c>
      <c r="I596" s="319"/>
      <c r="J596" s="319"/>
      <c r="K596" s="319"/>
      <c r="L596" s="319"/>
      <c r="M596" s="319"/>
      <c r="N596" s="319"/>
    </row>
    <row r="597" spans="1:14" s="74" customFormat="1" ht="25" customHeight="1" x14ac:dyDescent="0.2">
      <c r="A597" s="349" t="s">
        <v>66</v>
      </c>
      <c r="B597" s="86" t="s">
        <v>67</v>
      </c>
      <c r="C597" s="193"/>
      <c r="D597" s="201"/>
      <c r="E597" s="81" t="s">
        <v>61</v>
      </c>
      <c r="F597" s="195"/>
      <c r="G597" s="195"/>
      <c r="H597" s="338" t="s">
        <v>224</v>
      </c>
      <c r="I597" s="338"/>
      <c r="J597" s="338"/>
      <c r="K597" s="338"/>
      <c r="L597" s="338"/>
      <c r="M597" s="338"/>
      <c r="N597" s="338"/>
    </row>
    <row r="598" spans="1:14" s="74" customFormat="1" ht="25" customHeight="1" x14ac:dyDescent="0.2">
      <c r="A598" s="350"/>
      <c r="B598" s="86" t="s">
        <v>68</v>
      </c>
      <c r="C598" s="196"/>
      <c r="D598" s="197"/>
      <c r="E598" s="81" t="s">
        <v>61</v>
      </c>
      <c r="F598" s="195"/>
      <c r="G598" s="195"/>
      <c r="H598" s="338"/>
      <c r="I598" s="338"/>
      <c r="J598" s="338"/>
      <c r="K598" s="338"/>
      <c r="L598" s="338"/>
      <c r="M598" s="338"/>
      <c r="N598" s="338"/>
    </row>
    <row r="599" spans="1:14" ht="25" customHeight="1" x14ac:dyDescent="0.2">
      <c r="A599" s="350"/>
      <c r="B599" s="86" t="s">
        <v>69</v>
      </c>
      <c r="C599" s="198"/>
      <c r="D599" s="197"/>
      <c r="E599" s="81" t="s">
        <v>61</v>
      </c>
      <c r="F599" s="195"/>
      <c r="G599" s="195"/>
      <c r="H599" s="339" t="str">
        <f>IF(H597="","","変化率(")</f>
        <v>変化率(</v>
      </c>
      <c r="I599" s="340"/>
      <c r="J599" s="340"/>
      <c r="K599" s="353"/>
      <c r="L599" s="353"/>
      <c r="M599" s="79" t="str">
        <f>IF(H597="","",")")</f>
        <v>)</v>
      </c>
      <c r="N599" s="199"/>
    </row>
    <row r="600" spans="1:14" ht="25" customHeight="1" x14ac:dyDescent="0.2">
      <c r="A600" s="351"/>
      <c r="B600" s="86" t="s">
        <v>70</v>
      </c>
      <c r="C600" s="87"/>
      <c r="D600" s="201"/>
      <c r="E600" s="81" t="s">
        <v>61</v>
      </c>
      <c r="F600" s="195"/>
      <c r="G600" s="195"/>
      <c r="H600" s="342"/>
      <c r="I600" s="343"/>
      <c r="J600" s="343"/>
      <c r="K600" s="344"/>
      <c r="L600" s="344"/>
      <c r="M600" s="200"/>
      <c r="N600" s="199"/>
    </row>
    <row r="601" spans="1:14" ht="25" customHeight="1" x14ac:dyDescent="0.2">
      <c r="A601" s="91" t="s">
        <v>71</v>
      </c>
      <c r="B601" s="86" t="s">
        <v>72</v>
      </c>
      <c r="C601" s="87"/>
      <c r="D601" s="201"/>
      <c r="E601" s="81" t="s">
        <v>61</v>
      </c>
      <c r="F601" s="195"/>
      <c r="G601" s="195"/>
      <c r="H601" s="324"/>
      <c r="I601" s="325"/>
      <c r="J601" s="325"/>
      <c r="K601" s="326"/>
      <c r="L601" s="326"/>
      <c r="M601" s="202"/>
      <c r="N601" s="203"/>
    </row>
    <row r="602" spans="1:14" ht="25" customHeight="1" x14ac:dyDescent="0.2">
      <c r="A602" s="204" t="s">
        <v>73</v>
      </c>
      <c r="B602" s="86"/>
      <c r="C602" s="87"/>
      <c r="D602" s="88"/>
      <c r="E602" s="81"/>
      <c r="F602" s="89"/>
      <c r="G602" s="89"/>
      <c r="H602" s="327" t="s">
        <v>74</v>
      </c>
      <c r="I602" s="328"/>
      <c r="J602" s="328"/>
      <c r="K602" s="329"/>
      <c r="L602" s="329"/>
      <c r="M602" s="205"/>
      <c r="N602" s="206" t="s">
        <v>75</v>
      </c>
    </row>
    <row r="603" spans="1:14" ht="25" customHeight="1" x14ac:dyDescent="0.2">
      <c r="A603" s="204" t="s">
        <v>76</v>
      </c>
      <c r="B603" s="86"/>
      <c r="C603" s="87"/>
      <c r="D603" s="88"/>
      <c r="E603" s="81"/>
      <c r="F603" s="89"/>
      <c r="G603" s="89"/>
      <c r="H603" s="327" t="s">
        <v>74</v>
      </c>
      <c r="I603" s="328"/>
      <c r="J603" s="328"/>
      <c r="K603" s="329"/>
      <c r="L603" s="329"/>
      <c r="M603" s="205"/>
      <c r="N603" s="206" t="s">
        <v>75</v>
      </c>
    </row>
    <row r="604" spans="1:14" ht="25" customHeight="1" x14ac:dyDescent="0.2">
      <c r="A604" s="91" t="s">
        <v>77</v>
      </c>
      <c r="B604" s="86"/>
      <c r="C604" s="87"/>
      <c r="D604" s="88"/>
      <c r="E604" s="81"/>
      <c r="F604" s="89"/>
      <c r="G604" s="89"/>
      <c r="H604" s="327" t="s">
        <v>74</v>
      </c>
      <c r="I604" s="328"/>
      <c r="J604" s="328"/>
      <c r="K604" s="329"/>
      <c r="L604" s="329"/>
      <c r="M604" s="205"/>
      <c r="N604" s="206" t="s">
        <v>75</v>
      </c>
    </row>
    <row r="605" spans="1:14" ht="25" customHeight="1" x14ac:dyDescent="0.2">
      <c r="A605" s="91" t="s">
        <v>78</v>
      </c>
      <c r="B605" s="86"/>
      <c r="C605" s="87"/>
      <c r="D605" s="88"/>
      <c r="E605" s="81"/>
      <c r="F605" s="89"/>
      <c r="G605" s="89"/>
      <c r="H605" s="345" t="s">
        <v>79</v>
      </c>
      <c r="I605" s="346"/>
      <c r="J605" s="346"/>
      <c r="K605" s="347"/>
      <c r="L605" s="347"/>
      <c r="M605" s="207"/>
      <c r="N605" s="208" t="s">
        <v>75</v>
      </c>
    </row>
    <row r="606" spans="1:14" ht="25" customHeight="1" thickBot="1" x14ac:dyDescent="0.25">
      <c r="A606" s="101"/>
      <c r="B606" s="102"/>
      <c r="C606" s="103"/>
      <c r="D606" s="104"/>
      <c r="E606" s="105"/>
      <c r="F606" s="106"/>
      <c r="G606" s="106"/>
      <c r="H606" s="209"/>
      <c r="I606" s="210"/>
      <c r="J606" s="210"/>
      <c r="K606" s="210"/>
      <c r="L606" s="210"/>
      <c r="M606" s="210"/>
      <c r="N606" s="210"/>
    </row>
    <row r="607" spans="1:14" ht="25" customHeight="1" thickTop="1" thickBot="1" x14ac:dyDescent="0.25">
      <c r="A607" s="108" t="s">
        <v>80</v>
      </c>
      <c r="B607" s="109"/>
      <c r="C607" s="110"/>
      <c r="D607" s="111"/>
      <c r="E607" s="108"/>
      <c r="F607" s="112"/>
      <c r="G607" s="113"/>
      <c r="H607" s="211"/>
      <c r="I607" s="212"/>
      <c r="J607" s="212"/>
      <c r="K607" s="212"/>
      <c r="L607" s="212"/>
      <c r="M607" s="212"/>
      <c r="N607" s="212"/>
    </row>
    <row r="608" spans="1:14" ht="25" customHeight="1" thickTop="1" x14ac:dyDescent="0.2">
      <c r="A608" s="108" t="s">
        <v>24</v>
      </c>
      <c r="B608" s="109"/>
      <c r="C608" s="110"/>
      <c r="D608" s="111"/>
      <c r="E608" s="108"/>
      <c r="F608" s="115"/>
      <c r="G608" s="113"/>
      <c r="H608" s="322" t="s">
        <v>223</v>
      </c>
      <c r="I608" s="323"/>
      <c r="J608" s="323"/>
      <c r="K608" s="323" t="s">
        <v>208</v>
      </c>
      <c r="L608" s="323"/>
      <c r="M608" s="213"/>
      <c r="N608" s="117">
        <f>N593+1</f>
        <v>37</v>
      </c>
    </row>
    <row r="609" spans="1:14" ht="25" customHeight="1" x14ac:dyDescent="0.2">
      <c r="H609" s="200"/>
      <c r="I609" s="200"/>
      <c r="J609" s="200"/>
      <c r="K609" s="200"/>
      <c r="L609" s="200"/>
      <c r="M609" s="200"/>
      <c r="N609" s="200"/>
    </row>
    <row r="610" spans="1:14" s="192" customFormat="1" ht="25" customHeight="1" x14ac:dyDescent="0.2">
      <c r="A610" s="77" t="s">
        <v>325</v>
      </c>
      <c r="B610" s="77"/>
      <c r="C610" s="188"/>
      <c r="D610" s="189"/>
      <c r="E610" s="190"/>
      <c r="F610" s="191"/>
      <c r="G610" s="191"/>
      <c r="H610" s="348">
        <v>60</v>
      </c>
      <c r="I610" s="348"/>
      <c r="J610" s="79" t="s">
        <v>222</v>
      </c>
      <c r="K610" s="79" t="s">
        <v>210</v>
      </c>
      <c r="L610" s="79"/>
      <c r="M610" s="79"/>
      <c r="N610" s="79"/>
    </row>
    <row r="611" spans="1:14" s="74" customFormat="1" ht="25" customHeight="1" x14ac:dyDescent="0.2">
      <c r="A611" s="80" t="s">
        <v>20</v>
      </c>
      <c r="B611" s="81" t="s">
        <v>21</v>
      </c>
      <c r="C611" s="82" t="s">
        <v>22</v>
      </c>
      <c r="D611" s="83" t="s">
        <v>65</v>
      </c>
      <c r="E611" s="81" t="s">
        <v>23</v>
      </c>
      <c r="F611" s="84" t="s">
        <v>24</v>
      </c>
      <c r="G611" s="84" t="s">
        <v>25</v>
      </c>
      <c r="H611" s="319" t="s">
        <v>209</v>
      </c>
      <c r="I611" s="319"/>
      <c r="J611" s="319"/>
      <c r="K611" s="319"/>
      <c r="L611" s="319"/>
      <c r="M611" s="319"/>
      <c r="N611" s="319"/>
    </row>
    <row r="612" spans="1:14" s="74" customFormat="1" ht="25" customHeight="1" x14ac:dyDescent="0.2">
      <c r="A612" s="349" t="s">
        <v>66</v>
      </c>
      <c r="B612" s="86" t="s">
        <v>67</v>
      </c>
      <c r="C612" s="193"/>
      <c r="D612" s="201"/>
      <c r="E612" s="81" t="s">
        <v>61</v>
      </c>
      <c r="F612" s="195"/>
      <c r="G612" s="195"/>
      <c r="H612" s="352"/>
      <c r="I612" s="352"/>
      <c r="J612" s="352"/>
      <c r="K612" s="352"/>
      <c r="L612" s="352"/>
      <c r="M612" s="352"/>
      <c r="N612" s="352"/>
    </row>
    <row r="613" spans="1:14" s="74" customFormat="1" ht="25" customHeight="1" x14ac:dyDescent="0.2">
      <c r="A613" s="350"/>
      <c r="B613" s="86" t="s">
        <v>68</v>
      </c>
      <c r="C613" s="193"/>
      <c r="D613" s="201"/>
      <c r="E613" s="81" t="s">
        <v>61</v>
      </c>
      <c r="F613" s="195"/>
      <c r="G613" s="195"/>
      <c r="H613" s="352"/>
      <c r="I613" s="352"/>
      <c r="J613" s="352"/>
      <c r="K613" s="352"/>
      <c r="L613" s="352"/>
      <c r="M613" s="352"/>
      <c r="N613" s="352"/>
    </row>
    <row r="614" spans="1:14" ht="25" customHeight="1" x14ac:dyDescent="0.2">
      <c r="A614" s="350"/>
      <c r="B614" s="86" t="s">
        <v>69</v>
      </c>
      <c r="C614" s="198"/>
      <c r="D614" s="201"/>
      <c r="E614" s="81" t="s">
        <v>61</v>
      </c>
      <c r="F614" s="195"/>
      <c r="G614" s="195"/>
      <c r="H614" s="337"/>
      <c r="I614" s="338"/>
      <c r="J614" s="338"/>
      <c r="K614" s="344"/>
      <c r="L614" s="344"/>
      <c r="M614" s="200"/>
      <c r="N614" s="199"/>
    </row>
    <row r="615" spans="1:14" ht="25" customHeight="1" x14ac:dyDescent="0.2">
      <c r="A615" s="351"/>
      <c r="B615" s="86" t="s">
        <v>70</v>
      </c>
      <c r="C615" s="87"/>
      <c r="D615" s="201"/>
      <c r="E615" s="81" t="s">
        <v>61</v>
      </c>
      <c r="F615" s="195"/>
      <c r="G615" s="195"/>
      <c r="H615" s="342"/>
      <c r="I615" s="343"/>
      <c r="J615" s="343"/>
      <c r="K615" s="344"/>
      <c r="L615" s="344"/>
      <c r="M615" s="200"/>
      <c r="N615" s="199"/>
    </row>
    <row r="616" spans="1:14" ht="25" customHeight="1" x14ac:dyDescent="0.2">
      <c r="A616" s="91" t="s">
        <v>71</v>
      </c>
      <c r="B616" s="86" t="s">
        <v>72</v>
      </c>
      <c r="C616" s="87"/>
      <c r="D616" s="201"/>
      <c r="E616" s="81" t="s">
        <v>61</v>
      </c>
      <c r="F616" s="195"/>
      <c r="G616" s="195"/>
      <c r="H616" s="324"/>
      <c r="I616" s="325"/>
      <c r="J616" s="325"/>
      <c r="K616" s="326"/>
      <c r="L616" s="326"/>
      <c r="M616" s="202"/>
      <c r="N616" s="203"/>
    </row>
    <row r="617" spans="1:14" ht="25" customHeight="1" x14ac:dyDescent="0.2">
      <c r="A617" s="204" t="s">
        <v>73</v>
      </c>
      <c r="B617" s="86"/>
      <c r="C617" s="87"/>
      <c r="D617" s="88"/>
      <c r="E617" s="81"/>
      <c r="F617" s="89"/>
      <c r="G617" s="89"/>
      <c r="H617" s="327" t="s">
        <v>74</v>
      </c>
      <c r="I617" s="328"/>
      <c r="J617" s="328"/>
      <c r="K617" s="329"/>
      <c r="L617" s="329"/>
      <c r="M617" s="205"/>
      <c r="N617" s="206" t="s">
        <v>75</v>
      </c>
    </row>
    <row r="618" spans="1:14" ht="25" customHeight="1" x14ac:dyDescent="0.2">
      <c r="A618" s="204" t="s">
        <v>76</v>
      </c>
      <c r="B618" s="86"/>
      <c r="C618" s="87"/>
      <c r="D618" s="88"/>
      <c r="E618" s="81"/>
      <c r="F618" s="89"/>
      <c r="G618" s="89"/>
      <c r="H618" s="327" t="s">
        <v>74</v>
      </c>
      <c r="I618" s="328"/>
      <c r="J618" s="328"/>
      <c r="K618" s="329"/>
      <c r="L618" s="329"/>
      <c r="M618" s="205"/>
      <c r="N618" s="206" t="s">
        <v>75</v>
      </c>
    </row>
    <row r="619" spans="1:14" ht="25" customHeight="1" x14ac:dyDescent="0.2">
      <c r="A619" s="91" t="s">
        <v>77</v>
      </c>
      <c r="B619" s="86"/>
      <c r="C619" s="87"/>
      <c r="D619" s="88"/>
      <c r="E619" s="81"/>
      <c r="F619" s="89"/>
      <c r="G619" s="89"/>
      <c r="H619" s="327" t="s">
        <v>74</v>
      </c>
      <c r="I619" s="328"/>
      <c r="J619" s="328"/>
      <c r="K619" s="329"/>
      <c r="L619" s="329"/>
      <c r="M619" s="205"/>
      <c r="N619" s="206" t="s">
        <v>75</v>
      </c>
    </row>
    <row r="620" spans="1:14" ht="25" customHeight="1" x14ac:dyDescent="0.2">
      <c r="A620" s="91" t="s">
        <v>78</v>
      </c>
      <c r="B620" s="86"/>
      <c r="C620" s="87"/>
      <c r="D620" s="88"/>
      <c r="E620" s="81"/>
      <c r="F620" s="89"/>
      <c r="G620" s="89"/>
      <c r="H620" s="345" t="s">
        <v>79</v>
      </c>
      <c r="I620" s="346"/>
      <c r="J620" s="346"/>
      <c r="K620" s="347"/>
      <c r="L620" s="347"/>
      <c r="M620" s="207"/>
      <c r="N620" s="208" t="s">
        <v>75</v>
      </c>
    </row>
    <row r="621" spans="1:14" ht="25" customHeight="1" thickBot="1" x14ac:dyDescent="0.25">
      <c r="A621" s="101"/>
      <c r="B621" s="102"/>
      <c r="C621" s="103"/>
      <c r="D621" s="104"/>
      <c r="E621" s="105"/>
      <c r="F621" s="106"/>
      <c r="G621" s="106"/>
      <c r="H621" s="209"/>
      <c r="I621" s="210"/>
      <c r="J621" s="210"/>
      <c r="K621" s="210"/>
      <c r="L621" s="210"/>
      <c r="M621" s="210"/>
      <c r="N621" s="210"/>
    </row>
    <row r="622" spans="1:14" ht="25" customHeight="1" thickTop="1" thickBot="1" x14ac:dyDescent="0.25">
      <c r="A622" s="108" t="s">
        <v>80</v>
      </c>
      <c r="B622" s="109"/>
      <c r="C622" s="110"/>
      <c r="D622" s="111"/>
      <c r="E622" s="108"/>
      <c r="F622" s="112"/>
      <c r="G622" s="113"/>
      <c r="H622" s="211"/>
      <c r="I622" s="212"/>
      <c r="J622" s="212"/>
      <c r="K622" s="212"/>
      <c r="L622" s="212"/>
      <c r="M622" s="212"/>
      <c r="N622" s="212"/>
    </row>
    <row r="623" spans="1:14" ht="25" customHeight="1" thickTop="1" x14ac:dyDescent="0.2">
      <c r="A623" s="108" t="s">
        <v>24</v>
      </c>
      <c r="B623" s="109"/>
      <c r="C623" s="110"/>
      <c r="D623" s="111"/>
      <c r="E623" s="108"/>
      <c r="F623" s="115"/>
      <c r="G623" s="113"/>
      <c r="H623" s="322" t="s">
        <v>223</v>
      </c>
      <c r="I623" s="323"/>
      <c r="J623" s="323"/>
      <c r="K623" s="323" t="s">
        <v>208</v>
      </c>
      <c r="L623" s="323"/>
      <c r="M623" s="213"/>
      <c r="N623" s="117">
        <f>N608+1</f>
        <v>38</v>
      </c>
    </row>
    <row r="624" spans="1:14" ht="25" customHeight="1" x14ac:dyDescent="0.2">
      <c r="A624" s="158"/>
      <c r="B624" s="159"/>
      <c r="C624" s="160"/>
      <c r="D624" s="161"/>
      <c r="E624" s="158"/>
      <c r="F624" s="162"/>
      <c r="G624" s="162"/>
      <c r="H624" s="200"/>
      <c r="I624" s="200"/>
      <c r="J624" s="200"/>
      <c r="K624" s="200"/>
      <c r="L624" s="200"/>
      <c r="M624" s="200"/>
      <c r="N624" s="200"/>
    </row>
    <row r="625" spans="1:14" s="192" customFormat="1" ht="25" customHeight="1" x14ac:dyDescent="0.2">
      <c r="A625" s="77" t="s">
        <v>326</v>
      </c>
      <c r="B625" s="77"/>
      <c r="C625" s="188"/>
      <c r="D625" s="189"/>
      <c r="E625" s="190"/>
      <c r="F625" s="191"/>
      <c r="G625" s="191"/>
      <c r="H625" s="348">
        <v>50</v>
      </c>
      <c r="I625" s="348"/>
      <c r="J625" s="79" t="s">
        <v>33</v>
      </c>
      <c r="K625" s="79" t="s">
        <v>210</v>
      </c>
      <c r="L625" s="79"/>
      <c r="M625" s="79"/>
      <c r="N625" s="79"/>
    </row>
    <row r="626" spans="1:14" s="74" customFormat="1" ht="25" customHeight="1" x14ac:dyDescent="0.2">
      <c r="A626" s="80" t="s">
        <v>20</v>
      </c>
      <c r="B626" s="81" t="s">
        <v>21</v>
      </c>
      <c r="C626" s="82" t="s">
        <v>22</v>
      </c>
      <c r="D626" s="83" t="s">
        <v>65</v>
      </c>
      <c r="E626" s="81" t="s">
        <v>23</v>
      </c>
      <c r="F626" s="84" t="s">
        <v>24</v>
      </c>
      <c r="G626" s="84" t="s">
        <v>25</v>
      </c>
      <c r="H626" s="319" t="s">
        <v>209</v>
      </c>
      <c r="I626" s="319"/>
      <c r="J626" s="319"/>
      <c r="K626" s="319"/>
      <c r="L626" s="319"/>
      <c r="M626" s="319"/>
      <c r="N626" s="319"/>
    </row>
    <row r="627" spans="1:14" s="74" customFormat="1" ht="25" customHeight="1" x14ac:dyDescent="0.2">
      <c r="A627" s="349" t="s">
        <v>66</v>
      </c>
      <c r="B627" s="86" t="s">
        <v>67</v>
      </c>
      <c r="C627" s="193"/>
      <c r="D627" s="201"/>
      <c r="E627" s="81" t="s">
        <v>61</v>
      </c>
      <c r="F627" s="195"/>
      <c r="G627" s="195"/>
      <c r="H627" s="352"/>
      <c r="I627" s="352"/>
      <c r="J627" s="352"/>
      <c r="K627" s="352"/>
      <c r="L627" s="352"/>
      <c r="M627" s="352"/>
      <c r="N627" s="352"/>
    </row>
    <row r="628" spans="1:14" s="74" customFormat="1" ht="25" customHeight="1" x14ac:dyDescent="0.2">
      <c r="A628" s="350"/>
      <c r="B628" s="86" t="s">
        <v>68</v>
      </c>
      <c r="C628" s="196"/>
      <c r="D628" s="201"/>
      <c r="E628" s="81" t="s">
        <v>61</v>
      </c>
      <c r="F628" s="195"/>
      <c r="G628" s="195"/>
      <c r="H628" s="352"/>
      <c r="I628" s="352"/>
      <c r="J628" s="352"/>
      <c r="K628" s="352"/>
      <c r="L628" s="352"/>
      <c r="M628" s="352"/>
      <c r="N628" s="352"/>
    </row>
    <row r="629" spans="1:14" ht="25" customHeight="1" x14ac:dyDescent="0.2">
      <c r="A629" s="350"/>
      <c r="B629" s="86" t="s">
        <v>69</v>
      </c>
      <c r="C629" s="198"/>
      <c r="D629" s="201"/>
      <c r="E629" s="81" t="s">
        <v>61</v>
      </c>
      <c r="F629" s="195"/>
      <c r="G629" s="195"/>
      <c r="H629" s="337"/>
      <c r="I629" s="338"/>
      <c r="J629" s="338"/>
      <c r="K629" s="344"/>
      <c r="L629" s="344"/>
      <c r="M629" s="200"/>
      <c r="N629" s="199"/>
    </row>
    <row r="630" spans="1:14" ht="25" customHeight="1" x14ac:dyDescent="0.2">
      <c r="A630" s="351"/>
      <c r="B630" s="86" t="s">
        <v>70</v>
      </c>
      <c r="C630" s="198"/>
      <c r="D630" s="201"/>
      <c r="E630" s="81" t="s">
        <v>61</v>
      </c>
      <c r="F630" s="195"/>
      <c r="G630" s="195"/>
      <c r="H630" s="342"/>
      <c r="I630" s="343"/>
      <c r="J630" s="343"/>
      <c r="K630" s="344"/>
      <c r="L630" s="344"/>
      <c r="M630" s="200"/>
      <c r="N630" s="199"/>
    </row>
    <row r="631" spans="1:14" ht="25" customHeight="1" x14ac:dyDescent="0.2">
      <c r="A631" s="91" t="s">
        <v>71</v>
      </c>
      <c r="B631" s="86" t="s">
        <v>72</v>
      </c>
      <c r="C631" s="87"/>
      <c r="D631" s="201"/>
      <c r="E631" s="81" t="s">
        <v>61</v>
      </c>
      <c r="F631" s="195"/>
      <c r="G631" s="195"/>
      <c r="H631" s="324"/>
      <c r="I631" s="325"/>
      <c r="J631" s="325"/>
      <c r="K631" s="326"/>
      <c r="L631" s="326"/>
      <c r="M631" s="202"/>
      <c r="N631" s="203"/>
    </row>
    <row r="632" spans="1:14" ht="25" customHeight="1" x14ac:dyDescent="0.2">
      <c r="A632" s="204" t="s">
        <v>73</v>
      </c>
      <c r="B632" s="86"/>
      <c r="C632" s="87"/>
      <c r="D632" s="88"/>
      <c r="E632" s="81"/>
      <c r="F632" s="89"/>
      <c r="G632" s="89"/>
      <c r="H632" s="327" t="s">
        <v>74</v>
      </c>
      <c r="I632" s="328"/>
      <c r="J632" s="328"/>
      <c r="K632" s="329"/>
      <c r="L632" s="329"/>
      <c r="M632" s="205"/>
      <c r="N632" s="206" t="s">
        <v>75</v>
      </c>
    </row>
    <row r="633" spans="1:14" ht="25" customHeight="1" x14ac:dyDescent="0.2">
      <c r="A633" s="204" t="s">
        <v>76</v>
      </c>
      <c r="B633" s="86"/>
      <c r="C633" s="87"/>
      <c r="D633" s="88"/>
      <c r="E633" s="81"/>
      <c r="F633" s="89"/>
      <c r="G633" s="89"/>
      <c r="H633" s="327" t="s">
        <v>74</v>
      </c>
      <c r="I633" s="328"/>
      <c r="J633" s="328"/>
      <c r="K633" s="329"/>
      <c r="L633" s="329"/>
      <c r="M633" s="205"/>
      <c r="N633" s="206" t="s">
        <v>75</v>
      </c>
    </row>
    <row r="634" spans="1:14" ht="25" customHeight="1" x14ac:dyDescent="0.2">
      <c r="A634" s="91" t="s">
        <v>77</v>
      </c>
      <c r="B634" s="86"/>
      <c r="C634" s="87"/>
      <c r="D634" s="88"/>
      <c r="E634" s="81"/>
      <c r="F634" s="89"/>
      <c r="G634" s="89"/>
      <c r="H634" s="327" t="s">
        <v>74</v>
      </c>
      <c r="I634" s="328"/>
      <c r="J634" s="328"/>
      <c r="K634" s="329"/>
      <c r="L634" s="329"/>
      <c r="M634" s="205"/>
      <c r="N634" s="206" t="s">
        <v>75</v>
      </c>
    </row>
    <row r="635" spans="1:14" ht="25" customHeight="1" x14ac:dyDescent="0.2">
      <c r="A635" s="91" t="s">
        <v>78</v>
      </c>
      <c r="B635" s="86"/>
      <c r="C635" s="87"/>
      <c r="D635" s="88"/>
      <c r="E635" s="81"/>
      <c r="F635" s="89"/>
      <c r="G635" s="89"/>
      <c r="H635" s="345" t="s">
        <v>79</v>
      </c>
      <c r="I635" s="346"/>
      <c r="J635" s="346"/>
      <c r="K635" s="347"/>
      <c r="L635" s="347"/>
      <c r="M635" s="207"/>
      <c r="N635" s="208" t="s">
        <v>75</v>
      </c>
    </row>
    <row r="636" spans="1:14" ht="25" customHeight="1" thickBot="1" x14ac:dyDescent="0.25">
      <c r="A636" s="101"/>
      <c r="B636" s="102"/>
      <c r="C636" s="103"/>
      <c r="D636" s="104"/>
      <c r="E636" s="105"/>
      <c r="F636" s="106"/>
      <c r="G636" s="106"/>
      <c r="H636" s="209"/>
      <c r="I636" s="210"/>
      <c r="J636" s="210"/>
      <c r="K636" s="210"/>
      <c r="L636" s="210"/>
      <c r="M636" s="210"/>
      <c r="N636" s="210"/>
    </row>
    <row r="637" spans="1:14" ht="25" customHeight="1" thickTop="1" thickBot="1" x14ac:dyDescent="0.25">
      <c r="A637" s="108" t="s">
        <v>80</v>
      </c>
      <c r="B637" s="109"/>
      <c r="C637" s="110"/>
      <c r="D637" s="111"/>
      <c r="E637" s="108"/>
      <c r="F637" s="112"/>
      <c r="G637" s="113"/>
      <c r="H637" s="211"/>
      <c r="I637" s="212"/>
      <c r="J637" s="212"/>
      <c r="K637" s="212"/>
      <c r="L637" s="212"/>
      <c r="M637" s="212"/>
      <c r="N637" s="212"/>
    </row>
    <row r="638" spans="1:14" ht="25" customHeight="1" thickTop="1" x14ac:dyDescent="0.2">
      <c r="A638" s="108" t="s">
        <v>24</v>
      </c>
      <c r="B638" s="109"/>
      <c r="C638" s="110"/>
      <c r="D638" s="111"/>
      <c r="E638" s="108"/>
      <c r="F638" s="115"/>
      <c r="G638" s="113"/>
      <c r="H638" s="322" t="s">
        <v>217</v>
      </c>
      <c r="I638" s="323"/>
      <c r="J638" s="323"/>
      <c r="K638" s="323" t="s">
        <v>208</v>
      </c>
      <c r="L638" s="323"/>
      <c r="M638" s="213"/>
      <c r="N638" s="117">
        <f>N623+1</f>
        <v>39</v>
      </c>
    </row>
    <row r="639" spans="1:14" ht="25" customHeight="1" x14ac:dyDescent="0.2">
      <c r="H639" s="200"/>
      <c r="I639" s="200"/>
      <c r="J639" s="200"/>
      <c r="K639" s="200"/>
      <c r="L639" s="200"/>
      <c r="M639" s="200"/>
      <c r="N639" s="200"/>
    </row>
    <row r="640" spans="1:14" s="192" customFormat="1" ht="25" customHeight="1" x14ac:dyDescent="0.2">
      <c r="A640" s="77" t="s">
        <v>327</v>
      </c>
      <c r="B640" s="77"/>
      <c r="C640" s="188"/>
      <c r="D640" s="189"/>
      <c r="E640" s="190"/>
      <c r="F640" s="191"/>
      <c r="G640" s="191"/>
      <c r="H640" s="348">
        <v>10</v>
      </c>
      <c r="I640" s="348"/>
      <c r="J640" s="79" t="s">
        <v>33</v>
      </c>
      <c r="K640" s="79" t="s">
        <v>210</v>
      </c>
      <c r="L640" s="79"/>
      <c r="M640" s="79"/>
      <c r="N640" s="79"/>
    </row>
    <row r="641" spans="1:14" s="74" customFormat="1" ht="25" customHeight="1" x14ac:dyDescent="0.2">
      <c r="A641" s="80" t="s">
        <v>20</v>
      </c>
      <c r="B641" s="81" t="s">
        <v>21</v>
      </c>
      <c r="C641" s="82" t="s">
        <v>22</v>
      </c>
      <c r="D641" s="83" t="s">
        <v>65</v>
      </c>
      <c r="E641" s="81" t="s">
        <v>23</v>
      </c>
      <c r="F641" s="84" t="s">
        <v>24</v>
      </c>
      <c r="G641" s="84" t="s">
        <v>25</v>
      </c>
      <c r="H641" s="319" t="s">
        <v>209</v>
      </c>
      <c r="I641" s="319"/>
      <c r="J641" s="319"/>
      <c r="K641" s="319"/>
      <c r="L641" s="319"/>
      <c r="M641" s="319"/>
      <c r="N641" s="319"/>
    </row>
    <row r="642" spans="1:14" s="74" customFormat="1" ht="25" customHeight="1" x14ac:dyDescent="0.2">
      <c r="A642" s="349" t="s">
        <v>66</v>
      </c>
      <c r="B642" s="86" t="s">
        <v>67</v>
      </c>
      <c r="C642" s="193"/>
      <c r="D642" s="201"/>
      <c r="E642" s="81" t="s">
        <v>61</v>
      </c>
      <c r="F642" s="195"/>
      <c r="G642" s="195"/>
      <c r="H642" s="352"/>
      <c r="I642" s="352"/>
      <c r="J642" s="352"/>
      <c r="K642" s="352"/>
      <c r="L642" s="352"/>
      <c r="M642" s="352"/>
      <c r="N642" s="352"/>
    </row>
    <row r="643" spans="1:14" s="74" customFormat="1" ht="25" customHeight="1" x14ac:dyDescent="0.2">
      <c r="A643" s="350"/>
      <c r="B643" s="86" t="s">
        <v>68</v>
      </c>
      <c r="C643" s="196"/>
      <c r="D643" s="201"/>
      <c r="E643" s="81" t="s">
        <v>61</v>
      </c>
      <c r="F643" s="195"/>
      <c r="G643" s="195"/>
      <c r="H643" s="352"/>
      <c r="I643" s="352"/>
      <c r="J643" s="352"/>
      <c r="K643" s="352"/>
      <c r="L643" s="352"/>
      <c r="M643" s="352"/>
      <c r="N643" s="352"/>
    </row>
    <row r="644" spans="1:14" ht="25" customHeight="1" x14ac:dyDescent="0.2">
      <c r="A644" s="350"/>
      <c r="B644" s="86" t="s">
        <v>69</v>
      </c>
      <c r="C644" s="198"/>
      <c r="D644" s="201"/>
      <c r="E644" s="81" t="s">
        <v>61</v>
      </c>
      <c r="F644" s="195"/>
      <c r="G644" s="195"/>
      <c r="H644" s="337"/>
      <c r="I644" s="338"/>
      <c r="J644" s="338"/>
      <c r="K644" s="344"/>
      <c r="L644" s="344"/>
      <c r="M644" s="200"/>
      <c r="N644" s="199"/>
    </row>
    <row r="645" spans="1:14" ht="25" customHeight="1" x14ac:dyDescent="0.2">
      <c r="A645" s="351"/>
      <c r="B645" s="86" t="s">
        <v>70</v>
      </c>
      <c r="C645" s="198"/>
      <c r="D645" s="201"/>
      <c r="E645" s="81" t="s">
        <v>61</v>
      </c>
      <c r="F645" s="195"/>
      <c r="G645" s="195"/>
      <c r="H645" s="342"/>
      <c r="I645" s="343"/>
      <c r="J645" s="343"/>
      <c r="K645" s="344"/>
      <c r="L645" s="344"/>
      <c r="M645" s="200"/>
      <c r="N645" s="199"/>
    </row>
    <row r="646" spans="1:14" ht="25" customHeight="1" x14ac:dyDescent="0.2">
      <c r="A646" s="91" t="s">
        <v>71</v>
      </c>
      <c r="B646" s="86" t="s">
        <v>72</v>
      </c>
      <c r="C646" s="87"/>
      <c r="D646" s="201"/>
      <c r="E646" s="81" t="s">
        <v>61</v>
      </c>
      <c r="F646" s="195"/>
      <c r="G646" s="195"/>
      <c r="H646" s="324"/>
      <c r="I646" s="325"/>
      <c r="J646" s="325"/>
      <c r="K646" s="326"/>
      <c r="L646" s="326"/>
      <c r="M646" s="202"/>
      <c r="N646" s="203"/>
    </row>
    <row r="647" spans="1:14" ht="25" customHeight="1" x14ac:dyDescent="0.2">
      <c r="A647" s="204" t="s">
        <v>73</v>
      </c>
      <c r="B647" s="86"/>
      <c r="C647" s="87"/>
      <c r="D647" s="88"/>
      <c r="E647" s="81"/>
      <c r="F647" s="89"/>
      <c r="G647" s="89"/>
      <c r="H647" s="327" t="s">
        <v>74</v>
      </c>
      <c r="I647" s="328"/>
      <c r="J647" s="328"/>
      <c r="K647" s="329"/>
      <c r="L647" s="329"/>
      <c r="M647" s="205"/>
      <c r="N647" s="206" t="s">
        <v>75</v>
      </c>
    </row>
    <row r="648" spans="1:14" ht="25" customHeight="1" x14ac:dyDescent="0.2">
      <c r="A648" s="204" t="s">
        <v>76</v>
      </c>
      <c r="B648" s="86"/>
      <c r="C648" s="87"/>
      <c r="D648" s="88"/>
      <c r="E648" s="81"/>
      <c r="F648" s="89"/>
      <c r="G648" s="89"/>
      <c r="H648" s="327" t="s">
        <v>74</v>
      </c>
      <c r="I648" s="328"/>
      <c r="J648" s="328"/>
      <c r="K648" s="329"/>
      <c r="L648" s="329"/>
      <c r="M648" s="205"/>
      <c r="N648" s="206" t="s">
        <v>75</v>
      </c>
    </row>
    <row r="649" spans="1:14" ht="25" customHeight="1" x14ac:dyDescent="0.2">
      <c r="A649" s="91" t="s">
        <v>77</v>
      </c>
      <c r="B649" s="86"/>
      <c r="C649" s="87"/>
      <c r="D649" s="88"/>
      <c r="E649" s="81"/>
      <c r="F649" s="89"/>
      <c r="G649" s="89"/>
      <c r="H649" s="327" t="s">
        <v>74</v>
      </c>
      <c r="I649" s="328"/>
      <c r="J649" s="328"/>
      <c r="K649" s="329"/>
      <c r="L649" s="329"/>
      <c r="M649" s="205"/>
      <c r="N649" s="206" t="s">
        <v>75</v>
      </c>
    </row>
    <row r="650" spans="1:14" ht="25" customHeight="1" x14ac:dyDescent="0.2">
      <c r="A650" s="91" t="s">
        <v>78</v>
      </c>
      <c r="B650" s="86"/>
      <c r="C650" s="87"/>
      <c r="D650" s="88"/>
      <c r="E650" s="81"/>
      <c r="F650" s="89"/>
      <c r="G650" s="89"/>
      <c r="H650" s="345" t="s">
        <v>79</v>
      </c>
      <c r="I650" s="346"/>
      <c r="J650" s="346"/>
      <c r="K650" s="347"/>
      <c r="L650" s="347"/>
      <c r="M650" s="207"/>
      <c r="N650" s="208" t="s">
        <v>75</v>
      </c>
    </row>
    <row r="651" spans="1:14" ht="25" customHeight="1" thickBot="1" x14ac:dyDescent="0.25">
      <c r="A651" s="101"/>
      <c r="B651" s="102"/>
      <c r="C651" s="103"/>
      <c r="D651" s="104"/>
      <c r="E651" s="105"/>
      <c r="F651" s="106"/>
      <c r="G651" s="106"/>
      <c r="H651" s="209"/>
      <c r="I651" s="210"/>
      <c r="J651" s="210"/>
      <c r="K651" s="210"/>
      <c r="L651" s="210"/>
      <c r="M651" s="210"/>
      <c r="N651" s="210"/>
    </row>
    <row r="652" spans="1:14" ht="25" customHeight="1" thickTop="1" thickBot="1" x14ac:dyDescent="0.25">
      <c r="A652" s="108" t="s">
        <v>80</v>
      </c>
      <c r="B652" s="109"/>
      <c r="C652" s="110"/>
      <c r="D652" s="111"/>
      <c r="E652" s="108"/>
      <c r="F652" s="112"/>
      <c r="G652" s="113"/>
      <c r="H652" s="211"/>
      <c r="I652" s="212"/>
      <c r="J652" s="212"/>
      <c r="K652" s="212"/>
      <c r="L652" s="212"/>
      <c r="M652" s="212"/>
      <c r="N652" s="212"/>
    </row>
    <row r="653" spans="1:14" ht="25" customHeight="1" thickTop="1" x14ac:dyDescent="0.2">
      <c r="A653" s="108" t="s">
        <v>24</v>
      </c>
      <c r="B653" s="109"/>
      <c r="C653" s="110"/>
      <c r="D653" s="111"/>
      <c r="E653" s="108"/>
      <c r="F653" s="115"/>
      <c r="G653" s="113"/>
      <c r="H653" s="322" t="s">
        <v>217</v>
      </c>
      <c r="I653" s="323"/>
      <c r="J653" s="323"/>
      <c r="K653" s="323" t="s">
        <v>208</v>
      </c>
      <c r="L653" s="323"/>
      <c r="M653" s="213"/>
      <c r="N653" s="117">
        <f>N638+1</f>
        <v>40</v>
      </c>
    </row>
    <row r="654" spans="1:14" ht="25" customHeight="1" x14ac:dyDescent="0.2"/>
  </sheetData>
  <mergeCells count="685">
    <mergeCell ref="H201:J201"/>
    <mergeCell ref="K201:L201"/>
    <mergeCell ref="H194:J194"/>
    <mergeCell ref="K194:L194"/>
    <mergeCell ref="H195:J195"/>
    <mergeCell ref="K195:L195"/>
    <mergeCell ref="H196:J196"/>
    <mergeCell ref="K196:L196"/>
    <mergeCell ref="H197:J197"/>
    <mergeCell ref="K197:L197"/>
    <mergeCell ref="H198:J198"/>
    <mergeCell ref="K198:L198"/>
    <mergeCell ref="H187:I187"/>
    <mergeCell ref="H188:N188"/>
    <mergeCell ref="A189:A193"/>
    <mergeCell ref="H189:N190"/>
    <mergeCell ref="H191:J191"/>
    <mergeCell ref="K191:L191"/>
    <mergeCell ref="H192:J192"/>
    <mergeCell ref="K192:L192"/>
    <mergeCell ref="H193:J193"/>
    <mergeCell ref="K193:L193"/>
    <mergeCell ref="H3:I3"/>
    <mergeCell ref="H4:N4"/>
    <mergeCell ref="A1:N1"/>
    <mergeCell ref="L39:N39"/>
    <mergeCell ref="J40:L40"/>
    <mergeCell ref="H44:I44"/>
    <mergeCell ref="H21:I21"/>
    <mergeCell ref="H23:I23"/>
    <mergeCell ref="H24:N24"/>
    <mergeCell ref="K10:N10"/>
    <mergeCell ref="H8:L8"/>
    <mergeCell ref="H9:L9"/>
    <mergeCell ref="H5:N5"/>
    <mergeCell ref="H7:N7"/>
    <mergeCell ref="H6:N6"/>
    <mergeCell ref="A205:A209"/>
    <mergeCell ref="H109:I109"/>
    <mergeCell ref="H89:I89"/>
    <mergeCell ref="H90:N90"/>
    <mergeCell ref="H64:I64"/>
    <mergeCell ref="H46:I46"/>
    <mergeCell ref="H47:N47"/>
    <mergeCell ref="H54:J54"/>
    <mergeCell ref="K54:N54"/>
    <mergeCell ref="H66:I66"/>
    <mergeCell ref="H67:N67"/>
    <mergeCell ref="H87:I87"/>
    <mergeCell ref="H130:I130"/>
    <mergeCell ref="H131:N131"/>
    <mergeCell ref="H149:I149"/>
    <mergeCell ref="H132:L132"/>
    <mergeCell ref="H128:I128"/>
    <mergeCell ref="H129:I129"/>
    <mergeCell ref="H110:N110"/>
    <mergeCell ref="H107:I107"/>
    <mergeCell ref="H203:I203"/>
    <mergeCell ref="H204:N204"/>
    <mergeCell ref="H205:N206"/>
    <mergeCell ref="H207:J207"/>
    <mergeCell ref="H212:J212"/>
    <mergeCell ref="K212:L212"/>
    <mergeCell ref="H226:J226"/>
    <mergeCell ref="K226:L226"/>
    <mergeCell ref="K207:L207"/>
    <mergeCell ref="H208:J208"/>
    <mergeCell ref="K208:L208"/>
    <mergeCell ref="H209:J209"/>
    <mergeCell ref="K209:L209"/>
    <mergeCell ref="H213:J213"/>
    <mergeCell ref="K213:L213"/>
    <mergeCell ref="H214:J214"/>
    <mergeCell ref="K214:L214"/>
    <mergeCell ref="H229:J229"/>
    <mergeCell ref="K229:L229"/>
    <mergeCell ref="H230:J230"/>
    <mergeCell ref="K230:L230"/>
    <mergeCell ref="H233:J233"/>
    <mergeCell ref="K233:L233"/>
    <mergeCell ref="H227:J227"/>
    <mergeCell ref="K227:L227"/>
    <mergeCell ref="H228:J228"/>
    <mergeCell ref="K228:L228"/>
    <mergeCell ref="H241:J241"/>
    <mergeCell ref="K241:L241"/>
    <mergeCell ref="H242:J242"/>
    <mergeCell ref="K242:L242"/>
    <mergeCell ref="H243:J243"/>
    <mergeCell ref="K243:L243"/>
    <mergeCell ref="H235:I235"/>
    <mergeCell ref="H236:N236"/>
    <mergeCell ref="A237:A240"/>
    <mergeCell ref="H237:N238"/>
    <mergeCell ref="H239:J239"/>
    <mergeCell ref="K239:L239"/>
    <mergeCell ref="H240:J240"/>
    <mergeCell ref="K240:L240"/>
    <mergeCell ref="H250:I250"/>
    <mergeCell ref="H251:N251"/>
    <mergeCell ref="A252:A255"/>
    <mergeCell ref="H252:N253"/>
    <mergeCell ref="H254:J254"/>
    <mergeCell ref="K254:L254"/>
    <mergeCell ref="H255:J255"/>
    <mergeCell ref="K255:L255"/>
    <mergeCell ref="H244:J244"/>
    <mergeCell ref="K244:L244"/>
    <mergeCell ref="H245:J245"/>
    <mergeCell ref="K245:L245"/>
    <mergeCell ref="H248:J248"/>
    <mergeCell ref="K248:L248"/>
    <mergeCell ref="H259:J259"/>
    <mergeCell ref="K259:L259"/>
    <mergeCell ref="H260:J260"/>
    <mergeCell ref="K260:L260"/>
    <mergeCell ref="H263:J263"/>
    <mergeCell ref="K263:L263"/>
    <mergeCell ref="H256:J256"/>
    <mergeCell ref="K256:L256"/>
    <mergeCell ref="H257:J257"/>
    <mergeCell ref="K257:L257"/>
    <mergeCell ref="H258:J258"/>
    <mergeCell ref="K258:L258"/>
    <mergeCell ref="H271:J271"/>
    <mergeCell ref="K271:L271"/>
    <mergeCell ref="H272:J272"/>
    <mergeCell ref="K272:L272"/>
    <mergeCell ref="H273:J273"/>
    <mergeCell ref="K273:L273"/>
    <mergeCell ref="H265:I265"/>
    <mergeCell ref="H266:N266"/>
    <mergeCell ref="A267:A270"/>
    <mergeCell ref="H267:N268"/>
    <mergeCell ref="H269:J269"/>
    <mergeCell ref="K269:L269"/>
    <mergeCell ref="H270:J270"/>
    <mergeCell ref="K270:L270"/>
    <mergeCell ref="H280:I280"/>
    <mergeCell ref="H281:N281"/>
    <mergeCell ref="A282:A285"/>
    <mergeCell ref="H282:N283"/>
    <mergeCell ref="H284:J284"/>
    <mergeCell ref="K284:L284"/>
    <mergeCell ref="H285:J285"/>
    <mergeCell ref="K285:L285"/>
    <mergeCell ref="H274:J274"/>
    <mergeCell ref="K274:L274"/>
    <mergeCell ref="H275:J275"/>
    <mergeCell ref="K275:L275"/>
    <mergeCell ref="H278:J278"/>
    <mergeCell ref="K278:L278"/>
    <mergeCell ref="H289:J289"/>
    <mergeCell ref="K289:L289"/>
    <mergeCell ref="H290:J290"/>
    <mergeCell ref="K290:L290"/>
    <mergeCell ref="H293:J293"/>
    <mergeCell ref="K293:L293"/>
    <mergeCell ref="H286:J286"/>
    <mergeCell ref="K286:L286"/>
    <mergeCell ref="H287:J287"/>
    <mergeCell ref="K287:L287"/>
    <mergeCell ref="H288:J288"/>
    <mergeCell ref="K288:L288"/>
    <mergeCell ref="H301:J301"/>
    <mergeCell ref="K301:L301"/>
    <mergeCell ref="H302:J302"/>
    <mergeCell ref="K302:L302"/>
    <mergeCell ref="H303:J303"/>
    <mergeCell ref="K303:L303"/>
    <mergeCell ref="H295:I295"/>
    <mergeCell ref="H296:N296"/>
    <mergeCell ref="A297:A300"/>
    <mergeCell ref="H297:N298"/>
    <mergeCell ref="H299:J299"/>
    <mergeCell ref="K299:L299"/>
    <mergeCell ref="H300:J300"/>
    <mergeCell ref="K300:L300"/>
    <mergeCell ref="H310:I310"/>
    <mergeCell ref="H311:N311"/>
    <mergeCell ref="A312:A315"/>
    <mergeCell ref="H312:N313"/>
    <mergeCell ref="H314:J314"/>
    <mergeCell ref="K314:L314"/>
    <mergeCell ref="H315:J315"/>
    <mergeCell ref="K315:L315"/>
    <mergeCell ref="H304:J304"/>
    <mergeCell ref="K304:L304"/>
    <mergeCell ref="H305:J305"/>
    <mergeCell ref="K305:L305"/>
    <mergeCell ref="H308:J308"/>
    <mergeCell ref="K308:L308"/>
    <mergeCell ref="H319:J319"/>
    <mergeCell ref="K319:L319"/>
    <mergeCell ref="H320:J320"/>
    <mergeCell ref="K320:L320"/>
    <mergeCell ref="H323:J323"/>
    <mergeCell ref="K323:L323"/>
    <mergeCell ref="H316:J316"/>
    <mergeCell ref="K316:L316"/>
    <mergeCell ref="H317:J317"/>
    <mergeCell ref="K317:L317"/>
    <mergeCell ref="H318:J318"/>
    <mergeCell ref="K318:L318"/>
    <mergeCell ref="H331:J331"/>
    <mergeCell ref="K331:L331"/>
    <mergeCell ref="H332:J332"/>
    <mergeCell ref="K332:L332"/>
    <mergeCell ref="H333:J333"/>
    <mergeCell ref="K333:L333"/>
    <mergeCell ref="H325:I325"/>
    <mergeCell ref="H326:N326"/>
    <mergeCell ref="A327:A330"/>
    <mergeCell ref="H327:N328"/>
    <mergeCell ref="H329:J329"/>
    <mergeCell ref="K329:L329"/>
    <mergeCell ref="H330:J330"/>
    <mergeCell ref="K330:L330"/>
    <mergeCell ref="H340:I340"/>
    <mergeCell ref="H341:N341"/>
    <mergeCell ref="A342:A345"/>
    <mergeCell ref="H342:N343"/>
    <mergeCell ref="H344:J344"/>
    <mergeCell ref="K344:L344"/>
    <mergeCell ref="H345:J345"/>
    <mergeCell ref="K345:L345"/>
    <mergeCell ref="H334:J334"/>
    <mergeCell ref="K334:L334"/>
    <mergeCell ref="H335:J335"/>
    <mergeCell ref="K335:L335"/>
    <mergeCell ref="H338:J338"/>
    <mergeCell ref="K338:L338"/>
    <mergeCell ref="H349:J349"/>
    <mergeCell ref="K349:L349"/>
    <mergeCell ref="H350:J350"/>
    <mergeCell ref="K350:L350"/>
    <mergeCell ref="H353:J353"/>
    <mergeCell ref="K353:L353"/>
    <mergeCell ref="H346:J346"/>
    <mergeCell ref="K346:L346"/>
    <mergeCell ref="H347:J347"/>
    <mergeCell ref="K347:L347"/>
    <mergeCell ref="H348:J348"/>
    <mergeCell ref="K348:L348"/>
    <mergeCell ref="H361:J361"/>
    <mergeCell ref="K361:L361"/>
    <mergeCell ref="H362:J362"/>
    <mergeCell ref="K362:L362"/>
    <mergeCell ref="H363:J363"/>
    <mergeCell ref="K363:L363"/>
    <mergeCell ref="H355:I355"/>
    <mergeCell ref="H356:N356"/>
    <mergeCell ref="A357:A360"/>
    <mergeCell ref="H357:N358"/>
    <mergeCell ref="H359:J359"/>
    <mergeCell ref="K359:L359"/>
    <mergeCell ref="H360:J360"/>
    <mergeCell ref="K360:L360"/>
    <mergeCell ref="H370:I370"/>
    <mergeCell ref="H371:N371"/>
    <mergeCell ref="A372:A375"/>
    <mergeCell ref="H372:N373"/>
    <mergeCell ref="H374:J374"/>
    <mergeCell ref="K374:L374"/>
    <mergeCell ref="H375:J375"/>
    <mergeCell ref="K375:L375"/>
    <mergeCell ref="H364:J364"/>
    <mergeCell ref="K364:L364"/>
    <mergeCell ref="H365:J365"/>
    <mergeCell ref="K365:L365"/>
    <mergeCell ref="H368:J368"/>
    <mergeCell ref="K368:L368"/>
    <mergeCell ref="H379:J379"/>
    <mergeCell ref="K379:L379"/>
    <mergeCell ref="H380:J380"/>
    <mergeCell ref="K380:L380"/>
    <mergeCell ref="H383:J383"/>
    <mergeCell ref="K383:L383"/>
    <mergeCell ref="H376:J376"/>
    <mergeCell ref="K376:L376"/>
    <mergeCell ref="H377:J377"/>
    <mergeCell ref="K377:L377"/>
    <mergeCell ref="H378:J378"/>
    <mergeCell ref="K378:L378"/>
    <mergeCell ref="H391:J391"/>
    <mergeCell ref="K391:L391"/>
    <mergeCell ref="H392:J392"/>
    <mergeCell ref="K392:L392"/>
    <mergeCell ref="H393:J393"/>
    <mergeCell ref="K393:L393"/>
    <mergeCell ref="H385:I385"/>
    <mergeCell ref="H386:N386"/>
    <mergeCell ref="A387:A390"/>
    <mergeCell ref="H387:N388"/>
    <mergeCell ref="H389:J389"/>
    <mergeCell ref="K389:L389"/>
    <mergeCell ref="H390:J390"/>
    <mergeCell ref="K390:L390"/>
    <mergeCell ref="H400:I400"/>
    <mergeCell ref="H401:N401"/>
    <mergeCell ref="A402:A405"/>
    <mergeCell ref="H402:N403"/>
    <mergeCell ref="H404:J404"/>
    <mergeCell ref="K404:L404"/>
    <mergeCell ref="H405:J405"/>
    <mergeCell ref="K405:L405"/>
    <mergeCell ref="H394:J394"/>
    <mergeCell ref="K394:L394"/>
    <mergeCell ref="H395:J395"/>
    <mergeCell ref="K395:L395"/>
    <mergeCell ref="H398:J398"/>
    <mergeCell ref="K398:L398"/>
    <mergeCell ref="H409:J409"/>
    <mergeCell ref="K409:L409"/>
    <mergeCell ref="H410:J410"/>
    <mergeCell ref="K410:L410"/>
    <mergeCell ref="H413:J413"/>
    <mergeCell ref="K413:L413"/>
    <mergeCell ref="H406:J406"/>
    <mergeCell ref="K406:L406"/>
    <mergeCell ref="H407:J407"/>
    <mergeCell ref="K407:L407"/>
    <mergeCell ref="H408:J408"/>
    <mergeCell ref="K408:L408"/>
    <mergeCell ref="H421:J421"/>
    <mergeCell ref="K421:L421"/>
    <mergeCell ref="H422:J422"/>
    <mergeCell ref="K422:L422"/>
    <mergeCell ref="H423:J423"/>
    <mergeCell ref="K423:L423"/>
    <mergeCell ref="H415:I415"/>
    <mergeCell ref="H416:N416"/>
    <mergeCell ref="A417:A420"/>
    <mergeCell ref="H417:N418"/>
    <mergeCell ref="H419:J419"/>
    <mergeCell ref="K419:L419"/>
    <mergeCell ref="H420:J420"/>
    <mergeCell ref="K420:L420"/>
    <mergeCell ref="H430:I430"/>
    <mergeCell ref="H431:N431"/>
    <mergeCell ref="A432:A435"/>
    <mergeCell ref="H432:N433"/>
    <mergeCell ref="H434:J434"/>
    <mergeCell ref="K434:L434"/>
    <mergeCell ref="H435:J435"/>
    <mergeCell ref="K435:L435"/>
    <mergeCell ref="H424:J424"/>
    <mergeCell ref="K424:L424"/>
    <mergeCell ref="H425:J425"/>
    <mergeCell ref="K425:L425"/>
    <mergeCell ref="H428:J428"/>
    <mergeCell ref="K428:L428"/>
    <mergeCell ref="H439:J439"/>
    <mergeCell ref="K439:L439"/>
    <mergeCell ref="H440:J440"/>
    <mergeCell ref="K440:L440"/>
    <mergeCell ref="H443:J443"/>
    <mergeCell ref="K443:L443"/>
    <mergeCell ref="H436:J436"/>
    <mergeCell ref="K436:L436"/>
    <mergeCell ref="H437:J437"/>
    <mergeCell ref="K437:L437"/>
    <mergeCell ref="H438:J438"/>
    <mergeCell ref="K438:L438"/>
    <mergeCell ref="H451:J451"/>
    <mergeCell ref="K451:L451"/>
    <mergeCell ref="H452:J452"/>
    <mergeCell ref="K452:L452"/>
    <mergeCell ref="H453:J453"/>
    <mergeCell ref="K453:L453"/>
    <mergeCell ref="H445:I445"/>
    <mergeCell ref="H446:N446"/>
    <mergeCell ref="A447:A450"/>
    <mergeCell ref="H447:N448"/>
    <mergeCell ref="H449:J449"/>
    <mergeCell ref="K449:L449"/>
    <mergeCell ref="H450:J450"/>
    <mergeCell ref="K450:L450"/>
    <mergeCell ref="H460:I460"/>
    <mergeCell ref="H461:N461"/>
    <mergeCell ref="A462:A465"/>
    <mergeCell ref="H462:N463"/>
    <mergeCell ref="H464:J464"/>
    <mergeCell ref="K464:L464"/>
    <mergeCell ref="H465:J465"/>
    <mergeCell ref="K465:L465"/>
    <mergeCell ref="H454:J454"/>
    <mergeCell ref="K454:L454"/>
    <mergeCell ref="H455:J455"/>
    <mergeCell ref="K455:L455"/>
    <mergeCell ref="H458:J458"/>
    <mergeCell ref="K458:L458"/>
    <mergeCell ref="H469:J469"/>
    <mergeCell ref="K469:L469"/>
    <mergeCell ref="H470:J470"/>
    <mergeCell ref="K470:L470"/>
    <mergeCell ref="H473:J473"/>
    <mergeCell ref="K473:L473"/>
    <mergeCell ref="H466:J466"/>
    <mergeCell ref="K466:L466"/>
    <mergeCell ref="H467:J467"/>
    <mergeCell ref="K467:L467"/>
    <mergeCell ref="H468:J468"/>
    <mergeCell ref="K468:L468"/>
    <mergeCell ref="H481:J481"/>
    <mergeCell ref="K481:L481"/>
    <mergeCell ref="H482:J482"/>
    <mergeCell ref="K482:L482"/>
    <mergeCell ref="H483:J483"/>
    <mergeCell ref="K483:L483"/>
    <mergeCell ref="H475:I475"/>
    <mergeCell ref="H476:N476"/>
    <mergeCell ref="A477:A480"/>
    <mergeCell ref="H477:N478"/>
    <mergeCell ref="H479:J479"/>
    <mergeCell ref="K479:L479"/>
    <mergeCell ref="H480:J480"/>
    <mergeCell ref="K480:L480"/>
    <mergeCell ref="H490:I490"/>
    <mergeCell ref="H491:N491"/>
    <mergeCell ref="A492:A495"/>
    <mergeCell ref="H492:N493"/>
    <mergeCell ref="H494:J494"/>
    <mergeCell ref="K494:L494"/>
    <mergeCell ref="H495:J495"/>
    <mergeCell ref="K495:L495"/>
    <mergeCell ref="H484:J484"/>
    <mergeCell ref="K484:L484"/>
    <mergeCell ref="H485:J485"/>
    <mergeCell ref="K485:L485"/>
    <mergeCell ref="H488:J488"/>
    <mergeCell ref="K488:L488"/>
    <mergeCell ref="H499:J499"/>
    <mergeCell ref="K499:L499"/>
    <mergeCell ref="H500:J500"/>
    <mergeCell ref="K500:L500"/>
    <mergeCell ref="H503:J503"/>
    <mergeCell ref="K503:L503"/>
    <mergeCell ref="H496:J496"/>
    <mergeCell ref="K496:L496"/>
    <mergeCell ref="H497:J497"/>
    <mergeCell ref="K497:L497"/>
    <mergeCell ref="H498:J498"/>
    <mergeCell ref="K498:L498"/>
    <mergeCell ref="H511:J511"/>
    <mergeCell ref="K511:L511"/>
    <mergeCell ref="H512:J512"/>
    <mergeCell ref="K512:L512"/>
    <mergeCell ref="H513:J513"/>
    <mergeCell ref="K513:L513"/>
    <mergeCell ref="H505:I505"/>
    <mergeCell ref="H506:N506"/>
    <mergeCell ref="A507:A510"/>
    <mergeCell ref="H507:N508"/>
    <mergeCell ref="H509:J509"/>
    <mergeCell ref="K509:L509"/>
    <mergeCell ref="H510:J510"/>
    <mergeCell ref="K510:L510"/>
    <mergeCell ref="H520:I520"/>
    <mergeCell ref="H521:N521"/>
    <mergeCell ref="A522:A525"/>
    <mergeCell ref="H522:N523"/>
    <mergeCell ref="H524:J524"/>
    <mergeCell ref="K524:L524"/>
    <mergeCell ref="H525:J525"/>
    <mergeCell ref="K525:L525"/>
    <mergeCell ref="H514:J514"/>
    <mergeCell ref="K514:L514"/>
    <mergeCell ref="H515:J515"/>
    <mergeCell ref="K515:L515"/>
    <mergeCell ref="H518:J518"/>
    <mergeCell ref="K518:L518"/>
    <mergeCell ref="H529:J529"/>
    <mergeCell ref="K529:L529"/>
    <mergeCell ref="H530:J530"/>
    <mergeCell ref="K530:L530"/>
    <mergeCell ref="H533:J533"/>
    <mergeCell ref="K533:L533"/>
    <mergeCell ref="H526:J526"/>
    <mergeCell ref="K526:L526"/>
    <mergeCell ref="H527:J527"/>
    <mergeCell ref="K527:L527"/>
    <mergeCell ref="H528:J528"/>
    <mergeCell ref="K528:L528"/>
    <mergeCell ref="H541:J541"/>
    <mergeCell ref="K541:L541"/>
    <mergeCell ref="H542:J542"/>
    <mergeCell ref="K542:L542"/>
    <mergeCell ref="H543:J543"/>
    <mergeCell ref="K543:L543"/>
    <mergeCell ref="H535:I535"/>
    <mergeCell ref="H536:N536"/>
    <mergeCell ref="A537:A540"/>
    <mergeCell ref="H537:N538"/>
    <mergeCell ref="H539:J539"/>
    <mergeCell ref="K539:L539"/>
    <mergeCell ref="H540:J540"/>
    <mergeCell ref="K540:L540"/>
    <mergeCell ref="H550:I550"/>
    <mergeCell ref="H551:N551"/>
    <mergeCell ref="A552:A555"/>
    <mergeCell ref="H552:N553"/>
    <mergeCell ref="H554:J554"/>
    <mergeCell ref="K554:L554"/>
    <mergeCell ref="H555:J555"/>
    <mergeCell ref="K555:L555"/>
    <mergeCell ref="H544:J544"/>
    <mergeCell ref="K544:L544"/>
    <mergeCell ref="H545:J545"/>
    <mergeCell ref="K545:L545"/>
    <mergeCell ref="H548:J548"/>
    <mergeCell ref="K548:L548"/>
    <mergeCell ref="H559:J559"/>
    <mergeCell ref="K559:L559"/>
    <mergeCell ref="H560:J560"/>
    <mergeCell ref="K560:L560"/>
    <mergeCell ref="H563:J563"/>
    <mergeCell ref="K563:L563"/>
    <mergeCell ref="H556:J556"/>
    <mergeCell ref="K556:L556"/>
    <mergeCell ref="H557:J557"/>
    <mergeCell ref="K557:L557"/>
    <mergeCell ref="H558:J558"/>
    <mergeCell ref="K558:L558"/>
    <mergeCell ref="H571:J571"/>
    <mergeCell ref="K571:L571"/>
    <mergeCell ref="H572:J572"/>
    <mergeCell ref="K572:L572"/>
    <mergeCell ref="H573:J573"/>
    <mergeCell ref="K573:L573"/>
    <mergeCell ref="H565:I565"/>
    <mergeCell ref="H566:N566"/>
    <mergeCell ref="A567:A570"/>
    <mergeCell ref="H567:N568"/>
    <mergeCell ref="H569:J569"/>
    <mergeCell ref="K569:L569"/>
    <mergeCell ref="H570:J570"/>
    <mergeCell ref="K570:L570"/>
    <mergeCell ref="H580:I580"/>
    <mergeCell ref="H581:N581"/>
    <mergeCell ref="A582:A585"/>
    <mergeCell ref="H582:N583"/>
    <mergeCell ref="H584:J584"/>
    <mergeCell ref="K584:L584"/>
    <mergeCell ref="H585:J585"/>
    <mergeCell ref="K585:L585"/>
    <mergeCell ref="H574:J574"/>
    <mergeCell ref="K574:L574"/>
    <mergeCell ref="H575:J575"/>
    <mergeCell ref="K575:L575"/>
    <mergeCell ref="H578:J578"/>
    <mergeCell ref="K578:L578"/>
    <mergeCell ref="H589:J589"/>
    <mergeCell ref="K589:L589"/>
    <mergeCell ref="H590:J590"/>
    <mergeCell ref="K590:L590"/>
    <mergeCell ref="H593:J593"/>
    <mergeCell ref="K593:L593"/>
    <mergeCell ref="H586:J586"/>
    <mergeCell ref="K586:L586"/>
    <mergeCell ref="H587:J587"/>
    <mergeCell ref="K587:L587"/>
    <mergeCell ref="H588:J588"/>
    <mergeCell ref="K588:L588"/>
    <mergeCell ref="H601:J601"/>
    <mergeCell ref="K601:L601"/>
    <mergeCell ref="H602:J602"/>
    <mergeCell ref="K602:L602"/>
    <mergeCell ref="H603:J603"/>
    <mergeCell ref="K603:L603"/>
    <mergeCell ref="H595:I595"/>
    <mergeCell ref="H596:N596"/>
    <mergeCell ref="A597:A600"/>
    <mergeCell ref="H597:N598"/>
    <mergeCell ref="H599:J599"/>
    <mergeCell ref="K599:L599"/>
    <mergeCell ref="H600:J600"/>
    <mergeCell ref="K600:L600"/>
    <mergeCell ref="H610:I610"/>
    <mergeCell ref="H611:N611"/>
    <mergeCell ref="A612:A615"/>
    <mergeCell ref="H612:N613"/>
    <mergeCell ref="H614:J614"/>
    <mergeCell ref="K614:L614"/>
    <mergeCell ref="H615:J615"/>
    <mergeCell ref="K615:L615"/>
    <mergeCell ref="H604:J604"/>
    <mergeCell ref="K604:L604"/>
    <mergeCell ref="H605:J605"/>
    <mergeCell ref="K605:L605"/>
    <mergeCell ref="H608:J608"/>
    <mergeCell ref="K608:L608"/>
    <mergeCell ref="H619:J619"/>
    <mergeCell ref="K619:L619"/>
    <mergeCell ref="H620:J620"/>
    <mergeCell ref="K620:L620"/>
    <mergeCell ref="H623:J623"/>
    <mergeCell ref="K623:L623"/>
    <mergeCell ref="H616:J616"/>
    <mergeCell ref="K616:L616"/>
    <mergeCell ref="H617:J617"/>
    <mergeCell ref="K617:L617"/>
    <mergeCell ref="H618:J618"/>
    <mergeCell ref="K618:L618"/>
    <mergeCell ref="H631:J631"/>
    <mergeCell ref="K631:L631"/>
    <mergeCell ref="H632:J632"/>
    <mergeCell ref="K632:L632"/>
    <mergeCell ref="H633:J633"/>
    <mergeCell ref="K633:L633"/>
    <mergeCell ref="H625:I625"/>
    <mergeCell ref="H626:N626"/>
    <mergeCell ref="A627:A630"/>
    <mergeCell ref="H627:N628"/>
    <mergeCell ref="H629:J629"/>
    <mergeCell ref="K629:L629"/>
    <mergeCell ref="H630:J630"/>
    <mergeCell ref="K630:L630"/>
    <mergeCell ref="H640:I640"/>
    <mergeCell ref="H641:N641"/>
    <mergeCell ref="A642:A645"/>
    <mergeCell ref="H642:N643"/>
    <mergeCell ref="H644:J644"/>
    <mergeCell ref="K644:L644"/>
    <mergeCell ref="H645:J645"/>
    <mergeCell ref="K645:L645"/>
    <mergeCell ref="H634:J634"/>
    <mergeCell ref="K634:L634"/>
    <mergeCell ref="H635:J635"/>
    <mergeCell ref="K635:L635"/>
    <mergeCell ref="H638:J638"/>
    <mergeCell ref="K638:L638"/>
    <mergeCell ref="H649:J649"/>
    <mergeCell ref="K649:L649"/>
    <mergeCell ref="H650:J650"/>
    <mergeCell ref="K650:L650"/>
    <mergeCell ref="H653:J653"/>
    <mergeCell ref="K653:L653"/>
    <mergeCell ref="H646:J646"/>
    <mergeCell ref="K646:L646"/>
    <mergeCell ref="H647:J647"/>
    <mergeCell ref="K647:L647"/>
    <mergeCell ref="H648:J648"/>
    <mergeCell ref="K648:L648"/>
    <mergeCell ref="A173:A177"/>
    <mergeCell ref="H173:N174"/>
    <mergeCell ref="H175:J175"/>
    <mergeCell ref="K175:L175"/>
    <mergeCell ref="H176:J176"/>
    <mergeCell ref="K176:L176"/>
    <mergeCell ref="H177:J177"/>
    <mergeCell ref="K177:L177"/>
    <mergeCell ref="A221:A225"/>
    <mergeCell ref="H219:I219"/>
    <mergeCell ref="H220:N220"/>
    <mergeCell ref="H221:N222"/>
    <mergeCell ref="H223:J223"/>
    <mergeCell ref="K223:L223"/>
    <mergeCell ref="H224:J224"/>
    <mergeCell ref="K224:L224"/>
    <mergeCell ref="H225:J225"/>
    <mergeCell ref="K225:L225"/>
    <mergeCell ref="H217:J217"/>
    <mergeCell ref="K217:L217"/>
    <mergeCell ref="H210:J210"/>
    <mergeCell ref="K210:L210"/>
    <mergeCell ref="H211:J211"/>
    <mergeCell ref="K211:L211"/>
    <mergeCell ref="H151:I151"/>
    <mergeCell ref="H152:N152"/>
    <mergeCell ref="H169:I169"/>
    <mergeCell ref="H185:J185"/>
    <mergeCell ref="K185:L185"/>
    <mergeCell ref="H178:J178"/>
    <mergeCell ref="K178:L178"/>
    <mergeCell ref="H179:J179"/>
    <mergeCell ref="K179:L179"/>
    <mergeCell ref="H180:J180"/>
    <mergeCell ref="K180:L180"/>
    <mergeCell ref="H181:J181"/>
    <mergeCell ref="K181:L181"/>
    <mergeCell ref="H182:J182"/>
    <mergeCell ref="K182:L182"/>
    <mergeCell ref="H171:I171"/>
    <mergeCell ref="H172:N172"/>
  </mergeCells>
  <phoneticPr fontId="4"/>
  <printOptions horizontalCentered="1"/>
  <pageMargins left="0.55118110236220474" right="0.47244094488188981" top="0.49" bottom="0.19685039370078741" header="0.31496062992125984" footer="0.19685039370078741"/>
  <pageSetup paperSize="9" scale="69" fitToHeight="0" orientation="portrait" r:id="rId1"/>
  <headerFooter alignWithMargins="0"/>
  <rowBreaks count="13" manualBreakCount="13">
    <brk id="64" max="13" man="1"/>
    <brk id="129" max="13" man="1"/>
    <brk id="186" max="13" man="1"/>
    <brk id="234" max="13" man="1"/>
    <brk id="279" max="13" man="1"/>
    <brk id="324" max="13" man="1"/>
    <brk id="369" max="13" man="1"/>
    <brk id="414" max="13" man="1"/>
    <brk id="459" max="13" man="1"/>
    <brk id="504" max="13" man="1"/>
    <brk id="549" max="13" man="1"/>
    <brk id="594" max="13" man="1"/>
    <brk id="63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積算表</vt:lpstr>
      <vt:lpstr>代価表</vt:lpstr>
      <vt:lpstr>積算表!Print_Area</vt:lpstr>
      <vt:lpstr>代価表!Print_Area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鏡　百恵</cp:lastModifiedBy>
  <cp:lastPrinted>2026-04-01T07:47:29Z</cp:lastPrinted>
  <dcterms:created xsi:type="dcterms:W3CDTF">2016-03-24T10:58:26Z</dcterms:created>
  <dcterms:modified xsi:type="dcterms:W3CDTF">2026-04-20T09:29:08Z</dcterms:modified>
</cp:coreProperties>
</file>