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C4B5C922-9D91-4299-B0EA-6BAA365941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績報告時" sheetId="30" r:id="rId1"/>
    <sheet name="起案添付用" sheetId="31" r:id="rId2"/>
  </sheets>
  <definedNames>
    <definedName name="_xlnm.Print_Area" localSheetId="1">起案添付用!$B$1:$H$27</definedName>
    <definedName name="_xlnm.Print_Area" localSheetId="0">実績報告時!$A$1:$H$33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1" l="1"/>
  <c r="F14" i="31"/>
  <c r="K25" i="30"/>
  <c r="F14" i="30"/>
  <c r="F6" i="30"/>
  <c r="F17" i="30" l="1"/>
  <c r="L27" i="30" l="1"/>
  <c r="E10" i="30" l="1"/>
  <c r="I14" i="30" l="1"/>
  <c r="F13" i="31"/>
  <c r="F20" i="31" l="1"/>
  <c r="F21" i="31" s="1"/>
  <c r="G9" i="31" l="1"/>
  <c r="F8" i="31"/>
  <c r="E8" i="31"/>
  <c r="G8" i="31"/>
  <c r="G7" i="31"/>
  <c r="F7" i="31"/>
  <c r="E7" i="31"/>
  <c r="G6" i="31"/>
  <c r="F6" i="31"/>
  <c r="G5" i="31"/>
  <c r="G10" i="31" l="1"/>
  <c r="F22" i="31" s="1"/>
  <c r="D10" i="31"/>
  <c r="E5" i="31"/>
  <c r="E9" i="31"/>
  <c r="F5" i="31"/>
  <c r="E6" i="31"/>
  <c r="F9" i="31"/>
  <c r="E26" i="30"/>
  <c r="K27" i="30" s="1"/>
  <c r="E25" i="30"/>
  <c r="F18" i="30" l="1"/>
  <c r="F25" i="30"/>
  <c r="E31" i="30" s="1"/>
  <c r="F15" i="31"/>
  <c r="E26" i="31"/>
  <c r="F10" i="31"/>
  <c r="E10" i="31"/>
  <c r="M27" i="30"/>
  <c r="F26" i="30" s="1"/>
  <c r="E27" i="30"/>
  <c r="F17" i="31" l="1"/>
  <c r="E25" i="31" s="1"/>
  <c r="E27" i="31" s="1"/>
  <c r="G25" i="30"/>
  <c r="F31" i="30"/>
  <c r="D31" i="30" s="1"/>
  <c r="F27" i="30"/>
  <c r="E32" i="30"/>
  <c r="G26" i="30"/>
  <c r="G27" i="30" l="1"/>
  <c r="F32" i="30"/>
  <c r="D32" i="30" s="1"/>
  <c r="E33" i="30"/>
  <c r="D33" i="30" l="1"/>
  <c r="F33" i="30"/>
</calcChain>
</file>

<file path=xl/sharedStrings.xml><?xml version="1.0" encoding="utf-8"?>
<sst xmlns="http://schemas.openxmlformats.org/spreadsheetml/2006/main" count="104" uniqueCount="83">
  <si>
    <t>円</t>
    <rPh sb="0" eb="1">
      <t>エン</t>
    </rPh>
    <phoneticPr fontId="1"/>
  </si>
  <si>
    <t>セット</t>
    <phoneticPr fontId="1"/>
  </si>
  <si>
    <t>プレミアム加算額分</t>
    <rPh sb="5" eb="9">
      <t>カサンガクブン</t>
    </rPh>
    <phoneticPr fontId="1"/>
  </si>
  <si>
    <t>事務経費分</t>
    <rPh sb="0" eb="4">
      <t>ジムケイヒ</t>
    </rPh>
    <rPh sb="4" eb="5">
      <t>ブン</t>
    </rPh>
    <phoneticPr fontId="1"/>
  </si>
  <si>
    <t>補助金
概算払金額</t>
    <rPh sb="0" eb="3">
      <t>ホジョキン</t>
    </rPh>
    <rPh sb="4" eb="7">
      <t>ガイサンバラ</t>
    </rPh>
    <rPh sb="7" eb="9">
      <t>キンガク</t>
    </rPh>
    <phoneticPr fontId="1"/>
  </si>
  <si>
    <t>合計</t>
    <rPh sb="0" eb="2">
      <t>ゴウケイ</t>
    </rPh>
    <phoneticPr fontId="1"/>
  </si>
  <si>
    <t>（補助金額合計）</t>
    <rPh sb="1" eb="3">
      <t>ホジョ</t>
    </rPh>
    <rPh sb="3" eb="5">
      <t>キンガク</t>
    </rPh>
    <rPh sb="5" eb="7">
      <t>ゴウケイ</t>
    </rPh>
    <phoneticPr fontId="1"/>
  </si>
  <si>
    <t>項目</t>
    <rPh sb="0" eb="2">
      <t>コウモク</t>
    </rPh>
    <phoneticPr fontId="1"/>
  </si>
  <si>
    <t>事業費</t>
    <rPh sb="0" eb="3">
      <t>ジギョウヒ</t>
    </rPh>
    <phoneticPr fontId="1"/>
  </si>
  <si>
    <t>財源内訳</t>
    <rPh sb="0" eb="2">
      <t>ザイゲン</t>
    </rPh>
    <rPh sb="2" eb="4">
      <t>ウチワケ</t>
    </rPh>
    <phoneticPr fontId="1"/>
  </si>
  <si>
    <t>市補助金</t>
    <rPh sb="0" eb="1">
      <t>シ</t>
    </rPh>
    <rPh sb="1" eb="4">
      <t>ホジョキン</t>
    </rPh>
    <phoneticPr fontId="1"/>
  </si>
  <si>
    <t>自己資金等</t>
    <rPh sb="0" eb="2">
      <t>ジコ</t>
    </rPh>
    <rPh sb="2" eb="4">
      <t>シキン</t>
    </rPh>
    <rPh sb="4" eb="5">
      <t>トウ</t>
    </rPh>
    <phoneticPr fontId="1"/>
  </si>
  <si>
    <t>プレミアム加算額分</t>
    <rPh sb="5" eb="8">
      <t>カサンガク</t>
    </rPh>
    <rPh sb="8" eb="9">
      <t>ブン</t>
    </rPh>
    <phoneticPr fontId="1"/>
  </si>
  <si>
    <t>事務経費分</t>
    <rPh sb="0" eb="2">
      <t>ジム</t>
    </rPh>
    <rPh sb="2" eb="4">
      <t>ケイヒ</t>
    </rPh>
    <rPh sb="4" eb="5">
      <t>ブン</t>
    </rPh>
    <phoneticPr fontId="1"/>
  </si>
  <si>
    <t>少ない方</t>
    <rPh sb="0" eb="1">
      <t>スク</t>
    </rPh>
    <rPh sb="3" eb="4">
      <t>ホウ</t>
    </rPh>
    <phoneticPr fontId="1"/>
  </si>
  <si>
    <t>（プレミアム加算額分）</t>
    <rPh sb="6" eb="10">
      <t>カサンガクブン</t>
    </rPh>
    <phoneticPr fontId="1"/>
  </si>
  <si>
    <t>（事務経費分）</t>
    <rPh sb="1" eb="3">
      <t>ジム</t>
    </rPh>
    <rPh sb="3" eb="5">
      <t>ケイヒ</t>
    </rPh>
    <rPh sb="5" eb="6">
      <t>ブン</t>
    </rPh>
    <phoneticPr fontId="1"/>
  </si>
  <si>
    <t>代表団体名</t>
    <rPh sb="0" eb="2">
      <t>ダイヒョウ</t>
    </rPh>
    <rPh sb="2" eb="4">
      <t>ダンタイ</t>
    </rPh>
    <rPh sb="4" eb="5">
      <t>メイ</t>
    </rPh>
    <phoneticPr fontId="1"/>
  </si>
  <si>
    <t>　　　　　　商品券補助対象経費計算表</t>
    <rPh sb="6" eb="9">
      <t>ショウヒンケン</t>
    </rPh>
    <rPh sb="9" eb="15">
      <t>ホジョタイショウケイヒ</t>
    </rPh>
    <rPh sb="15" eb="17">
      <t>ケイサン</t>
    </rPh>
    <rPh sb="17" eb="18">
      <t>ヒョウ</t>
    </rPh>
    <phoneticPr fontId="1"/>
  </si>
  <si>
    <t>（実績報告時用）</t>
    <rPh sb="1" eb="3">
      <t>ジッセキ</t>
    </rPh>
    <rPh sb="3" eb="5">
      <t>ホウコク</t>
    </rPh>
    <rPh sb="5" eb="6">
      <t>ジ</t>
    </rPh>
    <phoneticPr fontId="1"/>
  </si>
  <si>
    <t>① 申請時の商品券発行数を入力</t>
    <rPh sb="2" eb="4">
      <t>シンセイ</t>
    </rPh>
    <rPh sb="4" eb="5">
      <t>ジ</t>
    </rPh>
    <rPh sb="6" eb="9">
      <t>ショウヒンケン</t>
    </rPh>
    <rPh sb="9" eb="11">
      <t>ハッコウ</t>
    </rPh>
    <rPh sb="11" eb="12">
      <t>スウ</t>
    </rPh>
    <rPh sb="13" eb="15">
      <t>ニュウリョク</t>
    </rPh>
    <phoneticPr fontId="1"/>
  </si>
  <si>
    <t>② 先に交付決定のあった補助金の額を入力</t>
    <rPh sb="2" eb="3">
      <t>サキ</t>
    </rPh>
    <rPh sb="4" eb="6">
      <t>コウフ</t>
    </rPh>
    <rPh sb="6" eb="8">
      <t>ケッテイ</t>
    </rPh>
    <rPh sb="12" eb="15">
      <t>ホジョキン</t>
    </rPh>
    <rPh sb="16" eb="17">
      <t>ガク</t>
    </rPh>
    <rPh sb="18" eb="20">
      <t>ニュウリョク</t>
    </rPh>
    <phoneticPr fontId="1"/>
  </si>
  <si>
    <t>商品券発行数</t>
    <rPh sb="0" eb="3">
      <t>ショウヒンケン</t>
    </rPh>
    <rPh sb="3" eb="5">
      <t>ハッコウ</t>
    </rPh>
    <rPh sb="5" eb="6">
      <t>スウ</t>
    </rPh>
    <phoneticPr fontId="1"/>
  </si>
  <si>
    <t>（１）補助金交付申請時</t>
    <rPh sb="3" eb="6">
      <t>ホジョキン</t>
    </rPh>
    <rPh sb="6" eb="8">
      <t>コウフ</t>
    </rPh>
    <rPh sb="8" eb="10">
      <t>シンセイ</t>
    </rPh>
    <rPh sb="10" eb="11">
      <t>ジ</t>
    </rPh>
    <phoneticPr fontId="1"/>
  </si>
  <si>
    <t>（２）事業実績</t>
    <rPh sb="3" eb="5">
      <t>ジギョウ</t>
    </rPh>
    <rPh sb="5" eb="7">
      <t>ジッセキ</t>
    </rPh>
    <phoneticPr fontId="1"/>
  </si>
  <si>
    <t>商品券販売数</t>
    <rPh sb="0" eb="3">
      <t>ショウヒンケン</t>
    </rPh>
    <rPh sb="3" eb="5">
      <t>ハンバイ</t>
    </rPh>
    <rPh sb="5" eb="6">
      <t>スウ</t>
    </rPh>
    <phoneticPr fontId="1"/>
  </si>
  <si>
    <t>商品券換金率</t>
    <rPh sb="0" eb="3">
      <t>ショウヒンケン</t>
    </rPh>
    <rPh sb="3" eb="5">
      <t>カンキン</t>
    </rPh>
    <rPh sb="5" eb="6">
      <t>リツ</t>
    </rPh>
    <phoneticPr fontId="1"/>
  </si>
  <si>
    <t>％</t>
    <phoneticPr fontId="1"/>
  </si>
  <si>
    <t>商品券換金総額</t>
    <rPh sb="0" eb="3">
      <t>ショウヒンケン</t>
    </rPh>
    <rPh sb="3" eb="5">
      <t>カンキン</t>
    </rPh>
    <rPh sb="5" eb="7">
      <t>ソウガク</t>
    </rPh>
    <phoneticPr fontId="1"/>
  </si>
  <si>
    <t>事務経費実績</t>
    <rPh sb="0" eb="4">
      <t>ジムケイヒ</t>
    </rPh>
    <rPh sb="4" eb="6">
      <t>ジッセキ</t>
    </rPh>
    <phoneticPr fontId="1"/>
  </si>
  <si>
    <t>補助金
交付金額</t>
    <rPh sb="0" eb="3">
      <t>ホジョキン</t>
    </rPh>
    <rPh sb="4" eb="6">
      <t>コウフ</t>
    </rPh>
    <rPh sb="6" eb="8">
      <t>キンガク</t>
    </rPh>
    <phoneticPr fontId="1"/>
  </si>
  <si>
    <t>補助金確定額</t>
    <rPh sb="0" eb="3">
      <t>ホジョキン</t>
    </rPh>
    <rPh sb="3" eb="5">
      <t>カクテイ</t>
    </rPh>
    <rPh sb="5" eb="6">
      <t>ガク</t>
    </rPh>
    <phoneticPr fontId="1"/>
  </si>
  <si>
    <t>実績ベース</t>
    <rPh sb="0" eb="2">
      <t>ジッセキ</t>
    </rPh>
    <phoneticPr fontId="1"/>
  </si>
  <si>
    <t>当初交付決定額</t>
    <rPh sb="0" eb="2">
      <t>トウショ</t>
    </rPh>
    <rPh sb="2" eb="4">
      <t>コウフ</t>
    </rPh>
    <rPh sb="4" eb="6">
      <t>ケッテイ</t>
    </rPh>
    <rPh sb="6" eb="7">
      <t>ガク</t>
    </rPh>
    <phoneticPr fontId="1"/>
  </si>
  <si>
    <t>発行上限額</t>
    <rPh sb="0" eb="2">
      <t>ハッコウ</t>
    </rPh>
    <rPh sb="2" eb="4">
      <t>ジョウゲン</t>
    </rPh>
    <rPh sb="4" eb="5">
      <t>ガク</t>
    </rPh>
    <phoneticPr fontId="1"/>
  </si>
  <si>
    <t>概算払額</t>
    <rPh sb="0" eb="3">
      <t>ガイサンバライ</t>
    </rPh>
    <rPh sb="3" eb="4">
      <t>ガク</t>
    </rPh>
    <phoneticPr fontId="1"/>
  </si>
  <si>
    <t>確定額</t>
    <rPh sb="0" eb="2">
      <t>カクテイ</t>
    </rPh>
    <rPh sb="2" eb="3">
      <t>ガク</t>
    </rPh>
    <phoneticPr fontId="1"/>
  </si>
  <si>
    <t>差引額（返納額）</t>
    <rPh sb="0" eb="2">
      <t>サシヒキ</t>
    </rPh>
    <rPh sb="2" eb="3">
      <t>ガク</t>
    </rPh>
    <rPh sb="4" eb="6">
      <t>ヘンノウ</t>
    </rPh>
    <rPh sb="6" eb="7">
      <t>ガク</t>
    </rPh>
    <phoneticPr fontId="1"/>
  </si>
  <si>
    <t>事業費明細</t>
    <rPh sb="0" eb="3">
      <t>ジギョウヒ</t>
    </rPh>
    <rPh sb="3" eb="5">
      <t>メイサイ</t>
    </rPh>
    <phoneticPr fontId="1"/>
  </si>
  <si>
    <t>（１） 補助対象団体、利用可能店舗数等（共同実施の場合、団体ごと）</t>
    <rPh sb="4" eb="10">
      <t>ホジョタイショウダンタイ</t>
    </rPh>
    <rPh sb="11" eb="18">
      <t>リヨウカノウテンポスウ</t>
    </rPh>
    <rPh sb="18" eb="19">
      <t>トウ</t>
    </rPh>
    <rPh sb="20" eb="22">
      <t>キョウドウ</t>
    </rPh>
    <rPh sb="22" eb="24">
      <t>ジッシ</t>
    </rPh>
    <rPh sb="25" eb="27">
      <t>バアイ</t>
    </rPh>
    <rPh sb="28" eb="30">
      <t>ダンタイ</t>
    </rPh>
    <phoneticPr fontId="1"/>
  </si>
  <si>
    <t>補助対象団体名</t>
    <rPh sb="0" eb="6">
      <t>ホジョタイショウダンタイ</t>
    </rPh>
    <rPh sb="6" eb="7">
      <t>メイ</t>
    </rPh>
    <phoneticPr fontId="1"/>
  </si>
  <si>
    <t>利用可能店舗数</t>
    <rPh sb="0" eb="7">
      <t>リヨウカノウテンポスウ</t>
    </rPh>
    <phoneticPr fontId="1"/>
  </si>
  <si>
    <t>商品券発行上限</t>
    <rPh sb="0" eb="7">
      <t>ショウヒンケンハッコウジョウゲン</t>
    </rPh>
    <phoneticPr fontId="1"/>
  </si>
  <si>
    <t>プレミアム分
補助上限</t>
    <rPh sb="5" eb="6">
      <t>ブン</t>
    </rPh>
    <rPh sb="7" eb="9">
      <t>ホジョ</t>
    </rPh>
    <rPh sb="9" eb="11">
      <t>ジョウゲン</t>
    </rPh>
    <phoneticPr fontId="1"/>
  </si>
  <si>
    <t>事務経費
補助上限</t>
    <rPh sb="0" eb="2">
      <t>ジム</t>
    </rPh>
    <rPh sb="2" eb="4">
      <t>ケイヒ</t>
    </rPh>
    <rPh sb="5" eb="7">
      <t>ホジョ</t>
    </rPh>
    <rPh sb="7" eb="9">
      <t>ジョウゲン</t>
    </rPh>
    <phoneticPr fontId="1"/>
  </si>
  <si>
    <t>・・・(a)</t>
    <phoneticPr fontId="1"/>
  </si>
  <si>
    <t>・・・(b)</t>
    <phoneticPr fontId="1"/>
  </si>
  <si>
    <t>（２） プレミアム加算額に係る補助金</t>
    <rPh sb="9" eb="12">
      <t>カサンガク</t>
    </rPh>
    <rPh sb="13" eb="14">
      <t>カカ</t>
    </rPh>
    <rPh sb="15" eb="17">
      <t>ホジョ</t>
    </rPh>
    <rPh sb="17" eb="18">
      <t>キン</t>
    </rPh>
    <phoneticPr fontId="1"/>
  </si>
  <si>
    <t>商品券
発行総額</t>
    <rPh sb="0" eb="3">
      <t>ショウヒンケン</t>
    </rPh>
    <rPh sb="4" eb="6">
      <t>ハッコウ</t>
    </rPh>
    <rPh sb="6" eb="8">
      <t>ソウガク</t>
    </rPh>
    <phoneticPr fontId="1"/>
  </si>
  <si>
    <t>・・・(c)</t>
    <phoneticPr fontId="1"/>
  </si>
  <si>
    <t>プレミアム
加算額分</t>
    <rPh sb="6" eb="9">
      <t>カサンガク</t>
    </rPh>
    <rPh sb="9" eb="10">
      <t>ブン</t>
    </rPh>
    <phoneticPr fontId="1"/>
  </si>
  <si>
    <t>・・・(d)</t>
    <phoneticPr fontId="1"/>
  </si>
  <si>
    <t>（３） 事務経費に係る補助金</t>
    <rPh sb="4" eb="8">
      <t>ジムケイヒ</t>
    </rPh>
    <rPh sb="9" eb="10">
      <t>カカ</t>
    </rPh>
    <rPh sb="11" eb="13">
      <t>ホジョ</t>
    </rPh>
    <rPh sb="13" eb="14">
      <t>キン</t>
    </rPh>
    <phoneticPr fontId="1"/>
  </si>
  <si>
    <t>積算・見積額</t>
    <rPh sb="0" eb="2">
      <t>セキサン</t>
    </rPh>
    <rPh sb="3" eb="5">
      <t>ミツ</t>
    </rPh>
    <rPh sb="5" eb="6">
      <t>ガク</t>
    </rPh>
    <phoneticPr fontId="1"/>
  </si>
  <si>
    <t>「事務経費明細書」記載金額</t>
    <rPh sb="1" eb="5">
      <t>ジムケイヒ</t>
    </rPh>
    <rPh sb="5" eb="8">
      <t>メイサイショ</t>
    </rPh>
    <rPh sb="9" eb="11">
      <t>キサイ</t>
    </rPh>
    <rPh sb="11" eb="13">
      <t>キンガク</t>
    </rPh>
    <phoneticPr fontId="1"/>
  </si>
  <si>
    <t>（４） 補助金額合計</t>
    <rPh sb="4" eb="6">
      <t>ホジョ</t>
    </rPh>
    <rPh sb="6" eb="8">
      <t>キンガク</t>
    </rPh>
    <rPh sb="8" eb="10">
      <t>ゴウケイ</t>
    </rPh>
    <phoneticPr fontId="1"/>
  </si>
  <si>
    <t>参考：補助金額対照表</t>
    <rPh sb="0" eb="2">
      <t>サンコウ</t>
    </rPh>
    <rPh sb="3" eb="7">
      <t>ホジョキンガク</t>
    </rPh>
    <rPh sb="7" eb="10">
      <t>タイショウヒョウ</t>
    </rPh>
    <phoneticPr fontId="1"/>
  </si>
  <si>
    <t>商品券発行上限</t>
    <rPh sb="0" eb="3">
      <t>ショウヒンケン</t>
    </rPh>
    <rPh sb="3" eb="5">
      <t>ハッコウ</t>
    </rPh>
    <rPh sb="5" eb="7">
      <t>ジョウゲン</t>
    </rPh>
    <phoneticPr fontId="1"/>
  </si>
  <si>
    <t>20～50</t>
    <phoneticPr fontId="1"/>
  </si>
  <si>
    <t>51～100</t>
    <phoneticPr fontId="1"/>
  </si>
  <si>
    <t>101～150</t>
    <phoneticPr fontId="1"/>
  </si>
  <si>
    <t>151～200</t>
    <phoneticPr fontId="1"/>
  </si>
  <si>
    <t>201～</t>
    <phoneticPr fontId="1"/>
  </si>
  <si>
    <t>商品券
発行数</t>
    <rPh sb="0" eb="3">
      <t>ショウヒンケン</t>
    </rPh>
    <rPh sb="4" eb="6">
      <t>ハッコウ</t>
    </rPh>
    <rPh sb="6" eb="7">
      <t>スウ</t>
    </rPh>
    <phoneticPr fontId="1"/>
  </si>
  <si>
    <t>換金額</t>
    <rPh sb="0" eb="2">
      <t>カンキン</t>
    </rPh>
    <rPh sb="2" eb="3">
      <t>ガク</t>
    </rPh>
    <phoneticPr fontId="1"/>
  </si>
  <si>
    <t>事業費計</t>
    <rPh sb="0" eb="3">
      <t>ジギョウヒ</t>
    </rPh>
    <rPh sb="3" eb="4">
      <t>ケイ</t>
    </rPh>
    <phoneticPr fontId="1"/>
  </si>
  <si>
    <t>事業費計</t>
    <rPh sb="0" eb="4">
      <t>ジギョウヒケイ</t>
    </rPh>
    <phoneticPr fontId="1"/>
  </si>
  <si>
    <t>使用された商品券のうち、店舗からの換金に応じた額</t>
    <rPh sb="0" eb="1">
      <t>シヨウ</t>
    </rPh>
    <rPh sb="4" eb="7">
      <t>ショウヒンケン</t>
    </rPh>
    <rPh sb="12" eb="14">
      <t>テンポ</t>
    </rPh>
    <rPh sb="17" eb="19">
      <t>カンキン</t>
    </rPh>
    <rPh sb="20" eb="21">
      <t>オウ</t>
    </rPh>
    <rPh sb="23" eb="24">
      <t>ガク</t>
    </rPh>
    <phoneticPr fontId="1"/>
  </si>
  <si>
    <t>利用可能店舗数は、交付申請時における数を入力</t>
    <rPh sb="0" eb="7">
      <t>リヨウカノウテンポスウ</t>
    </rPh>
    <rPh sb="9" eb="14">
      <t>コウフシンセイジ</t>
    </rPh>
    <rPh sb="18" eb="19">
      <t>カズ</t>
    </rPh>
    <rPh sb="20" eb="22">
      <t>ニュウリョク</t>
    </rPh>
    <phoneticPr fontId="1"/>
  </si>
  <si>
    <t>商品券販売総額</t>
    <rPh sb="0" eb="3">
      <t>ショウヒンケン</t>
    </rPh>
    <rPh sb="3" eb="5">
      <t>ハンバイ</t>
    </rPh>
    <rPh sb="5" eb="7">
      <t>ソウガク</t>
    </rPh>
    <phoneticPr fontId="1"/>
  </si>
  <si>
    <t>1万円未満切捨額</t>
    <rPh sb="1" eb="2">
      <t>マン</t>
    </rPh>
    <rPh sb="2" eb="3">
      <t>エン</t>
    </rPh>
    <rPh sb="3" eb="5">
      <t>ミマン</t>
    </rPh>
    <rPh sb="5" eb="7">
      <t>キリス</t>
    </rPh>
    <rPh sb="7" eb="8">
      <t>ガク</t>
    </rPh>
    <phoneticPr fontId="1"/>
  </si>
  <si>
    <t>(a) と (c) の少ない方</t>
    <rPh sb="11" eb="12">
      <t>スク</t>
    </rPh>
    <rPh sb="14" eb="15">
      <t>ホウ</t>
    </rPh>
    <phoneticPr fontId="1"/>
  </si>
  <si>
    <t>③ 商品券販売数を入力</t>
    <rPh sb="2" eb="5">
      <t>ショウヒンケン</t>
    </rPh>
    <rPh sb="5" eb="7">
      <t>ハンバイ</t>
    </rPh>
    <rPh sb="7" eb="8">
      <t>スウ</t>
    </rPh>
    <rPh sb="9" eb="11">
      <t>ニュウリョク</t>
    </rPh>
    <phoneticPr fontId="1"/>
  </si>
  <si>
    <t>④ 換金した商品券の金額を入力</t>
    <rPh sb="2" eb="4">
      <t>カンキン</t>
    </rPh>
    <rPh sb="6" eb="9">
      <t>ショウヒンケン</t>
    </rPh>
    <rPh sb="10" eb="12">
      <t>キンガク</t>
    </rPh>
    <rPh sb="13" eb="15">
      <t>ニュウリョク</t>
    </rPh>
    <phoneticPr fontId="1"/>
  </si>
  <si>
    <t>商品券換金額</t>
    <rPh sb="0" eb="3">
      <t>ショウヒンケン</t>
    </rPh>
    <rPh sb="3" eb="5">
      <t>カンキン</t>
    </rPh>
    <rPh sb="5" eb="6">
      <t>ガク</t>
    </rPh>
    <phoneticPr fontId="1"/>
  </si>
  <si>
    <t>⑤ 事務経費実績額を入力</t>
    <rPh sb="2" eb="4">
      <t>ジム</t>
    </rPh>
    <rPh sb="4" eb="6">
      <t>ケイヒ</t>
    </rPh>
    <rPh sb="6" eb="8">
      <t>ジッセキ</t>
    </rPh>
    <rPh sb="8" eb="9">
      <t>ガク</t>
    </rPh>
    <rPh sb="10" eb="12">
      <t>ニュウリョク</t>
    </rPh>
    <phoneticPr fontId="1"/>
  </si>
  <si>
    <t>１万円未満切捨</t>
    <rPh sb="1" eb="2">
      <t>マン</t>
    </rPh>
    <rPh sb="2" eb="3">
      <t>エン</t>
    </rPh>
    <rPh sb="3" eb="5">
      <t>ミマン</t>
    </rPh>
    <rPh sb="5" eb="7">
      <t>キリス</t>
    </rPh>
    <phoneticPr fontId="1"/>
  </si>
  <si>
    <t>(b) と (d) の少ない方</t>
    <rPh sb="11" eb="12">
      <t>スク</t>
    </rPh>
    <rPh sb="14" eb="15">
      <t>ホウ</t>
    </rPh>
    <phoneticPr fontId="1"/>
  </si>
  <si>
    <t>◆(電子商品券)１セットあたり6,500円分で計算</t>
    <rPh sb="2" eb="4">
      <t>デンシ</t>
    </rPh>
    <rPh sb="4" eb="7">
      <t>ショウヒンケン</t>
    </rPh>
    <rPh sb="20" eb="21">
      <t>エン</t>
    </rPh>
    <rPh sb="21" eb="22">
      <t>ブン</t>
    </rPh>
    <rPh sb="23" eb="25">
      <t>ケイサン</t>
    </rPh>
    <phoneticPr fontId="1"/>
  </si>
  <si>
    <t>換金総額×3,000円／13,000円</t>
    <rPh sb="2" eb="4">
      <t>ソウガク</t>
    </rPh>
    <phoneticPr fontId="1"/>
  </si>
  <si>
    <t>１セット・・・6,500円</t>
    <rPh sb="12" eb="13">
      <t>エン</t>
    </rPh>
    <phoneticPr fontId="1"/>
  </si>
  <si>
    <t>発行予定数×6,500円　（千円未満切捨）</t>
    <rPh sb="0" eb="2">
      <t>ハッコウ</t>
    </rPh>
    <rPh sb="2" eb="4">
      <t>ヨテイ</t>
    </rPh>
    <rPh sb="4" eb="5">
      <t>スウ</t>
    </rPh>
    <rPh sb="11" eb="12">
      <t>エン</t>
    </rPh>
    <rPh sb="14" eb="16">
      <t>センエン</t>
    </rPh>
    <rPh sb="16" eb="18">
      <t>ミマン</t>
    </rPh>
    <rPh sb="18" eb="20">
      <t>キリス</t>
    </rPh>
    <phoneticPr fontId="1"/>
  </si>
  <si>
    <t>換金額×3,000円／13,000円　（千円未満切捨）</t>
    <rPh sb="0" eb="2">
      <t>カンキン</t>
    </rPh>
    <rPh sb="2" eb="3">
      <t>ガク</t>
    </rPh>
    <rPh sb="9" eb="10">
      <t>エン</t>
    </rPh>
    <rPh sb="17" eb="18">
      <t>エン</t>
    </rPh>
    <rPh sb="20" eb="24">
      <t>センエンミマン</t>
    </rPh>
    <rPh sb="24" eb="26">
      <t>キリス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</si>
</sst>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&quot;円&quot;"/>
    <numFmt numFmtId="178" formatCode="#,##0.00_ "/>
    <numFmt numFmtId="179" formatCode="#,##0&quot;店舗&quot;"/>
    <numFmt numFmtId="180" formatCode="#,##0&quot;セット&quot;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177" fontId="2" fillId="4" borderId="0" xfId="0" applyNumberFormat="1" applyFont="1" applyFill="1" applyBorder="1" applyAlignment="1" applyProtection="1">
      <alignment vertical="center"/>
      <protection locked="0"/>
    </xf>
    <xf numFmtId="177" fontId="2" fillId="4" borderId="1" xfId="0" applyNumberFormat="1" applyFont="1" applyFill="1" applyBorder="1" applyAlignment="1" applyProtection="1">
      <alignment vertical="center"/>
    </xf>
    <xf numFmtId="177" fontId="3" fillId="4" borderId="1" xfId="0" applyNumberFormat="1" applyFont="1" applyFill="1" applyBorder="1" applyAlignment="1" applyProtection="1">
      <alignment vertical="center"/>
    </xf>
    <xf numFmtId="176" fontId="2" fillId="3" borderId="1" xfId="0" applyNumberFormat="1" applyFont="1" applyFill="1" applyBorder="1" applyAlignment="1" applyProtection="1">
      <alignment horizontal="right" vertical="center"/>
      <protection locked="0"/>
    </xf>
    <xf numFmtId="176" fontId="2" fillId="3" borderId="1" xfId="0" applyNumberFormat="1" applyFont="1" applyFill="1" applyBorder="1" applyAlignment="1" applyProtection="1">
      <alignment vertical="center"/>
      <protection locked="0"/>
    </xf>
    <xf numFmtId="177" fontId="2" fillId="2" borderId="1" xfId="0" applyNumberFormat="1" applyFont="1" applyFill="1" applyBorder="1" applyAlignment="1" applyProtection="1">
      <alignment vertical="center"/>
    </xf>
    <xf numFmtId="177" fontId="2" fillId="2" borderId="2" xfId="0" applyNumberFormat="1" applyFont="1" applyFill="1" applyBorder="1" applyAlignment="1" applyProtection="1">
      <alignment vertical="center"/>
    </xf>
    <xf numFmtId="177" fontId="2" fillId="2" borderId="9" xfId="0" applyNumberFormat="1" applyFont="1" applyFill="1" applyBorder="1" applyAlignment="1" applyProtection="1">
      <alignment vertical="center"/>
    </xf>
    <xf numFmtId="0" fontId="5" fillId="4" borderId="0" xfId="0" applyFont="1" applyFill="1" applyAlignment="1" applyProtection="1">
      <alignment horizontal="left" vertical="center" indent="1"/>
      <protection locked="0"/>
    </xf>
    <xf numFmtId="0" fontId="4" fillId="4" borderId="0" xfId="0" applyFont="1" applyFill="1" applyAlignment="1" applyProtection="1">
      <alignment vertical="center"/>
      <protection locked="0"/>
    </xf>
    <xf numFmtId="176" fontId="2" fillId="4" borderId="0" xfId="0" applyNumberFormat="1" applyFont="1" applyFill="1" applyBorder="1" applyAlignment="1" applyProtection="1">
      <alignment horizontal="right" vertical="center"/>
      <protection locked="0"/>
    </xf>
    <xf numFmtId="176" fontId="2" fillId="2" borderId="1" xfId="0" applyNumberFormat="1" applyFont="1" applyFill="1" applyBorder="1" applyAlignment="1" applyProtection="1">
      <alignment vertical="center"/>
    </xf>
    <xf numFmtId="176" fontId="2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5" fillId="4" borderId="0" xfId="0" applyFont="1" applyFill="1" applyBorder="1" applyAlignment="1" applyProtection="1">
      <alignment horizontal="left" vertical="center" indent="1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8" fillId="4" borderId="0" xfId="0" applyFont="1" applyFill="1" applyBorder="1" applyAlignment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180" fontId="8" fillId="2" borderId="14" xfId="0" applyNumberFormat="1" applyFont="1" applyFill="1" applyBorder="1" applyAlignment="1" applyProtection="1">
      <alignment horizontal="right" vertical="center" shrinkToFit="1"/>
    </xf>
    <xf numFmtId="177" fontId="8" fillId="2" borderId="14" xfId="0" applyNumberFormat="1" applyFont="1" applyFill="1" applyBorder="1" applyAlignment="1" applyProtection="1">
      <alignment vertical="center" shrinkToFit="1"/>
    </xf>
    <xf numFmtId="180" fontId="8" fillId="2" borderId="17" xfId="0" applyNumberFormat="1" applyFont="1" applyFill="1" applyBorder="1" applyAlignment="1" applyProtection="1">
      <alignment horizontal="right" vertical="center" shrinkToFit="1"/>
    </xf>
    <xf numFmtId="177" fontId="8" fillId="2" borderId="17" xfId="0" applyNumberFormat="1" applyFont="1" applyFill="1" applyBorder="1" applyAlignment="1" applyProtection="1">
      <alignment vertical="center" shrinkToFit="1"/>
    </xf>
    <xf numFmtId="180" fontId="8" fillId="2" borderId="20" xfId="0" applyNumberFormat="1" applyFont="1" applyFill="1" applyBorder="1" applyAlignment="1" applyProtection="1">
      <alignment horizontal="right" vertical="center" shrinkToFit="1"/>
    </xf>
    <xf numFmtId="177" fontId="8" fillId="2" borderId="20" xfId="0" applyNumberFormat="1" applyFont="1" applyFill="1" applyBorder="1" applyAlignment="1" applyProtection="1">
      <alignment vertical="center" shrinkToFit="1"/>
    </xf>
    <xf numFmtId="179" fontId="8" fillId="2" borderId="1" xfId="0" applyNumberFormat="1" applyFont="1" applyFill="1" applyBorder="1" applyAlignment="1" applyProtection="1">
      <alignment horizontal="right" vertical="center" shrinkToFit="1"/>
    </xf>
    <xf numFmtId="180" fontId="8" fillId="2" borderId="1" xfId="0" applyNumberFormat="1" applyFont="1" applyFill="1" applyBorder="1" applyAlignment="1" applyProtection="1">
      <alignment horizontal="right" vertical="center" shrinkToFit="1"/>
    </xf>
    <xf numFmtId="177" fontId="8" fillId="2" borderId="1" xfId="0" applyNumberFormat="1" applyFont="1" applyFill="1" applyBorder="1" applyAlignment="1" applyProtection="1">
      <alignment vertical="center" shrinkToFit="1"/>
    </xf>
    <xf numFmtId="0" fontId="8" fillId="4" borderId="0" xfId="0" applyFont="1" applyFill="1" applyBorder="1" applyAlignment="1" applyProtection="1">
      <alignment horizontal="center" vertical="center"/>
      <protection locked="0"/>
    </xf>
    <xf numFmtId="180" fontId="8" fillId="4" borderId="0" xfId="0" applyNumberFormat="1" applyFont="1" applyFill="1" applyBorder="1" applyAlignment="1" applyProtection="1">
      <alignment horizontal="right" vertical="center"/>
      <protection locked="0"/>
    </xf>
    <xf numFmtId="177" fontId="8" fillId="4" borderId="0" xfId="0" applyNumberFormat="1" applyFont="1" applyFill="1" applyBorder="1" applyAlignment="1" applyProtection="1">
      <alignment vertical="center"/>
      <protection locked="0"/>
    </xf>
    <xf numFmtId="0" fontId="8" fillId="4" borderId="0" xfId="0" applyFont="1" applyFill="1" applyAlignment="1" applyProtection="1">
      <alignment horizontal="right" vertical="top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177" fontId="8" fillId="2" borderId="2" xfId="0" applyNumberFormat="1" applyFont="1" applyFill="1" applyBorder="1" applyAlignment="1" applyProtection="1">
      <alignment vertical="center"/>
    </xf>
    <xf numFmtId="177" fontId="8" fillId="2" borderId="9" xfId="0" applyNumberFormat="1" applyFont="1" applyFill="1" applyBorder="1" applyAlignment="1" applyProtection="1">
      <alignment vertical="center"/>
    </xf>
    <xf numFmtId="177" fontId="8" fillId="2" borderId="1" xfId="0" applyNumberFormat="1" applyFont="1" applyFill="1" applyBorder="1" applyAlignment="1" applyProtection="1">
      <alignment vertical="center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179" fontId="8" fillId="3" borderId="14" xfId="0" applyNumberFormat="1" applyFont="1" applyFill="1" applyBorder="1" applyAlignment="1" applyProtection="1">
      <alignment horizontal="right" vertical="center" shrinkToFit="1"/>
      <protection locked="0"/>
    </xf>
    <xf numFmtId="179" fontId="8" fillId="3" borderId="17" xfId="0" applyNumberFormat="1" applyFont="1" applyFill="1" applyBorder="1" applyAlignment="1" applyProtection="1">
      <alignment horizontal="right" vertical="center" shrinkToFit="1"/>
      <protection locked="0"/>
    </xf>
    <xf numFmtId="179" fontId="8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76" fontId="2" fillId="3" borderId="2" xfId="0" applyNumberFormat="1" applyFont="1" applyFill="1" applyBorder="1" applyAlignment="1" applyProtection="1">
      <alignment vertical="center"/>
      <protection locked="0"/>
    </xf>
    <xf numFmtId="176" fontId="2" fillId="3" borderId="9" xfId="0" applyNumberFormat="1" applyFont="1" applyFill="1" applyBorder="1" applyAlignment="1" applyProtection="1">
      <alignment vertical="center"/>
      <protection locked="0"/>
    </xf>
    <xf numFmtId="177" fontId="3" fillId="4" borderId="0" xfId="0" applyNumberFormat="1" applyFont="1" applyFill="1" applyBorder="1" applyAlignment="1" applyProtection="1">
      <alignment vertical="center"/>
      <protection locked="0"/>
    </xf>
    <xf numFmtId="176" fontId="2" fillId="2" borderId="1" xfId="0" applyNumberFormat="1" applyFont="1" applyFill="1" applyBorder="1" applyAlignment="1" applyProtection="1">
      <alignment horizontal="right" vertical="center"/>
    </xf>
    <xf numFmtId="0" fontId="5" fillId="4" borderId="0" xfId="0" applyFont="1" applyFill="1" applyAlignment="1" applyProtection="1">
      <alignment horizontal="left" vertical="center" indent="1"/>
    </xf>
    <xf numFmtId="178" fontId="2" fillId="2" borderId="1" xfId="0" applyNumberFormat="1" applyFont="1" applyFill="1" applyBorder="1" applyAlignment="1" applyProtection="1">
      <alignment horizontal="right" vertical="center"/>
    </xf>
    <xf numFmtId="177" fontId="2" fillId="4" borderId="1" xfId="0" applyNumberFormat="1" applyFont="1" applyFill="1" applyBorder="1" applyAlignment="1" applyProtection="1">
      <alignment horizontal="right" vertical="center"/>
    </xf>
    <xf numFmtId="180" fontId="8" fillId="2" borderId="2" xfId="0" applyNumberFormat="1" applyFont="1" applyFill="1" applyBorder="1" applyAlignment="1" applyProtection="1">
      <alignment horizontal="right" vertical="center"/>
    </xf>
    <xf numFmtId="177" fontId="8" fillId="2" borderId="1" xfId="0" applyNumberFormat="1" applyFont="1" applyFill="1" applyBorder="1" applyAlignment="1" applyProtection="1">
      <alignment horizontal="right" vertical="center"/>
    </xf>
    <xf numFmtId="177" fontId="8" fillId="2" borderId="9" xfId="0" applyNumberFormat="1" applyFont="1" applyFill="1" applyBorder="1" applyAlignment="1" applyProtection="1">
      <alignment horizontal="right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176" fontId="2" fillId="0" borderId="22" xfId="0" applyNumberFormat="1" applyFont="1" applyFill="1" applyBorder="1" applyAlignment="1" applyProtection="1">
      <alignment horizontal="right" vertical="center"/>
    </xf>
    <xf numFmtId="0" fontId="9" fillId="4" borderId="0" xfId="0" applyFont="1" applyFill="1" applyAlignment="1" applyProtection="1">
      <alignment vertical="center"/>
      <protection locked="0"/>
    </xf>
    <xf numFmtId="176" fontId="10" fillId="2" borderId="1" xfId="0" applyNumberFormat="1" applyFont="1" applyFill="1" applyBorder="1" applyAlignment="1" applyProtection="1">
      <alignment horizontal="right" vertical="center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177" fontId="5" fillId="4" borderId="1" xfId="0" applyNumberFormat="1" applyFont="1" applyFill="1" applyBorder="1" applyAlignment="1" applyProtection="1">
      <alignment vertical="center"/>
    </xf>
    <xf numFmtId="180" fontId="10" fillId="4" borderId="14" xfId="0" applyNumberFormat="1" applyFont="1" applyFill="1" applyBorder="1" applyAlignment="1" applyProtection="1">
      <alignment horizontal="right" vertical="center"/>
      <protection locked="0"/>
    </xf>
    <xf numFmtId="177" fontId="10" fillId="4" borderId="14" xfId="0" applyNumberFormat="1" applyFont="1" applyFill="1" applyBorder="1" applyAlignment="1" applyProtection="1">
      <alignment vertical="center"/>
      <protection locked="0"/>
    </xf>
    <xf numFmtId="180" fontId="10" fillId="4" borderId="17" xfId="0" applyNumberFormat="1" applyFont="1" applyFill="1" applyBorder="1" applyAlignment="1" applyProtection="1">
      <alignment horizontal="right" vertical="center"/>
      <protection locked="0"/>
    </xf>
    <xf numFmtId="177" fontId="10" fillId="4" borderId="17" xfId="0" applyNumberFormat="1" applyFont="1" applyFill="1" applyBorder="1" applyAlignment="1" applyProtection="1">
      <alignment vertical="center"/>
      <protection locked="0"/>
    </xf>
    <xf numFmtId="180" fontId="10" fillId="4" borderId="9" xfId="0" applyNumberFormat="1" applyFont="1" applyFill="1" applyBorder="1" applyAlignment="1" applyProtection="1">
      <alignment horizontal="right" vertical="center"/>
      <protection locked="0"/>
    </xf>
    <xf numFmtId="177" fontId="10" fillId="4" borderId="9" xfId="0" applyNumberFormat="1" applyFont="1" applyFill="1" applyBorder="1" applyAlignment="1" applyProtection="1">
      <alignment vertical="center"/>
      <protection locked="0"/>
    </xf>
    <xf numFmtId="177" fontId="11" fillId="2" borderId="1" xfId="0" applyNumberFormat="1" applyFont="1" applyFill="1" applyBorder="1" applyAlignment="1" applyProtection="1">
      <alignment horizontal="right" vertical="center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left" vertical="center" indent="1"/>
      <protection locked="0"/>
    </xf>
    <xf numFmtId="0" fontId="2" fillId="4" borderId="7" xfId="0" applyFont="1" applyFill="1" applyBorder="1" applyAlignment="1" applyProtection="1">
      <alignment horizontal="left" vertical="center" indent="1"/>
      <protection locked="0"/>
    </xf>
    <xf numFmtId="0" fontId="2" fillId="4" borderId="10" xfId="0" applyFont="1" applyFill="1" applyBorder="1" applyAlignment="1" applyProtection="1">
      <alignment horizontal="left" vertical="center" indent="1"/>
      <protection locked="0"/>
    </xf>
    <xf numFmtId="0" fontId="2" fillId="4" borderId="11" xfId="0" applyFont="1" applyFill="1" applyBorder="1" applyAlignment="1" applyProtection="1">
      <alignment horizontal="left" vertical="center" indent="1"/>
      <protection locked="0"/>
    </xf>
    <xf numFmtId="0" fontId="8" fillId="3" borderId="18" xfId="0" applyFont="1" applyFill="1" applyBorder="1" applyAlignment="1" applyProtection="1">
      <alignment horizontal="left" vertical="center" indent="1" shrinkToFit="1"/>
      <protection locked="0"/>
    </xf>
    <xf numFmtId="0" fontId="8" fillId="3" borderId="19" xfId="0" applyFont="1" applyFill="1" applyBorder="1" applyAlignment="1" applyProtection="1">
      <alignment horizontal="left" vertical="center" indent="1" shrinkToFit="1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left" vertical="center" indent="1" shrinkToFit="1"/>
      <protection locked="0"/>
    </xf>
    <xf numFmtId="0" fontId="8" fillId="3" borderId="13" xfId="0" applyFont="1" applyFill="1" applyBorder="1" applyAlignment="1" applyProtection="1">
      <alignment horizontal="left" vertical="center" indent="1" shrinkToFit="1"/>
      <protection locked="0"/>
    </xf>
    <xf numFmtId="0" fontId="8" fillId="3" borderId="15" xfId="0" applyFont="1" applyFill="1" applyBorder="1" applyAlignment="1" applyProtection="1">
      <alignment horizontal="left" vertical="center" indent="1" shrinkToFit="1"/>
      <protection locked="0"/>
    </xf>
    <xf numFmtId="0" fontId="8" fillId="3" borderId="16" xfId="0" applyFont="1" applyFill="1" applyBorder="1" applyAlignment="1" applyProtection="1">
      <alignment horizontal="left" vertical="center" indent="1" shrinkToFi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left" vertical="center" indent="1"/>
      <protection locked="0"/>
    </xf>
    <xf numFmtId="0" fontId="8" fillId="4" borderId="7" xfId="0" applyFont="1" applyFill="1" applyBorder="1" applyAlignment="1" applyProtection="1">
      <alignment horizontal="left" vertical="center" indent="1"/>
      <protection locked="0"/>
    </xf>
    <xf numFmtId="0" fontId="8" fillId="4" borderId="10" xfId="0" applyFont="1" applyFill="1" applyBorder="1" applyAlignment="1" applyProtection="1">
      <alignment horizontal="left" vertical="center" indent="1"/>
      <protection locked="0"/>
    </xf>
    <xf numFmtId="0" fontId="8" fillId="4" borderId="11" xfId="0" applyFont="1" applyFill="1" applyBorder="1" applyAlignment="1" applyProtection="1">
      <alignment horizontal="left" vertical="center" indent="1"/>
      <protection locked="0"/>
    </xf>
    <xf numFmtId="0" fontId="8" fillId="4" borderId="5" xfId="0" applyFont="1" applyFill="1" applyBorder="1" applyAlignment="1" applyProtection="1">
      <alignment horizontal="center" vertical="center" shrinkToFit="1"/>
      <protection locked="0"/>
    </xf>
    <xf numFmtId="0" fontId="8" fillId="4" borderId="6" xfId="0" applyFont="1" applyFill="1" applyBorder="1" applyAlignment="1" applyProtection="1">
      <alignment horizontal="center" vertical="center" shrinkToFit="1"/>
      <protection locked="0"/>
    </xf>
    <xf numFmtId="176" fontId="11" fillId="4" borderId="5" xfId="0" applyNumberFormat="1" applyFont="1" applyFill="1" applyBorder="1" applyAlignment="1" applyProtection="1">
      <alignment horizontal="left" vertical="center" indent="1"/>
      <protection locked="0"/>
    </xf>
    <xf numFmtId="176" fontId="11" fillId="4" borderId="21" xfId="0" applyNumberFormat="1" applyFont="1" applyFill="1" applyBorder="1" applyAlignment="1" applyProtection="1">
      <alignment horizontal="left" vertical="center" indent="1"/>
      <protection locked="0"/>
    </xf>
    <xf numFmtId="176" fontId="11" fillId="4" borderId="6" xfId="0" applyNumberFormat="1" applyFont="1" applyFill="1" applyBorder="1" applyAlignment="1" applyProtection="1">
      <alignment horizontal="left" vertical="center" indent="1"/>
      <protection locked="0"/>
    </xf>
    <xf numFmtId="176" fontId="11" fillId="4" borderId="5" xfId="0" applyNumberFormat="1" applyFont="1" applyFill="1" applyBorder="1" applyAlignment="1" applyProtection="1">
      <alignment horizontal="left" vertical="center" wrapText="1" indent="1"/>
      <protection locked="0"/>
    </xf>
    <xf numFmtId="176" fontId="11" fillId="4" borderId="21" xfId="0" applyNumberFormat="1" applyFont="1" applyFill="1" applyBorder="1" applyAlignment="1" applyProtection="1">
      <alignment horizontal="left" vertical="center" wrapText="1" indent="1"/>
      <protection locked="0"/>
    </xf>
    <xf numFmtId="176" fontId="11" fillId="4" borderId="6" xfId="0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21" xfId="0" quotePrefix="1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6" xfId="0" quotePrefix="1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5" xfId="0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21" xfId="0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6" xfId="0" applyNumberFormat="1" applyFont="1" applyFill="1" applyBorder="1" applyAlignment="1" applyProtection="1">
      <alignment horizontal="left" vertical="center" wrapText="1" indent="1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23" xfId="0" applyFont="1" applyFill="1" applyBorder="1" applyAlignment="1" applyProtection="1">
      <alignment horizontal="center" vertical="center"/>
      <protection locked="0"/>
    </xf>
    <xf numFmtId="177" fontId="8" fillId="4" borderId="8" xfId="0" applyNumberFormat="1" applyFont="1" applyFill="1" applyBorder="1" applyAlignment="1" applyProtection="1">
      <alignment horizontal="left" vertical="center" indent="1"/>
      <protection locked="0"/>
    </xf>
    <xf numFmtId="177" fontId="8" fillId="4" borderId="22" xfId="0" applyNumberFormat="1" applyFont="1" applyFill="1" applyBorder="1" applyAlignment="1" applyProtection="1">
      <alignment horizontal="left" vertical="center" indent="1"/>
      <protection locked="0"/>
    </xf>
    <xf numFmtId="177" fontId="8" fillId="4" borderId="7" xfId="0" applyNumberFormat="1" applyFont="1" applyFill="1" applyBorder="1" applyAlignment="1" applyProtection="1">
      <alignment horizontal="left" vertical="center" indent="1"/>
      <protection locked="0"/>
    </xf>
    <xf numFmtId="176" fontId="8" fillId="4" borderId="10" xfId="0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24" xfId="0" applyNumberFormat="1" applyFont="1" applyFill="1" applyBorder="1" applyAlignment="1" applyProtection="1">
      <alignment horizontal="left" vertical="center" indent="1"/>
      <protection locked="0"/>
    </xf>
    <xf numFmtId="176" fontId="8" fillId="4" borderId="11" xfId="0" applyNumberFormat="1" applyFont="1" applyFill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view="pageBreakPreview" zoomScale="85" zoomScaleNormal="70" zoomScaleSheetLayoutView="85" workbookViewId="0">
      <selection activeCell="K26" sqref="K26"/>
    </sheetView>
  </sheetViews>
  <sheetFormatPr defaultColWidth="9" defaultRowHeight="13.2" x14ac:dyDescent="0.45"/>
  <cols>
    <col min="1" max="1" width="1.59765625" style="1" customWidth="1"/>
    <col min="2" max="7" width="14.59765625" style="1" customWidth="1"/>
    <col min="8" max="8" width="1.59765625" style="1" customWidth="1"/>
    <col min="9" max="9" width="19" style="1" customWidth="1"/>
    <col min="10" max="10" width="35.19921875" style="1" customWidth="1"/>
    <col min="11" max="13" width="14.59765625" style="1" customWidth="1"/>
    <col min="14" max="16384" width="9" style="1"/>
  </cols>
  <sheetData>
    <row r="1" spans="1:13" ht="20.100000000000001" customHeight="1" x14ac:dyDescent="0.45">
      <c r="A1" s="1" t="s">
        <v>19</v>
      </c>
      <c r="C1" s="18" t="s">
        <v>18</v>
      </c>
      <c r="E1" s="18"/>
      <c r="F1" s="18"/>
      <c r="G1" s="18"/>
      <c r="H1" s="2"/>
    </row>
    <row r="2" spans="1:13" ht="9.9" customHeight="1" x14ac:dyDescent="0.45"/>
    <row r="3" spans="1:13" ht="24.9" customHeight="1" x14ac:dyDescent="0.45">
      <c r="B3" s="70" t="s">
        <v>78</v>
      </c>
      <c r="C3" s="2"/>
      <c r="D3" s="3"/>
      <c r="E3" s="2" t="s">
        <v>17</v>
      </c>
      <c r="F3" s="88"/>
      <c r="G3" s="89"/>
    </row>
    <row r="4" spans="1:13" ht="20.100000000000001" customHeight="1" x14ac:dyDescent="0.45">
      <c r="A4" s="24" t="s">
        <v>23</v>
      </c>
    </row>
    <row r="5" spans="1:13" ht="24.9" customHeight="1" x14ac:dyDescent="0.45">
      <c r="B5" s="4" t="s">
        <v>20</v>
      </c>
      <c r="D5" s="3"/>
      <c r="I5" s="17"/>
    </row>
    <row r="6" spans="1:13" ht="24.75" customHeight="1" x14ac:dyDescent="0.45">
      <c r="B6" s="56" t="s">
        <v>22</v>
      </c>
      <c r="C6" s="12"/>
      <c r="D6" s="9" t="s">
        <v>1</v>
      </c>
      <c r="E6" s="56" t="s">
        <v>34</v>
      </c>
      <c r="F6" s="71">
        <f>C6*6500</f>
        <v>0</v>
      </c>
      <c r="G6" s="9" t="s">
        <v>0</v>
      </c>
      <c r="I6" s="8"/>
      <c r="J6" s="8"/>
      <c r="K6" s="9"/>
    </row>
    <row r="7" spans="1:13" ht="24.9" customHeight="1" x14ac:dyDescent="0.45">
      <c r="B7" s="4" t="s">
        <v>21</v>
      </c>
      <c r="D7" s="3"/>
    </row>
    <row r="8" spans="1:13" ht="24.9" customHeight="1" x14ac:dyDescent="0.45">
      <c r="B8" s="90" t="s">
        <v>4</v>
      </c>
      <c r="C8" s="91" t="s">
        <v>2</v>
      </c>
      <c r="D8" s="92"/>
      <c r="E8" s="57"/>
      <c r="F8" s="1" t="s">
        <v>0</v>
      </c>
    </row>
    <row r="9" spans="1:13" ht="24.9" customHeight="1" x14ac:dyDescent="0.45">
      <c r="B9" s="90"/>
      <c r="C9" s="93" t="s">
        <v>3</v>
      </c>
      <c r="D9" s="94"/>
      <c r="E9" s="58"/>
      <c r="F9" s="1" t="s">
        <v>0</v>
      </c>
    </row>
    <row r="10" spans="1:13" ht="24.9" customHeight="1" x14ac:dyDescent="0.45">
      <c r="B10" s="90"/>
      <c r="C10" s="81" t="s">
        <v>5</v>
      </c>
      <c r="D10" s="82"/>
      <c r="E10" s="20">
        <f>SUM(E8:E9)</f>
        <v>0</v>
      </c>
      <c r="F10" s="1" t="s">
        <v>0</v>
      </c>
    </row>
    <row r="11" spans="1:13" ht="30" customHeight="1" x14ac:dyDescent="0.45">
      <c r="B11" s="8"/>
      <c r="C11" s="19"/>
      <c r="D11" s="9"/>
      <c r="E11" s="9"/>
      <c r="I11" s="8"/>
      <c r="J11" s="8"/>
      <c r="K11" s="9"/>
    </row>
    <row r="12" spans="1:13" ht="20.100000000000001" customHeight="1" x14ac:dyDescent="0.45">
      <c r="A12" s="24" t="s">
        <v>24</v>
      </c>
    </row>
    <row r="13" spans="1:13" ht="24.9" customHeight="1" x14ac:dyDescent="0.45">
      <c r="B13" s="4" t="s">
        <v>72</v>
      </c>
      <c r="D13" s="3"/>
      <c r="I13" s="17"/>
    </row>
    <row r="14" spans="1:13" ht="24.75" customHeight="1" x14ac:dyDescent="0.45">
      <c r="B14" s="56" t="s">
        <v>25</v>
      </c>
      <c r="C14" s="12"/>
      <c r="D14" s="9" t="s">
        <v>1</v>
      </c>
      <c r="E14" s="67" t="s">
        <v>69</v>
      </c>
      <c r="F14" s="71">
        <f>C14*6500</f>
        <v>0</v>
      </c>
      <c r="G14" s="9" t="s">
        <v>0</v>
      </c>
      <c r="I14" s="61" t="str">
        <f>IF(C14&gt;C6,"商品券の販売上限数を超えています","")</f>
        <v/>
      </c>
      <c r="J14" s="8"/>
      <c r="K14" s="9"/>
    </row>
    <row r="15" spans="1:13" ht="24.75" customHeight="1" x14ac:dyDescent="0.45">
      <c r="B15" s="8"/>
      <c r="C15" s="19"/>
      <c r="D15" s="9"/>
      <c r="E15" s="68"/>
      <c r="F15" s="69"/>
      <c r="G15" s="9"/>
      <c r="I15" s="8"/>
      <c r="J15" s="8"/>
      <c r="K15" s="9"/>
    </row>
    <row r="16" spans="1:13" ht="24.9" customHeight="1" x14ac:dyDescent="0.45">
      <c r="B16" s="4" t="s">
        <v>73</v>
      </c>
      <c r="D16" s="3"/>
      <c r="I16" s="8"/>
      <c r="J16" s="8"/>
      <c r="K16" s="9"/>
      <c r="L16" s="9"/>
      <c r="M16" s="3"/>
    </row>
    <row r="17" spans="2:13" ht="24.75" customHeight="1" x14ac:dyDescent="0.45">
      <c r="B17" s="56" t="s">
        <v>74</v>
      </c>
      <c r="C17" s="13"/>
      <c r="D17" s="9" t="s">
        <v>0</v>
      </c>
      <c r="E17" s="56" t="s">
        <v>28</v>
      </c>
      <c r="F17" s="60">
        <f>C17</f>
        <v>0</v>
      </c>
      <c r="G17" s="9" t="s">
        <v>0</v>
      </c>
      <c r="I17" s="61"/>
      <c r="J17" s="8"/>
      <c r="K17" s="9"/>
      <c r="L17" s="59"/>
      <c r="M17" s="3"/>
    </row>
    <row r="18" spans="2:13" ht="24.75" customHeight="1" x14ac:dyDescent="0.45">
      <c r="B18" s="8"/>
      <c r="C18" s="21"/>
      <c r="D18" s="9"/>
      <c r="E18" s="56" t="s">
        <v>26</v>
      </c>
      <c r="F18" s="62" t="str">
        <f>IFERROR(F17/F14*100,"")</f>
        <v/>
      </c>
      <c r="G18" s="9" t="s">
        <v>27</v>
      </c>
      <c r="I18" s="8"/>
      <c r="J18" s="8"/>
      <c r="K18" s="9"/>
      <c r="L18" s="59"/>
      <c r="M18" s="3"/>
    </row>
    <row r="19" spans="2:13" ht="24.9" customHeight="1" x14ac:dyDescent="0.45">
      <c r="B19" s="4" t="s">
        <v>75</v>
      </c>
      <c r="D19" s="3"/>
      <c r="I19" s="23"/>
      <c r="J19" s="8"/>
      <c r="K19" s="9"/>
      <c r="L19" s="9"/>
      <c r="M19" s="59"/>
    </row>
    <row r="20" spans="2:13" ht="24.75" customHeight="1" x14ac:dyDescent="0.45">
      <c r="B20" s="56" t="s">
        <v>29</v>
      </c>
      <c r="C20" s="12"/>
      <c r="D20" s="9" t="s">
        <v>0</v>
      </c>
      <c r="E20" s="9"/>
      <c r="I20" s="8"/>
      <c r="J20" s="8"/>
      <c r="K20" s="9"/>
    </row>
    <row r="21" spans="2:13" ht="9.9" customHeight="1" x14ac:dyDescent="0.2">
      <c r="I21" s="6"/>
      <c r="J21" s="5"/>
      <c r="K21" s="7"/>
      <c r="L21" s="7"/>
    </row>
    <row r="22" spans="2:13" ht="9.9" customHeight="1" x14ac:dyDescent="0.2">
      <c r="I22" s="6"/>
      <c r="J22" s="5"/>
      <c r="K22" s="7"/>
      <c r="L22" s="7"/>
    </row>
    <row r="23" spans="2:13" ht="20.100000000000001" customHeight="1" x14ac:dyDescent="0.2">
      <c r="B23" s="1" t="s">
        <v>6</v>
      </c>
      <c r="I23" s="6"/>
      <c r="J23" s="5"/>
      <c r="K23" s="7"/>
      <c r="L23" s="7"/>
    </row>
    <row r="24" spans="2:13" ht="24.9" customHeight="1" x14ac:dyDescent="0.45">
      <c r="E24" s="56" t="s">
        <v>35</v>
      </c>
      <c r="F24" s="56" t="s">
        <v>36</v>
      </c>
      <c r="G24" s="56" t="s">
        <v>37</v>
      </c>
      <c r="I24" s="22" t="s">
        <v>15</v>
      </c>
      <c r="J24" s="8"/>
      <c r="K24" s="9"/>
      <c r="L24" s="9"/>
      <c r="M24" s="59"/>
    </row>
    <row r="25" spans="2:13" ht="24.9" customHeight="1" x14ac:dyDescent="0.45">
      <c r="B25" s="90" t="s">
        <v>30</v>
      </c>
      <c r="C25" s="91" t="s">
        <v>2</v>
      </c>
      <c r="D25" s="92"/>
      <c r="E25" s="15">
        <f>E8</f>
        <v>0</v>
      </c>
      <c r="F25" s="15">
        <f>K25</f>
        <v>0</v>
      </c>
      <c r="G25" s="15">
        <f>E25-F25</f>
        <v>0</v>
      </c>
      <c r="I25" s="56" t="s">
        <v>31</v>
      </c>
      <c r="J25" s="72" t="s">
        <v>79</v>
      </c>
      <c r="K25" s="73">
        <f>ROUNDDOWN(F17*3000/13000,-3)</f>
        <v>0</v>
      </c>
    </row>
    <row r="26" spans="2:13" ht="24.9" customHeight="1" x14ac:dyDescent="0.2">
      <c r="B26" s="90"/>
      <c r="C26" s="93" t="s">
        <v>3</v>
      </c>
      <c r="D26" s="94"/>
      <c r="E26" s="16">
        <f>E9</f>
        <v>0</v>
      </c>
      <c r="F26" s="16">
        <f>M27</f>
        <v>0</v>
      </c>
      <c r="G26" s="16">
        <f>E26-F26</f>
        <v>0</v>
      </c>
      <c r="I26" s="6" t="s">
        <v>16</v>
      </c>
      <c r="K26" s="7" t="s">
        <v>33</v>
      </c>
      <c r="L26" s="7" t="s">
        <v>32</v>
      </c>
      <c r="M26" s="7" t="s">
        <v>14</v>
      </c>
    </row>
    <row r="27" spans="2:13" ht="24.9" customHeight="1" x14ac:dyDescent="0.45">
      <c r="B27" s="90"/>
      <c r="C27" s="81" t="s">
        <v>5</v>
      </c>
      <c r="D27" s="82"/>
      <c r="E27" s="14">
        <f>SUM(E25:E26)</f>
        <v>0</v>
      </c>
      <c r="F27" s="14">
        <f t="shared" ref="F27" si="0">SUM(F25:F26)</f>
        <v>0</v>
      </c>
      <c r="G27" s="14">
        <f>SUM(G25:G26)</f>
        <v>0</v>
      </c>
      <c r="I27" s="56" t="s">
        <v>31</v>
      </c>
      <c r="J27" s="56" t="s">
        <v>76</v>
      </c>
      <c r="K27" s="63">
        <f>E26</f>
        <v>0</v>
      </c>
      <c r="L27" s="10">
        <f>ROUNDDOWN(C20,-4)</f>
        <v>0</v>
      </c>
      <c r="M27" s="11">
        <f>MIN(K27:L27)</f>
        <v>0</v>
      </c>
    </row>
    <row r="28" spans="2:13" ht="20.100000000000001" customHeight="1" x14ac:dyDescent="0.45"/>
    <row r="29" spans="2:13" ht="20.100000000000001" customHeight="1" x14ac:dyDescent="0.45">
      <c r="B29" s="83" t="s">
        <v>7</v>
      </c>
      <c r="C29" s="84"/>
      <c r="D29" s="87" t="s">
        <v>8</v>
      </c>
      <c r="E29" s="87" t="s">
        <v>9</v>
      </c>
      <c r="F29" s="87"/>
    </row>
    <row r="30" spans="2:13" ht="20.100000000000001" customHeight="1" x14ac:dyDescent="0.45">
      <c r="B30" s="85"/>
      <c r="C30" s="86"/>
      <c r="D30" s="87"/>
      <c r="E30" s="56" t="s">
        <v>10</v>
      </c>
      <c r="F30" s="56" t="s">
        <v>11</v>
      </c>
    </row>
    <row r="31" spans="2:13" ht="24.9" customHeight="1" x14ac:dyDescent="0.45">
      <c r="B31" s="91" t="s">
        <v>12</v>
      </c>
      <c r="C31" s="92"/>
      <c r="D31" s="15">
        <f>E31+F31</f>
        <v>0</v>
      </c>
      <c r="E31" s="15">
        <f>F25</f>
        <v>0</v>
      </c>
      <c r="F31" s="15">
        <f>K25-E31</f>
        <v>0</v>
      </c>
    </row>
    <row r="32" spans="2:13" ht="24.9" customHeight="1" x14ac:dyDescent="0.45">
      <c r="B32" s="93" t="s">
        <v>13</v>
      </c>
      <c r="C32" s="94"/>
      <c r="D32" s="16">
        <f>E32+F32</f>
        <v>0</v>
      </c>
      <c r="E32" s="16">
        <f>F26</f>
        <v>0</v>
      </c>
      <c r="F32" s="16">
        <f>C20-E32</f>
        <v>0</v>
      </c>
    </row>
    <row r="33" spans="2:6" ht="24.9" customHeight="1" x14ac:dyDescent="0.45">
      <c r="B33" s="81" t="s">
        <v>5</v>
      </c>
      <c r="C33" s="82"/>
      <c r="D33" s="14">
        <f>SUM(D31:D32)</f>
        <v>0</v>
      </c>
      <c r="E33" s="14">
        <f>SUM(E31:E32)</f>
        <v>0</v>
      </c>
      <c r="F33" s="14">
        <f>SUM(F31:F32)</f>
        <v>0</v>
      </c>
    </row>
  </sheetData>
  <mergeCells count="15">
    <mergeCell ref="B33:C33"/>
    <mergeCell ref="B29:C30"/>
    <mergeCell ref="D29:D30"/>
    <mergeCell ref="F3:G3"/>
    <mergeCell ref="B8:B10"/>
    <mergeCell ref="C8:D8"/>
    <mergeCell ref="C9:D9"/>
    <mergeCell ref="C10:D10"/>
    <mergeCell ref="E29:F29"/>
    <mergeCell ref="B31:C31"/>
    <mergeCell ref="B32:C32"/>
    <mergeCell ref="B25:B27"/>
    <mergeCell ref="C25:D25"/>
    <mergeCell ref="C26:D26"/>
    <mergeCell ref="C27:D2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view="pageBreakPreview" zoomScale="85" zoomScaleNormal="85" zoomScaleSheetLayoutView="85" workbookViewId="0">
      <selection activeCell="F17" sqref="F17"/>
    </sheetView>
  </sheetViews>
  <sheetFormatPr defaultColWidth="9" defaultRowHeight="13.2" x14ac:dyDescent="0.45"/>
  <cols>
    <col min="1" max="1" width="1.59765625" style="26" customWidth="1"/>
    <col min="2" max="7" width="14.59765625" style="26" customWidth="1"/>
    <col min="8" max="8" width="1.59765625" style="26" customWidth="1"/>
    <col min="9" max="16384" width="9" style="26"/>
  </cols>
  <sheetData>
    <row r="1" spans="2:9" ht="20.100000000000001" customHeight="1" x14ac:dyDescent="0.45">
      <c r="B1" s="24" t="s">
        <v>38</v>
      </c>
      <c r="C1" s="25"/>
      <c r="E1" s="25"/>
      <c r="F1" s="25"/>
      <c r="G1" s="25"/>
      <c r="H1" s="27"/>
    </row>
    <row r="2" spans="2:9" ht="20.100000000000001" customHeight="1" x14ac:dyDescent="0.45"/>
    <row r="3" spans="2:9" ht="20.100000000000001" customHeight="1" x14ac:dyDescent="0.45">
      <c r="B3" s="25" t="s">
        <v>39</v>
      </c>
      <c r="D3" s="28"/>
    </row>
    <row r="4" spans="2:9" s="31" customFormat="1" ht="39.9" customHeight="1" x14ac:dyDescent="0.45">
      <c r="B4" s="97" t="s">
        <v>40</v>
      </c>
      <c r="C4" s="98"/>
      <c r="D4" s="29" t="s">
        <v>41</v>
      </c>
      <c r="E4" s="29" t="s">
        <v>42</v>
      </c>
      <c r="F4" s="30" t="s">
        <v>43</v>
      </c>
      <c r="G4" s="30" t="s">
        <v>44</v>
      </c>
    </row>
    <row r="5" spans="2:9" ht="24.9" customHeight="1" x14ac:dyDescent="0.45">
      <c r="B5" s="99"/>
      <c r="C5" s="100"/>
      <c r="D5" s="53"/>
      <c r="E5" s="32" t="str">
        <f>IFERROR(VLOOKUP(D5,$A$32:$E$36,3,TRUE),"")</f>
        <v/>
      </c>
      <c r="F5" s="33" t="str">
        <f>IFERROR(VLOOKUP(D5,$A$32:$E$36,4,TRUE),"")</f>
        <v/>
      </c>
      <c r="G5" s="33" t="str">
        <f>IFERROR(VLOOKUP(D5,$A$32:$E$36,5,TRUE),"")</f>
        <v/>
      </c>
      <c r="I5" s="25" t="s">
        <v>68</v>
      </c>
    </row>
    <row r="6" spans="2:9" ht="24.9" customHeight="1" x14ac:dyDescent="0.45">
      <c r="B6" s="101"/>
      <c r="C6" s="102"/>
      <c r="D6" s="54"/>
      <c r="E6" s="34" t="str">
        <f>IFERROR(VLOOKUP(D6,$A$32:$E$36,3,TRUE),"")</f>
        <v/>
      </c>
      <c r="F6" s="35" t="str">
        <f>IFERROR(VLOOKUP(D6,$A$32:$E$36,4,TRUE),"")</f>
        <v/>
      </c>
      <c r="G6" s="35" t="str">
        <f>IFERROR(VLOOKUP(D6,$A$32:$E$36,5,TRUE),"")</f>
        <v/>
      </c>
    </row>
    <row r="7" spans="2:9" ht="24.9" customHeight="1" x14ac:dyDescent="0.45">
      <c r="B7" s="101"/>
      <c r="C7" s="102"/>
      <c r="D7" s="54"/>
      <c r="E7" s="34" t="str">
        <f>IFERROR(VLOOKUP(D7,$A$32:$E$36,3,TRUE),"")</f>
        <v/>
      </c>
      <c r="F7" s="35" t="str">
        <f>IFERROR(VLOOKUP(D7,$A$32:$E$36,4,TRUE),"")</f>
        <v/>
      </c>
      <c r="G7" s="35" t="str">
        <f>IFERROR(VLOOKUP(D7,$A$32:$E$36,5,TRUE),"")</f>
        <v/>
      </c>
    </row>
    <row r="8" spans="2:9" ht="24.9" customHeight="1" x14ac:dyDescent="0.45">
      <c r="B8" s="101"/>
      <c r="C8" s="102"/>
      <c r="D8" s="54"/>
      <c r="E8" s="34" t="str">
        <f>IFERROR(VLOOKUP(D8,$A$32:$E$36,3,TRUE),"")</f>
        <v/>
      </c>
      <c r="F8" s="35" t="str">
        <f>IFERROR(VLOOKUP(D8,$A$32:$E$36,4,TRUE),"")</f>
        <v/>
      </c>
      <c r="G8" s="35" t="str">
        <f>IFERROR(VLOOKUP(D8,$A$32:$E$36,5,TRUE),"")</f>
        <v/>
      </c>
    </row>
    <row r="9" spans="2:9" ht="24.9" customHeight="1" x14ac:dyDescent="0.45">
      <c r="B9" s="95"/>
      <c r="C9" s="96"/>
      <c r="D9" s="55"/>
      <c r="E9" s="36" t="str">
        <f>IFERROR(VLOOKUP(D9,$A$32:$E$36,3,TRUE),"")</f>
        <v/>
      </c>
      <c r="F9" s="37" t="str">
        <f>IFERROR(VLOOKUP(D9,$A$32:$E$36,4,TRUE),"")</f>
        <v/>
      </c>
      <c r="G9" s="37" t="str">
        <f>IFERROR(VLOOKUP(D9,$A$32:$E$36,5,TRUE),"")</f>
        <v/>
      </c>
    </row>
    <row r="10" spans="2:9" ht="30" customHeight="1" x14ac:dyDescent="0.45">
      <c r="B10" s="108" t="s">
        <v>5</v>
      </c>
      <c r="C10" s="109"/>
      <c r="D10" s="38">
        <f>SUM(D5:D9)</f>
        <v>0</v>
      </c>
      <c r="E10" s="39">
        <f>SUM(E5:E9)</f>
        <v>0</v>
      </c>
      <c r="F10" s="40">
        <f>SUM(F5:F9)</f>
        <v>0</v>
      </c>
      <c r="G10" s="40">
        <f>SUM(G5:G9)</f>
        <v>0</v>
      </c>
    </row>
    <row r="11" spans="2:9" ht="20.100000000000001" customHeight="1" x14ac:dyDescent="0.45">
      <c r="B11" s="41"/>
      <c r="C11" s="42"/>
      <c r="D11" s="43"/>
      <c r="E11" s="43"/>
      <c r="F11" s="44" t="s">
        <v>45</v>
      </c>
      <c r="G11" s="44" t="s">
        <v>46</v>
      </c>
    </row>
    <row r="12" spans="2:9" ht="20.100000000000001" customHeight="1" x14ac:dyDescent="0.45">
      <c r="B12" s="25" t="s">
        <v>47</v>
      </c>
      <c r="D12" s="28"/>
    </row>
    <row r="13" spans="2:9" ht="35.1" customHeight="1" x14ac:dyDescent="0.45">
      <c r="B13" s="45" t="s">
        <v>63</v>
      </c>
      <c r="C13" s="110" t="s">
        <v>80</v>
      </c>
      <c r="D13" s="111"/>
      <c r="E13" s="112"/>
      <c r="F13" s="64">
        <f>実績報告時!C6</f>
        <v>0</v>
      </c>
    </row>
    <row r="14" spans="2:9" ht="35.1" customHeight="1" x14ac:dyDescent="0.45">
      <c r="B14" s="46" t="s">
        <v>48</v>
      </c>
      <c r="C14" s="113" t="s">
        <v>81</v>
      </c>
      <c r="D14" s="114"/>
      <c r="E14" s="115"/>
      <c r="F14" s="80">
        <f>ROUNDDOWN(F13*6500,-3)</f>
        <v>0</v>
      </c>
      <c r="G14" s="43"/>
    </row>
    <row r="15" spans="2:9" ht="35.1" customHeight="1" x14ac:dyDescent="0.45">
      <c r="B15" s="46" t="s">
        <v>64</v>
      </c>
      <c r="C15" s="116" t="s">
        <v>67</v>
      </c>
      <c r="D15" s="117"/>
      <c r="E15" s="118"/>
      <c r="F15" s="65">
        <f>実績報告時!F17</f>
        <v>0</v>
      </c>
      <c r="G15" s="43"/>
    </row>
    <row r="16" spans="2:9" ht="35.1" customHeight="1" x14ac:dyDescent="0.45">
      <c r="B16" s="30" t="s">
        <v>50</v>
      </c>
      <c r="C16" s="113" t="s">
        <v>82</v>
      </c>
      <c r="D16" s="114"/>
      <c r="E16" s="115"/>
      <c r="F16" s="80">
        <f>ROUNDDOWN(F15*3000/13000,-3)</f>
        <v>0</v>
      </c>
      <c r="G16" s="43" t="s">
        <v>49</v>
      </c>
    </row>
    <row r="17" spans="1:7" ht="35.1" customHeight="1" x14ac:dyDescent="0.45">
      <c r="B17" s="30" t="s">
        <v>65</v>
      </c>
      <c r="C17" s="119" t="s">
        <v>71</v>
      </c>
      <c r="D17" s="120"/>
      <c r="E17" s="121"/>
      <c r="F17" s="65">
        <f>MIN(F10,F16)</f>
        <v>0</v>
      </c>
      <c r="G17" s="43"/>
    </row>
    <row r="18" spans="1:7" ht="20.100000000000001" customHeight="1" x14ac:dyDescent="0.45"/>
    <row r="19" spans="1:7" ht="20.100000000000001" customHeight="1" x14ac:dyDescent="0.45">
      <c r="B19" s="25" t="s">
        <v>52</v>
      </c>
      <c r="D19" s="28"/>
    </row>
    <row r="20" spans="1:7" ht="35.1" customHeight="1" x14ac:dyDescent="0.45">
      <c r="B20" s="122" t="s">
        <v>53</v>
      </c>
      <c r="C20" s="124" t="s">
        <v>54</v>
      </c>
      <c r="D20" s="125"/>
      <c r="E20" s="126"/>
      <c r="F20" s="47">
        <f>実績報告時!C20</f>
        <v>0</v>
      </c>
      <c r="G20" s="43"/>
    </row>
    <row r="21" spans="1:7" ht="35.1" customHeight="1" x14ac:dyDescent="0.45">
      <c r="B21" s="123"/>
      <c r="C21" s="127" t="s">
        <v>70</v>
      </c>
      <c r="D21" s="128"/>
      <c r="E21" s="129"/>
      <c r="F21" s="66">
        <f>ROUNDDOWN(F20,-4)</f>
        <v>0</v>
      </c>
      <c r="G21" s="43" t="s">
        <v>51</v>
      </c>
    </row>
    <row r="22" spans="1:7" ht="35.1" customHeight="1" x14ac:dyDescent="0.45">
      <c r="B22" s="30" t="s">
        <v>66</v>
      </c>
      <c r="C22" s="119" t="s">
        <v>77</v>
      </c>
      <c r="D22" s="120"/>
      <c r="E22" s="121"/>
      <c r="F22" s="65">
        <f>MIN(G10,F21)</f>
        <v>0</v>
      </c>
      <c r="G22" s="43"/>
    </row>
    <row r="23" spans="1:7" ht="20.100000000000001" customHeight="1" x14ac:dyDescent="0.45"/>
    <row r="24" spans="1:7" ht="20.100000000000001" customHeight="1" x14ac:dyDescent="0.45">
      <c r="B24" s="25" t="s">
        <v>55</v>
      </c>
    </row>
    <row r="25" spans="1:7" ht="30" customHeight="1" x14ac:dyDescent="0.45">
      <c r="B25" s="103" t="s">
        <v>30</v>
      </c>
      <c r="C25" s="104" t="s">
        <v>2</v>
      </c>
      <c r="D25" s="105"/>
      <c r="E25" s="47">
        <f>F17</f>
        <v>0</v>
      </c>
    </row>
    <row r="26" spans="1:7" ht="30" customHeight="1" x14ac:dyDescent="0.45">
      <c r="B26" s="103"/>
      <c r="C26" s="106" t="s">
        <v>3</v>
      </c>
      <c r="D26" s="107"/>
      <c r="E26" s="48">
        <f>F22</f>
        <v>0</v>
      </c>
    </row>
    <row r="27" spans="1:7" ht="30" customHeight="1" x14ac:dyDescent="0.45">
      <c r="B27" s="103"/>
      <c r="C27" s="97" t="s">
        <v>5</v>
      </c>
      <c r="D27" s="98"/>
      <c r="E27" s="49">
        <f>SUM(E25:E26)</f>
        <v>0</v>
      </c>
    </row>
    <row r="28" spans="1:7" ht="9.9" customHeight="1" x14ac:dyDescent="0.45"/>
    <row r="29" spans="1:7" ht="9.9" customHeight="1" x14ac:dyDescent="0.45"/>
    <row r="30" spans="1:7" ht="24.9" customHeight="1" x14ac:dyDescent="0.45">
      <c r="B30" s="26" t="s">
        <v>56</v>
      </c>
    </row>
    <row r="31" spans="1:7" s="31" customFormat="1" ht="39.9" customHeight="1" x14ac:dyDescent="0.45">
      <c r="B31" s="29" t="s">
        <v>41</v>
      </c>
      <c r="C31" s="29" t="s">
        <v>57</v>
      </c>
      <c r="D31" s="30" t="s">
        <v>43</v>
      </c>
      <c r="E31" s="30" t="s">
        <v>44</v>
      </c>
    </row>
    <row r="32" spans="1:7" ht="24.9" customHeight="1" x14ac:dyDescent="0.45">
      <c r="A32" s="26">
        <v>1</v>
      </c>
      <c r="B32" s="50" t="s">
        <v>58</v>
      </c>
      <c r="C32" s="74">
        <v>4400</v>
      </c>
      <c r="D32" s="75">
        <v>4400000</v>
      </c>
      <c r="E32" s="75">
        <v>2200000</v>
      </c>
    </row>
    <row r="33" spans="1:5" ht="24.9" customHeight="1" x14ac:dyDescent="0.45">
      <c r="A33" s="26">
        <v>51</v>
      </c>
      <c r="B33" s="51" t="s">
        <v>59</v>
      </c>
      <c r="C33" s="76">
        <v>8800</v>
      </c>
      <c r="D33" s="77">
        <v>8800000</v>
      </c>
      <c r="E33" s="77">
        <v>4400000</v>
      </c>
    </row>
    <row r="34" spans="1:5" ht="24.9" customHeight="1" x14ac:dyDescent="0.45">
      <c r="A34" s="26">
        <v>101</v>
      </c>
      <c r="B34" s="51" t="s">
        <v>60</v>
      </c>
      <c r="C34" s="76">
        <v>13200</v>
      </c>
      <c r="D34" s="77">
        <v>13200000</v>
      </c>
      <c r="E34" s="77">
        <v>6600000</v>
      </c>
    </row>
    <row r="35" spans="1:5" ht="24.9" customHeight="1" x14ac:dyDescent="0.45">
      <c r="A35" s="26">
        <v>151</v>
      </c>
      <c r="B35" s="51" t="s">
        <v>61</v>
      </c>
      <c r="C35" s="76">
        <v>17600</v>
      </c>
      <c r="D35" s="77">
        <v>17600000</v>
      </c>
      <c r="E35" s="77">
        <v>6600000</v>
      </c>
    </row>
    <row r="36" spans="1:5" ht="24.75" customHeight="1" x14ac:dyDescent="0.45">
      <c r="A36" s="26">
        <v>201</v>
      </c>
      <c r="B36" s="52" t="s">
        <v>62</v>
      </c>
      <c r="C36" s="78">
        <v>22000</v>
      </c>
      <c r="D36" s="79">
        <v>22000000</v>
      </c>
      <c r="E36" s="79">
        <v>6600000</v>
      </c>
    </row>
    <row r="37" spans="1:5" ht="9.9" customHeight="1" x14ac:dyDescent="0.45">
      <c r="B37" s="41"/>
      <c r="C37" s="42"/>
      <c r="D37" s="43"/>
      <c r="E37" s="43"/>
    </row>
  </sheetData>
  <mergeCells count="20">
    <mergeCell ref="B25:B27"/>
    <mergeCell ref="C25:D25"/>
    <mergeCell ref="C26:D26"/>
    <mergeCell ref="C27:D27"/>
    <mergeCell ref="B10:C10"/>
    <mergeCell ref="C13:E13"/>
    <mergeCell ref="C14:E14"/>
    <mergeCell ref="C15:E15"/>
    <mergeCell ref="C16:E16"/>
    <mergeCell ref="C17:E17"/>
    <mergeCell ref="B20:B21"/>
    <mergeCell ref="C20:E20"/>
    <mergeCell ref="C21:E21"/>
    <mergeCell ref="C22:E22"/>
    <mergeCell ref="B9:C9"/>
    <mergeCell ref="B4:C4"/>
    <mergeCell ref="B5:C5"/>
    <mergeCell ref="B6:C6"/>
    <mergeCell ref="B7:C7"/>
    <mergeCell ref="B8:C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実績報告時</vt:lpstr>
      <vt:lpstr>起案添付用</vt:lpstr>
      <vt:lpstr>起案添付用!Print_Area</vt:lpstr>
      <vt:lpstr>実績報告時!Print_Area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2026-01-09T05:38:52Z</dcterms:modified>
</cp:coreProperties>
</file>