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760" tabRatio="638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第29表" sheetId="30" r:id="rId30"/>
    <sheet name="第30表" sheetId="31" r:id="rId31"/>
    <sheet name="第31表" sheetId="32" r:id="rId32"/>
    <sheet name="第32表" sheetId="33" r:id="rId33"/>
    <sheet name="第33表" sheetId="34" r:id="rId34"/>
    <sheet name="第34表" sheetId="35" r:id="rId35"/>
    <sheet name="別表" sheetId="36" r:id="rId36"/>
  </sheets>
  <definedNames>
    <definedName name="_xlnm.Print_Titles" localSheetId="16">'第16表'!$1:$6</definedName>
    <definedName name="_xlnm.Print_Titles" localSheetId="31">'第31表'!$1:$4</definedName>
    <definedName name="_xlnm.Print_Titles" localSheetId="3">'第３表'!$A:$A,'第３表'!$1:$4</definedName>
    <definedName name="_xlnm.Print_Titles" localSheetId="5">'第５表'!$1:$5</definedName>
  </definedNames>
  <calcPr fullCalcOnLoad="1"/>
</workbook>
</file>

<file path=xl/sharedStrings.xml><?xml version="1.0" encoding="utf-8"?>
<sst xmlns="http://schemas.openxmlformats.org/spreadsheetml/2006/main" count="2470" uniqueCount="937">
  <si>
    <t>年</t>
  </si>
  <si>
    <t>総数</t>
  </si>
  <si>
    <t>人口</t>
  </si>
  <si>
    <t>世帯</t>
  </si>
  <si>
    <t>男</t>
  </si>
  <si>
    <t>女</t>
  </si>
  <si>
    <t>性比</t>
  </si>
  <si>
    <t>（対：女100人）</t>
  </si>
  <si>
    <t>人口密度</t>
  </si>
  <si>
    <t>１世帯当たり</t>
  </si>
  <si>
    <t>平均世帯人員</t>
  </si>
  <si>
    <r>
      <t>(人/km</t>
    </r>
    <r>
      <rPr>
        <vertAlign val="superscript"/>
        <sz val="8"/>
        <rFont val="明朝"/>
        <family val="1"/>
      </rPr>
      <t>2</t>
    </r>
    <r>
      <rPr>
        <sz val="8"/>
        <rFont val="明朝"/>
        <family val="1"/>
      </rPr>
      <t>)</t>
    </r>
  </si>
  <si>
    <t>（％）</t>
  </si>
  <si>
    <t>大正</t>
  </si>
  <si>
    <t xml:space="preserve">年 </t>
  </si>
  <si>
    <t>昭和</t>
  </si>
  <si>
    <t>平成</t>
  </si>
  <si>
    <t>年</t>
  </si>
  <si>
    <t xml:space="preserve">… </t>
  </si>
  <si>
    <t xml:space="preserve">… </t>
  </si>
  <si>
    <t>第２表　年齢（３区分），男女別人口</t>
  </si>
  <si>
    <t>年　齢</t>
  </si>
  <si>
    <t>平成２年</t>
  </si>
  <si>
    <t>７年</t>
  </si>
  <si>
    <r>
      <t>1</t>
    </r>
    <r>
      <rPr>
        <sz val="10"/>
        <rFont val="明朝"/>
        <family val="1"/>
      </rPr>
      <t>2</t>
    </r>
    <r>
      <rPr>
        <sz val="10"/>
        <rFont val="明朝"/>
        <family val="1"/>
      </rPr>
      <t>年</t>
    </r>
  </si>
  <si>
    <t>総　数</t>
  </si>
  <si>
    <t>男</t>
  </si>
  <si>
    <t>女</t>
  </si>
  <si>
    <t>総　　　数　　</t>
  </si>
  <si>
    <t>15歳未満</t>
  </si>
  <si>
    <t>15～64歳</t>
  </si>
  <si>
    <t>65歳以上</t>
  </si>
  <si>
    <t>不詳</t>
  </si>
  <si>
    <t>年齢別割合（％）</t>
  </si>
  <si>
    <t>第３表　年齢１歳階級，男女別人口</t>
  </si>
  <si>
    <t>年齢</t>
  </si>
  <si>
    <t>12年</t>
  </si>
  <si>
    <t>総　　数</t>
  </si>
  <si>
    <t>総数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</si>
  <si>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</si>
  <si>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</si>
  <si>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</si>
  <si>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</si>
  <si>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</si>
  <si>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</si>
  <si>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</si>
  <si>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</si>
  <si>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</si>
  <si>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</si>
  <si>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</si>
  <si>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</si>
  <si>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</si>
  <si>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</si>
  <si>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</si>
  <si>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</si>
  <si>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</si>
  <si>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</si>
  <si>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</si>
  <si>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</si>
  <si>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</si>
  <si>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</si>
  <si>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</si>
  <si>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</si>
  <si>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</si>
  <si>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</si>
  <si>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</si>
  <si>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</si>
  <si>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</si>
  <si>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</si>
  <si>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</si>
  <si>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</si>
  <si>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</si>
  <si>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</si>
  <si>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</si>
  <si>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</si>
  <si>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</si>
  <si>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</si>
  <si>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</si>
  <si>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</si>
  <si>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</si>
  <si>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</si>
  <si>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</si>
  <si>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</si>
  <si>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</si>
  <si>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</si>
  <si>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</si>
  <si>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</si>
  <si>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</si>
  <si>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</si>
  <si>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</si>
  <si>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</si>
  <si>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</si>
  <si>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</si>
  <si>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</si>
  <si>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</si>
  <si>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</si>
  <si>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</si>
  <si>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</si>
  <si>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</si>
  <si>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</si>
  <si>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</si>
  <si>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</si>
  <si>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</si>
  <si>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</si>
  <si>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</si>
  <si>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</si>
  <si>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</si>
  <si>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</si>
  <si>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</si>
  <si>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</si>
  <si>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</si>
  <si>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</si>
  <si>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</si>
  <si>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</si>
  <si>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</si>
  <si>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</si>
  <si>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</si>
  <si>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</si>
  <si>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</si>
  <si>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</si>
  <si>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</si>
  <si>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</si>
  <si>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</si>
  <si>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</si>
  <si>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</si>
  <si>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</si>
  <si>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</si>
  <si>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</si>
  <si>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</si>
  <si>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</si>
  <si>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</si>
  <si>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</si>
  <si>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</si>
  <si>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</si>
  <si>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</si>
  <si>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</si>
  <si>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</si>
  <si>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</si>
  <si>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</si>
  <si>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100歳以上</t>
  </si>
  <si>
    <t>年齢不詳</t>
  </si>
  <si>
    <t>平均年齢</t>
  </si>
  <si>
    <t>第４表　年齢５歳階級，男女別人口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</si>
  <si>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</si>
  <si>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</si>
  <si>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</si>
  <si>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</si>
  <si>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</si>
  <si>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</si>
  <si>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</si>
  <si>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</si>
  <si>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</si>
  <si>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</si>
  <si>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 xml:space="preserve"> 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</si>
  <si>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</si>
  <si>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</si>
  <si>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</si>
  <si>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</si>
  <si>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</si>
  <si>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</si>
  <si>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</si>
  <si>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</si>
  <si>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</si>
  <si>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第５表　配偶関係（４区分），年齢（１歳階級），男女別15歳以上人口</t>
  </si>
  <si>
    <t>＜平成12年＞</t>
  </si>
  <si>
    <t xml:space="preserve"> 総 数 1)</t>
  </si>
  <si>
    <t>未　婚</t>
  </si>
  <si>
    <t>有配偶</t>
  </si>
  <si>
    <t>死　別</t>
  </si>
  <si>
    <t>離　別</t>
  </si>
  <si>
    <t>総数</t>
  </si>
  <si>
    <t>　１）配偶関係「不詳」を含む。</t>
  </si>
  <si>
    <t>第６表　配偶関係（４区分），年齢（５歳階級），男女別15歳以上人口</t>
  </si>
  <si>
    <t>　総　　　　　数</t>
  </si>
  <si>
    <t>15　～　19歳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</si>
  <si>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</si>
  <si>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</si>
  <si>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</si>
  <si>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</si>
  <si>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</si>
  <si>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</si>
  <si>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</si>
  <si>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</si>
  <si>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</si>
  <si>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</si>
  <si>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</si>
  <si>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</si>
  <si>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</si>
  <si>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85歳以上</t>
  </si>
  <si>
    <t>韓国</t>
  </si>
  <si>
    <t>中国</t>
  </si>
  <si>
    <t>イギリス</t>
  </si>
  <si>
    <t>アメリカ</t>
  </si>
  <si>
    <t>ブラジル</t>
  </si>
  <si>
    <t>ペルー</t>
  </si>
  <si>
    <t>その他</t>
  </si>
  <si>
    <t>1)</t>
  </si>
  <si>
    <t>朝鮮</t>
  </si>
  <si>
    <t>一般世帯数</t>
  </si>
  <si>
    <t>一般世帯
人　　員</t>
  </si>
  <si>
    <t>１世帯</t>
  </si>
  <si>
    <t>（再　掲）</t>
  </si>
  <si>
    <t>世帯人員数</t>
  </si>
  <si>
    <t>当たり</t>
  </si>
  <si>
    <t>間借り・下宿</t>
  </si>
  <si>
    <t>会社などの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</si>
  <si>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</si>
  <si>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</si>
  <si>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</si>
  <si>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</si>
  <si>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</si>
  <si>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</si>
  <si>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</si>
  <si>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</si>
  <si>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</si>
  <si>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</si>
  <si>
    <t>人　員</t>
  </si>
  <si>
    <t>などの単身者</t>
  </si>
  <si>
    <t>独身寮の単身者</t>
  </si>
  <si>
    <r>
      <t>平成1</t>
    </r>
    <r>
      <rPr>
        <sz val="10"/>
        <rFont val="明朝"/>
        <family val="1"/>
      </rPr>
      <t>2</t>
    </r>
    <r>
      <rPr>
        <sz val="10"/>
        <rFont val="明朝"/>
        <family val="1"/>
      </rPr>
      <t>年</t>
    </r>
  </si>
  <si>
    <t>区分</t>
  </si>
  <si>
    <t>親族人員</t>
  </si>
  <si>
    <t>１ 人</t>
  </si>
  <si>
    <t>７人以上</t>
  </si>
  <si>
    <t>一　　般　　世　　帯　　数</t>
  </si>
  <si>
    <t>一　 般　 世   帯 　人 　員</t>
  </si>
  <si>
    <t>親　　　族　　　人　　　員</t>
  </si>
  <si>
    <t>（再掲）</t>
  </si>
  <si>
    <t>６歳未満親族のいる一般世帯</t>
  </si>
  <si>
    <t>世帯数</t>
  </si>
  <si>
    <t>世帯人員</t>
  </si>
  <si>
    <t>６歳未満親族人員</t>
  </si>
  <si>
    <t>18歳未満親族のいる一般世帯</t>
  </si>
  <si>
    <t>18歳未満親族人員</t>
  </si>
  <si>
    <t>＜平成12年＞</t>
  </si>
  <si>
    <t xml:space="preserve">- </t>
  </si>
  <si>
    <t>親族人員（７区分）</t>
  </si>
  <si>
    <t>親族世帯</t>
  </si>
  <si>
    <t>親族世帯</t>
  </si>
  <si>
    <t>非親族
世　帯</t>
  </si>
  <si>
    <t>単独
世帯</t>
  </si>
  <si>
    <t>核家族世帯</t>
  </si>
  <si>
    <t>その他の親族世帯</t>
  </si>
  <si>
    <t>夫婦のみの
世帯</t>
  </si>
  <si>
    <t>夫婦と子供
から成る世帯</t>
  </si>
  <si>
    <t>男親と子供
から成る世帯</t>
  </si>
  <si>
    <t>女親と子供
から成る世帯</t>
  </si>
  <si>
    <t>夫婦と両親
から成る世帯</t>
  </si>
  <si>
    <t>夫婦とひとり
親から成る
世帯</t>
  </si>
  <si>
    <t>夫婦と他の親族（親，子供を含まない）から成る世帯</t>
  </si>
  <si>
    <t>夫婦，子供と他の親族（親を含まない）から成る世帯</t>
  </si>
  <si>
    <t>夫婦，親と他の親族（子供を含まない）から成る世帯</t>
  </si>
  <si>
    <t>　　　　　　７人以上</t>
  </si>
  <si>
    <t xml:space="preserve">（再 掲）    </t>
  </si>
  <si>
    <t>６歳未満親族がいる一般世帯</t>
  </si>
  <si>
    <t>12歳未満親族がいる一般世帯</t>
  </si>
  <si>
    <t>15歳未満親族がいる一般世帯</t>
  </si>
  <si>
    <t>18歳未満親族がいる一般世帯</t>
  </si>
  <si>
    <t>20歳未満親族がいる一般世帯</t>
  </si>
  <si>
    <t>一般世帯人員</t>
  </si>
  <si>
    <t>親族人員</t>
  </si>
  <si>
    <t>（再掲）</t>
  </si>
  <si>
    <t>３世代世帯</t>
  </si>
  <si>
    <t>夫婦
のみの
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</si>
  <si>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</si>
  <si>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</si>
  <si>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</si>
  <si>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</si>
  <si>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ひとり親から
成る世帯</t>
  </si>
  <si>
    <t>間借り・
下宿などの
単身者</t>
  </si>
  <si>
    <t>会社などの
独身寮の
単身者</t>
  </si>
  <si>
    <t>15歳未満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</si>
  <si>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</si>
  <si>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</si>
  <si>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</si>
  <si>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</si>
  <si>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</si>
  <si>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</si>
  <si>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</si>
  <si>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</si>
  <si>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</si>
  <si>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</si>
  <si>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</si>
  <si>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</si>
  <si>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</si>
  <si>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</si>
  <si>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(再 掲)    </t>
  </si>
  <si>
    <t>65歳以上</t>
  </si>
  <si>
    <t>65～74歳</t>
  </si>
  <si>
    <t>75歳以上</t>
  </si>
  <si>
    <t>15歳未満</t>
  </si>
  <si>
    <t>第12表　世帯人員（２区分），配偶関係（４区分），年齢（各歳），男女別一般世帯人員</t>
  </si>
  <si>
    <t>　総 数 1)</t>
  </si>
  <si>
    <t xml:space="preserve">(再掲）    </t>
  </si>
  <si>
    <t>寮・寄宿舎の</t>
  </si>
  <si>
    <t>病院・療養所</t>
  </si>
  <si>
    <t>社会施設の</t>
  </si>
  <si>
    <t>自衛隊営舎内</t>
  </si>
  <si>
    <t>矯正施設の</t>
  </si>
  <si>
    <t>その他</t>
  </si>
  <si>
    <t>（４区分）</t>
  </si>
  <si>
    <t>学生・生徒</t>
  </si>
  <si>
    <t>の入院者</t>
  </si>
  <si>
    <t>入所者</t>
  </si>
  <si>
    <t>居住者</t>
  </si>
  <si>
    <t>１～４人</t>
  </si>
  <si>
    <t>５～29人</t>
  </si>
  <si>
    <t>30～49人</t>
  </si>
  <si>
    <t>50人以上</t>
  </si>
  <si>
    <t>１～４人</t>
  </si>
  <si>
    <t>５～29人</t>
  </si>
  <si>
    <t>30～49人</t>
  </si>
  <si>
    <t>住居の種類 ・住宅の
所有の関係（６区分）</t>
  </si>
  <si>
    <t>１世帯当たり
人　　　　員</t>
  </si>
  <si>
    <t>１世帯当たり
延べ面積
（㎡）</t>
  </si>
  <si>
    <t>１人当たり
延べ面積
（㎡）</t>
  </si>
  <si>
    <t>一般世帯</t>
  </si>
  <si>
    <t>　住宅に住む一般世帯</t>
  </si>
  <si>
    <t>主世帯</t>
  </si>
  <si>
    <t>持ち家</t>
  </si>
  <si>
    <t>民営の借家</t>
  </si>
  <si>
    <t>給与住宅</t>
  </si>
  <si>
    <t>間借り</t>
  </si>
  <si>
    <t>　住宅以外に住む一般世帯</t>
  </si>
  <si>
    <t>住宅の所有の関係
（５区分）</t>
  </si>
  <si>
    <t>夫婦のみの世帯</t>
  </si>
  <si>
    <t>夫婦と　　子供から  成る世帯</t>
  </si>
  <si>
    <t>男親と　　子供から  成る世帯</t>
  </si>
  <si>
    <t>女親と　　子供から  成る世帯</t>
  </si>
  <si>
    <t>夫婦と　　両親から  成る世帯</t>
  </si>
  <si>
    <t>夫婦とひと
り親から
成る世帯</t>
  </si>
  <si>
    <t>夫婦，子供と両親から成る世帯</t>
  </si>
  <si>
    <t>夫婦,子供,親と他の親族から成る世帯</t>
  </si>
  <si>
    <t>兄弟姉妹　のみから  成る世帯</t>
  </si>
  <si>
    <t>他に分類　されない  親族世帯</t>
  </si>
  <si>
    <t>住宅に住む一般世帯</t>
  </si>
  <si>
    <t>住宅に住む一般世帯人員</t>
  </si>
  <si>
    <t>住宅の所有関係
（５区分）</t>
  </si>
  <si>
    <t>一戸建</t>
  </si>
  <si>
    <t>長屋建</t>
  </si>
  <si>
    <t>共同住宅</t>
  </si>
  <si>
    <t>建物全体の階数</t>
  </si>
  <si>
    <t>1・2階建</t>
  </si>
  <si>
    <t>3 ～ 5</t>
  </si>
  <si>
    <t>6 ～ 10</t>
  </si>
  <si>
    <t>[一般世帯数]</t>
  </si>
  <si>
    <t>　住宅に住む一般世帯</t>
  </si>
  <si>
    <t>主世帯</t>
  </si>
  <si>
    <t>間借り</t>
  </si>
  <si>
    <t>[一般世帯人員]</t>
  </si>
  <si>
    <t>[１世帯当たり人員]</t>
  </si>
  <si>
    <r>
      <t>[１世帯当たり延べ面積]</t>
    </r>
    <r>
      <rPr>
        <sz val="9"/>
        <rFont val="明朝"/>
        <family val="1"/>
      </rPr>
      <t>（㎡）</t>
    </r>
  </si>
  <si>
    <r>
      <t>[１人当たり延べ面積]</t>
    </r>
    <r>
      <rPr>
        <sz val="9"/>
        <rFont val="明朝"/>
        <family val="1"/>
      </rPr>
      <t>（㎡）</t>
    </r>
  </si>
  <si>
    <t>延　べ　面　積
（ 14 区 分 ）</t>
  </si>
  <si>
    <t>総　　数</t>
  </si>
  <si>
    <t>間 借 り</t>
  </si>
  <si>
    <t>持　ち　家</t>
  </si>
  <si>
    <t>住宅に住む一般世帯数</t>
  </si>
  <si>
    <t>０ ～ 19</t>
  </si>
  <si>
    <t>㎡</t>
  </si>
  <si>
    <t>20　～　29</t>
  </si>
  <si>
    <t>30　～　39</t>
  </si>
  <si>
    <t>40　～　49</t>
  </si>
  <si>
    <t>50　～　59</t>
  </si>
  <si>
    <t>60　～　69</t>
  </si>
  <si>
    <t>70　～　79</t>
  </si>
  <si>
    <t>80　～　89</t>
  </si>
  <si>
    <t>90　～　99</t>
  </si>
  <si>
    <t>100　～ 119</t>
  </si>
  <si>
    <t>120   ～  149</t>
  </si>
  <si>
    <t>150   ～  199</t>
  </si>
  <si>
    <t>200   ～  249</t>
  </si>
  <si>
    <t>250㎡</t>
  </si>
  <si>
    <t>以上</t>
  </si>
  <si>
    <t>住宅に住む一般世帯人員</t>
  </si>
  <si>
    <t>延　べ　面　積
（ 14 区 分 ）</t>
  </si>
  <si>
    <t>一戸建て</t>
  </si>
  <si>
    <t>長屋建て</t>
  </si>
  <si>
    <t>１・２階建</t>
  </si>
  <si>
    <t>３ ～ ５</t>
  </si>
  <si>
    <t>６階建以上</t>
  </si>
  <si>
    <t>住宅に住む主世帯数</t>
  </si>
  <si>
    <t>250㎡</t>
  </si>
  <si>
    <t>住宅に住む主世帯人員数</t>
  </si>
  <si>
    <t>（再掲）
３世代世帯</t>
  </si>
  <si>
    <t>住宅に住む主世帯人員</t>
  </si>
  <si>
    <t>区　　　　　分</t>
  </si>
  <si>
    <t>親族人員数</t>
  </si>
  <si>
    <t>１人</t>
  </si>
  <si>
    <t>２人</t>
  </si>
  <si>
    <t>３人</t>
  </si>
  <si>
    <t>４人</t>
  </si>
  <si>
    <t>５人</t>
  </si>
  <si>
    <t>６人</t>
  </si>
  <si>
    <t>65歳以上親族のいる一般世帯</t>
  </si>
  <si>
    <t>65歳以上親族人員</t>
  </si>
  <si>
    <t>総  数</t>
  </si>
  <si>
    <t>親  族  世  帯</t>
  </si>
  <si>
    <t>非親族世帯</t>
  </si>
  <si>
    <t>単独世帯</t>
  </si>
  <si>
    <t>（再掲）</t>
  </si>
  <si>
    <t>核  家  族  世  帯</t>
  </si>
  <si>
    <t>そ の 他 の 親 族 世 帯</t>
  </si>
  <si>
    <t>3世代世帯</t>
  </si>
  <si>
    <t>総　数</t>
  </si>
  <si>
    <t>夫婦
のみの
世帯</t>
  </si>
  <si>
    <t>夫婦と
子供
から
成る
世帯</t>
  </si>
  <si>
    <t>男親と
子供
から
成る
世帯</t>
  </si>
  <si>
    <t>女親と
子供
から
成る
世帯</t>
  </si>
  <si>
    <t>総数</t>
  </si>
  <si>
    <t>夫婦と両親から成る世帯</t>
  </si>
  <si>
    <t>夫婦とひとり親から成る
世帯</t>
  </si>
  <si>
    <t>夫婦，子供と両親から成る
世帯</t>
  </si>
  <si>
    <t>夫婦，子供とひとり親から
成る世帯</t>
  </si>
  <si>
    <t>夫婦と
他の親族
(親,子供
を含まな
い）から
成る世帯</t>
  </si>
  <si>
    <t>夫婦，
子供と
他の親族
（親を含
まない）
から成る
世帯</t>
  </si>
  <si>
    <t>夫婦，親と他の親族（子供を
含まない）から成る世帯</t>
  </si>
  <si>
    <t>夫婦，子供，親と他の親族から成る世帯</t>
  </si>
  <si>
    <t xml:space="preserve">兄弟姉妹
のみから
成る世帯
</t>
  </si>
  <si>
    <t xml:space="preserve">他に分類
されない
親族世帯
</t>
  </si>
  <si>
    <t>夫婦と
夫の
親から
成る
世帯</t>
  </si>
  <si>
    <t>夫婦と
妻の
親から
成る
世帯</t>
  </si>
  <si>
    <t>総  数
*</t>
  </si>
  <si>
    <t>夫婦，
子供と
夫の親
から成る
世帯</t>
  </si>
  <si>
    <t>夫婦，
子供と
妻の親
から成る
世帯</t>
  </si>
  <si>
    <t>夫婦，
夫の親と
他の親族
から
成る世帯</t>
  </si>
  <si>
    <t>夫婦，
妻の親と
他の親族
から
成る世帯</t>
  </si>
  <si>
    <t>夫婦,子供,
夫の親と
他の親族
から
成る世帯</t>
  </si>
  <si>
    <t>夫婦,子供,
妻の親と
他の親族
から
成る世帯</t>
  </si>
  <si>
    <t>75歳以上親族のいる一般世帯</t>
  </si>
  <si>
    <t>75歳以上親族人員</t>
  </si>
  <si>
    <t>85歳以上親族のいる一般世帯</t>
  </si>
  <si>
    <t>85歳以上親族人員</t>
  </si>
  <si>
    <t>* 夫の親か妻の親か特定できない場合を含む。</t>
  </si>
  <si>
    <t>高 齢 単 身 者 の 男 女</t>
  </si>
  <si>
    <t>65～69歳</t>
  </si>
  <si>
    <t>（別掲）　　60歳以上</t>
  </si>
  <si>
    <t>65歳以上の高齢単身者数</t>
  </si>
  <si>
    <t>（別掲）</t>
  </si>
  <si>
    <t>65歳以上の高齢者１人と</t>
  </si>
  <si>
    <t>未婚の18歳未満の者から成る世帯</t>
  </si>
  <si>
    <t>夫の年齢（５歳階級）</t>
  </si>
  <si>
    <t>60歳未満</t>
  </si>
  <si>
    <t>60～64歳</t>
  </si>
  <si>
    <t>総　　　数</t>
  </si>
  <si>
    <t xml:space="preserve">夫 が </t>
  </si>
  <si>
    <t>65 　～ 　69 　歳</t>
  </si>
  <si>
    <t>70 　～   74   　</t>
  </si>
  <si>
    <t>75 　～　 79 　　</t>
  </si>
  <si>
    <t>80 　～　 84 　　</t>
  </si>
  <si>
    <t>85 　歳 　以 　上</t>
  </si>
  <si>
    <t>第24表　住居の種類・住宅の所有の関係（６区分）別65歳以上親族のいる一般世帯数，一般世帯人員，</t>
  </si>
  <si>
    <t>住居の種類・住宅の
所有の関係（６区分）</t>
  </si>
  <si>
    <t>65歳以上
親族人員</t>
  </si>
  <si>
    <t>65歳以上
親族人員</t>
  </si>
  <si>
    <t>１世帯当たり
人　　　　員</t>
  </si>
  <si>
    <t>１世帯当たり
延べ面積（㎡）</t>
  </si>
  <si>
    <t>１人当たり
延べ面積（㎡）</t>
  </si>
  <si>
    <t>　住宅に住む一般世帯</t>
  </si>
  <si>
    <t>　住宅以外に住む一般世帯</t>
  </si>
  <si>
    <t>第25表　世帯人員（７区分），住宅の所有の関係（５区分）別住宅に住む65歳以上親族のいる一般世帯数</t>
  </si>
  <si>
    <t>住宅の所有の関係（５区分）</t>
  </si>
  <si>
    <t>世帯人員数</t>
  </si>
  <si>
    <t>住宅に住む65歳以上親族のいる一般世帯数</t>
  </si>
  <si>
    <t>第26表　延べ面積（14区分），住宅の所有の関係（５区分）別住宅に住む65歳以上親族のいる一般世帯数</t>
  </si>
  <si>
    <t>延べ面積</t>
  </si>
  <si>
    <t>（14区分）</t>
  </si>
  <si>
    <t>　総　　数</t>
  </si>
  <si>
    <t>０～19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</si>
  <si>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</si>
  <si>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</si>
  <si>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</si>
  <si>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</si>
  <si>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</si>
  <si>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</si>
  <si>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</si>
  <si>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</si>
  <si>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100～119</t>
  </si>
  <si>
    <t>120～149</t>
  </si>
  <si>
    <t>150～199</t>
  </si>
  <si>
    <t>200～249</t>
  </si>
  <si>
    <t>第27表　住宅の建て方（６区分）別住宅に住む65歳以上親族のいる主世帯数，主世帯人員，65歳以上親族人員，</t>
  </si>
  <si>
    <t>住宅の建て方
（６区分）</t>
  </si>
  <si>
    <t>主世帯数</t>
  </si>
  <si>
    <t>主世帯人員</t>
  </si>
  <si>
    <t>１世帯
当たり
人　員</t>
  </si>
  <si>
    <t>１ 世 帯
当 た り
延べ面積 (㎡)</t>
  </si>
  <si>
    <t>１　  人
当 た り
延べ面積(㎡)</t>
  </si>
  <si>
    <t>総　　数</t>
  </si>
  <si>
    <t>一戸建</t>
  </si>
  <si>
    <t>長屋建</t>
  </si>
  <si>
    <t>共同住宅</t>
  </si>
  <si>
    <t>建物全体の階</t>
  </si>
  <si>
    <t>　１・２階建</t>
  </si>
  <si>
    <t>　３～５  　　</t>
  </si>
  <si>
    <t>　６階建以上</t>
  </si>
  <si>
    <t>世帯が住んでいる階</t>
  </si>
  <si>
    <t>　１・２階建</t>
  </si>
  <si>
    <t>　３～５  　　</t>
  </si>
  <si>
    <t>　６階建以上</t>
  </si>
  <si>
    <t>住宅の建て方
（６区分）</t>
  </si>
  <si>
    <t>65歳以上
親族人員</t>
  </si>
  <si>
    <t>１世帯
当たり
人　員</t>
  </si>
  <si>
    <t>１ 世 帯
当 た り
延べ面積 (㎡)</t>
  </si>
  <si>
    <t>１　  人
当 た り
延べ面積(㎡)</t>
  </si>
  <si>
    <t>総　　数</t>
  </si>
  <si>
    <t>１ 人 当 た り
延べ面積 （㎡）</t>
  </si>
  <si>
    <t>（再掲）夫婦とも65歳以上の
　　　　高齢夫婦世帯</t>
  </si>
  <si>
    <t>（別掲）いずれかが65歳以上の
　　　　夫婦のみの世帯</t>
  </si>
  <si>
    <t>主世帯数</t>
  </si>
  <si>
    <t>１ 人 当 た り
延べ面積 （㎡）</t>
  </si>
  <si>
    <t>　６～10</t>
  </si>
  <si>
    <t>面　積</t>
  </si>
  <si>
    <t>全面積に</t>
  </si>
  <si>
    <t>全人口に</t>
  </si>
  <si>
    <t>全世帯に</t>
  </si>
  <si>
    <t>対する割合</t>
  </si>
  <si>
    <t>（k㎡）</t>
  </si>
  <si>
    <t>（％）</t>
  </si>
  <si>
    <t>（人／１k㎡）</t>
  </si>
  <si>
    <t>昭和45年</t>
  </si>
  <si>
    <t>…</t>
  </si>
  <si>
    <t>昭和50年</t>
  </si>
  <si>
    <t>昭和55年</t>
  </si>
  <si>
    <t xml:space="preserve">        Ⅰ</t>
  </si>
  <si>
    <t xml:space="preserve">        Ⅱ</t>
  </si>
  <si>
    <t>昭和60年</t>
  </si>
  <si>
    <t xml:space="preserve">        Ⅲ</t>
  </si>
  <si>
    <t>平成７年</t>
  </si>
  <si>
    <t>平成12年</t>
  </si>
  <si>
    <t>第30表　年齢（３区分），男女別人口　＜ＤＩＤ＞</t>
  </si>
  <si>
    <t>年　　齢</t>
  </si>
  <si>
    <t xml:space="preserve"> 総   数</t>
  </si>
  <si>
    <t>　15歳未満</t>
  </si>
  <si>
    <t>　15～64歳</t>
  </si>
  <si>
    <t>　65歳以上</t>
  </si>
  <si>
    <t>　不詳</t>
  </si>
  <si>
    <t>年齢別割合(％）</t>
  </si>
  <si>
    <t>第31表　年齢１歳階級，男女別人口　＜ＤＩＤ＞　</t>
  </si>
  <si>
    <t>12年</t>
  </si>
  <si>
    <t>一般世帯数</t>
  </si>
  <si>
    <t>一般世帯
人　　員</t>
  </si>
  <si>
    <t>１世帯</t>
  </si>
  <si>
    <t>(再　掲)
間借り・
下宿等の
単身者</t>
  </si>
  <si>
    <t>(再　掲)
会社等の
独身寮の
単身者</t>
  </si>
  <si>
    <t>総数</t>
  </si>
  <si>
    <t>世帯人員</t>
  </si>
  <si>
    <t>1人</t>
  </si>
  <si>
    <t>2人</t>
  </si>
  <si>
    <t>3人</t>
  </si>
  <si>
    <t>4人</t>
  </si>
  <si>
    <t>5人</t>
  </si>
  <si>
    <t>6人</t>
  </si>
  <si>
    <t>7人</t>
  </si>
  <si>
    <t>8人</t>
  </si>
  <si>
    <t>9人</t>
  </si>
  <si>
    <t>人　員</t>
  </si>
  <si>
    <r>
      <t>平成1</t>
    </r>
    <r>
      <rPr>
        <sz val="10"/>
        <rFont val="明朝"/>
        <family val="1"/>
      </rPr>
      <t>2</t>
    </r>
    <r>
      <rPr>
        <sz val="10"/>
        <rFont val="明朝"/>
        <family val="1"/>
      </rPr>
      <t>年</t>
    </r>
  </si>
  <si>
    <t>親族人員</t>
  </si>
  <si>
    <t>１ 人</t>
  </si>
  <si>
    <t>６歳未満親族のいる一般世帯</t>
  </si>
  <si>
    <t>18歳未満親族のいる一般世帯</t>
  </si>
  <si>
    <t>第34表　住居の種類・住宅の所有の関係（６区分）別一般世帯数，一般世帯人員，１世帯当たり人員,</t>
  </si>
  <si>
    <t>　住宅以外に住む一般世帯</t>
  </si>
  <si>
    <t>人　　　　　　　　　　口</t>
  </si>
  <si>
    <t>１世帯
当たり
人　員</t>
  </si>
  <si>
    <t>市町村</t>
  </si>
  <si>
    <t>増減数</t>
  </si>
  <si>
    <t>増減率</t>
  </si>
  <si>
    <t>（組替）</t>
  </si>
  <si>
    <t>（％）</t>
  </si>
  <si>
    <t>石川県</t>
  </si>
  <si>
    <t>市部計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</si>
  <si>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</si>
  <si>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</si>
  <si>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</si>
  <si>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</si>
  <si>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</si>
  <si>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</si>
  <si>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</si>
  <si>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</si>
  <si>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</si>
  <si>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</si>
  <si>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</si>
  <si>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</si>
  <si>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</si>
  <si>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</si>
  <si>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</si>
  <si>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</si>
  <si>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</si>
  <si>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</si>
  <si>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門前町</t>
  </si>
  <si>
    <r>
      <t>　注）平成1</t>
    </r>
    <r>
      <rPr>
        <sz val="10"/>
        <rFont val="明朝"/>
        <family val="1"/>
      </rPr>
      <t>7</t>
    </r>
    <r>
      <rPr>
        <sz val="10"/>
        <rFont val="明朝"/>
        <family val="1"/>
      </rPr>
      <t>年10月１日の市域である。昭和55年以前については、60年以降と世帯の定義が一部異なる。</t>
    </r>
  </si>
  <si>
    <r>
      <t>1</t>
    </r>
    <r>
      <rPr>
        <sz val="10"/>
        <rFont val="明朝"/>
        <family val="1"/>
      </rPr>
      <t>7</t>
    </r>
    <r>
      <rPr>
        <sz val="10"/>
        <rFont val="明朝"/>
        <family val="1"/>
      </rPr>
      <t>年</t>
    </r>
  </si>
  <si>
    <t>17年</t>
  </si>
  <si>
    <t>＜平成17年＞</t>
  </si>
  <si>
    <r>
      <t>平成1</t>
    </r>
    <r>
      <rPr>
        <sz val="10"/>
        <rFont val="明朝"/>
        <family val="1"/>
      </rPr>
      <t>7</t>
    </r>
    <r>
      <rPr>
        <sz val="10"/>
        <rFont val="明朝"/>
        <family val="1"/>
      </rPr>
      <t>年</t>
    </r>
  </si>
  <si>
    <t>＜平成17年＞</t>
  </si>
  <si>
    <t>＜平成1７年＞</t>
  </si>
  <si>
    <t>平成17年</t>
  </si>
  <si>
    <t>７年</t>
  </si>
  <si>
    <r>
      <t>1</t>
    </r>
    <r>
      <rPr>
        <sz val="10"/>
        <rFont val="明朝"/>
        <family val="1"/>
      </rPr>
      <t>2</t>
    </r>
    <r>
      <rPr>
        <sz val="10"/>
        <rFont val="明朝"/>
        <family val="1"/>
      </rPr>
      <t>年</t>
    </r>
  </si>
  <si>
    <r>
      <t>1</t>
    </r>
    <r>
      <rPr>
        <sz val="10"/>
        <rFont val="明朝"/>
        <family val="1"/>
      </rPr>
      <t>7</t>
    </r>
    <r>
      <rPr>
        <sz val="10"/>
        <rFont val="明朝"/>
        <family val="1"/>
      </rPr>
      <t>年</t>
    </r>
  </si>
  <si>
    <t>ﾌｨﾘﾋﾟﾝ</t>
  </si>
  <si>
    <t>タイ</t>
  </si>
  <si>
    <t>インドネシア</t>
  </si>
  <si>
    <t>ベトナム</t>
  </si>
  <si>
    <t>かほく市</t>
  </si>
  <si>
    <t>白山市</t>
  </si>
  <si>
    <t>能美市</t>
  </si>
  <si>
    <t>中能登町</t>
  </si>
  <si>
    <t>鳳珠郡</t>
  </si>
  <si>
    <t>能登町</t>
  </si>
  <si>
    <t>平　　成　　17　　年</t>
  </si>
  <si>
    <t>平成12年</t>
  </si>
  <si>
    <t>宝達志水町</t>
  </si>
  <si>
    <t>　　　に基づいて組み替えた平成12年の人口を示す｡</t>
  </si>
  <si>
    <r>
      <t>平成1</t>
    </r>
    <r>
      <rPr>
        <sz val="10"/>
        <rFont val="明朝"/>
        <family val="1"/>
      </rPr>
      <t>7</t>
    </r>
    <r>
      <rPr>
        <sz val="10"/>
        <rFont val="明朝"/>
        <family val="1"/>
      </rPr>
      <t>年</t>
    </r>
  </si>
  <si>
    <t>11 ～ 14</t>
  </si>
  <si>
    <t>＜別表＞　石川県内市町の人口</t>
  </si>
  <si>
    <t>(注)　人口欄の｢平成12年(組替)｣は，平成17年10月1日現在の市町の境域</t>
  </si>
  <si>
    <t>2人以上の一般世帯</t>
  </si>
  <si>
    <t xml:space="preserve"> 15　歳　未　満</t>
  </si>
  <si>
    <t xml:space="preserve"> 　　　15　　歳</t>
  </si>
  <si>
    <t xml:space="preserve"> 　　　16</t>
  </si>
  <si>
    <t xml:space="preserve"> 　　　17</t>
  </si>
  <si>
    <t xml:space="preserve"> 　　　18</t>
  </si>
  <si>
    <t xml:space="preserve"> 　　　19</t>
  </si>
  <si>
    <t xml:space="preserve"> 　　　20</t>
  </si>
  <si>
    <t xml:space="preserve"> 　　　21</t>
  </si>
  <si>
    <t xml:space="preserve"> 　　　22</t>
  </si>
  <si>
    <t xml:space="preserve"> 　　　23</t>
  </si>
  <si>
    <t xml:space="preserve"> 　　　24</t>
  </si>
  <si>
    <t xml:space="preserve"> 　　　25</t>
  </si>
  <si>
    <t xml:space="preserve"> 　　　26</t>
  </si>
  <si>
    <t xml:space="preserve"> 　　　27</t>
  </si>
  <si>
    <t xml:space="preserve"> 　　　28</t>
  </si>
  <si>
    <t xml:space="preserve"> 　　　29</t>
  </si>
  <si>
    <t xml:space="preserve"> 　　　30</t>
  </si>
  <si>
    <t xml:space="preserve"> 　　　31</t>
  </si>
  <si>
    <t xml:space="preserve"> 　　　32</t>
  </si>
  <si>
    <t xml:space="preserve"> 　　　33</t>
  </si>
  <si>
    <t xml:space="preserve"> 　　　34</t>
  </si>
  <si>
    <t xml:space="preserve"> 　　　35</t>
  </si>
  <si>
    <t xml:space="preserve"> 　　　36</t>
  </si>
  <si>
    <t xml:space="preserve"> 　　　37</t>
  </si>
  <si>
    <t xml:space="preserve"> 　　　38</t>
  </si>
  <si>
    <t xml:space="preserve"> 　　　39</t>
  </si>
  <si>
    <t xml:space="preserve"> 　　　40</t>
  </si>
  <si>
    <t xml:space="preserve"> 　　　41</t>
  </si>
  <si>
    <t xml:space="preserve"> 　　　42</t>
  </si>
  <si>
    <t xml:space="preserve"> 　　　43</t>
  </si>
  <si>
    <t xml:space="preserve"> 　　　44</t>
  </si>
  <si>
    <t xml:space="preserve"> 　　　45</t>
  </si>
  <si>
    <t xml:space="preserve"> 　　　46</t>
  </si>
  <si>
    <t xml:space="preserve"> 　　　47</t>
  </si>
  <si>
    <t xml:space="preserve"> 　　　48</t>
  </si>
  <si>
    <t xml:space="preserve"> 　　　49</t>
  </si>
  <si>
    <t xml:space="preserve"> 　　　50</t>
  </si>
  <si>
    <t xml:space="preserve"> 　　　51</t>
  </si>
  <si>
    <t xml:space="preserve"> 　　　52</t>
  </si>
  <si>
    <t xml:space="preserve"> 　　　53</t>
  </si>
  <si>
    <t xml:space="preserve"> 　　　54</t>
  </si>
  <si>
    <t xml:space="preserve"> 　　　55</t>
  </si>
  <si>
    <t xml:space="preserve"> 　　　56</t>
  </si>
  <si>
    <t xml:space="preserve"> 　　　57</t>
  </si>
  <si>
    <t xml:space="preserve"> 　　　58</t>
  </si>
  <si>
    <t xml:space="preserve"> 　　　59</t>
  </si>
  <si>
    <t xml:space="preserve"> 　　　60</t>
  </si>
  <si>
    <t xml:space="preserve"> 　　　61</t>
  </si>
  <si>
    <t xml:space="preserve"> 　　　62</t>
  </si>
  <si>
    <t xml:space="preserve"> 　　　63</t>
  </si>
  <si>
    <t xml:space="preserve"> 　　　64</t>
  </si>
  <si>
    <t xml:space="preserve"> 　　　65</t>
  </si>
  <si>
    <t xml:space="preserve"> 　　　66</t>
  </si>
  <si>
    <t xml:space="preserve"> 　　　67</t>
  </si>
  <si>
    <t xml:space="preserve"> 　　　68</t>
  </si>
  <si>
    <t xml:space="preserve"> 　　　69</t>
  </si>
  <si>
    <t xml:space="preserve"> 　　　70　　歳</t>
  </si>
  <si>
    <t xml:space="preserve"> 　　　71</t>
  </si>
  <si>
    <t xml:space="preserve"> 　　　72</t>
  </si>
  <si>
    <t xml:space="preserve"> 　　　73</t>
  </si>
  <si>
    <t xml:space="preserve"> 　　　74</t>
  </si>
  <si>
    <t xml:space="preserve"> 　　　75</t>
  </si>
  <si>
    <t xml:space="preserve"> 　　　76</t>
  </si>
  <si>
    <t xml:space="preserve"> 　　　77</t>
  </si>
  <si>
    <t xml:space="preserve"> 　　　78</t>
  </si>
  <si>
    <t xml:space="preserve"> 　　　79</t>
  </si>
  <si>
    <t xml:space="preserve"> 　　　80</t>
  </si>
  <si>
    <t xml:space="preserve"> 　　　81</t>
  </si>
  <si>
    <t xml:space="preserve"> 　　　82</t>
  </si>
  <si>
    <t xml:space="preserve"> 　　　83</t>
  </si>
  <si>
    <t xml:space="preserve"> 　　　84</t>
  </si>
  <si>
    <t xml:space="preserve"> 　　　85</t>
  </si>
  <si>
    <t xml:space="preserve"> 　　　86</t>
  </si>
  <si>
    <t xml:space="preserve"> 　　　87</t>
  </si>
  <si>
    <t xml:space="preserve"> 　　　88</t>
  </si>
  <si>
    <t xml:space="preserve"> 　　　89</t>
  </si>
  <si>
    <t xml:space="preserve"> 　　　90</t>
  </si>
  <si>
    <t xml:space="preserve"> 　　　91</t>
  </si>
  <si>
    <t xml:space="preserve"> 　　　92</t>
  </si>
  <si>
    <t xml:space="preserve"> 　　　93</t>
  </si>
  <si>
    <t xml:space="preserve"> 　　　94</t>
  </si>
  <si>
    <t xml:space="preserve"> 　　　95</t>
  </si>
  <si>
    <t xml:space="preserve"> 　　　96</t>
  </si>
  <si>
    <t xml:space="preserve"> 　　　97</t>
  </si>
  <si>
    <t xml:space="preserve"> 　　　98</t>
  </si>
  <si>
    <t xml:space="preserve"> 　　　99</t>
  </si>
  <si>
    <t>100　歳　以　上</t>
  </si>
  <si>
    <t xml:space="preserve"> 15　～　19　歳</t>
  </si>
  <si>
    <t xml:space="preserve"> 20　～　24</t>
  </si>
  <si>
    <t xml:space="preserve"> 25　～　29</t>
  </si>
  <si>
    <t xml:space="preserve"> 30　～　34</t>
  </si>
  <si>
    <t xml:space="preserve"> 35　～　39</t>
  </si>
  <si>
    <t xml:space="preserve"> 40　～　44</t>
  </si>
  <si>
    <t xml:space="preserve"> 45　～　49</t>
  </si>
  <si>
    <t xml:space="preserve"> 50　～　54</t>
  </si>
  <si>
    <t xml:space="preserve"> 55　～　59</t>
  </si>
  <si>
    <t xml:space="preserve"> 60　～　64</t>
  </si>
  <si>
    <t xml:space="preserve"> 65　～　69</t>
  </si>
  <si>
    <t xml:space="preserve"> 70　～　74</t>
  </si>
  <si>
    <t xml:space="preserve"> 75　～　79</t>
  </si>
  <si>
    <t xml:space="preserve"> 80　～　84</t>
  </si>
  <si>
    <t xml:space="preserve"> 85　～　89</t>
  </si>
  <si>
    <t xml:space="preserve"> 90　～　94</t>
  </si>
  <si>
    <t xml:space="preserve"> 95　～　99</t>
  </si>
  <si>
    <t xml:space="preserve"> 65 歳 以 上</t>
  </si>
  <si>
    <t xml:space="preserve">  75 歳 以 上</t>
  </si>
  <si>
    <t xml:space="preserve"> 　85 歳 以 上</t>
  </si>
  <si>
    <t>う ち 世 帯 主</t>
  </si>
  <si>
    <t>1人の一般世帯(単独世帯)</t>
  </si>
  <si>
    <t>　11～14</t>
  </si>
  <si>
    <t>　15階建以上</t>
  </si>
  <si>
    <t>（別掲）いずれかが60歳以上の
　　　　夫婦のみの世帯</t>
  </si>
  <si>
    <t>　１・２階建</t>
  </si>
  <si>
    <t>　３～５  　　</t>
  </si>
  <si>
    <t>　６～10</t>
  </si>
  <si>
    <t>　11～14</t>
  </si>
  <si>
    <t>　15階建以上</t>
  </si>
  <si>
    <t>夫婦，
子供と
両親から
成る世帯</t>
  </si>
  <si>
    <t>夫婦，
子供と
ひとり親から
成る世帯</t>
  </si>
  <si>
    <t>夫婦と
他の親族
（親，子供を
含まない）
から成る世帯</t>
  </si>
  <si>
    <t>夫婦，子供と
他の親族
（親を
含まない）
から成る世帯</t>
  </si>
  <si>
    <t>夫婦，親と
他の親族
（子供を
含まない）
から成る世帯</t>
  </si>
  <si>
    <t>夫婦,子供,
親と他の親族
から成る世帯</t>
  </si>
  <si>
    <t>兄弟姉妹のみ
から成る世帯</t>
  </si>
  <si>
    <t>他に分類され
ない親族世帯</t>
  </si>
  <si>
    <t>夫婦，子供とひとり親から成る
世帯</t>
  </si>
  <si>
    <t>　主世帯</t>
  </si>
  <si>
    <t>　間借り</t>
  </si>
  <si>
    <t>０ ～ 19</t>
  </si>
  <si>
    <t>20　～　29</t>
  </si>
  <si>
    <t>30　～　39</t>
  </si>
  <si>
    <t>40　～　49</t>
  </si>
  <si>
    <t>50　～　59</t>
  </si>
  <si>
    <t>60　～　69</t>
  </si>
  <si>
    <t>70　～　79</t>
  </si>
  <si>
    <t>80　～　89</t>
  </si>
  <si>
    <t>90　～　99</t>
  </si>
  <si>
    <t>100　～ 119</t>
  </si>
  <si>
    <t>120   ～  149</t>
  </si>
  <si>
    <t>150   ～  199</t>
  </si>
  <si>
    <t>200   ～  249</t>
  </si>
  <si>
    <t>250㎡</t>
  </si>
  <si>
    <t>夫婦のみの
世帯</t>
  </si>
  <si>
    <t>夫婦と子供
から成る世帯</t>
  </si>
  <si>
    <t>男親と子供
から成る世帯</t>
  </si>
  <si>
    <t>女親と子供
から成る世帯</t>
  </si>
  <si>
    <t>夫婦と両親
から成る世帯</t>
  </si>
  <si>
    <t>夫婦，子供と
両親から成る
世帯</t>
  </si>
  <si>
    <t>夫婦，子供と
ひとり親
から成る世帯</t>
  </si>
  <si>
    <t>夫婦,子供,親と他の親族
から成る世帯</t>
  </si>
  <si>
    <t>兄弟姉妹のみから成る世帯</t>
  </si>
  <si>
    <t>他に分類され
ない親族世帯</t>
  </si>
  <si>
    <t>１世帯当たり親族人員</t>
  </si>
  <si>
    <t>６歳未満親族のいる一般世帯</t>
  </si>
  <si>
    <t>　世帯数</t>
  </si>
  <si>
    <t>　世帯人員</t>
  </si>
  <si>
    <t>　６歳未満親族人員</t>
  </si>
  <si>
    <t>18歳未満親族のいる一般世帯</t>
  </si>
  <si>
    <t>　18歳未満親族人員</t>
  </si>
  <si>
    <t>親族のみから成る一般世帯</t>
  </si>
  <si>
    <t>　世帯数</t>
  </si>
  <si>
    <t>　世帯人員</t>
  </si>
  <si>
    <t>夫婦，子供と両親
から成る世帯</t>
  </si>
  <si>
    <t>夫婦，子供と
ひとり親
から成る世帯</t>
  </si>
  <si>
    <t>夫婦,子供,親と他の親族
から成る世帯</t>
  </si>
  <si>
    <t>兄弟姉妹のみから成る世帯</t>
  </si>
  <si>
    <t>他に分類され
ない親族世帯</t>
  </si>
  <si>
    <t>　親族人員が１人</t>
  </si>
  <si>
    <t>　　　　　　２</t>
  </si>
  <si>
    <t>　　　　　　３</t>
  </si>
  <si>
    <t>　　　　　　４</t>
  </si>
  <si>
    <t>　　　　　　５</t>
  </si>
  <si>
    <t>　　　　　　６</t>
  </si>
  <si>
    <t>15階建以上</t>
  </si>
  <si>
    <t>公営・都市機構・公社の借家</t>
  </si>
  <si>
    <t>公営・都市機構・公社の借家</t>
  </si>
  <si>
    <t>公営･都市機構･公社の借家</t>
  </si>
  <si>
    <t>公営･都市機構･公社の借家</t>
  </si>
  <si>
    <t>公営・都市機構・公社の借家</t>
  </si>
  <si>
    <t>第７表　国籍（１１区分），男女別外国人数</t>
  </si>
  <si>
    <t>（３世代世帯並びに75歳以上・85歳以上親族のいる一般世帯特掲）</t>
  </si>
  <si>
    <t>第１表　人口（男女別）及び世帯数（現在市域）</t>
  </si>
  <si>
    <t>第33表　親族人員（７区分）別一般世帯数，一般世帯人員及び親族人員
       （６歳未満・18歳未満親族のいる一般世帯特掲）　＜ＤＩＤ＞</t>
  </si>
  <si>
    <t>第32表　世帯人員（10区分）別一般世帯数，一般世帯人員及び１世帯当たり人員　＜ＤＩＤ＞</t>
  </si>
  <si>
    <t>第29表　人口及び世帯数（現在市域）　＜ＤＩＤ＞</t>
  </si>
  <si>
    <t>　　　　　65歳以上親族人員，１世帯当たり人員，１世帯当たり延べ面積及び１人当たり延べ面積</t>
  </si>
  <si>
    <t>第21表　世帯の家族類型（22区分）別65歳以上親族のいる一般世帯数，一般世帯人員及び65歳以上親族人員</t>
  </si>
  <si>
    <t>第20表　親族人員（７区分）別65歳以上親族のいる一般世帯数，一般世帯人員及び65歳以上親族人員</t>
  </si>
  <si>
    <t>第19表　世帯の家族類型（16区分），延べ面積（14区分）別主世帯数及び主世帯人員</t>
  </si>
  <si>
    <t>第15表　世帯の家族類型（16区分），住宅の所有の関係（５区分）別住宅に住む一般世帯数及び一般世帯人員</t>
  </si>
  <si>
    <t>第14表　住居の種類・住宅の所有の関係（６区分）別一般世帯数，一般世帯人員，　　　
　　　　１世帯当たり人員,１世帯当たり延べ面積及び１人当たり延べ面積</t>
  </si>
  <si>
    <t>第13表　施設等の世帯の種類（６区分），世帯人員（４区分）別施設等の世帯数及び施設等の世帯人員</t>
  </si>
  <si>
    <t>（３世代世帯，間借り・下宿などの単身者及び会社などの独身寮の単身者特掲）</t>
  </si>
  <si>
    <t>第11表　世帯の家族類型（16区分），世帯主の年齢（５歳階級）別一般世帯数，一般世帯人員及び親族人員</t>
  </si>
  <si>
    <t>第10表　世帯の家族類型（16区分），親族人員（７区分）別一般世帯数，一般世帯人員及び親族人員</t>
  </si>
  <si>
    <t>第９表　親族人員（７区分）別一般世帯数，一般世帯人員及び
　　　　親族人員（６歳未満・18歳未満親族のいる一般世帯特掲）</t>
  </si>
  <si>
    <t>第８表　世帯人員（10区分）別一般世帯数，一般世帯人員及び１世帯当たり人員</t>
  </si>
  <si>
    <t>　1)無国籍及び国名「不詳」を含む。</t>
  </si>
  <si>
    <t>　　　１世帯当たり延べ面積及び１人当たり延べ面積　＜ＤＩＤ＞</t>
  </si>
  <si>
    <t>（３世代世帯、間借り・下宿などの単身者及び会社などの独身寮の単身者特掲）</t>
  </si>
  <si>
    <t>第17表　延べ面積（14区分），住宅の所有の関係（５区分）別
住宅に住む一般世帯数及び一般世帯人員</t>
  </si>
  <si>
    <t>住宅の建て方
（8区分）</t>
  </si>
  <si>
    <t>第18表　延べ面積（14区分），住宅の建て方（６区分）別
        住宅に住む主世帯数及び主世帯人員</t>
  </si>
  <si>
    <t>世帯主の年齢
（５歳階級）</t>
  </si>
  <si>
    <t>　親  族  世  帯</t>
  </si>
  <si>
    <t>　そ の 他 の 親 族 世 帯</t>
  </si>
  <si>
    <t>住居の種類・住宅の　
所有の関係（６区分）</t>
  </si>
  <si>
    <t>公営・
都市機構・
公社の借家</t>
  </si>
  <si>
    <t>85　～　89</t>
  </si>
  <si>
    <t>90　～　94</t>
  </si>
  <si>
    <t>95　～　99</t>
  </si>
  <si>
    <r>
      <t>1</t>
    </r>
    <r>
      <rPr>
        <sz val="10"/>
        <rFont val="明朝"/>
        <family val="1"/>
      </rPr>
      <t>00</t>
    </r>
    <r>
      <rPr>
        <sz val="10"/>
        <rFont val="明朝"/>
        <family val="1"/>
      </rPr>
      <t>歳以上</t>
    </r>
  </si>
  <si>
    <t xml:space="preserve">  Ⅰ</t>
  </si>
  <si>
    <t xml:space="preserve">  Ⅱ</t>
  </si>
  <si>
    <t xml:space="preserve">  Ⅲ</t>
  </si>
  <si>
    <t>　Ⅳ</t>
  </si>
  <si>
    <t>注)　平成17年10月１日の市域である。</t>
  </si>
  <si>
    <t xml:space="preserve">         夫婦とも65歳以上の高齢夫婦世帯，住宅に住むいずれかが65歳以上の夫婦のみの世帯及び</t>
  </si>
  <si>
    <t>第28表　住宅の建て方（８区分）別住宅に住む高齢夫婦主世帯数及び１人当たり延べ面積（住宅に住む</t>
  </si>
  <si>
    <t>　　　　１世帯当たり人員，１世帯当たり延べ面積及び１人当たり延べ面積（世帯が住んでいる階特掲）</t>
  </si>
  <si>
    <t>第22表　年齢（５歳階級），男女別高齢単身者数（60歳以上の単身者及び高齢者1人</t>
  </si>
  <si>
    <t xml:space="preserve">         と未婚の18歳未満の者から成る世帯特掲）</t>
  </si>
  <si>
    <t>65～69</t>
  </si>
  <si>
    <r>
      <t>妻が6</t>
    </r>
    <r>
      <rPr>
        <sz val="10"/>
        <rFont val="明朝"/>
        <family val="1"/>
      </rPr>
      <t>0</t>
    </r>
    <r>
      <rPr>
        <sz val="10"/>
        <rFont val="明朝"/>
        <family val="1"/>
      </rPr>
      <t>歳以上</t>
    </r>
  </si>
  <si>
    <t>（別掲）</t>
  </si>
  <si>
    <t>妻　　　が
60歳未満</t>
  </si>
  <si>
    <t>（別掲）</t>
  </si>
  <si>
    <t>高齢夫婦と未婚の18歳未満の者から成る世帯</t>
  </si>
  <si>
    <t>第23表　夫の年齢（５歳階級），妻の年齢（５歳階級）別高齢夫婦世帯数 （妻が60歳未満，</t>
  </si>
  <si>
    <t>（再掲）世帯が住んでいる階</t>
  </si>
  <si>
    <t>第16表　住宅の建て方（８区分），住宅の所有の関係（５区分）別住宅に住む一般世帯数，一般世帯人員，１世帯当たり人員，
　　　　１世帯当たり延べ面積及び１人当たり延べ面積（世帯が住んでいる階特掲）</t>
  </si>
  <si>
    <t>（再掲）
３世代
世帯</t>
  </si>
  <si>
    <t xml:space="preserve">        　高齢夫婦と未婚の18歳未満の者から成る世帯及び夫が65歳未満特掲）</t>
  </si>
  <si>
    <t xml:space="preserve">         住宅に住むいずれかが60歳以上の夫婦のみの世帯並びに世帯が住んでいる階特掲）</t>
  </si>
  <si>
    <t>（６歳未満・18歳未満親族のいる一般世帯、親族のみから成る一般世帯及び３世代世帯特掲）</t>
  </si>
  <si>
    <t>1) 配偶関係「不詳」を含む。</t>
  </si>
  <si>
    <t>増減率</t>
  </si>
  <si>
    <t>増減数</t>
  </si>
  <si>
    <t>　　　　（３世代世帯特掲）</t>
  </si>
  <si>
    <t>　　　　（３世代世帯特掲）</t>
  </si>
  <si>
    <t>1・2階</t>
  </si>
  <si>
    <t>15階以上</t>
  </si>
  <si>
    <t>全市編</t>
  </si>
  <si>
    <t>第1表</t>
  </si>
  <si>
    <t>第2表</t>
  </si>
  <si>
    <t>第3表</t>
  </si>
  <si>
    <t>第4表</t>
  </si>
  <si>
    <t>第5表</t>
  </si>
  <si>
    <t>第6表</t>
  </si>
  <si>
    <t>第7表</t>
  </si>
  <si>
    <t>第8表</t>
  </si>
  <si>
    <t>第9表</t>
  </si>
  <si>
    <t>第10表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</si>
  <si>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</si>
  <si>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</si>
  <si>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</si>
  <si>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</si>
  <si>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</si>
  <si>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</si>
  <si>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</si>
  <si>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</si>
  <si>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第19表</t>
  </si>
  <si>
    <t>第20表</t>
  </si>
  <si>
    <t>第21表</t>
  </si>
  <si>
    <t>第22表</t>
  </si>
  <si>
    <t>第23表</t>
  </si>
  <si>
    <t>第24表</t>
  </si>
  <si>
    <t>第25表</t>
  </si>
  <si>
    <t>第26表</t>
  </si>
  <si>
    <t>第27表</t>
  </si>
  <si>
    <t>第28表</t>
  </si>
  <si>
    <t>人口集中地区編　　</t>
  </si>
  <si>
    <t>第29表</t>
  </si>
  <si>
    <t>第30表</t>
  </si>
  <si>
    <t>第31表</t>
  </si>
  <si>
    <t>第32表</t>
  </si>
  <si>
    <t>第33表</t>
  </si>
  <si>
    <t>第34表</t>
  </si>
  <si>
    <t>別　　表</t>
  </si>
  <si>
    <t>　　　　</t>
  </si>
  <si>
    <t>人口（男女別）及び世帯数（現在市域）</t>
  </si>
  <si>
    <t>年齢（３区分），男女別人口</t>
  </si>
  <si>
    <t>年齢１歳階級，男女別人口　</t>
  </si>
  <si>
    <t>年齢５歳階級，男女別人口</t>
  </si>
  <si>
    <t>配偶関係（４区分），年齢（１歳階級），男女別１５歳以上人口　</t>
  </si>
  <si>
    <t>配偶関係（４区分），年齢（５歳階級），男女別１５歳以上人口　</t>
  </si>
  <si>
    <t>国籍（１１区分），男女別外国人数　</t>
  </si>
  <si>
    <t>世帯人員（１０区分）別一般世帯数，一般世帯人員及び１世帯当たり人員　</t>
  </si>
  <si>
    <t>親族人員（７区分）別一般世帯数，一般世帯人員及び親族人員（６歳未満・１８歳未満親族のいる一般世帯特掲）　</t>
  </si>
  <si>
    <t>世帯の家族類型（１６区分），親族人員（７区分）別一般世帯数，一般世帯人員及び親族人員（６歳未満・１８歳未満親族のいる一般世帯、親族のみから成る一般世帯及び３世代世帯特掲）</t>
  </si>
  <si>
    <t>世帯の家族類型（１６区分），世帯主の年齢（５歳階級）別一般世帯数，一般世帯人員及び親族人員（３世代世帯，間借り・下宿などの単身者及び会社などの独身寮の単身者特掲）</t>
  </si>
  <si>
    <t>世帯人員（２区分），配偶関係（４区分），年齢（各歳），男女別一般世帯人員　</t>
  </si>
  <si>
    <t>施設等の世帯の種類（６区分），世帯人員（４区分）別施設等の世帯数及び施設等の世帯人員</t>
  </si>
  <si>
    <t>住居の種類・住宅の所有の関係（６区分）別一般世帯数，一般世帯人員，１世帯当たり人員，１世帯当たり延べ面積及び１人当たり延べ面積　</t>
  </si>
  <si>
    <t>世帯の家族類型（１６区分），住宅の所有の関係（５区分）別住宅に住む一般世帯数及び一般世帯人員（３世代世帯特掲）</t>
  </si>
  <si>
    <t>住宅の建て方（８区分），住宅の所有の関係（５区分）別住宅に住む一般世帯数，一般世帯人員，１世帯当たり人員，１世帯当たり延べ面積及び１人当たり延べ面積（世帯が住んでいる階特掲）　</t>
  </si>
  <si>
    <t>延べ面積（１４区分），住宅の所有の関係（５区分）別住宅に住む一般世帯数及び一般世帯人員　</t>
  </si>
  <si>
    <t>延べ面積（１４区分），住宅の建て方（６区分）別住宅に住む主世帯数及び主世帯人員　</t>
  </si>
  <si>
    <t>世帯の家族類型（１６区分），延べ面積（１４区分）別主世帯数及び主世帯人員（３世代世帯特掲）</t>
  </si>
  <si>
    <t>親族人員（７区分）別６５歳以上親族のいる一般世帯数，一般世帯人員及び６５歳以上親族人員</t>
  </si>
  <si>
    <t>世帯の家族類型（２２区分）別６５歳以上親族のいる一般世帯数，一般世帯人員及び６５歳以上親族人員（３世代世帯並びに７５歳以上・８５歳以上親族のいる一般世帯特掲）　</t>
  </si>
  <si>
    <t>年齢（５歳階級），男女別高齢単身者数（６０歳以上の単身者及び高齢者１人と未婚の１８歳未満の者から成る世帯特掲）　</t>
  </si>
  <si>
    <t>夫の年齢（５歳階級），妻の年齢（５歳階級）別高齢夫婦世帯数（妻が６０歳未満，高齢夫婦と未婚の１８歳未満の者から成る世帯及び夫が６５歳未満特掲）</t>
  </si>
  <si>
    <t>住居の種類・住宅の所有の関係（６区分）別６５歳以上親族のいる一般世帯数，一般世帯人員，６５歳以上親族人員，１世帯当たり人員，１世帯当たり延べ面積及び１人当たり延べ面積　</t>
  </si>
  <si>
    <t>世帯人員（７区分），住宅の所有の関係（５区分）別住宅に住む６５歳以上親族のいる一般世帯数　</t>
  </si>
  <si>
    <t>延べ面積（１４区分），住宅の所有の関係（５区分）別住宅に住む６５歳以上親族のいる一般世帯数　</t>
  </si>
  <si>
    <t>住宅の建て方（６区分）別住宅に住む６５歳以上親族のいる主世帯数，主世帯人員，６５歳以上親族人員，１世帯当たり人員，１世帯当たり延べ面積及び１人当たり延べ面積（世帯が住んでいる階特掲）</t>
  </si>
  <si>
    <t>住宅の建て方（８区分）別住宅に住む高齢夫婦主世帯数及び１人当たり延べ面積（住宅に住む夫婦とも６５歳以上の高齢夫婦世帯，住宅に住むいずれかが６５歳以上の夫婦のみの世帯及び住宅に住むいずれかが６０歳以上の夫婦のみの世帯並びに世帯が住んでいる階特掲）　</t>
  </si>
  <si>
    <t>人口及び世帯数（現在市域）＜ＤＩＤ＞　</t>
  </si>
  <si>
    <t>年齢（３区分），男女別人口　＜ＤＩＤ＞　</t>
  </si>
  <si>
    <t>年齢１歳階級，男女別人口　＜ＤＩＤ＞　</t>
  </si>
  <si>
    <t>世帯人員（１０区分）別一般世帯数，一般世帯人員及び１世帯当たり人員＜ＤＩＤ＞　</t>
  </si>
  <si>
    <t>親族人員（７区分）別一般世帯数，一般世帯人員及び親族人員（６歳未満・１８歳未満親族のいる一般世帯特掲＜ＤＩＤ＞　</t>
  </si>
  <si>
    <t>住居の種類・住宅の所有の関係（６区分）別一般世帯数，一般世帯人員，１世帯当たり人員１世帯当たり延べ面積及び１人当たり延べ面積　＜ＤＩＤ＞　</t>
  </si>
  <si>
    <t>石川県内市町の人口　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</si>
</sst>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\ ##0.0;\-#\ ##0.0"/>
    <numFmt numFmtId="178" formatCode="#\ ##0;&quot;△&quot;??\ ##0"/>
    <numFmt numFmtId="179" formatCode="#\ ##0.0;&quot;△&quot;?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\ ##0\ ;&quot;△&quot;??\ ##0\ ;&quot;－ &quot;"/>
    <numFmt numFmtId="184" formatCode="#\ ##0.0\ ;&quot;△&quot;??\ ##0.0\ ;&quot;－ &quot;"/>
    <numFmt numFmtId="185" formatCode="#\ ##0.00\ ;&quot;△&quot;??\ ##0.00\ ;&quot;－ &quot;"/>
    <numFmt numFmtId="186" formatCode="#\ ##0\ "/>
    <numFmt numFmtId="187" formatCode="#,##0.0\ "/>
    <numFmt numFmtId="188" formatCode="#\ ##0\ ;&quot;△&quot;#\ ##0\ ;&quot;－ &quot;"/>
    <numFmt numFmtId="189" formatCode="#\ ##0.0\ ;;&quot;－ &quot;"/>
    <numFmt numFmtId="190" formatCode="###\ ##0\ "/>
    <numFmt numFmtId="191" formatCode="#\ ##0.00\ "/>
    <numFmt numFmtId="192" formatCode="#\ ##0\ ;\-#\ ##0\ ;&quot;－ &quot;\ "/>
    <numFmt numFmtId="193" formatCode="#\ ##0\ ;\-#\ ##0\ ;\-\ "/>
    <numFmt numFmtId="194" formatCode="#\ ###.00\ "/>
    <numFmt numFmtId="195" formatCode="#\ ##0;\-#\ ##0;\-"/>
    <numFmt numFmtId="196" formatCode="#\ ##0\ ;&quot;△ &quot;#\ ##0\ ;&quot;－ &quot;"/>
    <numFmt numFmtId="197" formatCode="#\ ##0\ ;\-#\ ##0\ ;\-"/>
    <numFmt numFmtId="198" formatCode="#\ ##0.00\ ;&quot;△ &quot;#\ ##0.00\ ;&quot;－ &quot;"/>
    <numFmt numFmtId="199" formatCode="#,##0.0\ ;&quot;△ &quot;#,##0.0\ ;&quot;－ &quot;"/>
    <numFmt numFmtId="200" formatCode="#\ ##0\ ;\-#\ ##0\ ;&quot;－ &quot;"/>
    <numFmt numFmtId="201" formatCode="#\ ##0.0\ ;&quot;△ &quot;#\ ##0.0\ ;&quot;－ &quot;"/>
    <numFmt numFmtId="202" formatCode="\ ###,###,###,##0;&quot;-&quot;###,###,###,##0"/>
    <numFmt numFmtId="203" formatCode="###\ ##0\ ;;&quot;- &quot;"/>
    <numFmt numFmtId="204" formatCode="#,##0.00\ ;\-#,##0.00\ ;\-\ "/>
    <numFmt numFmtId="205" formatCode="#,##0.0\ ;\-#,##0.0\ ;\-\ "/>
    <numFmt numFmtId="206" formatCode="#\ ##0.00"/>
    <numFmt numFmtId="207" formatCode="#\ ##0.0;\-#\ ##00;\-"/>
    <numFmt numFmtId="208" formatCode="#\ ##0.0\ ;&quot;- &quot;;@\ "/>
    <numFmt numFmtId="209" formatCode="###\ ##0\ ;;&quot;- &quot;;@\ "/>
    <numFmt numFmtId="210" formatCode="#\ ##0.00\ ;&quot;- &quot;;@\ "/>
    <numFmt numFmtId="211" formatCode="0.0"/>
    <numFmt numFmtId="212" formatCode="0.0\ "/>
    <numFmt numFmtId="213" formatCode="#\ ##0.00\ ;&quot;△&quot;#\ ##0.00\ ;&quot;－ &quot;"/>
    <numFmt numFmtId="214" formatCode="#\ ###\ ##0\ ;&quot;△&quot;#\ ###\ ##0\ ;&quot;- &quot;"/>
    <numFmt numFmtId="215" formatCode="#,##0.0\ ;&quot;△&quot;#\ ##0.0\ ;&quot;- &quot;"/>
    <numFmt numFmtId="216" formatCode="#,##0.00\ ;&quot;△&quot;#\ ##0.00\ ;&quot;- &quot;"/>
    <numFmt numFmtId="217" formatCode="###,##0;&quot;-&quot;##,##0"/>
    <numFmt numFmtId="218" formatCode="###,###,##0;&quot;-&quot;##,###,##0"/>
    <numFmt numFmtId="219" formatCode="#\ ##0"/>
    <numFmt numFmtId="220" formatCode="##,###,###,##0;&quot;-&quot;#,###,###,##0"/>
    <numFmt numFmtId="221" formatCode="###,##0.00;&quot;-&quot;##,##0.00"/>
    <numFmt numFmtId="222" formatCode="##,###,###,###,##0;&quot;-&quot;#,###,###,###,##0"/>
    <numFmt numFmtId="223" formatCode="###,###,###,###,##0;&quot;-&quot;##,###,###,###,##0"/>
  </numFmts>
  <fonts count="83">
    <font>
      <sz val="10"/>
      <name val="明朝"/>
      <family val="1"/>
    </font>
    <font>
      <sz val="6"/>
      <name val="明朝"/>
      <family val="3"/>
    </font>
    <font>
      <sz val="10"/>
      <color indexed="12"/>
      <name val="明朝"/>
      <family val="3"/>
    </font>
    <font>
      <b/>
      <sz val="12"/>
      <name val="HG丸ｺﾞｼｯｸM-PRO"/>
      <family val="3"/>
    </font>
    <font>
      <sz val="8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vertAlign val="superscript"/>
      <sz val="8"/>
      <name val="明朝"/>
      <family val="1"/>
    </font>
    <font>
      <b/>
      <sz val="11"/>
      <name val="HG丸ｺﾞｼｯｸM-PRO"/>
      <family val="3"/>
    </font>
    <font>
      <sz val="10"/>
      <name val="ｺﾞｼｯｸ"/>
      <family val="3"/>
    </font>
    <font>
      <sz val="10"/>
      <color indexed="12"/>
      <name val="ｺﾞｼｯｸ"/>
      <family val="3"/>
    </font>
    <font>
      <sz val="9"/>
      <name val="明朝"/>
      <family val="1"/>
    </font>
    <font>
      <sz val="9"/>
      <name val="ｺﾞｼｯｸ"/>
      <family val="3"/>
    </font>
    <font>
      <sz val="9"/>
      <color indexed="12"/>
      <name val="ｺﾞｼｯｸ"/>
      <family val="3"/>
    </font>
    <font>
      <sz val="9"/>
      <color indexed="12"/>
      <name val="明朝"/>
      <family val="3"/>
    </font>
    <font>
      <sz val="11"/>
      <name val="明朝"/>
      <family val="1"/>
    </font>
    <font>
      <sz val="11"/>
      <name val="ｺﾞｼｯｸ"/>
      <family val="3"/>
    </font>
    <font>
      <b/>
      <sz val="9"/>
      <name val="HG丸ｺﾞｼｯｸM-PRO"/>
      <family val="3"/>
    </font>
    <font>
      <b/>
      <sz val="9"/>
      <name val="明朝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sz val="10"/>
      <name val="明朝"/>
      <family val="1"/>
    </font>
    <font>
      <sz val="10"/>
      <name val="HG丸ｺﾞｼｯｸM-PRO"/>
      <family val="3"/>
    </font>
    <font>
      <sz val="10.5"/>
      <name val="明朝"/>
      <family val="3"/>
    </font>
    <font>
      <sz val="8"/>
      <name val="ｺﾞｼｯｸ"/>
      <family val="3"/>
    </font>
    <font>
      <sz val="8"/>
      <color indexed="12"/>
      <name val="ｺﾞｼｯｸ"/>
      <family val="3"/>
    </font>
    <font>
      <sz val="8"/>
      <color indexed="12"/>
      <name val="明朝"/>
      <family val="1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8"/>
      <name val="HG丸ｺﾞｼｯｸM-PRO"/>
      <family val="3"/>
    </font>
    <font>
      <sz val="8"/>
      <color indexed="8"/>
      <name val="明朝"/>
      <family val="1"/>
    </font>
    <font>
      <b/>
      <sz val="12"/>
      <name val="ＭＳ ゴシック"/>
      <family val="3"/>
    </font>
    <font>
      <sz val="12"/>
      <name val="HG丸ｺﾞｼｯｸM-PRO"/>
      <family val="3"/>
    </font>
    <font>
      <sz val="9"/>
      <name val="ＭＳ 明朝"/>
      <family val="1"/>
    </font>
    <font>
      <b/>
      <sz val="8"/>
      <color indexed="8"/>
      <name val="明朝"/>
      <family val="1"/>
    </font>
    <font>
      <sz val="8"/>
      <name val="ＭＳ ゴシック"/>
      <family val="3"/>
    </font>
    <font>
      <sz val="9"/>
      <color indexed="10"/>
      <name val="ｺﾞｼｯｸ"/>
      <family val="3"/>
    </font>
    <font>
      <sz val="9"/>
      <color indexed="10"/>
      <name val="明朝"/>
      <family val="3"/>
    </font>
    <font>
      <sz val="6"/>
      <name val="ＭＳ Ｐゴシック"/>
      <family val="3"/>
    </font>
    <font>
      <b/>
      <sz val="9"/>
      <color indexed="12"/>
      <name val="HG丸ｺﾞｼｯｸM-PRO"/>
      <family val="3"/>
    </font>
    <font>
      <sz val="8"/>
      <name val="ＭＳ Ｐゴシック"/>
      <family val="3"/>
    </font>
    <font>
      <sz val="7"/>
      <color indexed="8"/>
      <name val="ｺﾞｼｯｸ"/>
      <family val="3"/>
    </font>
    <font>
      <sz val="7"/>
      <name val="ｺﾞｼｯｸ"/>
      <family val="3"/>
    </font>
    <font>
      <sz val="7"/>
      <color indexed="8"/>
      <name val="明朝"/>
      <family val="1"/>
    </font>
    <font>
      <sz val="7"/>
      <name val="明朝"/>
      <family val="1"/>
    </font>
    <font>
      <sz val="7"/>
      <color indexed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13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83" fontId="0" fillId="0" borderId="0" xfId="0" applyNumberFormat="1" applyFont="1" applyAlignment="1">
      <alignment vertical="center"/>
    </xf>
    <xf numFmtId="183" fontId="0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183" fontId="0" fillId="0" borderId="13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horizontal="right" vertical="center"/>
    </xf>
    <xf numFmtId="183" fontId="0" fillId="0" borderId="15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15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184" fontId="2" fillId="0" borderId="0" xfId="0" applyNumberFormat="1" applyFont="1" applyAlignment="1">
      <alignment vertical="center"/>
    </xf>
    <xf numFmtId="184" fontId="0" fillId="0" borderId="12" xfId="0" applyNumberFormat="1" applyFont="1" applyBorder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13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5" fontId="0" fillId="0" borderId="0" xfId="0" applyNumberFormat="1" applyFont="1" applyAlignment="1">
      <alignment vertical="center"/>
    </xf>
    <xf numFmtId="185" fontId="0" fillId="0" borderId="17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vertical="center"/>
    </xf>
    <xf numFmtId="185" fontId="0" fillId="0" borderId="12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86" fontId="10" fillId="0" borderId="22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186" fontId="10" fillId="0" borderId="10" xfId="0" applyNumberFormat="1" applyFont="1" applyBorder="1" applyAlignment="1">
      <alignment vertical="center"/>
    </xf>
    <xf numFmtId="186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6" fontId="2" fillId="0" borderId="22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0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86" fontId="2" fillId="0" borderId="25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186" fontId="0" fillId="0" borderId="24" xfId="0" applyNumberFormat="1" applyFont="1" applyBorder="1" applyAlignment="1">
      <alignment vertical="center"/>
    </xf>
    <xf numFmtId="186" fontId="2" fillId="0" borderId="2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87" fontId="2" fillId="0" borderId="22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88" fontId="11" fillId="0" borderId="0" xfId="0" applyNumberFormat="1" applyFont="1" applyAlignment="1">
      <alignment vertical="center"/>
    </xf>
    <xf numFmtId="188" fontId="11" fillId="0" borderId="0" xfId="0" applyNumberFormat="1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8" fontId="11" fillId="0" borderId="18" xfId="0" applyNumberFormat="1" applyFont="1" applyBorder="1" applyAlignment="1">
      <alignment horizontal="center" vertical="center"/>
    </xf>
    <xf numFmtId="188" fontId="11" fillId="0" borderId="19" xfId="0" applyNumberFormat="1" applyFont="1" applyBorder="1" applyAlignment="1">
      <alignment horizontal="center" vertical="center"/>
    </xf>
    <xf numFmtId="188" fontId="11" fillId="0" borderId="20" xfId="0" applyNumberFormat="1" applyFont="1" applyBorder="1" applyAlignment="1">
      <alignment horizontal="center" vertical="center"/>
    </xf>
    <xf numFmtId="188" fontId="11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8" fontId="11" fillId="0" borderId="22" xfId="0" applyNumberFormat="1" applyFont="1" applyBorder="1" applyAlignment="1">
      <alignment horizontal="center" vertical="center"/>
    </xf>
    <xf numFmtId="188" fontId="11" fillId="0" borderId="0" xfId="0" applyNumberFormat="1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188" fontId="13" fillId="0" borderId="22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vertical="center"/>
    </xf>
    <xf numFmtId="188" fontId="13" fillId="0" borderId="10" xfId="0" applyNumberFormat="1" applyFont="1" applyBorder="1" applyAlignment="1">
      <alignment vertical="center"/>
    </xf>
    <xf numFmtId="188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8" fontId="12" fillId="0" borderId="22" xfId="0" applyNumberFormat="1" applyFont="1" applyBorder="1" applyAlignment="1">
      <alignment vertical="center"/>
    </xf>
    <xf numFmtId="188" fontId="12" fillId="0" borderId="0" xfId="0" applyNumberFormat="1" applyFont="1" applyBorder="1" applyAlignment="1">
      <alignment vertical="center"/>
    </xf>
    <xf numFmtId="188" fontId="12" fillId="0" borderId="1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88" fontId="11" fillId="0" borderId="22" xfId="0" applyNumberFormat="1" applyFont="1" applyBorder="1" applyAlignment="1">
      <alignment vertical="center"/>
    </xf>
    <xf numFmtId="188" fontId="11" fillId="0" borderId="10" xfId="0" applyNumberFormat="1" applyFont="1" applyBorder="1" applyAlignment="1">
      <alignment vertical="center"/>
    </xf>
    <xf numFmtId="188" fontId="14" fillId="0" borderId="22" xfId="0" applyNumberFormat="1" applyFont="1" applyBorder="1" applyAlignment="1">
      <alignment vertical="center"/>
    </xf>
    <xf numFmtId="188" fontId="14" fillId="0" borderId="0" xfId="0" applyNumberFormat="1" applyFont="1" applyAlignment="1">
      <alignment vertical="center"/>
    </xf>
    <xf numFmtId="0" fontId="11" fillId="0" borderId="11" xfId="0" applyFont="1" applyBorder="1" applyAlignment="1">
      <alignment vertical="center"/>
    </xf>
    <xf numFmtId="188" fontId="11" fillId="0" borderId="26" xfId="0" applyNumberFormat="1" applyFont="1" applyBorder="1" applyAlignment="1">
      <alignment vertical="center"/>
    </xf>
    <xf numFmtId="188" fontId="11" fillId="0" borderId="12" xfId="0" applyNumberFormat="1" applyFont="1" applyBorder="1" applyAlignment="1">
      <alignment vertical="center"/>
    </xf>
    <xf numFmtId="188" fontId="11" fillId="0" borderId="11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center" vertical="center"/>
    </xf>
    <xf numFmtId="189" fontId="11" fillId="0" borderId="11" xfId="0" applyNumberFormat="1" applyFont="1" applyBorder="1" applyAlignment="1">
      <alignment vertical="center"/>
    </xf>
    <xf numFmtId="189" fontId="11" fillId="0" borderId="26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vertical="center"/>
    </xf>
    <xf numFmtId="189" fontId="1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88" fontId="0" fillId="0" borderId="0" xfId="0" applyNumberFormat="1" applyFont="1" applyAlignment="1">
      <alignment vertical="center"/>
    </xf>
    <xf numFmtId="188" fontId="0" fillId="0" borderId="0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88" fontId="0" fillId="0" borderId="18" xfId="0" applyNumberFormat="1" applyFont="1" applyBorder="1" applyAlignment="1">
      <alignment horizontal="center" vertical="center"/>
    </xf>
    <xf numFmtId="188" fontId="0" fillId="0" borderId="28" xfId="0" applyNumberFormat="1" applyFont="1" applyBorder="1" applyAlignment="1">
      <alignment horizontal="center"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19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8" fontId="0" fillId="0" borderId="29" xfId="0" applyNumberFormat="1" applyFont="1" applyBorder="1" applyAlignment="1">
      <alignment horizontal="center" vertical="center"/>
    </xf>
    <xf numFmtId="188" fontId="0" fillId="0" borderId="30" xfId="0" applyNumberFormat="1" applyFont="1" applyBorder="1" applyAlignment="1">
      <alignment horizontal="center" vertical="center"/>
    </xf>
    <xf numFmtId="188" fontId="0" fillId="0" borderId="2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88" fontId="10" fillId="0" borderId="22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 vertical="center"/>
    </xf>
    <xf numFmtId="188" fontId="10" fillId="0" borderId="10" xfId="0" applyNumberFormat="1" applyFont="1" applyBorder="1" applyAlignment="1">
      <alignment vertical="center"/>
    </xf>
    <xf numFmtId="188" fontId="9" fillId="0" borderId="22" xfId="0" applyNumberFormat="1" applyFont="1" applyBorder="1" applyAlignment="1">
      <alignment vertical="center"/>
    </xf>
    <xf numFmtId="188" fontId="9" fillId="0" borderId="0" xfId="0" applyNumberFormat="1" applyFont="1" applyBorder="1" applyAlignment="1">
      <alignment vertical="center"/>
    </xf>
    <xf numFmtId="188" fontId="9" fillId="0" borderId="10" xfId="0" applyNumberFormat="1" applyFont="1" applyBorder="1" applyAlignment="1">
      <alignment vertical="center"/>
    </xf>
    <xf numFmtId="188" fontId="0" fillId="0" borderId="22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88" fontId="0" fillId="0" borderId="26" xfId="0" applyNumberFormat="1" applyFont="1" applyBorder="1" applyAlignment="1">
      <alignment vertical="center"/>
    </xf>
    <xf numFmtId="188" fontId="0" fillId="0" borderId="12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88" fontId="15" fillId="0" borderId="0" xfId="0" applyNumberFormat="1" applyFont="1" applyAlignment="1">
      <alignment vertical="center"/>
    </xf>
    <xf numFmtId="0" fontId="16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88" fontId="17" fillId="0" borderId="0" xfId="0" applyNumberFormat="1" applyFont="1" applyBorder="1" applyAlignment="1">
      <alignment horizontal="distributed" vertical="center"/>
    </xf>
    <xf numFmtId="188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8" fontId="19" fillId="0" borderId="10" xfId="0" applyNumberFormat="1" applyFont="1" applyBorder="1" applyAlignment="1">
      <alignment horizontal="distributed" vertical="center"/>
    </xf>
    <xf numFmtId="188" fontId="19" fillId="0" borderId="22" xfId="0" applyNumberFormat="1" applyFont="1" applyBorder="1" applyAlignment="1">
      <alignment horizontal="distributed" vertical="center"/>
    </xf>
    <xf numFmtId="188" fontId="19" fillId="0" borderId="0" xfId="0" applyNumberFormat="1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188" fontId="1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88" fontId="14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vertical="center"/>
    </xf>
    <xf numFmtId="188" fontId="20" fillId="0" borderId="0" xfId="0" applyNumberFormat="1" applyFont="1" applyBorder="1" applyAlignment="1">
      <alignment horizontal="distributed" vertical="center"/>
    </xf>
    <xf numFmtId="18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8" fontId="22" fillId="0" borderId="31" xfId="0" applyNumberFormat="1" applyFont="1" applyBorder="1" applyAlignment="1">
      <alignment horizontal="distributed" vertical="center"/>
    </xf>
    <xf numFmtId="188" fontId="22" fillId="0" borderId="22" xfId="0" applyNumberFormat="1" applyFont="1" applyBorder="1" applyAlignment="1">
      <alignment horizontal="distributed" vertical="center"/>
    </xf>
    <xf numFmtId="188" fontId="22" fillId="0" borderId="0" xfId="0" applyNumberFormat="1" applyFont="1" applyBorder="1" applyAlignment="1">
      <alignment horizontal="distributed" vertical="center"/>
    </xf>
    <xf numFmtId="188" fontId="22" fillId="0" borderId="10" xfId="0" applyNumberFormat="1" applyFont="1" applyBorder="1" applyAlignment="1">
      <alignment horizontal="distributed" vertical="center"/>
    </xf>
    <xf numFmtId="188" fontId="10" fillId="0" borderId="31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0" xfId="0" applyNumberFormat="1" applyFont="1" applyAlignment="1">
      <alignment vertical="center"/>
    </xf>
    <xf numFmtId="188" fontId="2" fillId="0" borderId="31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8" fontId="0" fillId="0" borderId="32" xfId="0" applyNumberFormat="1" applyFont="1" applyBorder="1" applyAlignment="1">
      <alignment vertical="center"/>
    </xf>
    <xf numFmtId="186" fontId="0" fillId="0" borderId="1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0" fontId="23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186" fontId="0" fillId="0" borderId="33" xfId="0" applyNumberFormat="1" applyBorder="1" applyAlignment="1">
      <alignment horizontal="center" vertical="center"/>
    </xf>
    <xf numFmtId="186" fontId="0" fillId="0" borderId="3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86" fontId="0" fillId="0" borderId="35" xfId="0" applyNumberForma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6" fontId="10" fillId="0" borderId="33" xfId="0" applyNumberFormat="1" applyFont="1" applyBorder="1" applyAlignment="1">
      <alignment vertical="center"/>
    </xf>
    <xf numFmtId="186" fontId="10" fillId="0" borderId="36" xfId="0" applyNumberFormat="1" applyFont="1" applyBorder="1" applyAlignment="1">
      <alignment vertical="center"/>
    </xf>
    <xf numFmtId="186" fontId="10" fillId="0" borderId="30" xfId="0" applyNumberFormat="1" applyFont="1" applyBorder="1" applyAlignment="1">
      <alignment vertical="center"/>
    </xf>
    <xf numFmtId="186" fontId="0" fillId="0" borderId="37" xfId="0" applyNumberFormat="1" applyFont="1" applyBorder="1" applyAlignment="1">
      <alignment vertical="center"/>
    </xf>
    <xf numFmtId="186" fontId="0" fillId="0" borderId="38" xfId="0" applyNumberFormat="1" applyFont="1" applyBorder="1" applyAlignment="1">
      <alignment vertical="center"/>
    </xf>
    <xf numFmtId="186" fontId="0" fillId="0" borderId="35" xfId="0" applyNumberFormat="1" applyFont="1" applyBorder="1" applyAlignment="1">
      <alignment vertical="center"/>
    </xf>
    <xf numFmtId="186" fontId="0" fillId="0" borderId="39" xfId="0" applyNumberFormat="1" applyFont="1" applyBorder="1" applyAlignment="1">
      <alignment vertical="center"/>
    </xf>
    <xf numFmtId="186" fontId="0" fillId="0" borderId="12" xfId="0" applyNumberFormat="1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191" fontId="0" fillId="0" borderId="27" xfId="0" applyNumberFormat="1" applyFont="1" applyBorder="1" applyAlignment="1">
      <alignment horizontal="center" vertical="center"/>
    </xf>
    <xf numFmtId="190" fontId="0" fillId="0" borderId="33" xfId="0" applyNumberFormat="1" applyFont="1" applyBorder="1" applyAlignment="1">
      <alignment horizontal="center" vertical="center"/>
    </xf>
    <xf numFmtId="190" fontId="0" fillId="0" borderId="30" xfId="0" applyNumberFormat="1" applyFont="1" applyBorder="1" applyAlignment="1">
      <alignment horizontal="center" vertical="center"/>
    </xf>
    <xf numFmtId="190" fontId="0" fillId="0" borderId="37" xfId="0" applyNumberFormat="1" applyFont="1" applyBorder="1" applyAlignment="1">
      <alignment horizontal="center" vertical="center" wrapText="1"/>
    </xf>
    <xf numFmtId="191" fontId="0" fillId="0" borderId="10" xfId="0" applyNumberFormat="1" applyFont="1" applyBorder="1" applyAlignment="1">
      <alignment horizontal="center" vertical="center"/>
    </xf>
    <xf numFmtId="190" fontId="0" fillId="0" borderId="37" xfId="0" applyNumberFormat="1" applyFont="1" applyBorder="1" applyAlignment="1">
      <alignment horizontal="center" vertical="center"/>
    </xf>
    <xf numFmtId="190" fontId="0" fillId="0" borderId="0" xfId="0" applyNumberFormat="1" applyFont="1" applyBorder="1" applyAlignment="1">
      <alignment horizontal="center" vertical="center"/>
    </xf>
    <xf numFmtId="190" fontId="11" fillId="0" borderId="28" xfId="0" applyNumberFormat="1" applyFont="1" applyBorder="1" applyAlignment="1">
      <alignment horizontal="center" vertical="center" wrapText="1"/>
    </xf>
    <xf numFmtId="190" fontId="11" fillId="0" borderId="40" xfId="0" applyNumberFormat="1" applyFont="1" applyBorder="1" applyAlignment="1">
      <alignment horizontal="center" vertical="center"/>
    </xf>
    <xf numFmtId="190" fontId="0" fillId="0" borderId="35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vertical="center"/>
    </xf>
    <xf numFmtId="190" fontId="0" fillId="0" borderId="12" xfId="0" applyNumberFormat="1" applyFont="1" applyBorder="1" applyAlignment="1">
      <alignment horizontal="center" vertical="center"/>
    </xf>
    <xf numFmtId="190" fontId="0" fillId="0" borderId="13" xfId="0" applyNumberFormat="1" applyFont="1" applyBorder="1" applyAlignment="1">
      <alignment horizontal="center" vertical="center" wrapText="1"/>
    </xf>
    <xf numFmtId="190" fontId="0" fillId="0" borderId="41" xfId="0" applyNumberFormat="1" applyFont="1" applyBorder="1" applyAlignment="1">
      <alignment horizontal="center" vertical="center"/>
    </xf>
    <xf numFmtId="190" fontId="2" fillId="0" borderId="37" xfId="0" applyNumberFormat="1" applyFont="1" applyBorder="1" applyAlignment="1">
      <alignment vertical="center"/>
    </xf>
    <xf numFmtId="190" fontId="0" fillId="0" borderId="13" xfId="0" applyNumberFormat="1" applyFont="1" applyBorder="1" applyAlignment="1">
      <alignment vertical="center"/>
    </xf>
    <xf numFmtId="190" fontId="0" fillId="0" borderId="41" xfId="0" applyNumberFormat="1" applyFont="1" applyBorder="1" applyAlignment="1">
      <alignment vertical="center"/>
    </xf>
    <xf numFmtId="190" fontId="0" fillId="0" borderId="37" xfId="0" applyNumberFormat="1" applyFont="1" applyBorder="1" applyAlignment="1">
      <alignment vertical="center"/>
    </xf>
    <xf numFmtId="191" fontId="2" fillId="0" borderId="1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90" fontId="0" fillId="0" borderId="35" xfId="0" applyNumberFormat="1" applyFont="1" applyBorder="1" applyAlignment="1">
      <alignment vertical="center"/>
    </xf>
    <xf numFmtId="190" fontId="0" fillId="0" borderId="14" xfId="0" applyNumberFormat="1" applyFont="1" applyBorder="1" applyAlignment="1">
      <alignment vertical="center"/>
    </xf>
    <xf numFmtId="190" fontId="0" fillId="0" borderId="42" xfId="0" applyNumberFormat="1" applyFont="1" applyBorder="1" applyAlignment="1">
      <alignment vertical="center"/>
    </xf>
    <xf numFmtId="191" fontId="0" fillId="0" borderId="11" xfId="0" applyNumberFormat="1" applyFont="1" applyBorder="1" applyAlignment="1">
      <alignment vertical="center"/>
    </xf>
    <xf numFmtId="190" fontId="0" fillId="0" borderId="12" xfId="0" applyNumberFormat="1" applyFont="1" applyBorder="1" applyAlignment="1">
      <alignment vertical="center"/>
    </xf>
    <xf numFmtId="192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1" fillId="0" borderId="30" xfId="0" applyFont="1" applyBorder="1" applyAlignment="1">
      <alignment vertical="center"/>
    </xf>
    <xf numFmtId="192" fontId="11" fillId="0" borderId="43" xfId="0" applyNumberFormat="1" applyFont="1" applyBorder="1" applyAlignment="1">
      <alignment horizontal="center" vertical="center"/>
    </xf>
    <xf numFmtId="192" fontId="11" fillId="0" borderId="12" xfId="0" applyNumberFormat="1" applyFont="1" applyBorder="1" applyAlignment="1">
      <alignment horizontal="center" vertical="center"/>
    </xf>
    <xf numFmtId="192" fontId="11" fillId="0" borderId="37" xfId="0" applyNumberFormat="1" applyFont="1" applyBorder="1" applyAlignment="1">
      <alignment horizontal="center" vertical="center"/>
    </xf>
    <xf numFmtId="192" fontId="11" fillId="0" borderId="0" xfId="0" applyNumberFormat="1" applyFont="1" applyBorder="1" applyAlignment="1">
      <alignment horizontal="distributed" vertical="center"/>
    </xf>
    <xf numFmtId="192" fontId="11" fillId="0" borderId="0" xfId="0" applyNumberFormat="1" applyFont="1" applyBorder="1" applyAlignment="1">
      <alignment horizontal="center" vertical="center"/>
    </xf>
    <xf numFmtId="192" fontId="14" fillId="0" borderId="37" xfId="0" applyNumberFormat="1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192" fontId="11" fillId="0" borderId="37" xfId="0" applyNumberFormat="1" applyFont="1" applyBorder="1" applyAlignment="1">
      <alignment vertical="center"/>
    </xf>
    <xf numFmtId="0" fontId="11" fillId="0" borderId="0" xfId="0" applyFont="1" applyAlignment="1">
      <alignment horizontal="distributed" vertical="center"/>
    </xf>
    <xf numFmtId="192" fontId="11" fillId="0" borderId="35" xfId="0" applyNumberFormat="1" applyFont="1" applyBorder="1" applyAlignment="1">
      <alignment vertical="center"/>
    </xf>
    <xf numFmtId="192" fontId="11" fillId="0" borderId="12" xfId="0" applyNumberFormat="1" applyFont="1" applyBorder="1" applyAlignment="1">
      <alignment vertical="center"/>
    </xf>
    <xf numFmtId="192" fontId="11" fillId="0" borderId="0" xfId="0" applyNumberFormat="1" applyFont="1" applyAlignment="1" quotePrefix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193" fontId="24" fillId="0" borderId="0" xfId="0" applyNumberFormat="1" applyFont="1" applyBorder="1" applyAlignment="1">
      <alignment vertical="center"/>
    </xf>
    <xf numFmtId="193" fontId="24" fillId="0" borderId="10" xfId="0" applyNumberFormat="1" applyFont="1" applyBorder="1" applyAlignment="1">
      <alignment vertical="center"/>
    </xf>
    <xf numFmtId="193" fontId="25" fillId="0" borderId="31" xfId="0" applyNumberFormat="1" applyFont="1" applyBorder="1" applyAlignment="1">
      <alignment vertical="center"/>
    </xf>
    <xf numFmtId="193" fontId="25" fillId="0" borderId="37" xfId="0" applyNumberFormat="1" applyFont="1" applyBorder="1" applyAlignment="1">
      <alignment vertical="center"/>
    </xf>
    <xf numFmtId="193" fontId="25" fillId="0" borderId="0" xfId="0" applyNumberFormat="1" applyFont="1" applyAlignment="1">
      <alignment vertical="center"/>
    </xf>
    <xf numFmtId="193" fontId="25" fillId="0" borderId="44" xfId="0" applyNumberFormat="1" applyFont="1" applyBorder="1" applyAlignment="1">
      <alignment vertical="center"/>
    </xf>
    <xf numFmtId="193" fontId="25" fillId="0" borderId="38" xfId="0" applyNumberFormat="1" applyFont="1" applyBorder="1" applyAlignment="1">
      <alignment vertical="center"/>
    </xf>
    <xf numFmtId="193" fontId="25" fillId="0" borderId="0" xfId="0" applyNumberFormat="1" applyFont="1" applyBorder="1" applyAlignment="1">
      <alignment vertical="center"/>
    </xf>
    <xf numFmtId="193" fontId="25" fillId="0" borderId="13" xfId="0" applyNumberFormat="1" applyFont="1" applyBorder="1" applyAlignment="1">
      <alignment vertical="center"/>
    </xf>
    <xf numFmtId="193" fontId="24" fillId="0" borderId="0" xfId="0" applyNumberFormat="1" applyFont="1" applyAlignment="1">
      <alignment vertical="center"/>
    </xf>
    <xf numFmtId="193" fontId="4" fillId="0" borderId="0" xfId="0" applyNumberFormat="1" applyFont="1" applyBorder="1" applyAlignment="1">
      <alignment horizontal="left" vertical="center"/>
    </xf>
    <xf numFmtId="193" fontId="4" fillId="0" borderId="10" xfId="0" applyNumberFormat="1" applyFont="1" applyBorder="1" applyAlignment="1">
      <alignment vertical="center"/>
    </xf>
    <xf numFmtId="193" fontId="26" fillId="0" borderId="31" xfId="0" applyNumberFormat="1" applyFont="1" applyBorder="1" applyAlignment="1">
      <alignment vertical="center"/>
    </xf>
    <xf numFmtId="193" fontId="26" fillId="0" borderId="37" xfId="0" applyNumberFormat="1" applyFont="1" applyBorder="1" applyAlignment="1">
      <alignment vertical="center"/>
    </xf>
    <xf numFmtId="193" fontId="26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4" fillId="0" borderId="44" xfId="0" applyNumberFormat="1" applyFont="1" applyBorder="1" applyAlignment="1">
      <alignment vertical="center"/>
    </xf>
    <xf numFmtId="193" fontId="26" fillId="0" borderId="38" xfId="0" applyNumberFormat="1" applyFont="1" applyBorder="1" applyAlignment="1">
      <alignment vertical="center"/>
    </xf>
    <xf numFmtId="193" fontId="4" fillId="0" borderId="0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193" fontId="4" fillId="0" borderId="38" xfId="0" applyNumberFormat="1" applyFont="1" applyBorder="1" applyAlignment="1">
      <alignment vertical="center"/>
    </xf>
    <xf numFmtId="193" fontId="4" fillId="0" borderId="0" xfId="0" applyNumberFormat="1" applyFont="1" applyBorder="1" applyAlignment="1" quotePrefix="1">
      <alignment vertical="center"/>
    </xf>
    <xf numFmtId="193" fontId="4" fillId="0" borderId="23" xfId="0" applyNumberFormat="1" applyFont="1" applyBorder="1" applyAlignment="1">
      <alignment vertical="center"/>
    </xf>
    <xf numFmtId="193" fontId="4" fillId="0" borderId="24" xfId="0" applyNumberFormat="1" applyFont="1" applyBorder="1" applyAlignment="1">
      <alignment vertical="center"/>
    </xf>
    <xf numFmtId="193" fontId="26" fillId="0" borderId="45" xfId="0" applyNumberFormat="1" applyFont="1" applyBorder="1" applyAlignment="1">
      <alignment vertical="center"/>
    </xf>
    <xf numFmtId="193" fontId="26" fillId="0" borderId="46" xfId="0" applyNumberFormat="1" applyFont="1" applyBorder="1" applyAlignment="1">
      <alignment vertical="center"/>
    </xf>
    <xf numFmtId="193" fontId="26" fillId="0" borderId="23" xfId="0" applyNumberFormat="1" applyFont="1" applyBorder="1" applyAlignment="1">
      <alignment vertical="center"/>
    </xf>
    <xf numFmtId="193" fontId="4" fillId="0" borderId="47" xfId="0" applyNumberFormat="1" applyFont="1" applyBorder="1" applyAlignment="1">
      <alignment vertical="center"/>
    </xf>
    <xf numFmtId="193" fontId="26" fillId="0" borderId="48" xfId="0" applyNumberFormat="1" applyFont="1" applyBorder="1" applyAlignment="1">
      <alignment vertical="center"/>
    </xf>
    <xf numFmtId="193" fontId="4" fillId="0" borderId="49" xfId="0" applyNumberFormat="1" applyFont="1" applyBorder="1" applyAlignment="1">
      <alignment vertical="center"/>
    </xf>
    <xf numFmtId="193" fontId="4" fillId="0" borderId="48" xfId="0" applyNumberFormat="1" applyFont="1" applyBorder="1" applyAlignment="1">
      <alignment vertical="center"/>
    </xf>
    <xf numFmtId="49" fontId="27" fillId="0" borderId="0" xfId="63" applyNumberFormat="1" applyFont="1" applyFill="1" applyBorder="1" applyAlignment="1">
      <alignment/>
      <protection/>
    </xf>
    <xf numFmtId="193" fontId="4" fillId="0" borderId="31" xfId="0" applyNumberFormat="1" applyFont="1" applyBorder="1" applyAlignment="1">
      <alignment vertical="center"/>
    </xf>
    <xf numFmtId="193" fontId="4" fillId="0" borderId="37" xfId="0" applyNumberFormat="1" applyFont="1" applyBorder="1" applyAlignment="1">
      <alignment vertical="center"/>
    </xf>
    <xf numFmtId="193" fontId="4" fillId="0" borderId="12" xfId="0" applyNumberFormat="1" applyFont="1" applyBorder="1" applyAlignment="1">
      <alignment vertical="center"/>
    </xf>
    <xf numFmtId="193" fontId="4" fillId="0" borderId="11" xfId="0" applyNumberFormat="1" applyFont="1" applyBorder="1" applyAlignment="1">
      <alignment vertical="center"/>
    </xf>
    <xf numFmtId="193" fontId="26" fillId="0" borderId="32" xfId="0" applyNumberFormat="1" applyFont="1" applyBorder="1" applyAlignment="1">
      <alignment vertical="center"/>
    </xf>
    <xf numFmtId="193" fontId="26" fillId="0" borderId="35" xfId="0" applyNumberFormat="1" applyFont="1" applyBorder="1" applyAlignment="1">
      <alignment vertical="center"/>
    </xf>
    <xf numFmtId="193" fontId="26" fillId="0" borderId="12" xfId="0" applyNumberFormat="1" applyFont="1" applyBorder="1" applyAlignment="1">
      <alignment vertical="center"/>
    </xf>
    <xf numFmtId="193" fontId="4" fillId="0" borderId="43" xfId="0" applyNumberFormat="1" applyFont="1" applyBorder="1" applyAlignment="1">
      <alignment vertical="center"/>
    </xf>
    <xf numFmtId="193" fontId="26" fillId="0" borderId="39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39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188" fontId="30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88" fontId="16" fillId="0" borderId="0" xfId="0" applyNumberFormat="1" applyFont="1" applyAlignment="1">
      <alignment vertical="center"/>
    </xf>
    <xf numFmtId="188" fontId="24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horizontal="distributed" vertic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 wrapText="1"/>
    </xf>
    <xf numFmtId="188" fontId="11" fillId="0" borderId="31" xfId="0" applyNumberFormat="1" applyFont="1" applyBorder="1" applyAlignment="1">
      <alignment horizontal="center" vertical="center"/>
    </xf>
    <xf numFmtId="188" fontId="11" fillId="0" borderId="37" xfId="0" applyNumberFormat="1" applyFont="1" applyBorder="1" applyAlignment="1">
      <alignment horizontal="center" vertical="center"/>
    </xf>
    <xf numFmtId="188" fontId="11" fillId="0" borderId="38" xfId="0" applyNumberFormat="1" applyFont="1" applyBorder="1" applyAlignment="1">
      <alignment horizontal="distributed" vertical="center"/>
    </xf>
    <xf numFmtId="188" fontId="11" fillId="0" borderId="0" xfId="0" applyNumberFormat="1" applyFont="1" applyBorder="1" applyAlignment="1">
      <alignment horizontal="distributed" vertical="center"/>
    </xf>
    <xf numFmtId="188" fontId="11" fillId="0" borderId="44" xfId="0" applyNumberFormat="1" applyFont="1" applyBorder="1" applyAlignment="1">
      <alignment horizontal="distributed" vertical="center"/>
    </xf>
    <xf numFmtId="188" fontId="11" fillId="0" borderId="13" xfId="0" applyNumberFormat="1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93" fontId="12" fillId="0" borderId="0" xfId="0" applyNumberFormat="1" applyFont="1" applyBorder="1" applyAlignment="1">
      <alignment horizontal="left" vertical="center"/>
    </xf>
    <xf numFmtId="193" fontId="12" fillId="0" borderId="10" xfId="0" applyNumberFormat="1" applyFont="1" applyBorder="1" applyAlignment="1">
      <alignment vertical="center"/>
    </xf>
    <xf numFmtId="188" fontId="12" fillId="0" borderId="31" xfId="0" applyNumberFormat="1" applyFont="1" applyBorder="1" applyAlignment="1">
      <alignment vertical="center"/>
    </xf>
    <xf numFmtId="188" fontId="12" fillId="0" borderId="37" xfId="0" applyNumberFormat="1" applyFont="1" applyBorder="1" applyAlignment="1">
      <alignment vertical="center"/>
    </xf>
    <xf numFmtId="188" fontId="12" fillId="0" borderId="38" xfId="0" applyNumberFormat="1" applyFont="1" applyBorder="1" applyAlignment="1">
      <alignment vertical="center"/>
    </xf>
    <xf numFmtId="188" fontId="12" fillId="0" borderId="44" xfId="0" applyNumberFormat="1" applyFont="1" applyBorder="1" applyAlignment="1">
      <alignment vertical="center"/>
    </xf>
    <xf numFmtId="188" fontId="12" fillId="0" borderId="0" xfId="0" applyNumberFormat="1" applyFont="1" applyBorder="1" applyAlignment="1">
      <alignment horizontal="left" vertical="center"/>
    </xf>
    <xf numFmtId="188" fontId="12" fillId="0" borderId="13" xfId="0" applyNumberFormat="1" applyFont="1" applyBorder="1" applyAlignment="1">
      <alignment vertical="center"/>
    </xf>
    <xf numFmtId="193" fontId="12" fillId="0" borderId="0" xfId="0" applyNumberFormat="1" applyFont="1" applyAlignment="1">
      <alignment vertical="center"/>
    </xf>
    <xf numFmtId="193" fontId="11" fillId="0" borderId="0" xfId="0" applyNumberFormat="1" applyFont="1" applyBorder="1" applyAlignment="1" quotePrefix="1">
      <alignment vertical="center"/>
    </xf>
    <xf numFmtId="193" fontId="11" fillId="0" borderId="10" xfId="0" applyNumberFormat="1" applyFont="1" applyBorder="1" applyAlignment="1">
      <alignment vertical="center"/>
    </xf>
    <xf numFmtId="188" fontId="11" fillId="0" borderId="31" xfId="0" applyNumberFormat="1" applyFont="1" applyBorder="1" applyAlignment="1">
      <alignment vertical="center"/>
    </xf>
    <xf numFmtId="188" fontId="11" fillId="0" borderId="37" xfId="0" applyNumberFormat="1" applyFont="1" applyBorder="1" applyAlignment="1">
      <alignment vertical="center"/>
    </xf>
    <xf numFmtId="188" fontId="11" fillId="0" borderId="38" xfId="0" applyNumberFormat="1" applyFont="1" applyBorder="1" applyAlignment="1">
      <alignment vertical="center"/>
    </xf>
    <xf numFmtId="188" fontId="11" fillId="0" borderId="44" xfId="0" applyNumberFormat="1" applyFont="1" applyBorder="1" applyAlignment="1">
      <alignment vertical="center"/>
    </xf>
    <xf numFmtId="188" fontId="11" fillId="0" borderId="0" xfId="0" applyNumberFormat="1" applyFont="1" applyBorder="1" applyAlignment="1" quotePrefix="1">
      <alignment vertical="center"/>
    </xf>
    <xf numFmtId="188" fontId="11" fillId="0" borderId="13" xfId="0" applyNumberFormat="1" applyFont="1" applyBorder="1" applyAlignment="1">
      <alignment vertical="center"/>
    </xf>
    <xf numFmtId="193" fontId="11" fillId="0" borderId="0" xfId="0" applyNumberFormat="1" applyFont="1" applyAlignment="1">
      <alignment vertical="center"/>
    </xf>
    <xf numFmtId="193" fontId="11" fillId="0" borderId="0" xfId="0" applyNumberFormat="1" applyFont="1" applyBorder="1" applyAlignment="1">
      <alignment vertical="center"/>
    </xf>
    <xf numFmtId="49" fontId="11" fillId="0" borderId="0" xfId="63" applyNumberFormat="1" applyFont="1" applyFill="1" applyBorder="1" applyAlignment="1">
      <alignment vertical="center"/>
      <protection/>
    </xf>
    <xf numFmtId="188" fontId="11" fillId="0" borderId="0" xfId="63" applyNumberFormat="1" applyFont="1" applyFill="1" applyBorder="1" applyAlignment="1">
      <alignment vertical="center"/>
      <protection/>
    </xf>
    <xf numFmtId="194" fontId="11" fillId="0" borderId="0" xfId="0" applyNumberFormat="1" applyFont="1" applyBorder="1" applyAlignment="1">
      <alignment vertical="center"/>
    </xf>
    <xf numFmtId="194" fontId="11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88" fontId="11" fillId="0" borderId="0" xfId="0" applyNumberFormat="1" applyFont="1" applyBorder="1" applyAlignment="1">
      <alignment horizontal="left" vertical="center"/>
    </xf>
    <xf numFmtId="193" fontId="11" fillId="0" borderId="12" xfId="0" applyNumberFormat="1" applyFont="1" applyBorder="1" applyAlignment="1">
      <alignment vertical="center"/>
    </xf>
    <xf numFmtId="193" fontId="11" fillId="0" borderId="11" xfId="0" applyNumberFormat="1" applyFont="1" applyBorder="1" applyAlignment="1">
      <alignment vertical="center"/>
    </xf>
    <xf numFmtId="188" fontId="11" fillId="0" borderId="32" xfId="0" applyNumberFormat="1" applyFont="1" applyBorder="1" applyAlignment="1">
      <alignment vertical="center"/>
    </xf>
    <xf numFmtId="188" fontId="11" fillId="0" borderId="35" xfId="0" applyNumberFormat="1" applyFont="1" applyBorder="1" applyAlignment="1">
      <alignment vertical="center"/>
    </xf>
    <xf numFmtId="188" fontId="11" fillId="0" borderId="39" xfId="0" applyNumberFormat="1" applyFont="1" applyBorder="1" applyAlignment="1">
      <alignment vertical="center"/>
    </xf>
    <xf numFmtId="188" fontId="11" fillId="0" borderId="43" xfId="0" applyNumberFormat="1" applyFont="1" applyBorder="1" applyAlignment="1">
      <alignment vertical="center"/>
    </xf>
    <xf numFmtId="188" fontId="11" fillId="0" borderId="14" xfId="0" applyNumberFormat="1" applyFont="1" applyBorder="1" applyAlignment="1">
      <alignment vertical="center"/>
    </xf>
    <xf numFmtId="193" fontId="12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96" fontId="4" fillId="0" borderId="0" xfId="0" applyNumberFormat="1" applyFont="1" applyAlignment="1">
      <alignment vertical="center"/>
    </xf>
    <xf numFmtId="196" fontId="4" fillId="0" borderId="30" xfId="0" applyNumberFormat="1" applyFont="1" applyBorder="1" applyAlignment="1">
      <alignment horizontal="center" vertical="center"/>
    </xf>
    <xf numFmtId="196" fontId="4" fillId="0" borderId="50" xfId="0" applyNumberFormat="1" applyFont="1" applyBorder="1" applyAlignment="1">
      <alignment horizontal="center" vertical="center"/>
    </xf>
    <xf numFmtId="196" fontId="4" fillId="0" borderId="19" xfId="0" applyNumberFormat="1" applyFont="1" applyBorder="1" applyAlignment="1">
      <alignment horizontal="left" vertical="center"/>
    </xf>
    <xf numFmtId="196" fontId="4" fillId="0" borderId="19" xfId="0" applyNumberFormat="1" applyFont="1" applyBorder="1" applyAlignment="1">
      <alignment horizontal="center" vertical="center"/>
    </xf>
    <xf numFmtId="196" fontId="4" fillId="0" borderId="21" xfId="0" applyNumberFormat="1" applyFont="1" applyBorder="1" applyAlignment="1">
      <alignment horizontal="center" vertical="center"/>
    </xf>
    <xf numFmtId="196" fontId="4" fillId="0" borderId="37" xfId="0" applyNumberFormat="1" applyFont="1" applyBorder="1" applyAlignment="1">
      <alignment horizontal="center" vertical="center"/>
    </xf>
    <xf numFmtId="196" fontId="4" fillId="0" borderId="0" xfId="0" applyNumberFormat="1" applyFont="1" applyBorder="1" applyAlignment="1">
      <alignment horizontal="left" vertical="center"/>
    </xf>
    <xf numFmtId="196" fontId="4" fillId="0" borderId="0" xfId="0" applyNumberFormat="1" applyFont="1" applyBorder="1" applyAlignment="1">
      <alignment horizontal="center" vertical="center"/>
    </xf>
    <xf numFmtId="196" fontId="4" fillId="0" borderId="44" xfId="0" applyNumberFormat="1" applyFont="1" applyBorder="1" applyAlignment="1">
      <alignment horizontal="center" vertical="center"/>
    </xf>
    <xf numFmtId="196" fontId="4" fillId="0" borderId="35" xfId="0" applyNumberFormat="1" applyFont="1" applyBorder="1" applyAlignment="1">
      <alignment vertical="center"/>
    </xf>
    <xf numFmtId="196" fontId="4" fillId="0" borderId="12" xfId="0" applyNumberFormat="1" applyFont="1" applyBorder="1" applyAlignment="1">
      <alignment vertical="center"/>
    </xf>
    <xf numFmtId="196" fontId="4" fillId="0" borderId="43" xfId="0" applyNumberFormat="1" applyFont="1" applyBorder="1" applyAlignment="1">
      <alignment vertical="center"/>
    </xf>
    <xf numFmtId="190" fontId="32" fillId="0" borderId="0" xfId="0" applyNumberFormat="1" applyFont="1" applyAlignment="1">
      <alignment vertical="center"/>
    </xf>
    <xf numFmtId="186" fontId="32" fillId="0" borderId="0" xfId="0" applyNumberFormat="1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95" fontId="10" fillId="0" borderId="0" xfId="0" applyNumberFormat="1" applyFont="1" applyAlignment="1">
      <alignment vertical="center"/>
    </xf>
    <xf numFmtId="195" fontId="2" fillId="0" borderId="0" xfId="0" applyNumberFormat="1" applyFont="1" applyAlignment="1">
      <alignment vertical="center"/>
    </xf>
    <xf numFmtId="195" fontId="0" fillId="0" borderId="0" xfId="0" applyNumberFormat="1" applyFont="1" applyAlignment="1">
      <alignment vertical="center"/>
    </xf>
    <xf numFmtId="196" fontId="11" fillId="0" borderId="0" xfId="0" applyNumberFormat="1" applyFont="1" applyAlignment="1">
      <alignment vertical="center"/>
    </xf>
    <xf numFmtId="198" fontId="11" fillId="0" borderId="0" xfId="0" applyNumberFormat="1" applyFont="1" applyAlignment="1">
      <alignment vertical="center"/>
    </xf>
    <xf numFmtId="199" fontId="11" fillId="0" borderId="0" xfId="0" applyNumberFormat="1" applyFont="1" applyAlignment="1">
      <alignment vertical="center"/>
    </xf>
    <xf numFmtId="197" fontId="11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197" fontId="11" fillId="0" borderId="0" xfId="0" applyNumberFormat="1" applyFont="1" applyBorder="1" applyAlignment="1">
      <alignment horizontal="center" vertical="center"/>
    </xf>
    <xf numFmtId="196" fontId="11" fillId="0" borderId="0" xfId="0" applyNumberFormat="1" applyFont="1" applyBorder="1" applyAlignment="1">
      <alignment horizontal="center" vertical="center"/>
    </xf>
    <xf numFmtId="198" fontId="11" fillId="0" borderId="0" xfId="0" applyNumberFormat="1" applyFont="1" applyBorder="1" applyAlignment="1">
      <alignment horizontal="center" vertical="center" wrapText="1"/>
    </xf>
    <xf numFmtId="199" fontId="11" fillId="0" borderId="0" xfId="0" applyNumberFormat="1" applyFont="1" applyBorder="1" applyAlignment="1">
      <alignment horizontal="center" vertical="center" wrapText="1"/>
    </xf>
    <xf numFmtId="199" fontId="11" fillId="0" borderId="0" xfId="0" applyNumberFormat="1" applyFont="1" applyBorder="1" applyAlignment="1">
      <alignment horizontal="center" vertical="center" wrapText="1"/>
    </xf>
    <xf numFmtId="197" fontId="13" fillId="0" borderId="0" xfId="0" applyNumberFormat="1" applyFont="1" applyAlignment="1">
      <alignment vertical="center"/>
    </xf>
    <xf numFmtId="196" fontId="13" fillId="0" borderId="0" xfId="0" applyNumberFormat="1" applyFont="1" applyAlignment="1">
      <alignment vertical="center"/>
    </xf>
    <xf numFmtId="198" fontId="13" fillId="0" borderId="0" xfId="0" applyNumberFormat="1" applyFont="1" applyAlignment="1">
      <alignment vertical="center"/>
    </xf>
    <xf numFmtId="198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197" fontId="14" fillId="0" borderId="0" xfId="0" applyNumberFormat="1" applyFont="1" applyAlignment="1">
      <alignment vertical="center"/>
    </xf>
    <xf numFmtId="196" fontId="14" fillId="0" borderId="0" xfId="0" applyNumberFormat="1" applyFont="1" applyAlignment="1">
      <alignment vertical="center"/>
    </xf>
    <xf numFmtId="198" fontId="14" fillId="0" borderId="0" xfId="0" applyNumberFormat="1" applyFont="1" applyAlignment="1">
      <alignment vertical="center"/>
    </xf>
    <xf numFmtId="197" fontId="11" fillId="0" borderId="12" xfId="0" applyNumberFormat="1" applyFont="1" applyBorder="1" applyAlignment="1">
      <alignment vertical="center"/>
    </xf>
    <xf numFmtId="196" fontId="11" fillId="0" borderId="12" xfId="0" applyNumberFormat="1" applyFont="1" applyBorder="1" applyAlignment="1">
      <alignment vertical="center"/>
    </xf>
    <xf numFmtId="198" fontId="11" fillId="0" borderId="12" xfId="0" applyNumberFormat="1" applyFont="1" applyBorder="1" applyAlignment="1">
      <alignment vertical="center"/>
    </xf>
    <xf numFmtId="199" fontId="11" fillId="0" borderId="12" xfId="0" applyNumberFormat="1" applyFont="1" applyBorder="1" applyAlignment="1">
      <alignment vertical="center"/>
    </xf>
    <xf numFmtId="200" fontId="11" fillId="0" borderId="0" xfId="0" applyNumberFormat="1" applyFont="1" applyAlignment="1">
      <alignment vertical="center"/>
    </xf>
    <xf numFmtId="200" fontId="8" fillId="0" borderId="0" xfId="0" applyNumberFormat="1" applyFont="1" applyFill="1" applyAlignment="1">
      <alignment vertical="center"/>
    </xf>
    <xf numFmtId="200" fontId="17" fillId="0" borderId="0" xfId="0" applyNumberFormat="1" applyFont="1" applyFill="1" applyAlignment="1">
      <alignment vertical="center"/>
    </xf>
    <xf numFmtId="200" fontId="16" fillId="0" borderId="0" xfId="0" applyNumberFormat="1" applyFont="1" applyAlignment="1">
      <alignment vertical="center"/>
    </xf>
    <xf numFmtId="0" fontId="11" fillId="33" borderId="27" xfId="0" applyFont="1" applyFill="1" applyBorder="1" applyAlignment="1">
      <alignment horizontal="center" vertical="center"/>
    </xf>
    <xf numFmtId="200" fontId="11" fillId="33" borderId="27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00" fontId="11" fillId="0" borderId="37" xfId="0" applyNumberFormat="1" applyFont="1" applyBorder="1" applyAlignment="1">
      <alignment horizontal="center" vertical="center"/>
    </xf>
    <xf numFmtId="200" fontId="11" fillId="0" borderId="44" xfId="0" applyNumberFormat="1" applyFont="1" applyBorder="1" applyAlignment="1">
      <alignment horizontal="center" vertical="center"/>
    </xf>
    <xf numFmtId="200" fontId="11" fillId="33" borderId="10" xfId="0" applyNumberFormat="1" applyFont="1" applyFill="1" applyBorder="1" applyAlignment="1">
      <alignment horizontal="center" vertical="center"/>
    </xf>
    <xf numFmtId="200" fontId="11" fillId="0" borderId="41" xfId="0" applyNumberFormat="1" applyFont="1" applyBorder="1" applyAlignment="1">
      <alignment horizontal="center" vertical="center" wrapText="1"/>
    </xf>
    <xf numFmtId="200" fontId="11" fillId="0" borderId="0" xfId="0" applyNumberFormat="1" applyFont="1" applyBorder="1" applyAlignment="1">
      <alignment horizontal="center" vertical="center" wrapText="1"/>
    </xf>
    <xf numFmtId="200" fontId="11" fillId="0" borderId="44" xfId="0" applyNumberFormat="1" applyFont="1" applyBorder="1" applyAlignment="1">
      <alignment horizontal="center" vertical="center" wrapText="1"/>
    </xf>
    <xf numFmtId="200" fontId="11" fillId="0" borderId="44" xfId="0" applyNumberFormat="1" applyFont="1" applyBorder="1" applyAlignment="1">
      <alignment horizontal="distributed" vertical="center"/>
    </xf>
    <xf numFmtId="200" fontId="11" fillId="0" borderId="38" xfId="0" applyNumberFormat="1" applyFont="1" applyBorder="1" applyAlignment="1">
      <alignment horizontal="distributed" vertical="center"/>
    </xf>
    <xf numFmtId="200" fontId="11" fillId="0" borderId="0" xfId="0" applyNumberFormat="1" applyFont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200" fontId="11" fillId="0" borderId="43" xfId="0" applyNumberFormat="1" applyFont="1" applyBorder="1" applyAlignment="1">
      <alignment horizontal="center" vertical="center"/>
    </xf>
    <xf numFmtId="200" fontId="11" fillId="33" borderId="11" xfId="0" applyNumberFormat="1" applyFont="1" applyFill="1" applyBorder="1" applyAlignment="1">
      <alignment horizontal="center" vertical="center"/>
    </xf>
    <xf numFmtId="200" fontId="11" fillId="0" borderId="0" xfId="0" applyNumberFormat="1" applyFont="1" applyBorder="1" applyAlignment="1">
      <alignment horizontal="distributed" vertical="center"/>
    </xf>
    <xf numFmtId="200" fontId="11" fillId="0" borderId="10" xfId="0" applyNumberFormat="1" applyFont="1" applyBorder="1" applyAlignment="1">
      <alignment vertical="center"/>
    </xf>
    <xf numFmtId="200" fontId="13" fillId="0" borderId="37" xfId="0" applyNumberFormat="1" applyFont="1" applyBorder="1" applyAlignment="1">
      <alignment vertical="center"/>
    </xf>
    <xf numFmtId="200" fontId="13" fillId="0" borderId="44" xfId="0" applyNumberFormat="1" applyFont="1" applyBorder="1" applyAlignment="1">
      <alignment vertical="center"/>
    </xf>
    <xf numFmtId="200" fontId="13" fillId="0" borderId="38" xfId="0" applyNumberFormat="1" applyFont="1" applyBorder="1" applyAlignment="1">
      <alignment vertical="center"/>
    </xf>
    <xf numFmtId="200" fontId="13" fillId="0" borderId="0" xfId="0" applyNumberFormat="1" applyFont="1" applyBorder="1" applyAlignment="1">
      <alignment vertical="center"/>
    </xf>
    <xf numFmtId="200" fontId="12" fillId="0" borderId="0" xfId="0" applyNumberFormat="1" applyFont="1" applyBorder="1" applyAlignment="1">
      <alignment vertical="center"/>
    </xf>
    <xf numFmtId="200" fontId="12" fillId="0" borderId="10" xfId="0" applyNumberFormat="1" applyFont="1" applyBorder="1" applyAlignment="1">
      <alignment vertical="center"/>
    </xf>
    <xf numFmtId="200" fontId="13" fillId="0" borderId="41" xfId="0" applyNumberFormat="1" applyFont="1" applyBorder="1" applyAlignment="1">
      <alignment vertical="center"/>
    </xf>
    <xf numFmtId="200" fontId="13" fillId="0" borderId="0" xfId="0" applyNumberFormat="1" applyFont="1" applyAlignment="1">
      <alignment vertical="center"/>
    </xf>
    <xf numFmtId="200" fontId="12" fillId="0" borderId="0" xfId="0" applyNumberFormat="1" applyFont="1" applyAlignment="1">
      <alignment vertical="center"/>
    </xf>
    <xf numFmtId="200" fontId="14" fillId="0" borderId="37" xfId="0" applyNumberFormat="1" applyFont="1" applyBorder="1" applyAlignment="1">
      <alignment vertical="center"/>
    </xf>
    <xf numFmtId="200" fontId="14" fillId="0" borderId="44" xfId="0" applyNumberFormat="1" applyFont="1" applyBorder="1" applyAlignment="1">
      <alignment vertical="center"/>
    </xf>
    <xf numFmtId="200" fontId="14" fillId="0" borderId="38" xfId="0" applyNumberFormat="1" applyFont="1" applyBorder="1" applyAlignment="1">
      <alignment vertical="center"/>
    </xf>
    <xf numFmtId="200" fontId="14" fillId="0" borderId="0" xfId="0" applyNumberFormat="1" applyFont="1" applyBorder="1" applyAlignment="1">
      <alignment vertical="center"/>
    </xf>
    <xf numFmtId="200" fontId="14" fillId="0" borderId="41" xfId="0" applyNumberFormat="1" applyFont="1" applyBorder="1" applyAlignment="1">
      <alignment vertical="center"/>
    </xf>
    <xf numFmtId="200" fontId="14" fillId="0" borderId="0" xfId="0" applyNumberFormat="1" applyFont="1" applyAlignment="1">
      <alignment vertical="center"/>
    </xf>
    <xf numFmtId="193" fontId="11" fillId="0" borderId="0" xfId="0" applyNumberFormat="1" applyFont="1" applyBorder="1" applyAlignment="1">
      <alignment horizontal="distributed" vertical="center"/>
    </xf>
    <xf numFmtId="193" fontId="11" fillId="0" borderId="10" xfId="0" applyNumberFormat="1" applyFont="1" applyBorder="1" applyAlignment="1">
      <alignment horizontal="distributed" vertical="center"/>
    </xf>
    <xf numFmtId="200" fontId="11" fillId="0" borderId="44" xfId="0" applyNumberFormat="1" applyFont="1" applyBorder="1" applyAlignment="1">
      <alignment vertical="center"/>
    </xf>
    <xf numFmtId="200" fontId="11" fillId="0" borderId="10" xfId="0" applyNumberFormat="1" applyFont="1" applyBorder="1" applyAlignment="1">
      <alignment horizontal="distributed" vertical="center"/>
    </xf>
    <xf numFmtId="200" fontId="11" fillId="0" borderId="41" xfId="0" applyNumberFormat="1" applyFont="1" applyBorder="1" applyAlignment="1">
      <alignment vertical="center"/>
    </xf>
    <xf numFmtId="200" fontId="11" fillId="0" borderId="35" xfId="0" applyNumberFormat="1" applyFont="1" applyBorder="1" applyAlignment="1">
      <alignment vertical="center"/>
    </xf>
    <xf numFmtId="200" fontId="11" fillId="0" borderId="43" xfId="0" applyNumberFormat="1" applyFont="1" applyBorder="1" applyAlignment="1">
      <alignment vertical="center"/>
    </xf>
    <xf numFmtId="200" fontId="11" fillId="0" borderId="39" xfId="0" applyNumberFormat="1" applyFont="1" applyBorder="1" applyAlignment="1">
      <alignment vertical="center"/>
    </xf>
    <xf numFmtId="200" fontId="11" fillId="0" borderId="12" xfId="0" applyNumberFormat="1" applyFont="1" applyBorder="1" applyAlignment="1">
      <alignment vertical="center"/>
    </xf>
    <xf numFmtId="200" fontId="11" fillId="0" borderId="11" xfId="0" applyNumberFormat="1" applyFont="1" applyBorder="1" applyAlignment="1">
      <alignment vertical="center"/>
    </xf>
    <xf numFmtId="200" fontId="11" fillId="0" borderId="42" xfId="0" applyNumberFormat="1" applyFont="1" applyBorder="1" applyAlignment="1">
      <alignment vertical="center"/>
    </xf>
    <xf numFmtId="193" fontId="11" fillId="0" borderId="37" xfId="0" applyNumberFormat="1" applyFont="1" applyBorder="1" applyAlignment="1">
      <alignment horizontal="center" vertical="center"/>
    </xf>
    <xf numFmtId="193" fontId="11" fillId="0" borderId="14" xfId="0" applyNumberFormat="1" applyFont="1" applyBorder="1" applyAlignment="1">
      <alignment horizontal="center" vertical="center"/>
    </xf>
    <xf numFmtId="193" fontId="11" fillId="0" borderId="43" xfId="0" applyNumberFormat="1" applyFont="1" applyBorder="1" applyAlignment="1">
      <alignment horizontal="center" vertical="center"/>
    </xf>
    <xf numFmtId="193" fontId="11" fillId="0" borderId="51" xfId="0" applyNumberFormat="1" applyFont="1" applyBorder="1" applyAlignment="1">
      <alignment horizontal="center" vertical="center"/>
    </xf>
    <xf numFmtId="196" fontId="17" fillId="0" borderId="0" xfId="0" applyNumberFormat="1" applyFont="1" applyAlignment="1">
      <alignment vertical="center"/>
    </xf>
    <xf numFmtId="196" fontId="11" fillId="0" borderId="0" xfId="0" applyNumberFormat="1" applyFont="1" applyBorder="1" applyAlignment="1">
      <alignment vertical="center"/>
    </xf>
    <xf numFmtId="196" fontId="11" fillId="0" borderId="10" xfId="0" applyNumberFormat="1" applyFont="1" applyBorder="1" applyAlignment="1">
      <alignment vertical="center"/>
    </xf>
    <xf numFmtId="196" fontId="11" fillId="0" borderId="37" xfId="0" applyNumberFormat="1" applyFont="1" applyBorder="1" applyAlignment="1">
      <alignment vertical="center"/>
    </xf>
    <xf numFmtId="196" fontId="11" fillId="0" borderId="13" xfId="0" applyNumberFormat="1" applyFont="1" applyBorder="1" applyAlignment="1">
      <alignment vertical="center"/>
    </xf>
    <xf numFmtId="196" fontId="12" fillId="0" borderId="0" xfId="0" applyNumberFormat="1" applyFont="1" applyAlignment="1">
      <alignment vertical="center"/>
    </xf>
    <xf numFmtId="196" fontId="12" fillId="0" borderId="0" xfId="0" applyNumberFormat="1" applyFont="1" applyBorder="1" applyAlignment="1">
      <alignment vertical="center"/>
    </xf>
    <xf numFmtId="196" fontId="12" fillId="0" borderId="10" xfId="0" applyNumberFormat="1" applyFont="1" applyBorder="1" applyAlignment="1">
      <alignment vertical="center"/>
    </xf>
    <xf numFmtId="196" fontId="13" fillId="0" borderId="37" xfId="0" applyNumberFormat="1" applyFont="1" applyBorder="1" applyAlignment="1">
      <alignment vertical="center"/>
    </xf>
    <xf numFmtId="196" fontId="13" fillId="0" borderId="13" xfId="0" applyNumberFormat="1" applyFont="1" applyBorder="1" applyAlignment="1">
      <alignment vertical="center"/>
    </xf>
    <xf numFmtId="196" fontId="14" fillId="0" borderId="37" xfId="0" applyNumberFormat="1" applyFont="1" applyBorder="1" applyAlignment="1">
      <alignment vertical="center"/>
    </xf>
    <xf numFmtId="196" fontId="14" fillId="0" borderId="13" xfId="0" applyNumberFormat="1" applyFont="1" applyBorder="1" applyAlignment="1">
      <alignment vertical="center"/>
    </xf>
    <xf numFmtId="196" fontId="11" fillId="0" borderId="10" xfId="0" applyNumberFormat="1" applyFont="1" applyBorder="1" applyAlignment="1">
      <alignment horizontal="left" vertical="center"/>
    </xf>
    <xf numFmtId="196" fontId="11" fillId="0" borderId="23" xfId="0" applyNumberFormat="1" applyFont="1" applyBorder="1" applyAlignment="1">
      <alignment vertical="center"/>
    </xf>
    <xf numFmtId="196" fontId="11" fillId="0" borderId="24" xfId="0" applyNumberFormat="1" applyFont="1" applyBorder="1" applyAlignment="1">
      <alignment vertical="center"/>
    </xf>
    <xf numFmtId="196" fontId="14" fillId="0" borderId="46" xfId="0" applyNumberFormat="1" applyFont="1" applyBorder="1" applyAlignment="1">
      <alignment vertical="center"/>
    </xf>
    <xf numFmtId="196" fontId="11" fillId="0" borderId="49" xfId="0" applyNumberFormat="1" applyFont="1" applyBorder="1" applyAlignment="1">
      <alignment vertical="center"/>
    </xf>
    <xf numFmtId="196" fontId="14" fillId="0" borderId="23" xfId="0" applyNumberFormat="1" applyFont="1" applyBorder="1" applyAlignment="1">
      <alignment vertical="center"/>
    </xf>
    <xf numFmtId="196" fontId="11" fillId="0" borderId="0" xfId="0" applyNumberFormat="1" applyFont="1" applyBorder="1" applyAlignment="1">
      <alignment horizontal="distributed" vertical="center"/>
    </xf>
    <xf numFmtId="196" fontId="11" fillId="0" borderId="11" xfId="0" applyNumberFormat="1" applyFont="1" applyBorder="1" applyAlignment="1">
      <alignment vertical="center"/>
    </xf>
    <xf numFmtId="196" fontId="11" fillId="0" borderId="35" xfId="0" applyNumberFormat="1" applyFont="1" applyBorder="1" applyAlignment="1">
      <alignment vertical="center"/>
    </xf>
    <xf numFmtId="196" fontId="11" fillId="0" borderId="14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93" fontId="11" fillId="0" borderId="37" xfId="0" applyNumberFormat="1" applyFont="1" applyBorder="1" applyAlignment="1">
      <alignment vertical="center"/>
    </xf>
    <xf numFmtId="193" fontId="11" fillId="0" borderId="13" xfId="0" applyNumberFormat="1" applyFont="1" applyBorder="1" applyAlignment="1">
      <alignment vertical="center"/>
    </xf>
    <xf numFmtId="198" fontId="12" fillId="0" borderId="37" xfId="0" applyNumberFormat="1" applyFont="1" applyBorder="1" applyAlignment="1">
      <alignment vertical="center"/>
    </xf>
    <xf numFmtId="198" fontId="12" fillId="0" borderId="13" xfId="0" applyNumberFormat="1" applyFont="1" applyBorder="1" applyAlignment="1">
      <alignment vertical="center"/>
    </xf>
    <xf numFmtId="198" fontId="11" fillId="0" borderId="37" xfId="0" applyNumberFormat="1" applyFont="1" applyBorder="1" applyAlignment="1">
      <alignment vertical="center"/>
    </xf>
    <xf numFmtId="198" fontId="11" fillId="0" borderId="13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198" fontId="11" fillId="0" borderId="46" xfId="0" applyNumberFormat="1" applyFont="1" applyBorder="1" applyAlignment="1">
      <alignment vertical="center"/>
    </xf>
    <xf numFmtId="198" fontId="11" fillId="0" borderId="49" xfId="0" applyNumberFormat="1" applyFont="1" applyBorder="1" applyAlignment="1">
      <alignment vertical="center"/>
    </xf>
    <xf numFmtId="198" fontId="11" fillId="0" borderId="23" xfId="0" applyNumberFormat="1" applyFont="1" applyBorder="1" applyAlignment="1">
      <alignment vertical="center"/>
    </xf>
    <xf numFmtId="201" fontId="11" fillId="0" borderId="37" xfId="0" applyNumberFormat="1" applyFont="1" applyBorder="1" applyAlignment="1">
      <alignment vertical="center"/>
    </xf>
    <xf numFmtId="201" fontId="11" fillId="0" borderId="13" xfId="0" applyNumberFormat="1" applyFont="1" applyBorder="1" applyAlignment="1">
      <alignment vertical="center"/>
    </xf>
    <xf numFmtId="201" fontId="11" fillId="0" borderId="0" xfId="0" applyNumberFormat="1" applyFont="1" applyAlignment="1">
      <alignment vertical="center"/>
    </xf>
    <xf numFmtId="201" fontId="12" fillId="0" borderId="37" xfId="0" applyNumberFormat="1" applyFont="1" applyBorder="1" applyAlignment="1">
      <alignment vertical="center"/>
    </xf>
    <xf numFmtId="201" fontId="12" fillId="0" borderId="13" xfId="0" applyNumberFormat="1" applyFont="1" applyBorder="1" applyAlignment="1">
      <alignment vertical="center"/>
    </xf>
    <xf numFmtId="201" fontId="12" fillId="0" borderId="0" xfId="0" applyNumberFormat="1" applyFont="1" applyAlignment="1">
      <alignment vertical="center"/>
    </xf>
    <xf numFmtId="201" fontId="11" fillId="0" borderId="0" xfId="0" applyNumberFormat="1" applyFont="1" applyBorder="1" applyAlignment="1">
      <alignment vertical="center"/>
    </xf>
    <xf numFmtId="201" fontId="11" fillId="0" borderId="35" xfId="0" applyNumberFormat="1" applyFont="1" applyBorder="1" applyAlignment="1">
      <alignment vertical="center"/>
    </xf>
    <xf numFmtId="201" fontId="11" fillId="0" borderId="14" xfId="0" applyNumberFormat="1" applyFont="1" applyBorder="1" applyAlignment="1">
      <alignment vertical="center"/>
    </xf>
    <xf numFmtId="201" fontId="11" fillId="0" borderId="12" xfId="0" applyNumberFormat="1" applyFont="1" applyBorder="1" applyAlignment="1">
      <alignment vertical="center"/>
    </xf>
    <xf numFmtId="193" fontId="11" fillId="0" borderId="35" xfId="0" applyNumberFormat="1" applyFont="1" applyBorder="1" applyAlignment="1">
      <alignment vertical="center"/>
    </xf>
    <xf numFmtId="193" fontId="11" fillId="0" borderId="14" xfId="0" applyNumberFormat="1" applyFont="1" applyBorder="1" applyAlignment="1">
      <alignment vertical="center"/>
    </xf>
    <xf numFmtId="200" fontId="0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200" fontId="11" fillId="0" borderId="23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200" fontId="11" fillId="0" borderId="0" xfId="0" applyNumberFormat="1" applyFont="1" applyBorder="1" applyAlignment="1">
      <alignment horizontal="center" vertical="center"/>
    </xf>
    <xf numFmtId="200" fontId="4" fillId="0" borderId="37" xfId="0" applyNumberFormat="1" applyFont="1" applyBorder="1" applyAlignment="1">
      <alignment horizontal="center" vertical="center"/>
    </xf>
    <xf numFmtId="200" fontId="4" fillId="0" borderId="13" xfId="0" applyNumberFormat="1" applyFont="1" applyBorder="1" applyAlignment="1">
      <alignment horizontal="center" vertical="center" wrapText="1"/>
    </xf>
    <xf numFmtId="200" fontId="4" fillId="0" borderId="41" xfId="0" applyNumberFormat="1" applyFont="1" applyBorder="1" applyAlignment="1">
      <alignment horizontal="center" vertical="center" wrapText="1"/>
    </xf>
    <xf numFmtId="200" fontId="4" fillId="0" borderId="44" xfId="0" applyNumberFormat="1" applyFont="1" applyBorder="1" applyAlignment="1">
      <alignment horizontal="distributed" vertical="center"/>
    </xf>
    <xf numFmtId="200" fontId="4" fillId="0" borderId="38" xfId="0" applyNumberFormat="1" applyFont="1" applyBorder="1" applyAlignment="1">
      <alignment horizontal="distributed" vertical="center"/>
    </xf>
    <xf numFmtId="200" fontId="4" fillId="0" borderId="44" xfId="0" applyNumberFormat="1" applyFont="1" applyBorder="1" applyAlignment="1">
      <alignment horizontal="center" vertical="center"/>
    </xf>
    <xf numFmtId="200" fontId="4" fillId="0" borderId="0" xfId="0" applyNumberFormat="1" applyFont="1" applyBorder="1" applyAlignment="1">
      <alignment horizontal="distributed" vertical="center"/>
    </xf>
    <xf numFmtId="200" fontId="4" fillId="0" borderId="0" xfId="0" applyNumberFormat="1" applyFont="1" applyBorder="1" applyAlignment="1">
      <alignment vertical="center"/>
    </xf>
    <xf numFmtId="200" fontId="24" fillId="0" borderId="37" xfId="0" applyNumberFormat="1" applyFont="1" applyBorder="1" applyAlignment="1">
      <alignment vertical="center"/>
    </xf>
    <xf numFmtId="200" fontId="24" fillId="0" borderId="44" xfId="0" applyNumberFormat="1" applyFont="1" applyBorder="1" applyAlignment="1">
      <alignment vertical="center"/>
    </xf>
    <xf numFmtId="200" fontId="24" fillId="0" borderId="0" xfId="0" applyNumberFormat="1" applyFont="1" applyBorder="1" applyAlignment="1">
      <alignment vertical="center"/>
    </xf>
    <xf numFmtId="200" fontId="24" fillId="0" borderId="38" xfId="0" applyNumberFormat="1" applyFont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200" fontId="24" fillId="0" borderId="41" xfId="0" applyNumberFormat="1" applyFont="1" applyBorder="1" applyAlignment="1">
      <alignment vertical="center"/>
    </xf>
    <xf numFmtId="200" fontId="4" fillId="0" borderId="37" xfId="0" applyNumberFormat="1" applyFont="1" applyBorder="1" applyAlignment="1">
      <alignment vertical="center"/>
    </xf>
    <xf numFmtId="200" fontId="4" fillId="0" borderId="44" xfId="0" applyNumberFormat="1" applyFont="1" applyBorder="1" applyAlignment="1">
      <alignment vertical="center"/>
    </xf>
    <xf numFmtId="200" fontId="4" fillId="0" borderId="38" xfId="0" applyNumberFormat="1" applyFont="1" applyBorder="1" applyAlignment="1">
      <alignment vertical="center"/>
    </xf>
    <xf numFmtId="200" fontId="4" fillId="0" borderId="13" xfId="0" applyNumberFormat="1" applyFont="1" applyBorder="1" applyAlignment="1">
      <alignment vertical="center"/>
    </xf>
    <xf numFmtId="200" fontId="4" fillId="0" borderId="41" xfId="0" applyNumberFormat="1" applyFont="1" applyBorder="1" applyAlignment="1">
      <alignment vertical="center"/>
    </xf>
    <xf numFmtId="200" fontId="26" fillId="0" borderId="35" xfId="0" applyNumberFormat="1" applyFont="1" applyBorder="1" applyAlignment="1">
      <alignment vertical="center"/>
    </xf>
    <xf numFmtId="200" fontId="26" fillId="0" borderId="43" xfId="0" applyNumberFormat="1" applyFont="1" applyBorder="1" applyAlignment="1">
      <alignment vertical="center"/>
    </xf>
    <xf numFmtId="200" fontId="26" fillId="0" borderId="12" xfId="0" applyNumberFormat="1" applyFont="1" applyBorder="1" applyAlignment="1">
      <alignment vertical="center"/>
    </xf>
    <xf numFmtId="200" fontId="4" fillId="0" borderId="12" xfId="0" applyNumberFormat="1" applyFont="1" applyBorder="1" applyAlignment="1">
      <alignment vertical="center"/>
    </xf>
    <xf numFmtId="200" fontId="4" fillId="0" borderId="43" xfId="0" applyNumberFormat="1" applyFont="1" applyBorder="1" applyAlignment="1">
      <alignment vertical="center"/>
    </xf>
    <xf numFmtId="200" fontId="26" fillId="0" borderId="39" xfId="0" applyNumberFormat="1" applyFont="1" applyBorder="1" applyAlignment="1">
      <alignment vertical="center"/>
    </xf>
    <xf numFmtId="200" fontId="4" fillId="0" borderId="14" xfId="0" applyNumberFormat="1" applyFont="1" applyBorder="1" applyAlignment="1">
      <alignment vertical="center"/>
    </xf>
    <xf numFmtId="200" fontId="4" fillId="0" borderId="42" xfId="0" applyNumberFormat="1" applyFont="1" applyBorder="1" applyAlignment="1">
      <alignment vertical="center"/>
    </xf>
    <xf numFmtId="200" fontId="4" fillId="0" borderId="35" xfId="0" applyNumberFormat="1" applyFont="1" applyBorder="1" applyAlignment="1">
      <alignment vertical="center"/>
    </xf>
    <xf numFmtId="193" fontId="0" fillId="0" borderId="0" xfId="0" applyNumberFormat="1" applyFont="1" applyAlignment="1">
      <alignment vertical="center"/>
    </xf>
    <xf numFmtId="0" fontId="0" fillId="0" borderId="2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93" fontId="0" fillId="0" borderId="43" xfId="0" applyNumberFormat="1" applyFont="1" applyBorder="1" applyAlignment="1">
      <alignment horizontal="center" vertical="center"/>
    </xf>
    <xf numFmtId="193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193" fontId="0" fillId="0" borderId="37" xfId="0" applyNumberFormat="1" applyFont="1" applyBorder="1" applyAlignment="1">
      <alignment horizontal="center" vertical="center"/>
    </xf>
    <xf numFmtId="193" fontId="0" fillId="0" borderId="0" xfId="0" applyNumberFormat="1" applyFont="1" applyBorder="1" applyAlignment="1">
      <alignment horizontal="center" vertical="center"/>
    </xf>
    <xf numFmtId="193" fontId="0" fillId="0" borderId="37" xfId="0" applyNumberFormat="1" applyFont="1" applyBorder="1" applyAlignment="1">
      <alignment vertical="center"/>
    </xf>
    <xf numFmtId="193" fontId="2" fillId="0" borderId="37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193" fontId="0" fillId="0" borderId="35" xfId="0" applyNumberFormat="1" applyFont="1" applyBorder="1" applyAlignment="1">
      <alignment vertical="center"/>
    </xf>
    <xf numFmtId="193" fontId="0" fillId="0" borderId="12" xfId="0" applyNumberFormat="1" applyFont="1" applyBorder="1" applyAlignment="1">
      <alignment vertical="center"/>
    </xf>
    <xf numFmtId="0" fontId="4" fillId="0" borderId="0" xfId="61" applyFont="1" applyAlignment="1">
      <alignment vertical="center"/>
      <protection/>
    </xf>
    <xf numFmtId="188" fontId="4" fillId="0" borderId="0" xfId="61" applyNumberFormat="1" applyFont="1" applyAlignment="1">
      <alignment vertical="center"/>
      <protection/>
    </xf>
    <xf numFmtId="49" fontId="31" fillId="0" borderId="0" xfId="63" applyNumberFormat="1" applyFont="1" applyAlignment="1">
      <alignment vertical="center"/>
      <protection/>
    </xf>
    <xf numFmtId="0" fontId="35" fillId="0" borderId="0" xfId="63" applyNumberFormat="1" applyFont="1" applyFill="1" applyBorder="1" applyAlignment="1">
      <alignment vertical="center"/>
      <protection/>
    </xf>
    <xf numFmtId="0" fontId="31" fillId="0" borderId="0" xfId="63" applyNumberFormat="1" applyFont="1" applyFill="1" applyBorder="1" applyAlignment="1">
      <alignment vertical="center"/>
      <protection/>
    </xf>
    <xf numFmtId="188" fontId="35" fillId="0" borderId="0" xfId="63" applyNumberFormat="1" applyFont="1" applyFill="1" applyBorder="1" applyAlignment="1">
      <alignment vertical="center"/>
      <protection/>
    </xf>
    <xf numFmtId="188" fontId="31" fillId="0" borderId="0" xfId="63" applyNumberFormat="1" applyFont="1" applyFill="1" applyAlignment="1">
      <alignment vertical="center"/>
      <protection/>
    </xf>
    <xf numFmtId="188" fontId="31" fillId="0" borderId="0" xfId="63" applyNumberFormat="1" applyFont="1" applyBorder="1" applyAlignment="1">
      <alignment vertical="center"/>
      <protection/>
    </xf>
    <xf numFmtId="49" fontId="31" fillId="0" borderId="0" xfId="63" applyNumberFormat="1" applyFont="1" applyBorder="1" applyAlignment="1">
      <alignment vertical="center"/>
      <protection/>
    </xf>
    <xf numFmtId="49" fontId="31" fillId="0" borderId="0" xfId="63" applyNumberFormat="1" applyFont="1" applyFill="1" applyBorder="1" applyAlignment="1">
      <alignment vertical="center"/>
      <protection/>
    </xf>
    <xf numFmtId="188" fontId="31" fillId="0" borderId="0" xfId="63" applyNumberFormat="1" applyFont="1" applyFill="1" applyBorder="1" applyAlignment="1">
      <alignment vertical="center"/>
      <protection/>
    </xf>
    <xf numFmtId="49" fontId="31" fillId="0" borderId="30" xfId="63" applyNumberFormat="1" applyFont="1" applyFill="1" applyBorder="1" applyAlignment="1">
      <alignment horizontal="center" vertical="center"/>
      <protection/>
    </xf>
    <xf numFmtId="188" fontId="31" fillId="0" borderId="30" xfId="63" applyNumberFormat="1" applyFont="1" applyFill="1" applyBorder="1" applyAlignment="1">
      <alignment horizontal="center" vertical="center"/>
      <protection/>
    </xf>
    <xf numFmtId="188" fontId="31" fillId="0" borderId="0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Alignment="1">
      <alignment horizontal="center" vertical="center"/>
      <protection/>
    </xf>
    <xf numFmtId="49" fontId="31" fillId="0" borderId="0" xfId="63" applyNumberFormat="1" applyFont="1" applyAlignment="1">
      <alignment horizontal="center" vertical="center"/>
      <protection/>
    </xf>
    <xf numFmtId="49" fontId="31" fillId="0" borderId="12" xfId="63" applyNumberFormat="1" applyFont="1" applyFill="1" applyBorder="1" applyAlignment="1">
      <alignment horizontal="center" vertical="center"/>
      <protection/>
    </xf>
    <xf numFmtId="202" fontId="31" fillId="0" borderId="10" xfId="63" applyNumberFormat="1" applyFont="1" applyFill="1" applyBorder="1" applyAlignment="1">
      <alignment vertical="center"/>
      <protection/>
    </xf>
    <xf numFmtId="188" fontId="31" fillId="0" borderId="37" xfId="63" applyNumberFormat="1" applyFont="1" applyFill="1" applyBorder="1" applyAlignment="1">
      <alignment vertical="center"/>
      <protection/>
    </xf>
    <xf numFmtId="188" fontId="31" fillId="0" borderId="13" xfId="63" applyNumberFormat="1" applyFont="1" applyFill="1" applyBorder="1" applyAlignment="1">
      <alignment vertical="center"/>
      <protection/>
    </xf>
    <xf numFmtId="188" fontId="31" fillId="0" borderId="44" xfId="63" applyNumberFormat="1" applyFont="1" applyFill="1" applyBorder="1" applyAlignment="1">
      <alignment vertical="center"/>
      <protection/>
    </xf>
    <xf numFmtId="188" fontId="31" fillId="0" borderId="22" xfId="63" applyNumberFormat="1" applyFont="1" applyFill="1" applyBorder="1" applyAlignment="1">
      <alignment vertical="center"/>
      <protection/>
    </xf>
    <xf numFmtId="188" fontId="31" fillId="0" borderId="10" xfId="63" applyNumberFormat="1" applyFont="1" applyFill="1" applyBorder="1" applyAlignment="1">
      <alignment vertical="center"/>
      <protection/>
    </xf>
    <xf numFmtId="188" fontId="31" fillId="0" borderId="0" xfId="63" applyNumberFormat="1" applyFont="1" applyAlignment="1">
      <alignment vertical="center"/>
      <protection/>
    </xf>
    <xf numFmtId="49" fontId="31" fillId="0" borderId="12" xfId="63" applyNumberFormat="1" applyFont="1" applyFill="1" applyBorder="1" applyAlignment="1">
      <alignment vertical="center"/>
      <protection/>
    </xf>
    <xf numFmtId="202" fontId="31" fillId="0" borderId="11" xfId="63" applyNumberFormat="1" applyFont="1" applyFill="1" applyBorder="1" applyAlignment="1">
      <alignment vertical="center"/>
      <protection/>
    </xf>
    <xf numFmtId="188" fontId="31" fillId="0" borderId="35" xfId="63" applyNumberFormat="1" applyFont="1" applyFill="1" applyBorder="1" applyAlignment="1">
      <alignment vertical="center"/>
      <protection/>
    </xf>
    <xf numFmtId="188" fontId="31" fillId="0" borderId="14" xfId="63" applyNumberFormat="1" applyFont="1" applyFill="1" applyBorder="1" applyAlignment="1">
      <alignment vertical="center"/>
      <protection/>
    </xf>
    <xf numFmtId="188" fontId="31" fillId="0" borderId="12" xfId="63" applyNumberFormat="1" applyFont="1" applyFill="1" applyBorder="1" applyAlignment="1">
      <alignment vertical="center"/>
      <protection/>
    </xf>
    <xf numFmtId="188" fontId="31" fillId="0" borderId="43" xfId="63" applyNumberFormat="1" applyFont="1" applyFill="1" applyBorder="1" applyAlignment="1">
      <alignment vertical="center"/>
      <protection/>
    </xf>
    <xf numFmtId="188" fontId="31" fillId="0" borderId="26" xfId="63" applyNumberFormat="1" applyFont="1" applyFill="1" applyBorder="1" applyAlignment="1">
      <alignment vertical="center"/>
      <protection/>
    </xf>
    <xf numFmtId="188" fontId="31" fillId="0" borderId="11" xfId="63" applyNumberFormat="1" applyFont="1" applyFill="1" applyBorder="1" applyAlignment="1">
      <alignment vertical="center"/>
      <protection/>
    </xf>
    <xf numFmtId="49" fontId="4" fillId="0" borderId="0" xfId="64" applyNumberFormat="1" applyFont="1" applyBorder="1" applyAlignment="1">
      <alignment vertical="center"/>
      <protection/>
    </xf>
    <xf numFmtId="203" fontId="0" fillId="0" borderId="0" xfId="0" applyNumberFormat="1" applyFont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203" fontId="0" fillId="0" borderId="54" xfId="0" applyNumberFormat="1" applyFont="1" applyBorder="1" applyAlignment="1">
      <alignment horizontal="distributed" vertical="center"/>
    </xf>
    <xf numFmtId="203" fontId="0" fillId="0" borderId="52" xfId="0" applyNumberFormat="1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203" fontId="0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203" fontId="10" fillId="0" borderId="0" xfId="0" applyNumberFormat="1" applyFont="1" applyAlignment="1">
      <alignment vertical="center"/>
    </xf>
    <xf numFmtId="203" fontId="2" fillId="0" borderId="0" xfId="0" applyNumberFormat="1" applyFont="1" applyAlignment="1">
      <alignment vertical="center"/>
    </xf>
    <xf numFmtId="203" fontId="0" fillId="0" borderId="12" xfId="0" applyNumberFormat="1" applyFont="1" applyBorder="1" applyAlignment="1">
      <alignment vertical="center"/>
    </xf>
    <xf numFmtId="193" fontId="0" fillId="0" borderId="19" xfId="0" applyNumberFormat="1" applyFont="1" applyBorder="1" applyAlignment="1">
      <alignment horizontal="distributed" vertical="center"/>
    </xf>
    <xf numFmtId="193" fontId="0" fillId="0" borderId="0" xfId="0" applyNumberFormat="1" applyFont="1" applyBorder="1" applyAlignment="1">
      <alignment horizontal="distributed" vertical="center"/>
    </xf>
    <xf numFmtId="193" fontId="2" fillId="0" borderId="0" xfId="0" applyNumberFormat="1" applyFont="1" applyAlignment="1">
      <alignment vertical="center"/>
    </xf>
    <xf numFmtId="193" fontId="10" fillId="0" borderId="37" xfId="0" applyNumberFormat="1" applyFont="1" applyBorder="1" applyAlignment="1">
      <alignment vertical="center"/>
    </xf>
    <xf numFmtId="193" fontId="10" fillId="0" borderId="0" xfId="0" applyNumberFormat="1" applyFont="1" applyAlignment="1">
      <alignment vertical="center"/>
    </xf>
    <xf numFmtId="204" fontId="0" fillId="0" borderId="0" xfId="0" applyNumberFormat="1" applyFont="1" applyAlignment="1">
      <alignment vertical="center"/>
    </xf>
    <xf numFmtId="205" fontId="0" fillId="0" borderId="0" xfId="0" applyNumberFormat="1" applyFont="1" applyAlignment="1">
      <alignment vertical="center"/>
    </xf>
    <xf numFmtId="204" fontId="11" fillId="0" borderId="0" xfId="0" applyNumberFormat="1" applyFont="1" applyBorder="1" applyAlignment="1">
      <alignment vertical="center"/>
    </xf>
    <xf numFmtId="205" fontId="11" fillId="0" borderId="0" xfId="0" applyNumberFormat="1" applyFont="1" applyBorder="1" applyAlignment="1">
      <alignment vertical="center"/>
    </xf>
    <xf numFmtId="204" fontId="13" fillId="0" borderId="0" xfId="0" applyNumberFormat="1" applyFont="1" applyAlignment="1">
      <alignment vertical="center"/>
    </xf>
    <xf numFmtId="205" fontId="12" fillId="0" borderId="0" xfId="0" applyNumberFormat="1" applyFont="1" applyAlignment="1">
      <alignment vertical="center"/>
    </xf>
    <xf numFmtId="204" fontId="14" fillId="0" borderId="0" xfId="0" applyNumberFormat="1" applyFont="1" applyAlignment="1">
      <alignment vertical="center"/>
    </xf>
    <xf numFmtId="205" fontId="11" fillId="0" borderId="0" xfId="0" applyNumberFormat="1" applyFont="1" applyAlignment="1">
      <alignment vertical="center"/>
    </xf>
    <xf numFmtId="204" fontId="11" fillId="0" borderId="12" xfId="0" applyNumberFormat="1" applyFont="1" applyBorder="1" applyAlignment="1">
      <alignment vertical="center"/>
    </xf>
    <xf numFmtId="205" fontId="11" fillId="0" borderId="12" xfId="0" applyNumberFormat="1" applyFont="1" applyBorder="1" applyAlignment="1">
      <alignment vertical="center"/>
    </xf>
    <xf numFmtId="193" fontId="0" fillId="0" borderId="0" xfId="0" applyNumberFormat="1" applyFont="1" applyBorder="1" applyAlignment="1">
      <alignment vertical="center"/>
    </xf>
    <xf numFmtId="196" fontId="0" fillId="0" borderId="0" xfId="0" applyNumberFormat="1" applyFont="1" applyAlignment="1">
      <alignment vertical="center"/>
    </xf>
    <xf numFmtId="196" fontId="11" fillId="0" borderId="43" xfId="0" applyNumberFormat="1" applyFont="1" applyBorder="1" applyAlignment="1">
      <alignment horizontal="center" vertical="center"/>
    </xf>
    <xf numFmtId="196" fontId="11" fillId="0" borderId="43" xfId="0" applyNumberFormat="1" applyFont="1" applyBorder="1" applyAlignment="1">
      <alignment horizontal="distributed" vertical="center" wrapText="1"/>
    </xf>
    <xf numFmtId="19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93" fontId="13" fillId="0" borderId="0" xfId="0" applyNumberFormat="1" applyFont="1" applyAlignment="1">
      <alignment vertical="center"/>
    </xf>
    <xf numFmtId="193" fontId="14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95" fontId="13" fillId="0" borderId="0" xfId="0" applyNumberFormat="1" applyFont="1" applyAlignment="1">
      <alignment vertical="center"/>
    </xf>
    <xf numFmtId="206" fontId="13" fillId="0" borderId="0" xfId="0" applyNumberFormat="1" applyFont="1" applyAlignment="1">
      <alignment vertical="center"/>
    </xf>
    <xf numFmtId="207" fontId="12" fillId="0" borderId="0" xfId="0" applyNumberFormat="1" applyFont="1" applyAlignment="1">
      <alignment vertical="center"/>
    </xf>
    <xf numFmtId="195" fontId="11" fillId="0" borderId="0" xfId="0" applyNumberFormat="1" applyFont="1" applyAlignment="1">
      <alignment vertical="center"/>
    </xf>
    <xf numFmtId="206" fontId="14" fillId="0" borderId="0" xfId="0" applyNumberFormat="1" applyFont="1" applyAlignment="1">
      <alignment vertical="center"/>
    </xf>
    <xf numFmtId="207" fontId="11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96" fontId="19" fillId="0" borderId="0" xfId="0" applyNumberFormat="1" applyFont="1" applyAlignment="1">
      <alignment vertical="center"/>
    </xf>
    <xf numFmtId="201" fontId="19" fillId="0" borderId="0" xfId="0" applyNumberFormat="1" applyFont="1" applyAlignment="1">
      <alignment vertical="center"/>
    </xf>
    <xf numFmtId="201" fontId="0" fillId="0" borderId="0" xfId="0" applyNumberFormat="1" applyFont="1" applyAlignment="1">
      <alignment vertical="center"/>
    </xf>
    <xf numFmtId="196" fontId="11" fillId="0" borderId="55" xfId="0" applyNumberFormat="1" applyFont="1" applyBorder="1" applyAlignment="1">
      <alignment horizontal="center" vertical="center" wrapText="1"/>
    </xf>
    <xf numFmtId="196" fontId="11" fillId="0" borderId="31" xfId="0" applyNumberFormat="1" applyFont="1" applyBorder="1" applyAlignment="1">
      <alignment horizontal="center" vertical="center" wrapText="1"/>
    </xf>
    <xf numFmtId="196" fontId="11" fillId="0" borderId="32" xfId="0" applyNumberFormat="1" applyFont="1" applyBorder="1" applyAlignment="1">
      <alignment horizontal="center" vertical="center" wrapText="1"/>
    </xf>
    <xf numFmtId="201" fontId="11" fillId="0" borderId="10" xfId="0" applyNumberFormat="1" applyFont="1" applyBorder="1" applyAlignment="1">
      <alignment vertical="center"/>
    </xf>
    <xf numFmtId="201" fontId="12" fillId="0" borderId="10" xfId="0" applyNumberFormat="1" applyFont="1" applyBorder="1" applyAlignment="1">
      <alignment vertical="center"/>
    </xf>
    <xf numFmtId="201" fontId="12" fillId="0" borderId="0" xfId="0" applyNumberFormat="1" applyFont="1" applyBorder="1" applyAlignment="1">
      <alignment vertical="center"/>
    </xf>
    <xf numFmtId="201" fontId="11" fillId="0" borderId="11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208" fontId="11" fillId="0" borderId="0" xfId="0" applyNumberFormat="1" applyFont="1" applyFill="1" applyAlignment="1">
      <alignment vertical="center"/>
    </xf>
    <xf numFmtId="209" fontId="11" fillId="0" borderId="0" xfId="0" applyNumberFormat="1" applyFont="1" applyFill="1" applyAlignment="1">
      <alignment vertical="center"/>
    </xf>
    <xf numFmtId="208" fontId="11" fillId="0" borderId="27" xfId="0" applyNumberFormat="1" applyFont="1" applyFill="1" applyBorder="1" applyAlignment="1">
      <alignment vertical="center"/>
    </xf>
    <xf numFmtId="209" fontId="11" fillId="0" borderId="30" xfId="0" applyNumberFormat="1" applyFont="1" applyFill="1" applyBorder="1" applyAlignment="1">
      <alignment vertical="center"/>
    </xf>
    <xf numFmtId="208" fontId="11" fillId="0" borderId="30" xfId="0" applyNumberFormat="1" applyFont="1" applyFill="1" applyBorder="1" applyAlignment="1">
      <alignment vertical="center"/>
    </xf>
    <xf numFmtId="208" fontId="11" fillId="0" borderId="56" xfId="0" applyNumberFormat="1" applyFont="1" applyFill="1" applyBorder="1" applyAlignment="1">
      <alignment horizontal="distributed" vertical="center"/>
    </xf>
    <xf numFmtId="208" fontId="11" fillId="0" borderId="15" xfId="0" applyNumberFormat="1" applyFont="1" applyFill="1" applyBorder="1" applyAlignment="1">
      <alignment horizontal="distributed" vertical="center"/>
    </xf>
    <xf numFmtId="208" fontId="11" fillId="0" borderId="57" xfId="0" applyNumberFormat="1" applyFont="1" applyFill="1" applyBorder="1" applyAlignment="1">
      <alignment horizontal="distributed" vertical="center"/>
    </xf>
    <xf numFmtId="208" fontId="11" fillId="0" borderId="41" xfId="0" applyNumberFormat="1" applyFont="1" applyFill="1" applyBorder="1" applyAlignment="1">
      <alignment horizontal="distributed" vertical="center"/>
    </xf>
    <xf numFmtId="208" fontId="11" fillId="0" borderId="13" xfId="0" applyNumberFormat="1" applyFont="1" applyFill="1" applyBorder="1" applyAlignment="1">
      <alignment horizontal="distributed" vertical="center"/>
    </xf>
    <xf numFmtId="208" fontId="11" fillId="0" borderId="38" xfId="0" applyNumberFormat="1" applyFont="1" applyFill="1" applyBorder="1" applyAlignment="1">
      <alignment horizontal="distributed" vertical="center"/>
    </xf>
    <xf numFmtId="208" fontId="11" fillId="0" borderId="12" xfId="0" applyNumberFormat="1" applyFont="1" applyFill="1" applyBorder="1" applyAlignment="1">
      <alignment horizontal="center" vertical="center"/>
    </xf>
    <xf numFmtId="208" fontId="11" fillId="0" borderId="42" xfId="0" applyNumberFormat="1" applyFont="1" applyFill="1" applyBorder="1" applyAlignment="1">
      <alignment horizontal="center" vertical="center"/>
    </xf>
    <xf numFmtId="209" fontId="11" fillId="0" borderId="35" xfId="0" applyNumberFormat="1" applyFont="1" applyFill="1" applyBorder="1" applyAlignment="1">
      <alignment horizontal="distributed" vertical="center"/>
    </xf>
    <xf numFmtId="208" fontId="11" fillId="0" borderId="14" xfId="0" applyNumberFormat="1" applyFont="1" applyFill="1" applyBorder="1" applyAlignment="1">
      <alignment horizontal="center" vertical="center"/>
    </xf>
    <xf numFmtId="209" fontId="11" fillId="0" borderId="14" xfId="0" applyNumberFormat="1" applyFont="1" applyFill="1" applyBorder="1" applyAlignment="1">
      <alignment horizontal="center" vertical="center"/>
    </xf>
    <xf numFmtId="208" fontId="11" fillId="0" borderId="11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/>
    </xf>
    <xf numFmtId="208" fontId="11" fillId="0" borderId="3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208" fontId="12" fillId="0" borderId="0" xfId="0" applyNumberFormat="1" applyFont="1" applyFill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9" fontId="12" fillId="0" borderId="0" xfId="0" applyNumberFormat="1" applyFont="1" applyFill="1" applyAlignment="1">
      <alignment horizontal="right" vertical="center"/>
    </xf>
    <xf numFmtId="208" fontId="12" fillId="0" borderId="0" xfId="0" applyNumberFormat="1" applyFont="1" applyFill="1" applyAlignment="1">
      <alignment horizontal="right" vertical="center"/>
    </xf>
    <xf numFmtId="208" fontId="13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208" fontId="11" fillId="0" borderId="0" xfId="0" applyNumberFormat="1" applyFont="1" applyFill="1" applyBorder="1" applyAlignment="1">
      <alignment horizontal="right" vertical="center"/>
    </xf>
    <xf numFmtId="208" fontId="11" fillId="0" borderId="10" xfId="0" applyNumberFormat="1" applyFont="1" applyFill="1" applyBorder="1" applyAlignment="1">
      <alignment horizontal="right" vertical="center"/>
    </xf>
    <xf numFmtId="209" fontId="11" fillId="0" borderId="0" xfId="0" applyNumberFormat="1" applyFont="1" applyFill="1" applyAlignment="1">
      <alignment horizontal="right" vertical="center"/>
    </xf>
    <xf numFmtId="208" fontId="11" fillId="0" borderId="0" xfId="0" applyNumberFormat="1" applyFont="1" applyFill="1" applyAlignment="1">
      <alignment horizontal="right" vertical="center"/>
    </xf>
    <xf numFmtId="208" fontId="14" fillId="0" borderId="1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208" fontId="11" fillId="0" borderId="12" xfId="0" applyNumberFormat="1" applyFont="1" applyFill="1" applyBorder="1" applyAlignment="1">
      <alignment horizontal="right" vertical="center"/>
    </xf>
    <xf numFmtId="208" fontId="11" fillId="0" borderId="11" xfId="0" applyNumberFormat="1" applyFont="1" applyFill="1" applyBorder="1" applyAlignment="1">
      <alignment horizontal="right" vertical="center"/>
    </xf>
    <xf numFmtId="209" fontId="11" fillId="0" borderId="12" xfId="0" applyNumberFormat="1" applyFont="1" applyFill="1" applyBorder="1" applyAlignment="1">
      <alignment horizontal="right" vertical="center"/>
    </xf>
    <xf numFmtId="208" fontId="14" fillId="0" borderId="11" xfId="0" applyNumberFormat="1" applyFont="1" applyFill="1" applyBorder="1" applyAlignment="1">
      <alignment horizontal="right" vertical="center"/>
    </xf>
    <xf numFmtId="208" fontId="13" fillId="0" borderId="0" xfId="0" applyNumberFormat="1" applyFont="1" applyFill="1" applyBorder="1" applyAlignment="1">
      <alignment vertical="center"/>
    </xf>
    <xf numFmtId="208" fontId="13" fillId="0" borderId="10" xfId="0" applyNumberFormat="1" applyFont="1" applyFill="1" applyBorder="1" applyAlignment="1">
      <alignment vertical="center"/>
    </xf>
    <xf numFmtId="209" fontId="13" fillId="0" borderId="0" xfId="0" applyNumberFormat="1" applyFont="1" applyFill="1" applyAlignment="1">
      <alignment vertical="center"/>
    </xf>
    <xf numFmtId="208" fontId="37" fillId="0" borderId="0" xfId="0" applyNumberFormat="1" applyFont="1" applyFill="1" applyAlignment="1">
      <alignment vertical="center"/>
    </xf>
    <xf numFmtId="208" fontId="37" fillId="0" borderId="0" xfId="0" applyNumberFormat="1" applyFont="1" applyFill="1" applyAlignment="1">
      <alignment horizontal="right" vertical="center"/>
    </xf>
    <xf numFmtId="208" fontId="11" fillId="0" borderId="0" xfId="0" applyNumberFormat="1" applyFont="1" applyFill="1" applyBorder="1" applyAlignment="1">
      <alignment vertical="center"/>
    </xf>
    <xf numFmtId="208" fontId="14" fillId="0" borderId="10" xfId="0" applyNumberFormat="1" applyFont="1" applyFill="1" applyBorder="1" applyAlignment="1">
      <alignment vertical="center"/>
    </xf>
    <xf numFmtId="208" fontId="38" fillId="0" borderId="0" xfId="0" applyNumberFormat="1" applyFont="1" applyFill="1" applyAlignment="1">
      <alignment vertical="center"/>
    </xf>
    <xf numFmtId="208" fontId="11" fillId="0" borderId="12" xfId="0" applyNumberFormat="1" applyFont="1" applyFill="1" applyBorder="1" applyAlignment="1">
      <alignment vertical="center"/>
    </xf>
    <xf numFmtId="208" fontId="14" fillId="0" borderId="11" xfId="0" applyNumberFormat="1" applyFont="1" applyFill="1" applyBorder="1" applyAlignment="1">
      <alignment vertical="center"/>
    </xf>
    <xf numFmtId="209" fontId="11" fillId="0" borderId="12" xfId="0" applyNumberFormat="1" applyFont="1" applyFill="1" applyBorder="1" applyAlignment="1">
      <alignment vertical="center"/>
    </xf>
    <xf numFmtId="208" fontId="38" fillId="0" borderId="12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210" fontId="13" fillId="0" borderId="0" xfId="0" applyNumberFormat="1" applyFont="1" applyFill="1" applyBorder="1" applyAlignment="1">
      <alignment vertical="center"/>
    </xf>
    <xf numFmtId="209" fontId="12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210" fontId="11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210" fontId="11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86" fontId="9" fillId="0" borderId="10" xfId="0" applyNumberFormat="1" applyFont="1" applyFill="1" applyBorder="1" applyAlignment="1">
      <alignment horizontal="left" vertical="center"/>
    </xf>
    <xf numFmtId="186" fontId="9" fillId="0" borderId="0" xfId="0" applyNumberFormat="1" applyFont="1" applyFill="1" applyAlignment="1">
      <alignment horizontal="right" vertical="center"/>
    </xf>
    <xf numFmtId="186" fontId="9" fillId="0" borderId="44" xfId="0" applyNumberFormat="1" applyFont="1" applyFill="1" applyBorder="1" applyAlignment="1">
      <alignment horizontal="right" vertical="center"/>
    </xf>
    <xf numFmtId="186" fontId="10" fillId="0" borderId="38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6" fontId="10" fillId="0" borderId="44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Alignment="1">
      <alignment horizontal="right" vertical="center"/>
    </xf>
    <xf numFmtId="186" fontId="9" fillId="0" borderId="0" xfId="0" applyNumberFormat="1" applyFont="1" applyFill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0" fillId="0" borderId="44" xfId="0" applyNumberFormat="1" applyFont="1" applyFill="1" applyBorder="1" applyAlignment="1">
      <alignment vertical="center"/>
    </xf>
    <xf numFmtId="186" fontId="0" fillId="0" borderId="38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44" xfId="0" applyNumberFormat="1" applyFont="1" applyFill="1" applyBorder="1" applyAlignment="1">
      <alignment horizontal="right" vertical="center"/>
    </xf>
    <xf numFmtId="186" fontId="2" fillId="0" borderId="38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211" fontId="0" fillId="0" borderId="0" xfId="0" applyNumberFormat="1" applyFont="1" applyFill="1" applyAlignment="1">
      <alignment horizontal="right" vertical="center"/>
    </xf>
    <xf numFmtId="211" fontId="0" fillId="0" borderId="44" xfId="0" applyNumberFormat="1" applyFont="1" applyFill="1" applyBorder="1" applyAlignment="1">
      <alignment horizontal="right" vertical="center"/>
    </xf>
    <xf numFmtId="211" fontId="0" fillId="0" borderId="38" xfId="0" applyNumberFormat="1" applyFont="1" applyFill="1" applyBorder="1" applyAlignment="1">
      <alignment horizontal="right" vertical="center"/>
    </xf>
    <xf numFmtId="211" fontId="0" fillId="0" borderId="0" xfId="0" applyNumberFormat="1" applyFont="1" applyFill="1" applyBorder="1" applyAlignment="1">
      <alignment horizontal="right" vertical="center"/>
    </xf>
    <xf numFmtId="212" fontId="0" fillId="0" borderId="10" xfId="0" applyNumberFormat="1" applyFont="1" applyFill="1" applyBorder="1" applyAlignment="1">
      <alignment vertical="center"/>
    </xf>
    <xf numFmtId="212" fontId="0" fillId="0" borderId="0" xfId="0" applyNumberFormat="1" applyFont="1" applyFill="1" applyAlignment="1">
      <alignment horizontal="right" vertical="center"/>
    </xf>
    <xf numFmtId="212" fontId="0" fillId="0" borderId="44" xfId="0" applyNumberFormat="1" applyFont="1" applyFill="1" applyBorder="1" applyAlignment="1">
      <alignment horizontal="right" vertical="center"/>
    </xf>
    <xf numFmtId="212" fontId="2" fillId="0" borderId="38" xfId="0" applyNumberFormat="1" applyFont="1" applyFill="1" applyBorder="1" applyAlignment="1">
      <alignment horizontal="right" vertical="center"/>
    </xf>
    <xf numFmtId="212" fontId="2" fillId="0" borderId="0" xfId="0" applyNumberFormat="1" applyFont="1" applyFill="1" applyBorder="1" applyAlignment="1">
      <alignment horizontal="right" vertical="center"/>
    </xf>
    <xf numFmtId="212" fontId="2" fillId="0" borderId="44" xfId="0" applyNumberFormat="1" applyFont="1" applyFill="1" applyBorder="1" applyAlignment="1">
      <alignment horizontal="right" vertical="center"/>
    </xf>
    <xf numFmtId="212" fontId="2" fillId="0" borderId="0" xfId="0" applyNumberFormat="1" applyFont="1" applyFill="1" applyAlignment="1">
      <alignment horizontal="right" vertical="center"/>
    </xf>
    <xf numFmtId="212" fontId="0" fillId="0" borderId="0" xfId="0" applyNumberFormat="1" applyFont="1" applyFill="1" applyAlignment="1">
      <alignment vertical="center"/>
    </xf>
    <xf numFmtId="212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211" fontId="0" fillId="0" borderId="12" xfId="0" applyNumberFormat="1" applyFont="1" applyFill="1" applyBorder="1" applyAlignment="1">
      <alignment horizontal="right" vertical="center"/>
    </xf>
    <xf numFmtId="211" fontId="0" fillId="0" borderId="43" xfId="0" applyNumberFormat="1" applyFont="1" applyFill="1" applyBorder="1" applyAlignment="1">
      <alignment horizontal="right" vertical="center"/>
    </xf>
    <xf numFmtId="211" fontId="2" fillId="0" borderId="39" xfId="0" applyNumberFormat="1" applyFont="1" applyFill="1" applyBorder="1" applyAlignment="1">
      <alignment horizontal="right" vertical="center"/>
    </xf>
    <xf numFmtId="211" fontId="2" fillId="0" borderId="12" xfId="0" applyNumberFormat="1" applyFont="1" applyFill="1" applyBorder="1" applyAlignment="1">
      <alignment horizontal="right" vertical="center"/>
    </xf>
    <xf numFmtId="211" fontId="2" fillId="0" borderId="43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vertical="top"/>
    </xf>
    <xf numFmtId="188" fontId="13" fillId="0" borderId="10" xfId="0" applyNumberFormat="1" applyFont="1" applyFill="1" applyBorder="1" applyAlignment="1">
      <alignment vertical="top"/>
    </xf>
    <xf numFmtId="188" fontId="13" fillId="0" borderId="22" xfId="0" applyNumberFormat="1" applyFont="1" applyFill="1" applyBorder="1" applyAlignment="1">
      <alignment vertical="top"/>
    </xf>
    <xf numFmtId="188" fontId="13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0" xfId="0" applyNumberFormat="1" applyFont="1" applyFill="1" applyBorder="1" applyAlignment="1">
      <alignment vertical="center"/>
    </xf>
    <xf numFmtId="188" fontId="14" fillId="0" borderId="22" xfId="0" applyNumberFormat="1" applyFont="1" applyFill="1" applyBorder="1" applyAlignment="1">
      <alignment vertical="center"/>
    </xf>
    <xf numFmtId="188" fontId="14" fillId="0" borderId="0" xfId="0" applyNumberFormat="1" applyFont="1" applyFill="1" applyAlignment="1">
      <alignment vertical="center"/>
    </xf>
    <xf numFmtId="188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Border="1" applyAlignment="1">
      <alignment vertical="top"/>
    </xf>
    <xf numFmtId="188" fontId="11" fillId="0" borderId="10" xfId="0" applyNumberFormat="1" applyFont="1" applyFill="1" applyBorder="1" applyAlignment="1">
      <alignment vertical="top"/>
    </xf>
    <xf numFmtId="188" fontId="11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/>
    </xf>
    <xf numFmtId="188" fontId="11" fillId="0" borderId="0" xfId="0" applyNumberFormat="1" applyFont="1" applyFill="1" applyBorder="1" applyAlignment="1">
      <alignment horizontal="right"/>
    </xf>
    <xf numFmtId="188" fontId="11" fillId="0" borderId="0" xfId="0" applyNumberFormat="1" applyFont="1" applyFill="1" applyAlignment="1">
      <alignment horizontal="right"/>
    </xf>
    <xf numFmtId="188" fontId="11" fillId="0" borderId="12" xfId="0" applyNumberFormat="1" applyFont="1" applyFill="1" applyBorder="1" applyAlignment="1">
      <alignment vertical="center"/>
    </xf>
    <xf numFmtId="188" fontId="11" fillId="0" borderId="11" xfId="0" applyNumberFormat="1" applyFont="1" applyFill="1" applyBorder="1" applyAlignment="1">
      <alignment vertical="center"/>
    </xf>
    <xf numFmtId="188" fontId="11" fillId="0" borderId="26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3" fontId="0" fillId="0" borderId="0" xfId="0" applyNumberFormat="1" applyFont="1" applyFill="1" applyAlignment="1">
      <alignment vertical="center"/>
    </xf>
    <xf numFmtId="213" fontId="0" fillId="0" borderId="27" xfId="0" applyNumberFormat="1" applyFont="1" applyFill="1" applyBorder="1" applyAlignment="1">
      <alignment horizontal="center" vertical="center"/>
    </xf>
    <xf numFmtId="213" fontId="0" fillId="0" borderId="10" xfId="0" applyNumberFormat="1" applyFont="1" applyFill="1" applyBorder="1" applyAlignment="1">
      <alignment horizontal="center" vertical="center"/>
    </xf>
    <xf numFmtId="188" fontId="0" fillId="0" borderId="28" xfId="0" applyNumberFormat="1" applyFont="1" applyFill="1" applyBorder="1" applyAlignment="1">
      <alignment horizontal="center" vertical="center"/>
    </xf>
    <xf numFmtId="213" fontId="0" fillId="0" borderId="11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88" fontId="2" fillId="0" borderId="58" xfId="0" applyNumberFormat="1" applyFont="1" applyFill="1" applyBorder="1" applyAlignment="1">
      <alignment vertical="center"/>
    </xf>
    <xf numFmtId="188" fontId="0" fillId="0" borderId="59" xfId="0" applyNumberFormat="1" applyFont="1" applyFill="1" applyBorder="1" applyAlignment="1">
      <alignment vertical="center"/>
    </xf>
    <xf numFmtId="213" fontId="2" fillId="0" borderId="53" xfId="0" applyNumberFormat="1" applyFont="1" applyFill="1" applyBorder="1" applyAlignment="1">
      <alignment vertical="center"/>
    </xf>
    <xf numFmtId="188" fontId="0" fillId="0" borderId="58" xfId="0" applyNumberFormat="1" applyFont="1" applyFill="1" applyBorder="1" applyAlignment="1">
      <alignment vertical="center"/>
    </xf>
    <xf numFmtId="188" fontId="0" fillId="0" borderId="52" xfId="0" applyNumberFormat="1" applyFont="1" applyFill="1" applyBorder="1" applyAlignment="1">
      <alignment vertical="center"/>
    </xf>
    <xf numFmtId="193" fontId="0" fillId="0" borderId="0" xfId="0" applyNumberFormat="1" applyAlignment="1">
      <alignment vertical="center"/>
    </xf>
    <xf numFmtId="193" fontId="11" fillId="0" borderId="12" xfId="0" applyNumberFormat="1" applyFont="1" applyBorder="1" applyAlignment="1">
      <alignment horizontal="center" vertical="center"/>
    </xf>
    <xf numFmtId="193" fontId="14" fillId="0" borderId="37" xfId="0" applyNumberFormat="1" applyFont="1" applyBorder="1" applyAlignment="1">
      <alignment vertical="center"/>
    </xf>
    <xf numFmtId="193" fontId="11" fillId="0" borderId="0" xfId="0" applyNumberFormat="1" applyFont="1" applyAlignment="1" quotePrefix="1">
      <alignment horizontal="right" vertical="center"/>
    </xf>
    <xf numFmtId="197" fontId="0" fillId="0" borderId="0" xfId="0" applyNumberFormat="1" applyFont="1" applyAlignment="1">
      <alignment vertical="center"/>
    </xf>
    <xf numFmtId="198" fontId="0" fillId="0" borderId="0" xfId="0" applyNumberFormat="1" applyFont="1" applyAlignment="1">
      <alignment vertical="center"/>
    </xf>
    <xf numFmtId="19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197" fontId="0" fillId="0" borderId="0" xfId="0" applyNumberFormat="1" applyFont="1" applyBorder="1" applyAlignment="1">
      <alignment horizontal="center" vertical="center"/>
    </xf>
    <xf numFmtId="196" fontId="0" fillId="0" borderId="0" xfId="0" applyNumberFormat="1" applyFont="1" applyBorder="1" applyAlignment="1">
      <alignment horizontal="center" vertical="center"/>
    </xf>
    <xf numFmtId="198" fontId="0" fillId="0" borderId="0" xfId="0" applyNumberFormat="1" applyFont="1" applyBorder="1" applyAlignment="1">
      <alignment horizontal="center" vertical="center" wrapText="1"/>
    </xf>
    <xf numFmtId="199" fontId="0" fillId="0" borderId="0" xfId="0" applyNumberFormat="1" applyFont="1" applyBorder="1" applyAlignment="1">
      <alignment horizontal="center" vertical="center" wrapText="1"/>
    </xf>
    <xf numFmtId="199" fontId="0" fillId="0" borderId="0" xfId="0" applyNumberFormat="1" applyFont="1" applyBorder="1" applyAlignment="1">
      <alignment horizontal="center" vertical="center" wrapText="1"/>
    </xf>
    <xf numFmtId="197" fontId="10" fillId="0" borderId="0" xfId="0" applyNumberFormat="1" applyFont="1" applyAlignment="1">
      <alignment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9" fontId="9" fillId="0" borderId="0" xfId="0" applyNumberFormat="1" applyFont="1" applyAlignment="1">
      <alignment vertical="center"/>
    </xf>
    <xf numFmtId="197" fontId="2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7" fontId="0" fillId="0" borderId="12" xfId="0" applyNumberFormat="1" applyFont="1" applyBorder="1" applyAlignment="1">
      <alignment vertical="center"/>
    </xf>
    <xf numFmtId="196" fontId="0" fillId="0" borderId="12" xfId="0" applyNumberFormat="1" applyFont="1" applyBorder="1" applyAlignment="1">
      <alignment vertical="center"/>
    </xf>
    <xf numFmtId="198" fontId="0" fillId="0" borderId="12" xfId="0" applyNumberFormat="1" applyFont="1" applyBorder="1" applyAlignment="1">
      <alignment vertical="center"/>
    </xf>
    <xf numFmtId="199" fontId="0" fillId="0" borderId="12" xfId="0" applyNumberFormat="1" applyFont="1" applyBorder="1" applyAlignment="1">
      <alignment vertical="center"/>
    </xf>
    <xf numFmtId="214" fontId="0" fillId="0" borderId="0" xfId="0" applyNumberFormat="1" applyFont="1" applyAlignment="1">
      <alignment vertical="center"/>
    </xf>
    <xf numFmtId="215" fontId="0" fillId="0" borderId="0" xfId="0" applyNumberFormat="1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11" fillId="0" borderId="55" xfId="0" applyFont="1" applyBorder="1" applyAlignment="1">
      <alignment horizontal="distributed" vertical="center"/>
    </xf>
    <xf numFmtId="214" fontId="11" fillId="0" borderId="29" xfId="0" applyNumberFormat="1" applyFont="1" applyBorder="1" applyAlignment="1">
      <alignment horizontal="centerContinuous" vertical="center"/>
    </xf>
    <xf numFmtId="214" fontId="11" fillId="0" borderId="30" xfId="0" applyNumberFormat="1" applyFont="1" applyBorder="1" applyAlignment="1">
      <alignment horizontal="centerContinuous" vertical="center"/>
    </xf>
    <xf numFmtId="215" fontId="11" fillId="0" borderId="27" xfId="0" applyNumberFormat="1" applyFont="1" applyBorder="1" applyAlignment="1">
      <alignment horizontal="centerContinuous" vertical="center"/>
    </xf>
    <xf numFmtId="214" fontId="11" fillId="0" borderId="55" xfId="0" applyNumberFormat="1" applyFont="1" applyBorder="1" applyAlignment="1">
      <alignment vertical="center"/>
    </xf>
    <xf numFmtId="0" fontId="11" fillId="0" borderId="31" xfId="0" applyFont="1" applyBorder="1" applyAlignment="1">
      <alignment horizontal="distributed" vertical="center"/>
    </xf>
    <xf numFmtId="214" fontId="11" fillId="0" borderId="60" xfId="0" applyNumberFormat="1" applyFont="1" applyBorder="1" applyAlignment="1">
      <alignment horizontal="centerContinuous" vertical="center"/>
    </xf>
    <xf numFmtId="214" fontId="11" fillId="0" borderId="17" xfId="0" applyNumberFormat="1" applyFont="1" applyBorder="1" applyAlignment="1">
      <alignment horizontal="centerContinuous" vertical="center"/>
    </xf>
    <xf numFmtId="214" fontId="11" fillId="0" borderId="57" xfId="0" applyNumberFormat="1" applyFont="1" applyBorder="1" applyAlignment="1">
      <alignment horizontal="center" vertical="center"/>
    </xf>
    <xf numFmtId="215" fontId="11" fillId="0" borderId="56" xfId="0" applyNumberFormat="1" applyFont="1" applyBorder="1" applyAlignment="1">
      <alignment horizontal="center" vertical="center"/>
    </xf>
    <xf numFmtId="214" fontId="11" fillId="0" borderId="3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distributed" vertical="center"/>
    </xf>
    <xf numFmtId="214" fontId="11" fillId="0" borderId="61" xfId="0" applyNumberFormat="1" applyFont="1" applyBorder="1" applyAlignment="1">
      <alignment horizontal="center" vertical="center"/>
    </xf>
    <xf numFmtId="214" fontId="11" fillId="0" borderId="51" xfId="0" applyNumberFormat="1" applyFont="1" applyBorder="1" applyAlignment="1">
      <alignment horizontal="center" vertical="center"/>
    </xf>
    <xf numFmtId="214" fontId="11" fillId="0" borderId="39" xfId="0" applyNumberFormat="1" applyFont="1" applyBorder="1" applyAlignment="1">
      <alignment horizontal="center" vertical="center"/>
    </xf>
    <xf numFmtId="215" fontId="11" fillId="0" borderId="42" xfId="0" applyNumberFormat="1" applyFont="1" applyBorder="1" applyAlignment="1">
      <alignment horizontal="center" vertical="center"/>
    </xf>
    <xf numFmtId="214" fontId="11" fillId="0" borderId="32" xfId="0" applyNumberFormat="1" applyFont="1" applyBorder="1" applyAlignment="1">
      <alignment vertical="center"/>
    </xf>
    <xf numFmtId="214" fontId="11" fillId="0" borderId="22" xfId="0" applyNumberFormat="1" applyFont="1" applyBorder="1" applyAlignment="1">
      <alignment horizontal="right" vertical="center"/>
    </xf>
    <xf numFmtId="214" fontId="11" fillId="0" borderId="38" xfId="0" applyNumberFormat="1" applyFont="1" applyBorder="1" applyAlignment="1">
      <alignment horizontal="right" vertical="center"/>
    </xf>
    <xf numFmtId="215" fontId="11" fillId="0" borderId="41" xfId="0" applyNumberFormat="1" applyFont="1" applyBorder="1" applyAlignment="1">
      <alignment horizontal="right" vertical="center"/>
    </xf>
    <xf numFmtId="214" fontId="11" fillId="0" borderId="31" xfId="0" applyNumberFormat="1" applyFont="1" applyBorder="1" applyAlignment="1">
      <alignment horizontal="right" vertical="center"/>
    </xf>
    <xf numFmtId="216" fontId="11" fillId="0" borderId="1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distributed" vertical="center"/>
    </xf>
    <xf numFmtId="214" fontId="13" fillId="0" borderId="22" xfId="0" applyNumberFormat="1" applyFont="1" applyBorder="1" applyAlignment="1">
      <alignment horizontal="right" vertical="center"/>
    </xf>
    <xf numFmtId="214" fontId="13" fillId="0" borderId="38" xfId="0" applyNumberFormat="1" applyFont="1" applyBorder="1" applyAlignment="1">
      <alignment horizontal="right" vertical="center"/>
    </xf>
    <xf numFmtId="214" fontId="12" fillId="0" borderId="38" xfId="0" applyNumberFormat="1" applyFont="1" applyBorder="1" applyAlignment="1">
      <alignment horizontal="right" vertical="center"/>
    </xf>
    <xf numFmtId="214" fontId="13" fillId="0" borderId="38" xfId="0" applyNumberFormat="1" applyFont="1" applyFill="1" applyBorder="1" applyAlignment="1">
      <alignment horizontal="right" vertical="center"/>
    </xf>
    <xf numFmtId="215" fontId="13" fillId="0" borderId="41" xfId="0" applyNumberFormat="1" applyFont="1" applyFill="1" applyBorder="1" applyAlignment="1">
      <alignment horizontal="right" vertical="center"/>
    </xf>
    <xf numFmtId="214" fontId="13" fillId="0" borderId="31" xfId="0" applyNumberFormat="1" applyFont="1" applyBorder="1" applyAlignment="1">
      <alignment horizontal="right" vertical="center"/>
    </xf>
    <xf numFmtId="216" fontId="13" fillId="0" borderId="10" xfId="0" applyNumberFormat="1" applyFont="1" applyFill="1" applyBorder="1" applyAlignment="1">
      <alignment horizontal="right" vertical="center"/>
    </xf>
    <xf numFmtId="0" fontId="17" fillId="0" borderId="31" xfId="0" applyFont="1" applyBorder="1" applyAlignment="1">
      <alignment horizontal="distributed" vertical="center"/>
    </xf>
    <xf numFmtId="214" fontId="40" fillId="0" borderId="22" xfId="0" applyNumberFormat="1" applyFont="1" applyBorder="1" applyAlignment="1">
      <alignment horizontal="right" vertical="center"/>
    </xf>
    <xf numFmtId="214" fontId="17" fillId="0" borderId="38" xfId="0" applyNumberFormat="1" applyFont="1" applyBorder="1" applyAlignment="1">
      <alignment horizontal="right" vertical="center"/>
    </xf>
    <xf numFmtId="214" fontId="40" fillId="0" borderId="38" xfId="0" applyNumberFormat="1" applyFont="1" applyFill="1" applyBorder="1" applyAlignment="1">
      <alignment horizontal="right" vertical="center"/>
    </xf>
    <xf numFmtId="215" fontId="40" fillId="0" borderId="41" xfId="0" applyNumberFormat="1" applyFont="1" applyFill="1" applyBorder="1" applyAlignment="1">
      <alignment horizontal="right" vertical="center"/>
    </xf>
    <xf numFmtId="214" fontId="17" fillId="0" borderId="31" xfId="0" applyNumberFormat="1" applyFont="1" applyBorder="1" applyAlignment="1">
      <alignment horizontal="right" vertical="center"/>
    </xf>
    <xf numFmtId="216" fontId="40" fillId="0" borderId="10" xfId="0" applyNumberFormat="1" applyFont="1" applyFill="1" applyBorder="1" applyAlignment="1">
      <alignment horizontal="right" vertical="center"/>
    </xf>
    <xf numFmtId="214" fontId="14" fillId="0" borderId="22" xfId="0" applyNumberFormat="1" applyFont="1" applyBorder="1" applyAlignment="1">
      <alignment horizontal="right" vertical="center"/>
    </xf>
    <xf numFmtId="214" fontId="14" fillId="0" borderId="38" xfId="0" applyNumberFormat="1" applyFont="1" applyFill="1" applyBorder="1" applyAlignment="1">
      <alignment horizontal="right" vertical="center"/>
    </xf>
    <xf numFmtId="215" fontId="14" fillId="0" borderId="41" xfId="0" applyNumberFormat="1" applyFont="1" applyFill="1" applyBorder="1" applyAlignment="1">
      <alignment horizontal="right" vertical="center"/>
    </xf>
    <xf numFmtId="216" fontId="14" fillId="0" borderId="10" xfId="0" applyNumberFormat="1" applyFont="1" applyFill="1" applyBorder="1" applyAlignment="1">
      <alignment horizontal="right" vertical="center"/>
    </xf>
    <xf numFmtId="214" fontId="12" fillId="0" borderId="31" xfId="0" applyNumberFormat="1" applyFont="1" applyBorder="1" applyAlignment="1">
      <alignment horizontal="right" vertical="center"/>
    </xf>
    <xf numFmtId="214" fontId="14" fillId="0" borderId="26" xfId="0" applyNumberFormat="1" applyFont="1" applyBorder="1" applyAlignment="1">
      <alignment horizontal="right" vertical="center"/>
    </xf>
    <xf numFmtId="214" fontId="11" fillId="0" borderId="39" xfId="0" applyNumberFormat="1" applyFont="1" applyBorder="1" applyAlignment="1">
      <alignment horizontal="right" vertical="center"/>
    </xf>
    <xf numFmtId="214" fontId="14" fillId="0" borderId="39" xfId="0" applyNumberFormat="1" applyFont="1" applyFill="1" applyBorder="1" applyAlignment="1">
      <alignment horizontal="right" vertical="center"/>
    </xf>
    <xf numFmtId="215" fontId="14" fillId="0" borderId="42" xfId="0" applyNumberFormat="1" applyFont="1" applyFill="1" applyBorder="1" applyAlignment="1">
      <alignment horizontal="right" vertical="center"/>
    </xf>
    <xf numFmtId="214" fontId="11" fillId="0" borderId="32" xfId="0" applyNumberFormat="1" applyFont="1" applyBorder="1" applyAlignment="1">
      <alignment horizontal="right" vertical="center"/>
    </xf>
    <xf numFmtId="216" fontId="14" fillId="0" borderId="11" xfId="0" applyNumberFormat="1" applyFont="1" applyFill="1" applyBorder="1" applyAlignment="1">
      <alignment horizontal="right" vertical="center"/>
    </xf>
    <xf numFmtId="183" fontId="0" fillId="0" borderId="0" xfId="0" applyNumberFormat="1" applyFont="1" applyAlignment="1">
      <alignment vertical="center"/>
    </xf>
    <xf numFmtId="184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188" fontId="2" fillId="0" borderId="0" xfId="0" applyNumberFormat="1" applyFont="1" applyAlignment="1">
      <alignment vertical="center"/>
    </xf>
    <xf numFmtId="188" fontId="2" fillId="0" borderId="0" xfId="0" applyNumberFormat="1" applyFont="1" applyAlignment="1">
      <alignment horizontal="right" vertical="center"/>
    </xf>
    <xf numFmtId="188" fontId="2" fillId="0" borderId="22" xfId="0" applyNumberFormat="1" applyFont="1" applyBorder="1" applyAlignment="1">
      <alignment vertical="center"/>
    </xf>
    <xf numFmtId="214" fontId="14" fillId="0" borderId="0" xfId="0" applyNumberFormat="1" applyFont="1" applyBorder="1" applyAlignment="1">
      <alignment horizontal="right" vertical="center"/>
    </xf>
    <xf numFmtId="214" fontId="11" fillId="0" borderId="0" xfId="0" applyNumberFormat="1" applyFont="1" applyBorder="1" applyAlignment="1">
      <alignment horizontal="right" vertical="center"/>
    </xf>
    <xf numFmtId="214" fontId="14" fillId="0" borderId="0" xfId="0" applyNumberFormat="1" applyFont="1" applyFill="1" applyBorder="1" applyAlignment="1">
      <alignment horizontal="right" vertical="center"/>
    </xf>
    <xf numFmtId="215" fontId="14" fillId="0" borderId="0" xfId="0" applyNumberFormat="1" applyFont="1" applyFill="1" applyBorder="1" applyAlignment="1">
      <alignment horizontal="right" vertical="center"/>
    </xf>
    <xf numFmtId="216" fontId="14" fillId="0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93" fontId="26" fillId="0" borderId="0" xfId="0" applyNumberFormat="1" applyFont="1" applyBorder="1" applyAlignment="1">
      <alignment vertical="center"/>
    </xf>
    <xf numFmtId="193" fontId="24" fillId="0" borderId="31" xfId="0" applyNumberFormat="1" applyFont="1" applyBorder="1" applyAlignment="1">
      <alignment vertical="center"/>
    </xf>
    <xf numFmtId="193" fontId="24" fillId="0" borderId="37" xfId="0" applyNumberFormat="1" applyFont="1" applyBorder="1" applyAlignment="1">
      <alignment vertical="center"/>
    </xf>
    <xf numFmtId="193" fontId="24" fillId="0" borderId="44" xfId="0" applyNumberFormat="1" applyFont="1" applyBorder="1" applyAlignment="1">
      <alignment vertical="center"/>
    </xf>
    <xf numFmtId="193" fontId="24" fillId="0" borderId="38" xfId="0" applyNumberFormat="1" applyFont="1" applyBorder="1" applyAlignment="1">
      <alignment vertical="center"/>
    </xf>
    <xf numFmtId="193" fontId="24" fillId="0" borderId="13" xfId="0" applyNumberFormat="1" applyFont="1" applyBorder="1" applyAlignment="1">
      <alignment vertical="center"/>
    </xf>
    <xf numFmtId="194" fontId="4" fillId="0" borderId="23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194" fontId="4" fillId="0" borderId="45" xfId="0" applyNumberFormat="1" applyFont="1" applyBorder="1" applyAlignment="1">
      <alignment vertical="center"/>
    </xf>
    <xf numFmtId="194" fontId="4" fillId="0" borderId="46" xfId="0" applyNumberFormat="1" applyFont="1" applyBorder="1" applyAlignment="1">
      <alignment vertical="center"/>
    </xf>
    <xf numFmtId="194" fontId="4" fillId="0" borderId="47" xfId="0" applyNumberFormat="1" applyFont="1" applyBorder="1" applyAlignment="1">
      <alignment vertical="center"/>
    </xf>
    <xf numFmtId="194" fontId="4" fillId="0" borderId="48" xfId="0" applyNumberFormat="1" applyFont="1" applyBorder="1" applyAlignment="1">
      <alignment vertical="center"/>
    </xf>
    <xf numFmtId="194" fontId="4" fillId="0" borderId="49" xfId="0" applyNumberFormat="1" applyFont="1" applyBorder="1" applyAlignment="1">
      <alignment vertical="center"/>
    </xf>
    <xf numFmtId="194" fontId="4" fillId="0" borderId="0" xfId="0" applyNumberFormat="1" applyFont="1" applyAlignment="1">
      <alignment vertical="center"/>
    </xf>
    <xf numFmtId="195" fontId="26" fillId="0" borderId="31" xfId="0" applyNumberFormat="1" applyFont="1" applyBorder="1" applyAlignment="1">
      <alignment vertical="center"/>
    </xf>
    <xf numFmtId="195" fontId="26" fillId="0" borderId="37" xfId="0" applyNumberFormat="1" applyFont="1" applyBorder="1" applyAlignment="1">
      <alignment vertical="center"/>
    </xf>
    <xf numFmtId="195" fontId="26" fillId="0" borderId="0" xfId="0" applyNumberFormat="1" applyFont="1" applyAlignment="1">
      <alignment vertical="center"/>
    </xf>
    <xf numFmtId="195" fontId="4" fillId="0" borderId="0" xfId="0" applyNumberFormat="1" applyFont="1" applyAlignment="1">
      <alignment vertical="center"/>
    </xf>
    <xf numFmtId="195" fontId="4" fillId="0" borderId="44" xfId="0" applyNumberFormat="1" applyFont="1" applyBorder="1" applyAlignment="1">
      <alignment vertical="center"/>
    </xf>
    <xf numFmtId="195" fontId="4" fillId="0" borderId="38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195" fontId="4" fillId="0" borderId="13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95" fontId="4" fillId="0" borderId="31" xfId="0" applyNumberFormat="1" applyFont="1" applyBorder="1" applyAlignment="1">
      <alignment vertical="center"/>
    </xf>
    <xf numFmtId="195" fontId="4" fillId="0" borderId="37" xfId="0" applyNumberFormat="1" applyFont="1" applyBorder="1" applyAlignment="1">
      <alignment vertical="center"/>
    </xf>
    <xf numFmtId="193" fontId="24" fillId="0" borderId="0" xfId="0" applyNumberFormat="1" applyFont="1" applyBorder="1" applyAlignment="1">
      <alignment horizontal="left" vertical="center"/>
    </xf>
    <xf numFmtId="193" fontId="4" fillId="0" borderId="4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93" fontId="41" fillId="0" borderId="0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49" fontId="42" fillId="0" borderId="0" xfId="63" applyNumberFormat="1" applyFont="1" applyFill="1" applyBorder="1" applyAlignment="1">
      <alignment vertical="top"/>
      <protection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96" fontId="43" fillId="0" borderId="37" xfId="0" applyNumberFormat="1" applyFont="1" applyBorder="1" applyAlignment="1">
      <alignment vertical="center"/>
    </xf>
    <xf numFmtId="196" fontId="43" fillId="0" borderId="0" xfId="0" applyNumberFormat="1" applyFont="1" applyAlignment="1">
      <alignment vertical="center"/>
    </xf>
    <xf numFmtId="196" fontId="43" fillId="0" borderId="44" xfId="0" applyNumberFormat="1" applyFont="1" applyBorder="1" applyAlignment="1">
      <alignment vertical="center"/>
    </xf>
    <xf numFmtId="49" fontId="44" fillId="0" borderId="0" xfId="63" applyNumberFormat="1" applyFont="1" applyFill="1" applyBorder="1" applyAlignment="1">
      <alignment vertical="top"/>
      <protection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96" fontId="45" fillId="0" borderId="37" xfId="0" applyNumberFormat="1" applyFont="1" applyBorder="1" applyAlignment="1">
      <alignment vertical="center"/>
    </xf>
    <xf numFmtId="196" fontId="45" fillId="0" borderId="0" xfId="0" applyNumberFormat="1" applyFont="1" applyAlignment="1">
      <alignment vertical="center"/>
    </xf>
    <xf numFmtId="196" fontId="45" fillId="0" borderId="44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49" fontId="42" fillId="0" borderId="0" xfId="63" applyNumberFormat="1" applyFont="1" applyFill="1" applyBorder="1" applyAlignment="1">
      <alignment horizontal="distributed" vertical="center"/>
      <protection/>
    </xf>
    <xf numFmtId="0" fontId="43" fillId="0" borderId="0" xfId="0" applyFont="1" applyAlignment="1">
      <alignment vertical="center"/>
    </xf>
    <xf numFmtId="196" fontId="45" fillId="0" borderId="0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horizontal="distributed" vertical="center"/>
    </xf>
    <xf numFmtId="193" fontId="4" fillId="0" borderId="43" xfId="0" applyNumberFormat="1" applyFont="1" applyBorder="1" applyAlignment="1">
      <alignment horizontal="center" vertical="center"/>
    </xf>
    <xf numFmtId="200" fontId="11" fillId="0" borderId="30" xfId="0" applyNumberFormat="1" applyFont="1" applyBorder="1" applyAlignment="1">
      <alignment horizontal="distributed" vertical="center"/>
    </xf>
    <xf numFmtId="200" fontId="11" fillId="0" borderId="0" xfId="0" applyNumberFormat="1" applyFont="1" applyBorder="1" applyAlignment="1">
      <alignment horizontal="distributed" vertical="center"/>
    </xf>
    <xf numFmtId="200" fontId="11" fillId="0" borderId="12" xfId="0" applyNumberFormat="1" applyFont="1" applyBorder="1" applyAlignment="1">
      <alignment horizontal="distributed" vertical="center"/>
    </xf>
    <xf numFmtId="189" fontId="11" fillId="0" borderId="53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93" fontId="0" fillId="0" borderId="18" xfId="0" applyNumberFormat="1" applyFont="1" applyBorder="1" applyAlignment="1">
      <alignment horizontal="distributed" vertical="center"/>
    </xf>
    <xf numFmtId="193" fontId="0" fillId="0" borderId="28" xfId="0" applyNumberFormat="1" applyFont="1" applyBorder="1" applyAlignment="1">
      <alignment horizontal="distributed" vertical="center"/>
    </xf>
    <xf numFmtId="193" fontId="0" fillId="0" borderId="36" xfId="0" applyNumberFormat="1" applyFont="1" applyBorder="1" applyAlignment="1">
      <alignment horizontal="distributed" vertical="center"/>
    </xf>
    <xf numFmtId="193" fontId="0" fillId="0" borderId="39" xfId="0" applyNumberFormat="1" applyFont="1" applyBorder="1" applyAlignment="1">
      <alignment horizontal="distributed" vertical="center" wrapText="1"/>
    </xf>
    <xf numFmtId="0" fontId="0" fillId="0" borderId="12" xfId="0" applyFont="1" applyBorder="1" applyAlignment="1">
      <alignment vertical="center" wrapText="1"/>
    </xf>
    <xf numFmtId="193" fontId="2" fillId="0" borderId="22" xfId="0" applyNumberFormat="1" applyFont="1" applyBorder="1" applyAlignment="1">
      <alignment vertical="center"/>
    </xf>
    <xf numFmtId="193" fontId="0" fillId="0" borderId="14" xfId="0" applyNumberFormat="1" applyFont="1" applyBorder="1" applyAlignment="1">
      <alignment horizontal="distributed" vertical="center" wrapText="1"/>
    </xf>
    <xf numFmtId="193" fontId="10" fillId="0" borderId="0" xfId="0" applyNumberFormat="1" applyFont="1" applyBorder="1" applyAlignment="1">
      <alignment vertical="center"/>
    </xf>
    <xf numFmtId="193" fontId="11" fillId="0" borderId="28" xfId="0" applyNumberFormat="1" applyFont="1" applyBorder="1" applyAlignment="1">
      <alignment horizontal="center" vertical="center"/>
    </xf>
    <xf numFmtId="49" fontId="46" fillId="0" borderId="0" xfId="63" applyNumberFormat="1" applyFont="1" applyAlignment="1">
      <alignment vertical="center"/>
      <protection/>
    </xf>
    <xf numFmtId="0" fontId="47" fillId="0" borderId="0" xfId="62" applyAlignment="1">
      <alignment horizontal="left" indent="1"/>
      <protection/>
    </xf>
    <xf numFmtId="0" fontId="47" fillId="0" borderId="0" xfId="62" applyAlignment="1">
      <alignment wrapText="1"/>
      <protection/>
    </xf>
    <xf numFmtId="0" fontId="47" fillId="0" borderId="0" xfId="62">
      <alignment/>
      <protection/>
    </xf>
    <xf numFmtId="183" fontId="0" fillId="0" borderId="62" xfId="0" applyNumberFormat="1" applyFont="1" applyBorder="1" applyAlignment="1">
      <alignment horizontal="center" vertical="center"/>
    </xf>
    <xf numFmtId="183" fontId="0" fillId="0" borderId="37" xfId="0" applyNumberFormat="1" applyFont="1" applyBorder="1" applyAlignment="1">
      <alignment horizontal="center" vertical="center"/>
    </xf>
    <xf numFmtId="183" fontId="0" fillId="0" borderId="3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3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183" fontId="0" fillId="0" borderId="66" xfId="0" applyNumberFormat="1" applyFont="1" applyBorder="1" applyAlignment="1">
      <alignment horizontal="center" vertical="center"/>
    </xf>
    <xf numFmtId="183" fontId="0" fillId="0" borderId="44" xfId="0" applyNumberFormat="1" applyFont="1" applyBorder="1" applyAlignment="1">
      <alignment horizontal="center" vertical="center"/>
    </xf>
    <xf numFmtId="183" fontId="0" fillId="0" borderId="43" xfId="0" applyNumberFormat="1" applyFont="1" applyBorder="1" applyAlignment="1">
      <alignment horizontal="center" vertical="center"/>
    </xf>
    <xf numFmtId="183" fontId="0" fillId="0" borderId="15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83" fontId="0" fillId="0" borderId="1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88" fontId="11" fillId="0" borderId="64" xfId="0" applyNumberFormat="1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8" fontId="11" fillId="0" borderId="63" xfId="0" applyNumberFormat="1" applyFont="1" applyBorder="1" applyAlignment="1">
      <alignment horizontal="distributed" vertical="center"/>
    </xf>
    <xf numFmtId="188" fontId="11" fillId="0" borderId="65" xfId="0" applyNumberFormat="1" applyFont="1" applyBorder="1" applyAlignment="1">
      <alignment horizontal="distributed" vertical="center"/>
    </xf>
    <xf numFmtId="188" fontId="0" fillId="0" borderId="63" xfId="0" applyNumberFormat="1" applyFont="1" applyBorder="1" applyAlignment="1">
      <alignment horizontal="distributed" vertical="center"/>
    </xf>
    <xf numFmtId="188" fontId="0" fillId="0" borderId="64" xfId="0" applyNumberFormat="1" applyFont="1" applyBorder="1" applyAlignment="1">
      <alignment horizontal="distributed" vertical="center"/>
    </xf>
    <xf numFmtId="188" fontId="0" fillId="0" borderId="65" xfId="0" applyNumberFormat="1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88" fontId="11" fillId="0" borderId="27" xfId="0" applyNumberFormat="1" applyFont="1" applyBorder="1" applyAlignment="1">
      <alignment horizontal="center" vertical="center"/>
    </xf>
    <xf numFmtId="188" fontId="11" fillId="0" borderId="11" xfId="0" applyNumberFormat="1" applyFont="1" applyBorder="1" applyAlignment="1">
      <alignment horizontal="center" vertical="center"/>
    </xf>
    <xf numFmtId="188" fontId="11" fillId="0" borderId="63" xfId="0" applyNumberFormat="1" applyFont="1" applyBorder="1" applyAlignment="1">
      <alignment horizontal="center" vertical="center"/>
    </xf>
    <xf numFmtId="188" fontId="11" fillId="0" borderId="64" xfId="0" applyNumberFormat="1" applyFont="1" applyBorder="1" applyAlignment="1">
      <alignment horizontal="center" vertical="center"/>
    </xf>
    <xf numFmtId="188" fontId="11" fillId="0" borderId="65" xfId="0" applyNumberFormat="1" applyFont="1" applyBorder="1" applyAlignment="1">
      <alignment horizontal="center" vertical="center"/>
    </xf>
    <xf numFmtId="188" fontId="0" fillId="0" borderId="6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188" fontId="0" fillId="0" borderId="55" xfId="0" applyNumberFormat="1" applyFont="1" applyBorder="1" applyAlignment="1">
      <alignment horizontal="center" vertical="center"/>
    </xf>
    <xf numFmtId="188" fontId="0" fillId="0" borderId="32" xfId="0" applyNumberFormat="1" applyFont="1" applyBorder="1" applyAlignment="1">
      <alignment horizontal="center" vertical="center"/>
    </xf>
    <xf numFmtId="188" fontId="0" fillId="0" borderId="63" xfId="0" applyNumberFormat="1" applyFont="1" applyBorder="1" applyAlignment="1">
      <alignment horizontal="center" vertical="center"/>
    </xf>
    <xf numFmtId="188" fontId="0" fillId="0" borderId="65" xfId="0" applyNumberFormat="1" applyFont="1" applyBorder="1" applyAlignment="1">
      <alignment horizontal="center" vertical="center"/>
    </xf>
    <xf numFmtId="186" fontId="0" fillId="0" borderId="34" xfId="0" applyNumberForma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186" fontId="0" fillId="0" borderId="36" xfId="0" applyNumberFormat="1" applyBorder="1" applyAlignment="1">
      <alignment horizontal="center" vertical="center"/>
    </xf>
    <xf numFmtId="186" fontId="0" fillId="0" borderId="39" xfId="0" applyNumberFormat="1" applyBorder="1" applyAlignment="1">
      <alignment horizontal="center" vertical="center"/>
    </xf>
    <xf numFmtId="186" fontId="0" fillId="0" borderId="34" xfId="0" applyNumberForma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186" fontId="0" fillId="0" borderId="34" xfId="0" applyNumberFormat="1" applyBorder="1" applyAlignment="1">
      <alignment horizontal="center" vertical="center" wrapText="1"/>
    </xf>
    <xf numFmtId="186" fontId="0" fillId="0" borderId="14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0" fontId="0" fillId="0" borderId="63" xfId="0" applyNumberFormat="1" applyFont="1" applyBorder="1" applyAlignment="1">
      <alignment horizontal="distributed" vertical="center"/>
    </xf>
    <xf numFmtId="190" fontId="0" fillId="0" borderId="64" xfId="0" applyNumberFormat="1" applyFont="1" applyBorder="1" applyAlignment="1">
      <alignment horizontal="distributed" vertical="center"/>
    </xf>
    <xf numFmtId="190" fontId="0" fillId="0" borderId="65" xfId="0" applyNumberFormat="1" applyFont="1" applyBorder="1" applyAlignment="1">
      <alignment horizontal="distributed" vertical="center"/>
    </xf>
    <xf numFmtId="190" fontId="0" fillId="0" borderId="33" xfId="0" applyNumberFormat="1" applyFont="1" applyBorder="1" applyAlignment="1">
      <alignment horizontal="center" vertical="center" wrapText="1"/>
    </xf>
    <xf numFmtId="190" fontId="0" fillId="0" borderId="37" xfId="0" applyNumberFormat="1" applyFont="1" applyBorder="1" applyAlignment="1">
      <alignment horizontal="center" vertical="center" wrapText="1"/>
    </xf>
    <xf numFmtId="190" fontId="0" fillId="0" borderId="35" xfId="0" applyNumberFormat="1" applyFont="1" applyBorder="1" applyAlignment="1">
      <alignment horizontal="center" vertical="center" wrapText="1"/>
    </xf>
    <xf numFmtId="190" fontId="0" fillId="0" borderId="62" xfId="0" applyNumberFormat="1" applyFont="1" applyBorder="1" applyAlignment="1">
      <alignment horizontal="center" vertical="center"/>
    </xf>
    <xf numFmtId="190" fontId="0" fillId="0" borderId="35" xfId="0" applyNumberFormat="1" applyFont="1" applyBorder="1" applyAlignment="1">
      <alignment horizontal="center" vertical="center"/>
    </xf>
    <xf numFmtId="190" fontId="0" fillId="0" borderId="67" xfId="0" applyNumberFormat="1" applyFont="1" applyBorder="1" applyAlignment="1">
      <alignment horizontal="distributed" vertical="center"/>
    </xf>
    <xf numFmtId="190" fontId="0" fillId="0" borderId="68" xfId="0" applyNumberFormat="1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92" fontId="11" fillId="0" borderId="33" xfId="0" applyNumberFormat="1" applyFont="1" applyBorder="1" applyAlignment="1">
      <alignment horizontal="center" vertical="center"/>
    </xf>
    <xf numFmtId="192" fontId="11" fillId="0" borderId="35" xfId="0" applyNumberFormat="1" applyFont="1" applyBorder="1" applyAlignment="1">
      <alignment horizontal="center" vertical="center"/>
    </xf>
    <xf numFmtId="192" fontId="11" fillId="0" borderId="64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64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7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71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 wrapText="1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188" fontId="4" fillId="0" borderId="66" xfId="0" applyNumberFormat="1" applyFont="1" applyBorder="1" applyAlignment="1">
      <alignment horizontal="center" vertical="center" wrapText="1"/>
    </xf>
    <xf numFmtId="188" fontId="4" fillId="0" borderId="44" xfId="0" applyNumberFormat="1" applyFont="1" applyBorder="1" applyAlignment="1">
      <alignment horizontal="center" vertical="center" wrapText="1"/>
    </xf>
    <xf numFmtId="188" fontId="4" fillId="0" borderId="43" xfId="0" applyNumberFormat="1" applyFont="1" applyBorder="1" applyAlignment="1">
      <alignment horizontal="center" vertical="center" wrapText="1"/>
    </xf>
    <xf numFmtId="188" fontId="4" fillId="0" borderId="15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vertical="center" wrapText="1"/>
    </xf>
    <xf numFmtId="188" fontId="4" fillId="0" borderId="57" xfId="0" applyNumberFormat="1" applyFont="1" applyBorder="1" applyAlignment="1">
      <alignment horizontal="center" vertical="center" wrapText="1"/>
    </xf>
    <xf numFmtId="188" fontId="4" fillId="0" borderId="38" xfId="0" applyNumberFormat="1" applyFont="1" applyBorder="1" applyAlignment="1">
      <alignment horizontal="center" vertical="center" wrapText="1"/>
    </xf>
    <xf numFmtId="188" fontId="4" fillId="0" borderId="39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/>
    </xf>
    <xf numFmtId="188" fontId="4" fillId="0" borderId="14" xfId="0" applyNumberFormat="1" applyFont="1" applyBorder="1" applyAlignment="1">
      <alignment horizontal="center" vertical="center"/>
    </xf>
    <xf numFmtId="188" fontId="4" fillId="0" borderId="38" xfId="0" applyNumberFormat="1" applyFont="1" applyBorder="1" applyAlignment="1">
      <alignment horizontal="center" vertical="center"/>
    </xf>
    <xf numFmtId="188" fontId="4" fillId="0" borderId="39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188" fontId="4" fillId="0" borderId="30" xfId="0" applyNumberFormat="1" applyFont="1" applyBorder="1" applyAlignment="1">
      <alignment horizontal="center" vertical="center" wrapText="1"/>
    </xf>
    <xf numFmtId="188" fontId="4" fillId="0" borderId="23" xfId="0" applyNumberFormat="1" applyFont="1" applyBorder="1" applyAlignment="1">
      <alignment horizontal="center" vertical="center" wrapText="1"/>
    </xf>
    <xf numFmtId="188" fontId="4" fillId="0" borderId="66" xfId="0" applyNumberFormat="1" applyFont="1" applyBorder="1" applyAlignment="1">
      <alignment horizontal="center" vertical="center"/>
    </xf>
    <xf numFmtId="188" fontId="4" fillId="0" borderId="44" xfId="0" applyNumberFormat="1" applyFont="1" applyBorder="1" applyAlignment="1">
      <alignment horizontal="center" vertical="center"/>
    </xf>
    <xf numFmtId="188" fontId="4" fillId="0" borderId="43" xfId="0" applyNumberFormat="1" applyFont="1" applyBorder="1" applyAlignment="1">
      <alignment horizontal="center" vertical="center"/>
    </xf>
    <xf numFmtId="188" fontId="4" fillId="0" borderId="64" xfId="0" applyNumberFormat="1" applyFont="1" applyBorder="1" applyAlignment="1">
      <alignment horizontal="distributed" vertical="center"/>
    </xf>
    <xf numFmtId="188" fontId="4" fillId="0" borderId="69" xfId="0" applyNumberFormat="1" applyFont="1" applyBorder="1" applyAlignment="1">
      <alignment horizontal="distributed" vertical="center"/>
    </xf>
    <xf numFmtId="188" fontId="4" fillId="0" borderId="34" xfId="0" applyNumberFormat="1" applyFont="1" applyBorder="1" applyAlignment="1">
      <alignment horizontal="center" vertical="center" wrapText="1"/>
    </xf>
    <xf numFmtId="188" fontId="4" fillId="0" borderId="71" xfId="0" applyNumberFormat="1" applyFont="1" applyBorder="1" applyAlignment="1">
      <alignment horizontal="distributed" vertical="center"/>
    </xf>
    <xf numFmtId="188" fontId="4" fillId="0" borderId="67" xfId="0" applyNumberFormat="1" applyFont="1" applyBorder="1" applyAlignment="1">
      <alignment horizontal="distributed" vertical="center"/>
    </xf>
    <xf numFmtId="188" fontId="4" fillId="0" borderId="70" xfId="0" applyNumberFormat="1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 wrapText="1"/>
    </xf>
    <xf numFmtId="188" fontId="4" fillId="0" borderId="55" xfId="0" applyNumberFormat="1" applyFont="1" applyBorder="1" applyAlignment="1">
      <alignment horizontal="center" vertical="center"/>
    </xf>
    <xf numFmtId="188" fontId="4" fillId="0" borderId="31" xfId="0" applyNumberFormat="1" applyFont="1" applyBorder="1" applyAlignment="1">
      <alignment horizontal="center" vertical="center"/>
    </xf>
    <xf numFmtId="188" fontId="4" fillId="0" borderId="32" xfId="0" applyNumberFormat="1" applyFont="1" applyBorder="1" applyAlignment="1">
      <alignment horizontal="center" vertical="center"/>
    </xf>
    <xf numFmtId="188" fontId="4" fillId="0" borderId="63" xfId="0" applyNumberFormat="1" applyFont="1" applyBorder="1" applyAlignment="1">
      <alignment horizontal="distributed" vertical="center"/>
    </xf>
    <xf numFmtId="188" fontId="4" fillId="0" borderId="62" xfId="0" applyNumberFormat="1" applyFont="1" applyBorder="1" applyAlignment="1">
      <alignment horizontal="center" vertical="center"/>
    </xf>
    <xf numFmtId="188" fontId="4" fillId="0" borderId="37" xfId="0" applyNumberFormat="1" applyFont="1" applyBorder="1" applyAlignment="1">
      <alignment horizontal="center" vertical="center"/>
    </xf>
    <xf numFmtId="188" fontId="4" fillId="0" borderId="35" xfId="0" applyNumberFormat="1" applyFont="1" applyBorder="1" applyAlignment="1">
      <alignment horizontal="center" vertical="center"/>
    </xf>
    <xf numFmtId="188" fontId="4" fillId="0" borderId="15" xfId="0" applyNumberFormat="1" applyFont="1" applyBorder="1" applyAlignment="1">
      <alignment horizontal="center" vertical="center"/>
    </xf>
    <xf numFmtId="196" fontId="4" fillId="0" borderId="33" xfId="0" applyNumberFormat="1" applyFont="1" applyBorder="1" applyAlignment="1">
      <alignment horizontal="center" vertical="center"/>
    </xf>
    <xf numFmtId="196" fontId="4" fillId="0" borderId="35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35" xfId="0" applyBorder="1" applyAlignment="1">
      <alignment/>
    </xf>
    <xf numFmtId="0" fontId="8" fillId="0" borderId="0" xfId="0" applyFont="1" applyFill="1" applyAlignment="1">
      <alignment vertical="center" wrapText="1"/>
    </xf>
    <xf numFmtId="0" fontId="11" fillId="0" borderId="30" xfId="0" applyFont="1" applyBorder="1" applyAlignment="1">
      <alignment horizontal="distributed" vertical="center" wrapText="1"/>
    </xf>
    <xf numFmtId="0" fontId="11" fillId="0" borderId="27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197" fontId="11" fillId="0" borderId="33" xfId="0" applyNumberFormat="1" applyFont="1" applyBorder="1" applyAlignment="1">
      <alignment horizontal="center" vertical="center"/>
    </xf>
    <xf numFmtId="197" fontId="11" fillId="0" borderId="37" xfId="0" applyNumberFormat="1" applyFont="1" applyBorder="1" applyAlignment="1">
      <alignment horizontal="center" vertical="center"/>
    </xf>
    <xf numFmtId="197" fontId="11" fillId="0" borderId="35" xfId="0" applyNumberFormat="1" applyFont="1" applyBorder="1" applyAlignment="1">
      <alignment horizontal="center" vertical="center"/>
    </xf>
    <xf numFmtId="196" fontId="11" fillId="0" borderId="34" xfId="0" applyNumberFormat="1" applyFont="1" applyBorder="1" applyAlignment="1">
      <alignment horizontal="center" vertical="center"/>
    </xf>
    <xf numFmtId="196" fontId="11" fillId="0" borderId="13" xfId="0" applyNumberFormat="1" applyFont="1" applyBorder="1" applyAlignment="1">
      <alignment horizontal="center" vertical="center"/>
    </xf>
    <xf numFmtId="196" fontId="11" fillId="0" borderId="14" xfId="0" applyNumberFormat="1" applyFont="1" applyBorder="1" applyAlignment="1">
      <alignment horizontal="center" vertical="center"/>
    </xf>
    <xf numFmtId="198" fontId="11" fillId="0" borderId="34" xfId="0" applyNumberFormat="1" applyFont="1" applyBorder="1" applyAlignment="1">
      <alignment horizontal="center" vertical="center" wrapText="1"/>
    </xf>
    <xf numFmtId="198" fontId="11" fillId="0" borderId="13" xfId="0" applyNumberFormat="1" applyFont="1" applyBorder="1" applyAlignment="1">
      <alignment horizontal="center" vertical="center" wrapText="1"/>
    </xf>
    <xf numFmtId="198" fontId="11" fillId="0" borderId="14" xfId="0" applyNumberFormat="1" applyFont="1" applyBorder="1" applyAlignment="1">
      <alignment horizontal="center" vertical="center" wrapText="1"/>
    </xf>
    <xf numFmtId="199" fontId="11" fillId="0" borderId="34" xfId="0" applyNumberFormat="1" applyFont="1" applyBorder="1" applyAlignment="1">
      <alignment horizontal="center" vertical="center" wrapText="1"/>
    </xf>
    <xf numFmtId="199" fontId="11" fillId="0" borderId="13" xfId="0" applyNumberFormat="1" applyFont="1" applyBorder="1" applyAlignment="1">
      <alignment horizontal="center" vertical="center" wrapText="1"/>
    </xf>
    <xf numFmtId="199" fontId="11" fillId="0" borderId="14" xfId="0" applyNumberFormat="1" applyFont="1" applyBorder="1" applyAlignment="1">
      <alignment horizontal="center" vertical="center" wrapText="1"/>
    </xf>
    <xf numFmtId="199" fontId="11" fillId="0" borderId="36" xfId="0" applyNumberFormat="1" applyFont="1" applyBorder="1" applyAlignment="1">
      <alignment horizontal="center" vertical="center" wrapText="1"/>
    </xf>
    <xf numFmtId="199" fontId="11" fillId="0" borderId="38" xfId="0" applyNumberFormat="1" applyFont="1" applyBorder="1" applyAlignment="1">
      <alignment horizontal="center" vertical="center" wrapText="1"/>
    </xf>
    <xf numFmtId="199" fontId="11" fillId="0" borderId="39" xfId="0" applyNumberFormat="1" applyFont="1" applyBorder="1" applyAlignment="1">
      <alignment horizontal="center" vertical="center" wrapText="1"/>
    </xf>
    <xf numFmtId="200" fontId="11" fillId="0" borderId="66" xfId="0" applyNumberFormat="1" applyFont="1" applyBorder="1" applyAlignment="1">
      <alignment horizontal="distributed" vertical="center" wrapText="1"/>
    </xf>
    <xf numFmtId="200" fontId="11" fillId="0" borderId="44" xfId="0" applyNumberFormat="1" applyFont="1" applyBorder="1" applyAlignment="1">
      <alignment horizontal="distributed" vertical="center"/>
    </xf>
    <xf numFmtId="200" fontId="11" fillId="0" borderId="43" xfId="0" applyNumberFormat="1" applyFont="1" applyBorder="1" applyAlignment="1">
      <alignment horizontal="distributed" vertical="center"/>
    </xf>
    <xf numFmtId="200" fontId="11" fillId="0" borderId="57" xfId="0" applyNumberFormat="1" applyFont="1" applyBorder="1" applyAlignment="1">
      <alignment horizontal="distributed" vertical="center"/>
    </xf>
    <xf numFmtId="200" fontId="11" fillId="0" borderId="38" xfId="0" applyNumberFormat="1" applyFont="1" applyBorder="1" applyAlignment="1">
      <alignment horizontal="distributed" vertical="center"/>
    </xf>
    <xf numFmtId="200" fontId="11" fillId="0" borderId="39" xfId="0" applyNumberFormat="1" applyFont="1" applyBorder="1" applyAlignment="1">
      <alignment horizontal="distributed" vertical="center"/>
    </xf>
    <xf numFmtId="200" fontId="11" fillId="0" borderId="15" xfId="0" applyNumberFormat="1" applyFont="1" applyBorder="1" applyAlignment="1">
      <alignment horizontal="distributed" vertical="center"/>
    </xf>
    <xf numFmtId="200" fontId="11" fillId="0" borderId="13" xfId="0" applyNumberFormat="1" applyFont="1" applyBorder="1" applyAlignment="1">
      <alignment horizontal="distributed" vertical="center"/>
    </xf>
    <xf numFmtId="200" fontId="11" fillId="0" borderId="14" xfId="0" applyNumberFormat="1" applyFont="1" applyBorder="1" applyAlignment="1">
      <alignment horizontal="distributed" vertical="center"/>
    </xf>
    <xf numFmtId="200" fontId="11" fillId="0" borderId="64" xfId="0" applyNumberFormat="1" applyFont="1" applyBorder="1" applyAlignment="1">
      <alignment horizontal="distributed" vertical="center"/>
    </xf>
    <xf numFmtId="200" fontId="11" fillId="0" borderId="69" xfId="0" applyNumberFormat="1" applyFont="1" applyBorder="1" applyAlignment="1">
      <alignment horizontal="distributed" vertical="center"/>
    </xf>
    <xf numFmtId="200" fontId="11" fillId="0" borderId="34" xfId="0" applyNumberFormat="1" applyFont="1" applyBorder="1" applyAlignment="1">
      <alignment horizontal="center" vertical="center" wrapText="1"/>
    </xf>
    <xf numFmtId="200" fontId="11" fillId="0" borderId="13" xfId="0" applyNumberFormat="1" applyFont="1" applyBorder="1" applyAlignment="1">
      <alignment horizontal="center" vertical="center" wrapText="1"/>
    </xf>
    <xf numFmtId="200" fontId="11" fillId="0" borderId="44" xfId="0" applyNumberFormat="1" applyFont="1" applyBorder="1" applyAlignment="1">
      <alignment horizontal="center" vertical="center" wrapText="1"/>
    </xf>
    <xf numFmtId="200" fontId="11" fillId="0" borderId="43" xfId="0" applyNumberFormat="1" applyFont="1" applyBorder="1" applyAlignment="1">
      <alignment horizontal="center" vertical="center" wrapText="1"/>
    </xf>
    <xf numFmtId="200" fontId="11" fillId="0" borderId="72" xfId="0" applyNumberFormat="1" applyFont="1" applyBorder="1" applyAlignment="1">
      <alignment horizontal="center" vertical="center" wrapText="1"/>
    </xf>
    <xf numFmtId="200" fontId="11" fillId="0" borderId="41" xfId="0" applyNumberFormat="1" applyFont="1" applyBorder="1" applyAlignment="1">
      <alignment horizontal="center" vertical="center" wrapText="1"/>
    </xf>
    <xf numFmtId="200" fontId="11" fillId="0" borderId="42" xfId="0" applyNumberFormat="1" applyFont="1" applyBorder="1" applyAlignment="1">
      <alignment horizontal="center" vertical="center" wrapText="1"/>
    </xf>
    <xf numFmtId="200" fontId="11" fillId="0" borderId="30" xfId="0" applyNumberFormat="1" applyFont="1" applyBorder="1" applyAlignment="1">
      <alignment horizontal="center" vertical="center" wrapText="1"/>
    </xf>
    <xf numFmtId="200" fontId="11" fillId="0" borderId="0" xfId="0" applyNumberFormat="1" applyFont="1" applyBorder="1" applyAlignment="1">
      <alignment horizontal="center" vertical="center" wrapText="1"/>
    </xf>
    <xf numFmtId="200" fontId="11" fillId="0" borderId="12" xfId="0" applyNumberFormat="1" applyFont="1" applyBorder="1" applyAlignment="1">
      <alignment horizontal="center" vertical="center" wrapText="1"/>
    </xf>
    <xf numFmtId="200" fontId="11" fillId="0" borderId="71" xfId="0" applyNumberFormat="1" applyFont="1" applyBorder="1" applyAlignment="1">
      <alignment horizontal="distributed" vertical="center"/>
    </xf>
    <xf numFmtId="200" fontId="11" fillId="0" borderId="67" xfId="0" applyNumberFormat="1" applyFont="1" applyBorder="1" applyAlignment="1">
      <alignment horizontal="distributed" vertical="center"/>
    </xf>
    <xf numFmtId="200" fontId="11" fillId="0" borderId="70" xfId="0" applyNumberFormat="1" applyFont="1" applyBorder="1" applyAlignment="1">
      <alignment horizontal="distributed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200" fontId="11" fillId="0" borderId="33" xfId="0" applyNumberFormat="1" applyFont="1" applyBorder="1" applyAlignment="1">
      <alignment horizontal="center" vertical="center"/>
    </xf>
    <xf numFmtId="200" fontId="11" fillId="0" borderId="37" xfId="0" applyNumberFormat="1" applyFont="1" applyBorder="1" applyAlignment="1">
      <alignment horizontal="center" vertical="center"/>
    </xf>
    <xf numFmtId="200" fontId="11" fillId="0" borderId="35" xfId="0" applyNumberFormat="1" applyFont="1" applyBorder="1" applyAlignment="1">
      <alignment horizontal="center" vertical="center"/>
    </xf>
    <xf numFmtId="200" fontId="11" fillId="33" borderId="30" xfId="0" applyNumberFormat="1" applyFont="1" applyFill="1" applyBorder="1" applyAlignment="1">
      <alignment horizontal="center" vertical="center" wrapText="1"/>
    </xf>
    <xf numFmtId="200" fontId="11" fillId="33" borderId="30" xfId="0" applyNumberFormat="1" applyFont="1" applyFill="1" applyBorder="1" applyAlignment="1">
      <alignment horizontal="center" vertical="center"/>
    </xf>
    <xf numFmtId="200" fontId="11" fillId="33" borderId="0" xfId="0" applyNumberFormat="1" applyFont="1" applyFill="1" applyBorder="1" applyAlignment="1">
      <alignment horizontal="center" vertical="center"/>
    </xf>
    <xf numFmtId="200" fontId="11" fillId="33" borderId="12" xfId="0" applyNumberFormat="1" applyFont="1" applyFill="1" applyBorder="1" applyAlignment="1">
      <alignment horizontal="center" vertical="center"/>
    </xf>
    <xf numFmtId="200" fontId="11" fillId="0" borderId="44" xfId="0" applyNumberFormat="1" applyFont="1" applyBorder="1" applyAlignment="1">
      <alignment horizontal="center" vertical="center"/>
    </xf>
    <xf numFmtId="200" fontId="11" fillId="0" borderId="4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93" fontId="11" fillId="0" borderId="33" xfId="0" applyNumberFormat="1" applyFont="1" applyBorder="1" applyAlignment="1">
      <alignment horizontal="center" vertical="center"/>
    </xf>
    <xf numFmtId="193" fontId="11" fillId="0" borderId="37" xfId="0" applyNumberFormat="1" applyFont="1" applyBorder="1" applyAlignment="1">
      <alignment horizontal="center" vertical="center"/>
    </xf>
    <xf numFmtId="193" fontId="11" fillId="0" borderId="35" xfId="0" applyNumberFormat="1" applyFont="1" applyBorder="1" applyAlignment="1">
      <alignment horizontal="center" vertical="center"/>
    </xf>
    <xf numFmtId="193" fontId="11" fillId="0" borderId="34" xfId="0" applyNumberFormat="1" applyFont="1" applyBorder="1" applyAlignment="1">
      <alignment horizontal="center" vertical="center"/>
    </xf>
    <xf numFmtId="193" fontId="11" fillId="0" borderId="13" xfId="0" applyNumberFormat="1" applyFont="1" applyBorder="1" applyAlignment="1">
      <alignment horizontal="center" vertical="center"/>
    </xf>
    <xf numFmtId="193" fontId="11" fillId="0" borderId="14" xfId="0" applyNumberFormat="1" applyFont="1" applyBorder="1" applyAlignment="1">
      <alignment horizontal="center" vertical="center"/>
    </xf>
    <xf numFmtId="193" fontId="11" fillId="0" borderId="73" xfId="0" applyNumberFormat="1" applyFont="1" applyBorder="1" applyAlignment="1">
      <alignment horizontal="distributed" vertical="center"/>
    </xf>
    <xf numFmtId="193" fontId="11" fillId="0" borderId="64" xfId="0" applyNumberFormat="1" applyFont="1" applyBorder="1" applyAlignment="1">
      <alignment horizontal="distributed" vertical="center"/>
    </xf>
    <xf numFmtId="193" fontId="11" fillId="0" borderId="15" xfId="0" applyNumberFormat="1" applyFont="1" applyBorder="1" applyAlignment="1">
      <alignment horizontal="center" vertical="center"/>
    </xf>
    <xf numFmtId="193" fontId="11" fillId="0" borderId="48" xfId="0" applyNumberFormat="1" applyFont="1" applyBorder="1" applyAlignment="1">
      <alignment horizontal="center" vertical="center"/>
    </xf>
    <xf numFmtId="193" fontId="11" fillId="0" borderId="23" xfId="0" applyNumberFormat="1" applyFont="1" applyBorder="1" applyAlignment="1">
      <alignment horizontal="center" vertical="center"/>
    </xf>
    <xf numFmtId="193" fontId="11" fillId="0" borderId="47" xfId="0" applyNumberFormat="1" applyFont="1" applyBorder="1" applyAlignment="1">
      <alignment horizontal="center" vertical="center"/>
    </xf>
    <xf numFmtId="193" fontId="11" fillId="0" borderId="57" xfId="0" applyNumberFormat="1" applyFont="1" applyBorder="1" applyAlignment="1">
      <alignment horizontal="center" vertical="center"/>
    </xf>
    <xf numFmtId="193" fontId="11" fillId="0" borderId="39" xfId="0" applyNumberFormat="1" applyFont="1" applyBorder="1" applyAlignment="1">
      <alignment horizontal="center" vertical="center"/>
    </xf>
    <xf numFmtId="200" fontId="11" fillId="0" borderId="36" xfId="0" applyNumberFormat="1" applyFont="1" applyBorder="1" applyAlignment="1">
      <alignment horizontal="center" vertical="center"/>
    </xf>
    <xf numFmtId="200" fontId="11" fillId="0" borderId="38" xfId="0" applyNumberFormat="1" applyFont="1" applyBorder="1" applyAlignment="1">
      <alignment horizontal="center" vertical="center"/>
    </xf>
    <xf numFmtId="200" fontId="11" fillId="0" borderId="39" xfId="0" applyNumberFormat="1" applyFont="1" applyBorder="1" applyAlignment="1">
      <alignment horizontal="center" vertical="center"/>
    </xf>
    <xf numFmtId="200" fontId="11" fillId="0" borderId="15" xfId="0" applyNumberFormat="1" applyFont="1" applyBorder="1" applyAlignment="1">
      <alignment horizontal="center" vertical="center"/>
    </xf>
    <xf numFmtId="200" fontId="11" fillId="0" borderId="14" xfId="0" applyNumberFormat="1" applyFont="1" applyBorder="1" applyAlignment="1">
      <alignment horizontal="center" vertical="center"/>
    </xf>
    <xf numFmtId="200" fontId="11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0" fontId="11" fillId="0" borderId="73" xfId="0" applyNumberFormat="1" applyFont="1" applyBorder="1" applyAlignment="1">
      <alignment horizontal="distributed" vertical="center"/>
    </xf>
    <xf numFmtId="200" fontId="11" fillId="0" borderId="34" xfId="0" applyNumberFormat="1" applyFont="1" applyBorder="1" applyAlignment="1">
      <alignment horizontal="center" vertical="center"/>
    </xf>
    <xf numFmtId="200" fontId="4" fillId="0" borderId="34" xfId="0" applyNumberFormat="1" applyFont="1" applyBorder="1" applyAlignment="1">
      <alignment horizontal="center" vertical="center" wrapText="1"/>
    </xf>
    <xf numFmtId="200" fontId="4" fillId="0" borderId="13" xfId="0" applyNumberFormat="1" applyFont="1" applyBorder="1" applyAlignment="1">
      <alignment horizontal="center" vertical="center" wrapText="1"/>
    </xf>
    <xf numFmtId="200" fontId="4" fillId="0" borderId="14" xfId="0" applyNumberFormat="1" applyFont="1" applyBorder="1" applyAlignment="1">
      <alignment horizontal="center" vertical="center" wrapText="1"/>
    </xf>
    <xf numFmtId="200" fontId="4" fillId="0" borderId="72" xfId="0" applyNumberFormat="1" applyFont="1" applyBorder="1" applyAlignment="1">
      <alignment horizontal="center" vertical="center" wrapText="1"/>
    </xf>
    <xf numFmtId="200" fontId="4" fillId="0" borderId="41" xfId="0" applyNumberFormat="1" applyFont="1" applyBorder="1" applyAlignment="1">
      <alignment horizontal="center" vertical="center" wrapText="1"/>
    </xf>
    <xf numFmtId="200" fontId="4" fillId="0" borderId="42" xfId="0" applyNumberFormat="1" applyFont="1" applyBorder="1" applyAlignment="1">
      <alignment horizontal="center" vertical="center" wrapText="1"/>
    </xf>
    <xf numFmtId="200" fontId="4" fillId="0" borderId="15" xfId="0" applyNumberFormat="1" applyFont="1" applyBorder="1" applyAlignment="1">
      <alignment horizontal="distributed" vertical="center"/>
    </xf>
    <xf numFmtId="200" fontId="4" fillId="0" borderId="13" xfId="0" applyNumberFormat="1" applyFont="1" applyBorder="1" applyAlignment="1">
      <alignment horizontal="distributed" vertical="center"/>
    </xf>
    <xf numFmtId="200" fontId="4" fillId="0" borderId="14" xfId="0" applyNumberFormat="1" applyFont="1" applyBorder="1" applyAlignment="1">
      <alignment horizontal="distributed" vertical="center"/>
    </xf>
    <xf numFmtId="200" fontId="4" fillId="0" borderId="15" xfId="0" applyNumberFormat="1" applyFont="1" applyBorder="1" applyAlignment="1">
      <alignment horizontal="distributed" vertical="center" wrapText="1"/>
    </xf>
    <xf numFmtId="200" fontId="4" fillId="0" borderId="64" xfId="0" applyNumberFormat="1" applyFont="1" applyBorder="1" applyAlignment="1">
      <alignment horizontal="distributed" vertical="center"/>
    </xf>
    <xf numFmtId="200" fontId="4" fillId="0" borderId="69" xfId="0" applyNumberFormat="1" applyFont="1" applyBorder="1" applyAlignment="1">
      <alignment horizontal="distributed" vertical="center"/>
    </xf>
    <xf numFmtId="200" fontId="4" fillId="0" borderId="30" xfId="0" applyNumberFormat="1" applyFont="1" applyBorder="1" applyAlignment="1">
      <alignment horizontal="center" vertical="center" wrapText="1"/>
    </xf>
    <xf numFmtId="200" fontId="4" fillId="0" borderId="0" xfId="0" applyNumberFormat="1" applyFont="1" applyBorder="1" applyAlignment="1">
      <alignment horizontal="center" vertical="center" wrapText="1"/>
    </xf>
    <xf numFmtId="200" fontId="4" fillId="0" borderId="12" xfId="0" applyNumberFormat="1" applyFont="1" applyBorder="1" applyAlignment="1">
      <alignment horizontal="center" vertical="center" wrapText="1"/>
    </xf>
    <xf numFmtId="200" fontId="4" fillId="0" borderId="66" xfId="0" applyNumberFormat="1" applyFont="1" applyBorder="1" applyAlignment="1">
      <alignment horizontal="distributed" vertical="center"/>
    </xf>
    <xf numFmtId="200" fontId="4" fillId="0" borderId="44" xfId="0" applyNumberFormat="1" applyFont="1" applyBorder="1" applyAlignment="1">
      <alignment horizontal="distributed" vertical="center"/>
    </xf>
    <xf numFmtId="200" fontId="4" fillId="0" borderId="43" xfId="0" applyNumberFormat="1" applyFont="1" applyBorder="1" applyAlignment="1">
      <alignment horizontal="distributed" vertical="center"/>
    </xf>
    <xf numFmtId="200" fontId="4" fillId="0" borderId="67" xfId="0" applyNumberFormat="1" applyFont="1" applyBorder="1" applyAlignment="1">
      <alignment horizontal="distributed" vertical="center"/>
    </xf>
    <xf numFmtId="200" fontId="4" fillId="0" borderId="70" xfId="0" applyNumberFormat="1" applyFont="1" applyBorder="1" applyAlignment="1">
      <alignment horizontal="distributed" vertical="center"/>
    </xf>
    <xf numFmtId="200" fontId="4" fillId="0" borderId="71" xfId="0" applyNumberFormat="1" applyFont="1" applyBorder="1" applyAlignment="1">
      <alignment horizontal="distributed" vertical="center"/>
    </xf>
    <xf numFmtId="200" fontId="4" fillId="0" borderId="66" xfId="0" applyNumberFormat="1" applyFont="1" applyBorder="1" applyAlignment="1">
      <alignment horizontal="distributed" vertical="center"/>
    </xf>
    <xf numFmtId="200" fontId="4" fillId="0" borderId="44" xfId="0" applyNumberFormat="1" applyFont="1" applyBorder="1" applyAlignment="1">
      <alignment horizontal="distributed" vertical="center"/>
    </xf>
    <xf numFmtId="200" fontId="4" fillId="0" borderId="43" xfId="0" applyNumberFormat="1" applyFont="1" applyBorder="1" applyAlignment="1">
      <alignment horizontal="distributed" vertical="center"/>
    </xf>
    <xf numFmtId="200" fontId="4" fillId="0" borderId="33" xfId="0" applyNumberFormat="1" applyFont="1" applyBorder="1" applyAlignment="1">
      <alignment horizontal="center" vertical="center"/>
    </xf>
    <xf numFmtId="200" fontId="4" fillId="0" borderId="37" xfId="0" applyNumberFormat="1" applyFont="1" applyBorder="1" applyAlignment="1">
      <alignment horizontal="center" vertical="center"/>
    </xf>
    <xf numFmtId="200" fontId="4" fillId="0" borderId="35" xfId="0" applyNumberFormat="1" applyFont="1" applyBorder="1" applyAlignment="1">
      <alignment horizontal="center" vertical="center"/>
    </xf>
    <xf numFmtId="200" fontId="4" fillId="0" borderId="57" xfId="0" applyNumberFormat="1" applyFont="1" applyBorder="1" applyAlignment="1">
      <alignment horizontal="distributed" vertical="center" wrapText="1"/>
    </xf>
    <xf numFmtId="200" fontId="4" fillId="0" borderId="38" xfId="0" applyNumberFormat="1" applyFont="1" applyBorder="1" applyAlignment="1">
      <alignment horizontal="distributed" vertical="center"/>
    </xf>
    <xf numFmtId="200" fontId="4" fillId="0" borderId="39" xfId="0" applyNumberFormat="1" applyFont="1" applyBorder="1" applyAlignment="1">
      <alignment horizontal="distributed" vertical="center"/>
    </xf>
    <xf numFmtId="193" fontId="0" fillId="0" borderId="33" xfId="0" applyNumberFormat="1" applyFont="1" applyBorder="1" applyAlignment="1">
      <alignment horizontal="center" vertical="center"/>
    </xf>
    <xf numFmtId="193" fontId="0" fillId="0" borderId="35" xfId="0" applyNumberFormat="1" applyFont="1" applyBorder="1" applyAlignment="1">
      <alignment horizontal="center" vertical="center"/>
    </xf>
    <xf numFmtId="193" fontId="0" fillId="0" borderId="73" xfId="0" applyNumberFormat="1" applyFont="1" applyBorder="1" applyAlignment="1">
      <alignment horizontal="distributed" vertical="center"/>
    </xf>
    <xf numFmtId="193" fontId="0" fillId="0" borderId="64" xfId="0" applyNumberFormat="1" applyFont="1" applyBorder="1" applyAlignment="1">
      <alignment horizontal="distributed" vertical="center"/>
    </xf>
    <xf numFmtId="188" fontId="31" fillId="0" borderId="33" xfId="63" applyNumberFormat="1" applyFont="1" applyFill="1" applyBorder="1" applyAlignment="1">
      <alignment horizontal="center" vertical="center"/>
      <protection/>
    </xf>
    <xf numFmtId="188" fontId="31" fillId="0" borderId="37" xfId="63" applyNumberFormat="1" applyFont="1" applyFill="1" applyBorder="1" applyAlignment="1">
      <alignment horizontal="center" vertical="center"/>
      <protection/>
    </xf>
    <xf numFmtId="188" fontId="31" fillId="0" borderId="35" xfId="63" applyNumberFormat="1" applyFont="1" applyFill="1" applyBorder="1" applyAlignment="1">
      <alignment horizontal="center" vertical="center"/>
      <protection/>
    </xf>
    <xf numFmtId="188" fontId="31" fillId="0" borderId="73" xfId="63" applyNumberFormat="1" applyFont="1" applyFill="1" applyBorder="1" applyAlignment="1">
      <alignment horizontal="distributed" vertical="center"/>
      <protection/>
    </xf>
    <xf numFmtId="188" fontId="31" fillId="0" borderId="64" xfId="63" applyNumberFormat="1" applyFont="1" applyFill="1" applyBorder="1" applyAlignment="1">
      <alignment horizontal="distributed" vertical="center"/>
      <protection/>
    </xf>
    <xf numFmtId="188" fontId="31" fillId="0" borderId="63" xfId="63" applyNumberFormat="1" applyFont="1" applyFill="1" applyBorder="1" applyAlignment="1">
      <alignment horizontal="distributed" vertical="center"/>
      <protection/>
    </xf>
    <xf numFmtId="188" fontId="31" fillId="0" borderId="69" xfId="63" applyNumberFormat="1" applyFont="1" applyFill="1" applyBorder="1" applyAlignment="1">
      <alignment horizontal="distributed" vertical="center"/>
      <protection/>
    </xf>
    <xf numFmtId="188" fontId="31" fillId="0" borderId="34" xfId="63" applyNumberFormat="1" applyFont="1" applyFill="1" applyBorder="1" applyAlignment="1">
      <alignment horizontal="center" vertical="distributed" textRotation="255"/>
      <protection/>
    </xf>
    <xf numFmtId="188" fontId="31" fillId="0" borderId="13" xfId="63" applyNumberFormat="1" applyFont="1" applyFill="1" applyBorder="1" applyAlignment="1">
      <alignment horizontal="center" vertical="distributed" textRotation="255"/>
      <protection/>
    </xf>
    <xf numFmtId="188" fontId="31" fillId="0" borderId="14" xfId="63" applyNumberFormat="1" applyFont="1" applyFill="1" applyBorder="1" applyAlignment="1">
      <alignment horizontal="center" vertical="distributed" textRotation="255"/>
      <protection/>
    </xf>
    <xf numFmtId="188" fontId="31" fillId="0" borderId="15" xfId="63" applyNumberFormat="1" applyFont="1" applyFill="1" applyBorder="1" applyAlignment="1">
      <alignment horizontal="center" vertical="center" wrapText="1"/>
      <protection/>
    </xf>
    <xf numFmtId="188" fontId="31" fillId="0" borderId="13" xfId="63" applyNumberFormat="1" applyFont="1" applyFill="1" applyBorder="1" applyAlignment="1">
      <alignment horizontal="center" vertical="center" wrapText="1"/>
      <protection/>
    </xf>
    <xf numFmtId="188" fontId="31" fillId="0" borderId="14" xfId="63" applyNumberFormat="1" applyFont="1" applyFill="1" applyBorder="1" applyAlignment="1">
      <alignment horizontal="center" vertical="center" wrapText="1"/>
      <protection/>
    </xf>
    <xf numFmtId="188" fontId="31" fillId="0" borderId="44" xfId="63" applyNumberFormat="1" applyFont="1" applyFill="1" applyBorder="1" applyAlignment="1">
      <alignment horizontal="center" vertical="center" wrapText="1"/>
      <protection/>
    </xf>
    <xf numFmtId="188" fontId="31" fillId="0" borderId="43" xfId="63" applyNumberFormat="1" applyFont="1" applyFill="1" applyBorder="1" applyAlignment="1">
      <alignment horizontal="center" vertical="center" wrapText="1"/>
      <protection/>
    </xf>
    <xf numFmtId="188" fontId="31" fillId="0" borderId="27" xfId="63" applyNumberFormat="1" applyFont="1" applyFill="1" applyBorder="1" applyAlignment="1">
      <alignment horizontal="center" vertical="distributed" textRotation="255"/>
      <protection/>
    </xf>
    <xf numFmtId="188" fontId="31" fillId="0" borderId="10" xfId="63" applyNumberFormat="1" applyFont="1" applyFill="1" applyBorder="1" applyAlignment="1">
      <alignment horizontal="center" vertical="distributed" textRotation="255"/>
      <protection/>
    </xf>
    <xf numFmtId="188" fontId="31" fillId="0" borderId="11" xfId="63" applyNumberFormat="1" applyFont="1" applyFill="1" applyBorder="1" applyAlignment="1">
      <alignment horizontal="center" vertical="distributed" textRotation="255"/>
      <protection/>
    </xf>
    <xf numFmtId="188" fontId="31" fillId="0" borderId="15" xfId="63" applyNumberFormat="1" applyFont="1" applyFill="1" applyBorder="1" applyAlignment="1">
      <alignment horizontal="center" vertical="center"/>
      <protection/>
    </xf>
    <xf numFmtId="188" fontId="31" fillId="0" borderId="13" xfId="63" applyNumberFormat="1" applyFont="1" applyFill="1" applyBorder="1" applyAlignment="1">
      <alignment horizontal="center" vertical="center"/>
      <protection/>
    </xf>
    <xf numFmtId="188" fontId="31" fillId="0" borderId="14" xfId="63" applyNumberFormat="1" applyFont="1" applyFill="1" applyBorder="1" applyAlignment="1">
      <alignment horizontal="center" vertical="center"/>
      <protection/>
    </xf>
    <xf numFmtId="188" fontId="31" fillId="0" borderId="67" xfId="63" applyNumberFormat="1" applyFont="1" applyFill="1" applyBorder="1" applyAlignment="1">
      <alignment horizontal="distributed" vertical="center"/>
      <protection/>
    </xf>
    <xf numFmtId="188" fontId="31" fillId="0" borderId="70" xfId="63" applyNumberFormat="1" applyFont="1" applyFill="1" applyBorder="1" applyAlignment="1">
      <alignment horizontal="distributed" vertical="center"/>
      <protection/>
    </xf>
    <xf numFmtId="188" fontId="31" fillId="0" borderId="23" xfId="63" applyNumberFormat="1" applyFont="1" applyFill="1" applyBorder="1" applyAlignment="1">
      <alignment horizontal="distributed" vertical="center"/>
      <protection/>
    </xf>
    <xf numFmtId="188" fontId="31" fillId="0" borderId="74" xfId="63" applyNumberFormat="1" applyFont="1" applyFill="1" applyBorder="1" applyAlignment="1">
      <alignment horizontal="distributed" vertical="center"/>
      <protection/>
    </xf>
    <xf numFmtId="188" fontId="31" fillId="0" borderId="74" xfId="63" applyNumberFormat="1" applyFont="1" applyFill="1" applyBorder="1" applyAlignment="1">
      <alignment vertical="center" wrapText="1"/>
      <protection/>
    </xf>
    <xf numFmtId="188" fontId="31" fillId="0" borderId="67" xfId="63" applyNumberFormat="1" applyFont="1" applyFill="1" applyBorder="1" applyAlignment="1">
      <alignment vertical="center" wrapText="1"/>
      <protection/>
    </xf>
    <xf numFmtId="188" fontId="31" fillId="0" borderId="70" xfId="63" applyNumberFormat="1" applyFont="1" applyFill="1" applyBorder="1" applyAlignment="1">
      <alignment vertical="center" wrapText="1"/>
      <protection/>
    </xf>
    <xf numFmtId="188" fontId="31" fillId="0" borderId="66" xfId="63" applyNumberFormat="1" applyFont="1" applyFill="1" applyBorder="1" applyAlignment="1">
      <alignment horizontal="center" vertical="center" wrapText="1"/>
      <protection/>
    </xf>
    <xf numFmtId="188" fontId="31" fillId="0" borderId="71" xfId="63" applyNumberFormat="1" applyFont="1" applyFill="1" applyBorder="1" applyAlignment="1">
      <alignment vertical="center" wrapText="1"/>
      <protection/>
    </xf>
    <xf numFmtId="188" fontId="31" fillId="0" borderId="0" xfId="63" applyNumberFormat="1" applyFont="1" applyFill="1" applyBorder="1" applyAlignment="1">
      <alignment horizontal="center" vertical="distributed" textRotation="255"/>
      <protection/>
    </xf>
    <xf numFmtId="188" fontId="31" fillId="0" borderId="12" xfId="63" applyNumberFormat="1" applyFont="1" applyFill="1" applyBorder="1" applyAlignment="1">
      <alignment horizontal="center" vertical="distributed" textRotation="255"/>
      <protection/>
    </xf>
    <xf numFmtId="188" fontId="31" fillId="0" borderId="38" xfId="63" applyNumberFormat="1" applyFont="1" applyFill="1" applyBorder="1" applyAlignment="1">
      <alignment horizontal="center" vertical="center" wrapText="1"/>
      <protection/>
    </xf>
    <xf numFmtId="188" fontId="31" fillId="0" borderId="39" xfId="63" applyNumberFormat="1" applyFont="1" applyFill="1" applyBorder="1" applyAlignment="1">
      <alignment horizontal="center" vertical="center" wrapText="1"/>
      <protection/>
    </xf>
    <xf numFmtId="188" fontId="31" fillId="0" borderId="37" xfId="63" applyNumberFormat="1" applyFont="1" applyFill="1" applyBorder="1" applyAlignment="1">
      <alignment horizontal="center" vertical="center" wrapText="1"/>
      <protection/>
    </xf>
    <xf numFmtId="188" fontId="31" fillId="0" borderId="35" xfId="63" applyNumberFormat="1" applyFont="1" applyFill="1" applyBorder="1" applyAlignment="1">
      <alignment horizontal="center" vertical="center" wrapText="1"/>
      <protection/>
    </xf>
    <xf numFmtId="193" fontId="0" fillId="0" borderId="29" xfId="0" applyNumberFormat="1" applyFont="1" applyBorder="1" applyAlignment="1">
      <alignment horizontal="center" vertical="center"/>
    </xf>
    <xf numFmtId="193" fontId="0" fillId="0" borderId="30" xfId="0" applyNumberFormat="1" applyFont="1" applyBorder="1" applyAlignment="1">
      <alignment horizontal="center" vertical="center"/>
    </xf>
    <xf numFmtId="193" fontId="0" fillId="0" borderId="50" xfId="0" applyNumberFormat="1" applyFont="1" applyBorder="1" applyAlignment="1">
      <alignment horizontal="center" vertical="center"/>
    </xf>
    <xf numFmtId="200" fontId="11" fillId="0" borderId="13" xfId="0" applyNumberFormat="1" applyFont="1" applyBorder="1" applyAlignment="1">
      <alignment horizontal="center" vertical="center"/>
    </xf>
    <xf numFmtId="200" fontId="11" fillId="0" borderId="14" xfId="0" applyNumberFormat="1" applyFont="1" applyBorder="1" applyAlignment="1">
      <alignment horizontal="center" vertical="center" wrapText="1"/>
    </xf>
    <xf numFmtId="204" fontId="11" fillId="0" borderId="34" xfId="0" applyNumberFormat="1" applyFont="1" applyBorder="1" applyAlignment="1">
      <alignment horizontal="center" vertical="center" wrapText="1"/>
    </xf>
    <xf numFmtId="204" fontId="11" fillId="0" borderId="13" xfId="0" applyNumberFormat="1" applyFont="1" applyBorder="1" applyAlignment="1">
      <alignment horizontal="center" vertical="center" wrapText="1"/>
    </xf>
    <xf numFmtId="204" fontId="11" fillId="0" borderId="14" xfId="0" applyNumberFormat="1" applyFont="1" applyBorder="1" applyAlignment="1">
      <alignment horizontal="center" vertical="center" wrapText="1"/>
    </xf>
    <xf numFmtId="205" fontId="11" fillId="0" borderId="34" xfId="0" applyNumberFormat="1" applyFont="1" applyBorder="1" applyAlignment="1">
      <alignment horizontal="center" vertical="center" wrapText="1"/>
    </xf>
    <xf numFmtId="205" fontId="11" fillId="0" borderId="13" xfId="0" applyNumberFormat="1" applyFont="1" applyBorder="1" applyAlignment="1">
      <alignment horizontal="center" vertical="center" wrapText="1"/>
    </xf>
    <xf numFmtId="205" fontId="11" fillId="0" borderId="14" xfId="0" applyNumberFormat="1" applyFont="1" applyBorder="1" applyAlignment="1">
      <alignment horizontal="center" vertical="center" wrapText="1"/>
    </xf>
    <xf numFmtId="205" fontId="11" fillId="0" borderId="36" xfId="0" applyNumberFormat="1" applyFont="1" applyBorder="1" applyAlignment="1">
      <alignment horizontal="center" vertical="center" wrapText="1"/>
    </xf>
    <xf numFmtId="205" fontId="11" fillId="0" borderId="38" xfId="0" applyNumberFormat="1" applyFont="1" applyBorder="1" applyAlignment="1">
      <alignment horizontal="center" vertical="center" wrapText="1"/>
    </xf>
    <xf numFmtId="205" fontId="11" fillId="0" borderId="3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96" fontId="11" fillId="0" borderId="73" xfId="0" applyNumberFormat="1" applyFont="1" applyBorder="1" applyAlignment="1">
      <alignment horizontal="distributed" vertical="center"/>
    </xf>
    <xf numFmtId="196" fontId="11" fillId="0" borderId="64" xfId="0" applyNumberFormat="1" applyFont="1" applyBorder="1" applyAlignment="1">
      <alignment horizontal="distributed" vertical="center"/>
    </xf>
    <xf numFmtId="196" fontId="11" fillId="0" borderId="69" xfId="0" applyNumberFormat="1" applyFont="1" applyBorder="1" applyAlignment="1">
      <alignment horizontal="distributed" vertical="center"/>
    </xf>
    <xf numFmtId="196" fontId="11" fillId="0" borderId="36" xfId="0" applyNumberFormat="1" applyFont="1" applyBorder="1" applyAlignment="1">
      <alignment horizontal="center" vertical="center"/>
    </xf>
    <xf numFmtId="196" fontId="11" fillId="0" borderId="39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201" fontId="11" fillId="0" borderId="38" xfId="0" applyNumberFormat="1" applyFont="1" applyBorder="1" applyAlignment="1">
      <alignment horizontal="center" vertical="center" wrapText="1"/>
    </xf>
    <xf numFmtId="201" fontId="11" fillId="0" borderId="39" xfId="0" applyNumberFormat="1" applyFont="1" applyBorder="1" applyAlignment="1">
      <alignment horizontal="center" vertical="center" wrapText="1"/>
    </xf>
    <xf numFmtId="201" fontId="11" fillId="0" borderId="55" xfId="0" applyNumberFormat="1" applyFont="1" applyBorder="1" applyAlignment="1">
      <alignment horizontal="center" vertical="center" wrapText="1"/>
    </xf>
    <xf numFmtId="201" fontId="11" fillId="0" borderId="31" xfId="0" applyNumberFormat="1" applyFont="1" applyBorder="1" applyAlignment="1">
      <alignment horizontal="center" vertical="center" wrapText="1"/>
    </xf>
    <xf numFmtId="201" fontId="11" fillId="0" borderId="32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196" fontId="11" fillId="0" borderId="44" xfId="0" applyNumberFormat="1" applyFont="1" applyBorder="1" applyAlignment="1">
      <alignment horizontal="center" vertical="center"/>
    </xf>
    <xf numFmtId="196" fontId="11" fillId="0" borderId="43" xfId="0" applyNumberFormat="1" applyFont="1" applyBorder="1" applyAlignment="1">
      <alignment horizontal="center" vertical="center"/>
    </xf>
    <xf numFmtId="201" fontId="11" fillId="0" borderId="41" xfId="0" applyNumberFormat="1" applyFont="1" applyBorder="1" applyAlignment="1">
      <alignment horizontal="center" vertical="center" wrapText="1"/>
    </xf>
    <xf numFmtId="201" fontId="11" fillId="0" borderId="42" xfId="0" applyNumberFormat="1" applyFont="1" applyBorder="1" applyAlignment="1">
      <alignment horizontal="center" vertical="center" wrapText="1"/>
    </xf>
    <xf numFmtId="209" fontId="11" fillId="0" borderId="37" xfId="0" applyNumberFormat="1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08" fontId="11" fillId="0" borderId="30" xfId="0" applyNumberFormat="1" applyFont="1" applyFill="1" applyBorder="1" applyAlignment="1">
      <alignment horizontal="distributed" vertical="center"/>
    </xf>
    <xf numFmtId="208" fontId="11" fillId="0" borderId="0" xfId="0" applyNumberFormat="1" applyFont="1" applyFill="1" applyBorder="1" applyAlignment="1">
      <alignment horizontal="distributed" vertical="center"/>
    </xf>
    <xf numFmtId="0" fontId="11" fillId="0" borderId="63" xfId="0" applyFont="1" applyFill="1" applyBorder="1" applyAlignment="1">
      <alignment horizontal="distributed" vertical="center"/>
    </xf>
    <xf numFmtId="0" fontId="11" fillId="0" borderId="64" xfId="0" applyFont="1" applyFill="1" applyBorder="1" applyAlignment="1">
      <alignment horizontal="distributed" vertical="center"/>
    </xf>
    <xf numFmtId="0" fontId="11" fillId="0" borderId="65" xfId="0" applyFont="1" applyFill="1" applyBorder="1" applyAlignment="1">
      <alignment horizontal="distributed" vertical="center"/>
    </xf>
    <xf numFmtId="209" fontId="11" fillId="0" borderId="62" xfId="0" applyNumberFormat="1" applyFont="1" applyFill="1" applyBorder="1" applyAlignment="1">
      <alignment horizontal="distributed" vertical="center"/>
    </xf>
    <xf numFmtId="209" fontId="11" fillId="0" borderId="15" xfId="0" applyNumberFormat="1" applyFont="1" applyFill="1" applyBorder="1" applyAlignment="1">
      <alignment horizontal="distributed" vertical="center"/>
    </xf>
    <xf numFmtId="209" fontId="11" fillId="0" borderId="13" xfId="0" applyNumberFormat="1" applyFont="1" applyFill="1" applyBorder="1" applyAlignment="1">
      <alignment horizontal="distributed" vertical="center"/>
    </xf>
    <xf numFmtId="208" fontId="11" fillId="0" borderId="56" xfId="0" applyNumberFormat="1" applyFont="1" applyFill="1" applyBorder="1" applyAlignment="1">
      <alignment horizontal="distributed" vertical="center"/>
    </xf>
    <xf numFmtId="208" fontId="11" fillId="0" borderId="41" xfId="0" applyNumberFormat="1" applyFont="1" applyFill="1" applyBorder="1" applyAlignment="1">
      <alignment horizontal="distributed" vertical="center"/>
    </xf>
    <xf numFmtId="0" fontId="0" fillId="0" borderId="64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188" fontId="0" fillId="0" borderId="63" xfId="0" applyNumberFormat="1" applyFont="1" applyBorder="1" applyAlignment="1">
      <alignment horizontal="center" vertical="center"/>
    </xf>
    <xf numFmtId="188" fontId="0" fillId="0" borderId="64" xfId="0" applyNumberFormat="1" applyFont="1" applyBorder="1" applyAlignment="1">
      <alignment horizontal="center" vertical="center"/>
    </xf>
    <xf numFmtId="188" fontId="0" fillId="0" borderId="65" xfId="0" applyNumberFormat="1" applyFont="1" applyBorder="1" applyAlignment="1">
      <alignment horizontal="center" vertical="center"/>
    </xf>
    <xf numFmtId="188" fontId="4" fillId="0" borderId="36" xfId="0" applyNumberFormat="1" applyFont="1" applyFill="1" applyBorder="1" applyAlignment="1">
      <alignment horizontal="center" vertical="center" wrapText="1"/>
    </xf>
    <xf numFmtId="188" fontId="4" fillId="0" borderId="38" xfId="0" applyNumberFormat="1" applyFont="1" applyFill="1" applyBorder="1" applyAlignment="1">
      <alignment horizontal="center" vertical="center" wrapText="1"/>
    </xf>
    <xf numFmtId="188" fontId="4" fillId="0" borderId="39" xfId="0" applyNumberFormat="1" applyFont="1" applyFill="1" applyBorder="1" applyAlignment="1">
      <alignment horizontal="center" vertical="center" wrapText="1"/>
    </xf>
    <xf numFmtId="188" fontId="0" fillId="0" borderId="62" xfId="0" applyNumberFormat="1" applyFont="1" applyFill="1" applyBorder="1" applyAlignment="1">
      <alignment horizontal="center" vertical="center"/>
    </xf>
    <xf numFmtId="188" fontId="0" fillId="0" borderId="35" xfId="0" applyNumberFormat="1" applyFont="1" applyFill="1" applyBorder="1" applyAlignment="1">
      <alignment horizontal="center" vertical="center"/>
    </xf>
    <xf numFmtId="188" fontId="0" fillId="0" borderId="67" xfId="0" applyNumberFormat="1" applyFont="1" applyFill="1" applyBorder="1" applyAlignment="1">
      <alignment horizontal="distributed" vertical="center"/>
    </xf>
    <xf numFmtId="188" fontId="0" fillId="0" borderId="70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188" fontId="0" fillId="0" borderId="63" xfId="0" applyNumberFormat="1" applyFont="1" applyFill="1" applyBorder="1" applyAlignment="1">
      <alignment horizontal="distributed" vertical="center"/>
    </xf>
    <xf numFmtId="188" fontId="0" fillId="0" borderId="64" xfId="0" applyNumberFormat="1" applyFont="1" applyFill="1" applyBorder="1" applyAlignment="1">
      <alignment horizontal="distributed" vertical="center"/>
    </xf>
    <xf numFmtId="188" fontId="0" fillId="0" borderId="69" xfId="0" applyNumberFormat="1" applyFont="1" applyFill="1" applyBorder="1" applyAlignment="1">
      <alignment horizontal="distributed" vertical="center"/>
    </xf>
    <xf numFmtId="188" fontId="0" fillId="0" borderId="34" xfId="0" applyNumberFormat="1" applyFont="1" applyFill="1" applyBorder="1" applyAlignment="1">
      <alignment horizontal="center" vertical="center" wrapText="1"/>
    </xf>
    <xf numFmtId="188" fontId="0" fillId="0" borderId="13" xfId="0" applyNumberFormat="1" applyFont="1" applyFill="1" applyBorder="1" applyAlignment="1">
      <alignment horizontal="center" vertical="center" wrapText="1"/>
    </xf>
    <xf numFmtId="188" fontId="0" fillId="0" borderId="14" xfId="0" applyNumberFormat="1" applyFont="1" applyFill="1" applyBorder="1" applyAlignment="1">
      <alignment horizontal="center" vertical="center" wrapText="1"/>
    </xf>
    <xf numFmtId="188" fontId="4" fillId="0" borderId="33" xfId="0" applyNumberFormat="1" applyFont="1" applyFill="1" applyBorder="1" applyAlignment="1">
      <alignment horizontal="center" vertical="center" wrapText="1"/>
    </xf>
    <xf numFmtId="188" fontId="4" fillId="0" borderId="37" xfId="0" applyNumberFormat="1" applyFont="1" applyFill="1" applyBorder="1" applyAlignment="1">
      <alignment horizontal="center" vertical="center" wrapText="1"/>
    </xf>
    <xf numFmtId="188" fontId="4" fillId="0" borderId="35" xfId="0" applyNumberFormat="1" applyFont="1" applyFill="1" applyBorder="1" applyAlignment="1">
      <alignment horizontal="center" vertical="center" wrapText="1"/>
    </xf>
    <xf numFmtId="199" fontId="0" fillId="0" borderId="34" xfId="0" applyNumberFormat="1" applyFont="1" applyBorder="1" applyAlignment="1">
      <alignment horizontal="center" vertical="center" wrapText="1"/>
    </xf>
    <xf numFmtId="199" fontId="0" fillId="0" borderId="13" xfId="0" applyNumberFormat="1" applyFont="1" applyBorder="1" applyAlignment="1">
      <alignment horizontal="center" vertical="center" wrapText="1"/>
    </xf>
    <xf numFmtId="199" fontId="0" fillId="0" borderId="14" xfId="0" applyNumberFormat="1" applyFont="1" applyBorder="1" applyAlignment="1">
      <alignment horizontal="center" vertical="center" wrapText="1"/>
    </xf>
    <xf numFmtId="199" fontId="0" fillId="0" borderId="36" xfId="0" applyNumberFormat="1" applyFont="1" applyBorder="1" applyAlignment="1">
      <alignment horizontal="center" vertical="center" wrapText="1"/>
    </xf>
    <xf numFmtId="199" fontId="0" fillId="0" borderId="38" xfId="0" applyNumberFormat="1" applyFont="1" applyBorder="1" applyAlignment="1">
      <alignment horizontal="center" vertical="center" wrapText="1"/>
    </xf>
    <xf numFmtId="199" fontId="0" fillId="0" borderId="3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197" fontId="0" fillId="0" borderId="33" xfId="0" applyNumberFormat="1" applyFont="1" applyBorder="1" applyAlignment="1">
      <alignment horizontal="center" vertical="center"/>
    </xf>
    <xf numFmtId="197" fontId="0" fillId="0" borderId="37" xfId="0" applyNumberFormat="1" applyFont="1" applyBorder="1" applyAlignment="1">
      <alignment horizontal="center" vertical="center"/>
    </xf>
    <xf numFmtId="197" fontId="0" fillId="0" borderId="35" xfId="0" applyNumberFormat="1" applyFont="1" applyBorder="1" applyAlignment="1">
      <alignment horizontal="center" vertical="center"/>
    </xf>
    <xf numFmtId="196" fontId="0" fillId="0" borderId="34" xfId="0" applyNumberFormat="1" applyFont="1" applyBorder="1" applyAlignment="1">
      <alignment horizontal="center" vertical="center"/>
    </xf>
    <xf numFmtId="196" fontId="0" fillId="0" borderId="13" xfId="0" applyNumberFormat="1" applyFont="1" applyBorder="1" applyAlignment="1">
      <alignment horizontal="center" vertical="center"/>
    </xf>
    <xf numFmtId="196" fontId="0" fillId="0" borderId="14" xfId="0" applyNumberFormat="1" applyFont="1" applyBorder="1" applyAlignment="1">
      <alignment horizontal="center" vertical="center"/>
    </xf>
    <xf numFmtId="198" fontId="0" fillId="0" borderId="34" xfId="0" applyNumberFormat="1" applyFont="1" applyBorder="1" applyAlignment="1">
      <alignment horizontal="center" vertical="center" wrapText="1"/>
    </xf>
    <xf numFmtId="198" fontId="0" fillId="0" borderId="13" xfId="0" applyNumberFormat="1" applyFont="1" applyBorder="1" applyAlignment="1">
      <alignment horizontal="center" vertical="center" wrapText="1"/>
    </xf>
    <xf numFmtId="198" fontId="0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16" fontId="11" fillId="0" borderId="27" xfId="0" applyNumberFormat="1" applyFont="1" applyBorder="1" applyAlignment="1">
      <alignment horizontal="center" vertical="center" wrapText="1"/>
    </xf>
    <xf numFmtId="216" fontId="11" fillId="0" borderId="10" xfId="0" applyNumberFormat="1" applyFont="1" applyBorder="1" applyAlignment="1">
      <alignment horizontal="center" vertical="center" wrapText="1"/>
    </xf>
    <xf numFmtId="216" fontId="11" fillId="0" borderId="11" xfId="0" applyNumberFormat="1" applyFont="1" applyBorder="1" applyAlignment="1">
      <alignment horizontal="center" vertical="center" wrapText="1"/>
    </xf>
    <xf numFmtId="214" fontId="11" fillId="0" borderId="15" xfId="0" applyNumberFormat="1" applyFont="1" applyBorder="1" applyAlignment="1">
      <alignment horizontal="center" vertical="center"/>
    </xf>
    <xf numFmtId="214" fontId="11" fillId="0" borderId="14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041-2" xfId="61"/>
    <cellStyle name="標準_Book2" xfId="62"/>
    <cellStyle name="標準_JB16" xfId="63"/>
    <cellStyle name="標準_第7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7</xdr:row>
      <xdr:rowOff>133350</xdr:rowOff>
    </xdr:from>
    <xdr:to>
      <xdr:col>1</xdr:col>
      <xdr:colOff>0</xdr:colOff>
      <xdr:row>7</xdr:row>
      <xdr:rowOff>133350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885825" y="11811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12</xdr:col>
      <xdr:colOff>885825</xdr:colOff>
      <xdr:row>7</xdr:row>
      <xdr:rowOff>133350</xdr:rowOff>
    </xdr:from>
    <xdr:to>
      <xdr:col>13</xdr:col>
      <xdr:colOff>0</xdr:colOff>
      <xdr:row>7</xdr:row>
      <xdr:rowOff>133350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11553825" y="118110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190500</xdr:rowOff>
    </xdr:from>
    <xdr:to>
      <xdr:col>1</xdr:col>
      <xdr:colOff>0</xdr:colOff>
      <xdr:row>6</xdr:row>
      <xdr:rowOff>190500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20955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15</xdr:col>
      <xdr:colOff>209550</xdr:colOff>
      <xdr:row>6</xdr:row>
      <xdr:rowOff>190500</xdr:rowOff>
    </xdr:from>
    <xdr:to>
      <xdr:col>16</xdr:col>
      <xdr:colOff>0</xdr:colOff>
      <xdr:row>6</xdr:row>
      <xdr:rowOff>190500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111633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0</xdr:col>
      <xdr:colOff>209550</xdr:colOff>
      <xdr:row>40</xdr:row>
      <xdr:rowOff>190500</xdr:rowOff>
    </xdr:from>
    <xdr:to>
      <xdr:col>1</xdr:col>
      <xdr:colOff>0</xdr:colOff>
      <xdr:row>40</xdr:row>
      <xdr:rowOff>190500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209550" y="773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15</xdr:col>
      <xdr:colOff>209550</xdr:colOff>
      <xdr:row>40</xdr:row>
      <xdr:rowOff>190500</xdr:rowOff>
    </xdr:from>
    <xdr:to>
      <xdr:col>16</xdr:col>
      <xdr:colOff>0</xdr:colOff>
      <xdr:row>40</xdr:row>
      <xdr:rowOff>190500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1163300" y="773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0</xdr:col>
      <xdr:colOff>209550</xdr:colOff>
      <xdr:row>74</xdr:row>
      <xdr:rowOff>190500</xdr:rowOff>
    </xdr:from>
    <xdr:to>
      <xdr:col>1</xdr:col>
      <xdr:colOff>0</xdr:colOff>
      <xdr:row>74</xdr:row>
      <xdr:rowOff>190500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209550" y="14173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15</xdr:col>
      <xdr:colOff>209550</xdr:colOff>
      <xdr:row>74</xdr:row>
      <xdr:rowOff>190500</xdr:rowOff>
    </xdr:from>
    <xdr:to>
      <xdr:col>16</xdr:col>
      <xdr:colOff>0</xdr:colOff>
      <xdr:row>74</xdr:row>
      <xdr:rowOff>190500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1163300" y="14173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0</xdr:col>
      <xdr:colOff>209550</xdr:colOff>
      <xdr:row>40</xdr:row>
      <xdr:rowOff>190500</xdr:rowOff>
    </xdr:from>
    <xdr:to>
      <xdr:col>1</xdr:col>
      <xdr:colOff>0</xdr:colOff>
      <xdr:row>40</xdr:row>
      <xdr:rowOff>190500</xdr:rowOff>
    </xdr:to>
    <xdr:sp>
      <xdr:nvSpPr>
        <xdr:cNvPr id="7" name="テキスト 6"/>
        <xdr:cNvSpPr txBox="1">
          <a:spLocks noChangeArrowheads="1"/>
        </xdr:cNvSpPr>
      </xdr:nvSpPr>
      <xdr:spPr>
        <a:xfrm>
          <a:off x="209550" y="773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0</xdr:col>
      <xdr:colOff>209550</xdr:colOff>
      <xdr:row>74</xdr:row>
      <xdr:rowOff>190500</xdr:rowOff>
    </xdr:from>
    <xdr:to>
      <xdr:col>1</xdr:col>
      <xdr:colOff>0</xdr:colOff>
      <xdr:row>74</xdr:row>
      <xdr:rowOff>190500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09550" y="14173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15</xdr:col>
      <xdr:colOff>209550</xdr:colOff>
      <xdr:row>6</xdr:row>
      <xdr:rowOff>190500</xdr:rowOff>
    </xdr:from>
    <xdr:to>
      <xdr:col>16</xdr:col>
      <xdr:colOff>0</xdr:colOff>
      <xdr:row>6</xdr:row>
      <xdr:rowOff>190500</xdr:rowOff>
    </xdr:to>
    <xdr:sp>
      <xdr:nvSpPr>
        <xdr:cNvPr id="9" name="テキスト 6"/>
        <xdr:cNvSpPr txBox="1">
          <a:spLocks noChangeArrowheads="1"/>
        </xdr:cNvSpPr>
      </xdr:nvSpPr>
      <xdr:spPr>
        <a:xfrm>
          <a:off x="11163300" y="129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15</xdr:col>
      <xdr:colOff>209550</xdr:colOff>
      <xdr:row>40</xdr:row>
      <xdr:rowOff>190500</xdr:rowOff>
    </xdr:from>
    <xdr:to>
      <xdr:col>16</xdr:col>
      <xdr:colOff>0</xdr:colOff>
      <xdr:row>40</xdr:row>
      <xdr:rowOff>190500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1163300" y="773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15</xdr:col>
      <xdr:colOff>209550</xdr:colOff>
      <xdr:row>74</xdr:row>
      <xdr:rowOff>190500</xdr:rowOff>
    </xdr:from>
    <xdr:to>
      <xdr:col>16</xdr:col>
      <xdr:colOff>0</xdr:colOff>
      <xdr:row>74</xdr:row>
      <xdr:rowOff>190500</xdr:rowOff>
    </xdr:to>
    <xdr:sp>
      <xdr:nvSpPr>
        <xdr:cNvPr id="11" name="テキスト 6"/>
        <xdr:cNvSpPr txBox="1">
          <a:spLocks noChangeArrowheads="1"/>
        </xdr:cNvSpPr>
      </xdr:nvSpPr>
      <xdr:spPr>
        <a:xfrm>
          <a:off x="11163300" y="14173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200025</xdr:rowOff>
    </xdr:from>
    <xdr:to>
      <xdr:col>1</xdr:col>
      <xdr:colOff>0</xdr:colOff>
      <xdr:row>6</xdr:row>
      <xdr:rowOff>200025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285750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15</xdr:col>
      <xdr:colOff>285750</xdr:colOff>
      <xdr:row>6</xdr:row>
      <xdr:rowOff>200025</xdr:rowOff>
    </xdr:from>
    <xdr:to>
      <xdr:col>16</xdr:col>
      <xdr:colOff>0</xdr:colOff>
      <xdr:row>6</xdr:row>
      <xdr:rowOff>200025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11753850" y="1400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9</xdr:row>
      <xdr:rowOff>133350</xdr:rowOff>
    </xdr:from>
    <xdr:to>
      <xdr:col>1</xdr:col>
      <xdr:colOff>0</xdr:colOff>
      <xdr:row>9</xdr:row>
      <xdr:rowOff>133350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2857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13</xdr:col>
      <xdr:colOff>0</xdr:colOff>
      <xdr:row>9</xdr:row>
      <xdr:rowOff>133350</xdr:rowOff>
    </xdr:from>
    <xdr:to>
      <xdr:col>13</xdr:col>
      <xdr:colOff>0</xdr:colOff>
      <xdr:row>9</xdr:row>
      <xdr:rowOff>133350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10420350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  <xdr:twoCellAnchor>
    <xdr:from>
      <xdr:col>14</xdr:col>
      <xdr:colOff>285750</xdr:colOff>
      <xdr:row>9</xdr:row>
      <xdr:rowOff>133350</xdr:rowOff>
    </xdr:from>
    <xdr:to>
      <xdr:col>15</xdr:col>
      <xdr:colOff>0</xdr:colOff>
      <xdr:row>9</xdr:row>
      <xdr:rowOff>133350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11287125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（７区分）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1352550" y="381000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selection activeCell="D12" sqref="D12"/>
    </sheetView>
  </sheetViews>
  <sheetFormatPr defaultColWidth="10.25390625" defaultRowHeight="12.75"/>
  <cols>
    <col min="1" max="1" width="10.25390625" style="957" customWidth="1"/>
    <col min="2" max="2" width="82.75390625" style="956" customWidth="1"/>
    <col min="3" max="16384" width="10.25390625" style="957" customWidth="1"/>
  </cols>
  <sheetData>
    <row r="1" ht="13.5">
      <c r="A1" s="955" t="s">
        <v>864</v>
      </c>
    </row>
    <row r="2" ht="13.5">
      <c r="A2" s="955"/>
    </row>
    <row r="3" spans="1:2" ht="13.5">
      <c r="A3" s="956" t="s">
        <v>865</v>
      </c>
      <c r="B3" s="956" t="s">
        <v>902</v>
      </c>
    </row>
    <row r="4" spans="1:2" ht="13.5">
      <c r="A4" s="956" t="s">
        <v>866</v>
      </c>
      <c r="B4" s="956" t="s">
        <v>903</v>
      </c>
    </row>
    <row r="5" spans="1:2" ht="13.5">
      <c r="A5" s="956" t="s">
        <v>867</v>
      </c>
      <c r="B5" s="956" t="s">
        <v>904</v>
      </c>
    </row>
    <row r="6" spans="1:2" ht="13.5">
      <c r="A6" s="956" t="s">
        <v>868</v>
      </c>
      <c r="B6" s="956" t="s">
        <v>905</v>
      </c>
    </row>
    <row r="7" spans="1:2" ht="13.5">
      <c r="A7" s="956" t="s">
        <v>869</v>
      </c>
      <c r="B7" s="956" t="s">
        <v>906</v>
      </c>
    </row>
    <row r="8" spans="1:2" ht="13.5">
      <c r="A8" s="956" t="s">
        <v>870</v>
      </c>
      <c r="B8" s="956" t="s">
        <v>907</v>
      </c>
    </row>
    <row r="9" spans="1:2" ht="13.5">
      <c r="A9" s="956" t="s">
        <v>871</v>
      </c>
      <c r="B9" s="956" t="s">
        <v>908</v>
      </c>
    </row>
    <row r="10" spans="1:2" ht="13.5">
      <c r="A10" s="956" t="s">
        <v>872</v>
      </c>
      <c r="B10" s="956" t="s">
        <v>909</v>
      </c>
    </row>
    <row r="11" spans="1:2" ht="27">
      <c r="A11" s="956" t="s">
        <v>873</v>
      </c>
      <c r="B11" s="956" t="s">
        <v>910</v>
      </c>
    </row>
    <row r="12" spans="1:2" ht="40.5">
      <c r="A12" s="956" t="s">
        <v>874</v>
      </c>
      <c r="B12" s="956" t="s">
        <v>911</v>
      </c>
    </row>
    <row r="13" spans="1:2" ht="40.5">
      <c r="A13" s="956" t="s">
        <v>875</v>
      </c>
      <c r="B13" s="956" t="s">
        <v>912</v>
      </c>
    </row>
    <row r="14" spans="1:2" ht="27">
      <c r="A14" s="956" t="s">
        <v>876</v>
      </c>
      <c r="B14" s="956" t="s">
        <v>913</v>
      </c>
    </row>
    <row r="15" spans="1:2" ht="27">
      <c r="A15" s="956" t="s">
        <v>877</v>
      </c>
      <c r="B15" s="956" t="s">
        <v>914</v>
      </c>
    </row>
    <row r="16" spans="1:2" ht="27">
      <c r="A16" s="956" t="s">
        <v>878</v>
      </c>
      <c r="B16" s="956" t="s">
        <v>915</v>
      </c>
    </row>
    <row r="17" spans="1:2" ht="27">
      <c r="A17" s="956" t="s">
        <v>879</v>
      </c>
      <c r="B17" s="956" t="s">
        <v>916</v>
      </c>
    </row>
    <row r="18" spans="1:2" ht="40.5">
      <c r="A18" s="956" t="s">
        <v>880</v>
      </c>
      <c r="B18" s="956" t="s">
        <v>917</v>
      </c>
    </row>
    <row r="19" spans="1:2" ht="27">
      <c r="A19" s="956" t="s">
        <v>881</v>
      </c>
      <c r="B19" s="956" t="s">
        <v>918</v>
      </c>
    </row>
    <row r="20" spans="1:2" ht="27">
      <c r="A20" s="956" t="s">
        <v>882</v>
      </c>
      <c r="B20" s="956" t="s">
        <v>919</v>
      </c>
    </row>
    <row r="21" spans="1:2" ht="27">
      <c r="A21" s="956" t="s">
        <v>883</v>
      </c>
      <c r="B21" s="956" t="s">
        <v>920</v>
      </c>
    </row>
    <row r="22" spans="1:2" ht="27">
      <c r="A22" s="956" t="s">
        <v>884</v>
      </c>
      <c r="B22" s="956" t="s">
        <v>921</v>
      </c>
    </row>
    <row r="23" spans="1:2" ht="40.5">
      <c r="A23" s="956" t="s">
        <v>885</v>
      </c>
      <c r="B23" s="956" t="s">
        <v>922</v>
      </c>
    </row>
    <row r="24" spans="1:2" ht="27">
      <c r="A24" s="956" t="s">
        <v>886</v>
      </c>
      <c r="B24" s="956" t="s">
        <v>923</v>
      </c>
    </row>
    <row r="25" spans="1:2" ht="40.5">
      <c r="A25" s="956" t="s">
        <v>887</v>
      </c>
      <c r="B25" s="956" t="s">
        <v>924</v>
      </c>
    </row>
    <row r="26" spans="1:2" ht="40.5">
      <c r="A26" s="956" t="s">
        <v>888</v>
      </c>
      <c r="B26" s="956" t="s">
        <v>925</v>
      </c>
    </row>
    <row r="27" spans="1:2" ht="27">
      <c r="A27" s="956" t="s">
        <v>889</v>
      </c>
      <c r="B27" s="956" t="s">
        <v>926</v>
      </c>
    </row>
    <row r="28" spans="1:2" ht="27">
      <c r="A28" s="956" t="s">
        <v>890</v>
      </c>
      <c r="B28" s="956" t="s">
        <v>927</v>
      </c>
    </row>
    <row r="29" spans="1:2" ht="40.5">
      <c r="A29" s="956" t="s">
        <v>891</v>
      </c>
      <c r="B29" s="956" t="s">
        <v>928</v>
      </c>
    </row>
    <row r="30" spans="1:2" ht="54">
      <c r="A30" s="956" t="s">
        <v>892</v>
      </c>
      <c r="B30" s="956" t="s">
        <v>929</v>
      </c>
    </row>
    <row r="32" ht="13.5">
      <c r="A32" s="955" t="s">
        <v>893</v>
      </c>
    </row>
    <row r="33" ht="13.5">
      <c r="A33" s="955"/>
    </row>
    <row r="34" spans="1:2" ht="13.5">
      <c r="A34" s="956" t="s">
        <v>894</v>
      </c>
      <c r="B34" s="956" t="s">
        <v>930</v>
      </c>
    </row>
    <row r="35" spans="1:2" ht="13.5">
      <c r="A35" s="956" t="s">
        <v>895</v>
      </c>
      <c r="B35" s="956" t="s">
        <v>931</v>
      </c>
    </row>
    <row r="36" spans="1:2" ht="13.5">
      <c r="A36" s="956" t="s">
        <v>896</v>
      </c>
      <c r="B36" s="956" t="s">
        <v>932</v>
      </c>
    </row>
    <row r="37" spans="1:2" ht="27">
      <c r="A37" s="956" t="s">
        <v>897</v>
      </c>
      <c r="B37" s="956" t="s">
        <v>933</v>
      </c>
    </row>
    <row r="38" spans="1:2" ht="27">
      <c r="A38" s="956" t="s">
        <v>898</v>
      </c>
      <c r="B38" s="956" t="s">
        <v>934</v>
      </c>
    </row>
    <row r="39" spans="1:2" ht="27">
      <c r="A39" s="956" t="s">
        <v>899</v>
      </c>
      <c r="B39" s="956" t="s">
        <v>935</v>
      </c>
    </row>
    <row r="40" ht="13.5">
      <c r="A40" s="956"/>
    </row>
    <row r="41" spans="1:2" ht="13.5">
      <c r="A41" s="956" t="s">
        <v>900</v>
      </c>
      <c r="B41" s="956" t="s">
        <v>936</v>
      </c>
    </row>
    <row r="43" ht="13.5">
      <c r="A43" s="957" t="s">
        <v>901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191" customWidth="1"/>
    <col min="2" max="2" width="17.625" style="191" bestFit="1" customWidth="1"/>
    <col min="3" max="3" width="9.125" style="191" customWidth="1"/>
    <col min="4" max="11" width="12.75390625" style="236" customWidth="1"/>
    <col min="12" max="16384" width="9.125" style="191" customWidth="1"/>
  </cols>
  <sheetData>
    <row r="1" spans="3:10" ht="32.25" customHeight="1">
      <c r="C1" s="1028" t="s">
        <v>817</v>
      </c>
      <c r="D1" s="1029"/>
      <c r="E1" s="1029"/>
      <c r="F1" s="1029"/>
      <c r="G1" s="1029"/>
      <c r="H1" s="1029"/>
      <c r="I1" s="1029"/>
      <c r="J1" s="1029"/>
    </row>
    <row r="2" spans="1:2" ht="12" customHeight="1">
      <c r="A2" s="1030" t="s">
        <v>234</v>
      </c>
      <c r="B2" s="1030"/>
    </row>
    <row r="3" spans="1:2" ht="12" customHeight="1">
      <c r="A3" s="1031"/>
      <c r="B3" s="1031"/>
    </row>
    <row r="4" spans="1:11" s="93" customFormat="1" ht="12" customHeight="1">
      <c r="A4" s="238"/>
      <c r="B4" s="1023" t="s">
        <v>220</v>
      </c>
      <c r="C4" s="96"/>
      <c r="D4" s="1025" t="s">
        <v>37</v>
      </c>
      <c r="E4" s="1027" t="s">
        <v>221</v>
      </c>
      <c r="F4" s="1027"/>
      <c r="G4" s="1027"/>
      <c r="H4" s="1027"/>
      <c r="I4" s="1027"/>
      <c r="J4" s="1027"/>
      <c r="K4" s="1027"/>
    </row>
    <row r="5" spans="1:11" s="93" customFormat="1" ht="12" customHeight="1">
      <c r="A5" s="176"/>
      <c r="B5" s="1024"/>
      <c r="C5" s="124"/>
      <c r="D5" s="1026"/>
      <c r="E5" s="239" t="s">
        <v>222</v>
      </c>
      <c r="F5" s="239" t="s">
        <v>41</v>
      </c>
      <c r="G5" s="239" t="s">
        <v>42</v>
      </c>
      <c r="H5" s="239" t="s">
        <v>43</v>
      </c>
      <c r="I5" s="239" t="s">
        <v>44</v>
      </c>
      <c r="J5" s="239" t="s">
        <v>45</v>
      </c>
      <c r="K5" s="240" t="s">
        <v>223</v>
      </c>
    </row>
    <row r="6" spans="1:11" s="93" customFormat="1" ht="12" customHeight="1">
      <c r="A6" s="173"/>
      <c r="B6" s="175"/>
      <c r="C6" s="119"/>
      <c r="D6" s="241"/>
      <c r="E6" s="242"/>
      <c r="F6" s="243"/>
      <c r="G6" s="243"/>
      <c r="H6" s="243"/>
      <c r="I6" s="243"/>
      <c r="J6" s="243"/>
      <c r="K6" s="243"/>
    </row>
    <row r="7" spans="1:11" s="93" customFormat="1" ht="12" customHeight="1">
      <c r="A7" s="93" t="s">
        <v>224</v>
      </c>
      <c r="C7" s="119"/>
      <c r="D7" s="244">
        <f>SUM(E7:K7)</f>
        <v>174888</v>
      </c>
      <c r="E7" s="245">
        <v>59950</v>
      </c>
      <c r="F7" s="245">
        <v>38806</v>
      </c>
      <c r="G7" s="245">
        <v>30123</v>
      </c>
      <c r="H7" s="245">
        <v>27410</v>
      </c>
      <c r="I7" s="245">
        <v>11256</v>
      </c>
      <c r="J7" s="245">
        <v>4967</v>
      </c>
      <c r="K7" s="245">
        <v>2376</v>
      </c>
    </row>
    <row r="8" spans="1:11" s="93" customFormat="1" ht="12" customHeight="1">
      <c r="A8" s="93" t="s">
        <v>225</v>
      </c>
      <c r="C8" s="119"/>
      <c r="D8" s="244">
        <f aca="true" t="shared" si="0" ref="D8:D19">SUM(E8:K8)</f>
        <v>441704</v>
      </c>
      <c r="E8" s="245">
        <v>60572</v>
      </c>
      <c r="F8" s="245">
        <v>77711</v>
      </c>
      <c r="G8" s="245">
        <v>90422</v>
      </c>
      <c r="H8" s="245">
        <v>109674</v>
      </c>
      <c r="I8" s="245">
        <v>56308</v>
      </c>
      <c r="J8" s="245">
        <v>29810</v>
      </c>
      <c r="K8" s="245">
        <v>17207</v>
      </c>
    </row>
    <row r="9" spans="1:11" s="93" customFormat="1" ht="12" customHeight="1">
      <c r="A9" s="93" t="s">
        <v>226</v>
      </c>
      <c r="C9" s="119"/>
      <c r="D9" s="244">
        <f t="shared" si="0"/>
        <v>440858</v>
      </c>
      <c r="E9" s="245">
        <v>59950</v>
      </c>
      <c r="F9" s="245">
        <v>77612</v>
      </c>
      <c r="G9" s="245">
        <v>90369</v>
      </c>
      <c r="H9" s="245">
        <v>109640</v>
      </c>
      <c r="I9" s="245">
        <v>56280</v>
      </c>
      <c r="J9" s="245">
        <v>29802</v>
      </c>
      <c r="K9" s="245">
        <v>17205</v>
      </c>
    </row>
    <row r="10" spans="3:11" s="93" customFormat="1" ht="12" customHeight="1">
      <c r="C10" s="119"/>
      <c r="D10" s="244"/>
      <c r="E10" s="245"/>
      <c r="F10" s="245"/>
      <c r="G10" s="245"/>
      <c r="H10" s="245"/>
      <c r="I10" s="245"/>
      <c r="J10" s="245"/>
      <c r="K10" s="245"/>
    </row>
    <row r="11" spans="1:11" s="93" customFormat="1" ht="12" customHeight="1">
      <c r="A11" s="246" t="s">
        <v>227</v>
      </c>
      <c r="C11" s="119"/>
      <c r="D11" s="244"/>
      <c r="E11" s="245"/>
      <c r="F11" s="245"/>
      <c r="G11" s="245"/>
      <c r="H11" s="245"/>
      <c r="I11" s="245"/>
      <c r="J11" s="245"/>
      <c r="K11" s="245"/>
    </row>
    <row r="12" spans="1:11" s="93" customFormat="1" ht="12" customHeight="1">
      <c r="A12" s="93" t="s">
        <v>228</v>
      </c>
      <c r="C12" s="119"/>
      <c r="D12" s="247"/>
      <c r="E12" s="245"/>
      <c r="F12" s="245"/>
      <c r="G12" s="245"/>
      <c r="H12" s="245"/>
      <c r="I12" s="245"/>
      <c r="J12" s="245"/>
      <c r="K12" s="245"/>
    </row>
    <row r="13" spans="2:11" s="93" customFormat="1" ht="12" customHeight="1">
      <c r="B13" s="248" t="s">
        <v>229</v>
      </c>
      <c r="C13" s="119"/>
      <c r="D13" s="244">
        <f t="shared" si="0"/>
        <v>20140</v>
      </c>
      <c r="E13" s="251" t="s">
        <v>235</v>
      </c>
      <c r="F13" s="245">
        <v>374</v>
      </c>
      <c r="G13" s="245">
        <v>6891</v>
      </c>
      <c r="H13" s="245">
        <v>7206</v>
      </c>
      <c r="I13" s="245">
        <v>3069</v>
      </c>
      <c r="J13" s="245">
        <v>1529</v>
      </c>
      <c r="K13" s="245">
        <v>1071</v>
      </c>
    </row>
    <row r="14" spans="2:11" s="93" customFormat="1" ht="12" customHeight="1">
      <c r="B14" s="248" t="s">
        <v>230</v>
      </c>
      <c r="C14" s="119"/>
      <c r="D14" s="244">
        <f t="shared" si="0"/>
        <v>82659</v>
      </c>
      <c r="E14" s="251" t="s">
        <v>235</v>
      </c>
      <c r="F14" s="245">
        <v>753</v>
      </c>
      <c r="G14" s="245">
        <v>20678</v>
      </c>
      <c r="H14" s="245">
        <v>28827</v>
      </c>
      <c r="I14" s="245">
        <v>15356</v>
      </c>
      <c r="J14" s="245">
        <v>9175</v>
      </c>
      <c r="K14" s="245">
        <v>7870</v>
      </c>
    </row>
    <row r="15" spans="2:11" s="93" customFormat="1" ht="12" customHeight="1">
      <c r="B15" s="248" t="s">
        <v>231</v>
      </c>
      <c r="C15" s="119"/>
      <c r="D15" s="244">
        <f t="shared" si="0"/>
        <v>26834</v>
      </c>
      <c r="E15" s="251" t="s">
        <v>235</v>
      </c>
      <c r="F15" s="245">
        <v>374</v>
      </c>
      <c r="G15" s="245">
        <v>6981</v>
      </c>
      <c r="H15" s="245">
        <v>10963</v>
      </c>
      <c r="I15" s="245">
        <v>4585</v>
      </c>
      <c r="J15" s="245">
        <v>2260</v>
      </c>
      <c r="K15" s="245">
        <v>1671</v>
      </c>
    </row>
    <row r="16" spans="1:11" s="93" customFormat="1" ht="12" customHeight="1">
      <c r="A16" s="93" t="s">
        <v>232</v>
      </c>
      <c r="C16" s="119"/>
      <c r="D16" s="247"/>
      <c r="E16" s="251"/>
      <c r="F16" s="245"/>
      <c r="G16" s="245"/>
      <c r="H16" s="245"/>
      <c r="I16" s="245"/>
      <c r="J16" s="245"/>
      <c r="K16" s="245"/>
    </row>
    <row r="17" spans="2:11" s="93" customFormat="1" ht="12" customHeight="1">
      <c r="B17" s="248" t="s">
        <v>229</v>
      </c>
      <c r="C17" s="119"/>
      <c r="D17" s="244">
        <f t="shared" si="0"/>
        <v>46581</v>
      </c>
      <c r="E17" s="245">
        <v>176</v>
      </c>
      <c r="F17" s="245">
        <v>1532</v>
      </c>
      <c r="G17" s="245">
        <v>12023</v>
      </c>
      <c r="H17" s="245">
        <v>17842</v>
      </c>
      <c r="I17" s="245">
        <v>8563</v>
      </c>
      <c r="J17" s="245">
        <v>4194</v>
      </c>
      <c r="K17" s="245">
        <v>2251</v>
      </c>
    </row>
    <row r="18" spans="2:11" s="93" customFormat="1" ht="12" customHeight="1">
      <c r="B18" s="248" t="s">
        <v>230</v>
      </c>
      <c r="C18" s="119"/>
      <c r="D18" s="244">
        <f t="shared" si="0"/>
        <v>195046</v>
      </c>
      <c r="E18" s="245">
        <v>177</v>
      </c>
      <c r="F18" s="245">
        <v>3082</v>
      </c>
      <c r="G18" s="245">
        <v>36082</v>
      </c>
      <c r="H18" s="245">
        <v>71380</v>
      </c>
      <c r="I18" s="245">
        <v>42834</v>
      </c>
      <c r="J18" s="245">
        <v>25167</v>
      </c>
      <c r="K18" s="245">
        <v>16324</v>
      </c>
    </row>
    <row r="19" spans="2:11" s="93" customFormat="1" ht="12" customHeight="1">
      <c r="B19" s="248" t="s">
        <v>233</v>
      </c>
      <c r="C19" s="119"/>
      <c r="D19" s="244">
        <f t="shared" si="0"/>
        <v>81059</v>
      </c>
      <c r="E19" s="245">
        <v>176</v>
      </c>
      <c r="F19" s="245">
        <v>1534</v>
      </c>
      <c r="G19" s="245">
        <v>13137</v>
      </c>
      <c r="H19" s="245">
        <v>32190</v>
      </c>
      <c r="I19" s="245">
        <v>18963</v>
      </c>
      <c r="J19" s="245">
        <v>9057</v>
      </c>
      <c r="K19" s="245">
        <v>6002</v>
      </c>
    </row>
    <row r="20" spans="1:11" s="93" customFormat="1" ht="12" customHeight="1">
      <c r="A20" s="176"/>
      <c r="B20" s="176"/>
      <c r="C20" s="124"/>
      <c r="D20" s="249"/>
      <c r="E20" s="250"/>
      <c r="F20" s="250"/>
      <c r="G20" s="250"/>
      <c r="H20" s="250"/>
      <c r="I20" s="250"/>
      <c r="J20" s="250"/>
      <c r="K20" s="250"/>
    </row>
    <row r="21" ht="12" customHeight="1"/>
    <row r="22" spans="1:2" ht="12" customHeight="1">
      <c r="A22" s="1030" t="s">
        <v>595</v>
      </c>
      <c r="B22" s="1030"/>
    </row>
    <row r="23" spans="1:2" ht="12" customHeight="1">
      <c r="A23" s="1031"/>
      <c r="B23" s="1031"/>
    </row>
    <row r="24" spans="1:11" s="93" customFormat="1" ht="12" customHeight="1">
      <c r="A24" s="238"/>
      <c r="B24" s="1023" t="s">
        <v>220</v>
      </c>
      <c r="C24" s="96"/>
      <c r="D24" s="1025" t="s">
        <v>37</v>
      </c>
      <c r="E24" s="1027" t="s">
        <v>221</v>
      </c>
      <c r="F24" s="1027"/>
      <c r="G24" s="1027"/>
      <c r="H24" s="1027"/>
      <c r="I24" s="1027"/>
      <c r="J24" s="1027"/>
      <c r="K24" s="1027"/>
    </row>
    <row r="25" spans="1:11" s="93" customFormat="1" ht="12" customHeight="1">
      <c r="A25" s="176"/>
      <c r="B25" s="1024"/>
      <c r="C25" s="124"/>
      <c r="D25" s="1026"/>
      <c r="E25" s="239" t="s">
        <v>222</v>
      </c>
      <c r="F25" s="239" t="s">
        <v>41</v>
      </c>
      <c r="G25" s="239" t="s">
        <v>42</v>
      </c>
      <c r="H25" s="239" t="s">
        <v>43</v>
      </c>
      <c r="I25" s="239" t="s">
        <v>44</v>
      </c>
      <c r="J25" s="239" t="s">
        <v>45</v>
      </c>
      <c r="K25" s="240" t="s">
        <v>223</v>
      </c>
    </row>
    <row r="26" spans="1:11" s="93" customFormat="1" ht="12" customHeight="1">
      <c r="A26" s="173"/>
      <c r="B26" s="175"/>
      <c r="C26" s="119"/>
      <c r="D26" s="241"/>
      <c r="E26" s="242"/>
      <c r="F26" s="243"/>
      <c r="G26" s="243"/>
      <c r="H26" s="243"/>
      <c r="I26" s="243"/>
      <c r="J26" s="243"/>
      <c r="K26" s="243"/>
    </row>
    <row r="27" spans="1:11" s="93" customFormat="1" ht="12" customHeight="1">
      <c r="A27" s="93" t="s">
        <v>224</v>
      </c>
      <c r="C27" s="119"/>
      <c r="D27" s="244">
        <f>SUM(E27:K27)</f>
        <v>180776</v>
      </c>
      <c r="E27" s="245">
        <v>64089</v>
      </c>
      <c r="F27" s="245">
        <v>42380</v>
      </c>
      <c r="G27" s="245">
        <v>31397</v>
      </c>
      <c r="H27" s="245">
        <v>26690</v>
      </c>
      <c r="I27" s="245">
        <v>10096</v>
      </c>
      <c r="J27" s="245">
        <v>4218</v>
      </c>
      <c r="K27" s="245">
        <v>1906</v>
      </c>
    </row>
    <row r="28" spans="1:11" s="93" customFormat="1" ht="12" customHeight="1">
      <c r="A28" s="93" t="s">
        <v>225</v>
      </c>
      <c r="C28" s="119"/>
      <c r="D28" s="244">
        <f>SUM(E28:K28)</f>
        <v>440579</v>
      </c>
      <c r="E28" s="245">
        <v>64968</v>
      </c>
      <c r="F28" s="245">
        <v>84883</v>
      </c>
      <c r="G28" s="245">
        <v>94292</v>
      </c>
      <c r="H28" s="245">
        <v>106787</v>
      </c>
      <c r="I28" s="245">
        <v>50495</v>
      </c>
      <c r="J28" s="245">
        <v>25316</v>
      </c>
      <c r="K28" s="245">
        <v>13838</v>
      </c>
    </row>
    <row r="29" spans="1:11" s="93" customFormat="1" ht="12" customHeight="1">
      <c r="A29" s="93" t="s">
        <v>226</v>
      </c>
      <c r="C29" s="119"/>
      <c r="D29" s="244">
        <f>SUM(E29:K29)</f>
        <v>439422</v>
      </c>
      <c r="E29" s="245">
        <v>64089</v>
      </c>
      <c r="F29" s="245">
        <v>84760</v>
      </c>
      <c r="G29" s="245">
        <v>94191</v>
      </c>
      <c r="H29" s="245">
        <v>106760</v>
      </c>
      <c r="I29" s="245">
        <v>50480</v>
      </c>
      <c r="J29" s="245">
        <v>25308</v>
      </c>
      <c r="K29" s="245">
        <v>13834</v>
      </c>
    </row>
    <row r="30" spans="3:11" s="93" customFormat="1" ht="12" customHeight="1">
      <c r="C30" s="119"/>
      <c r="D30" s="244"/>
      <c r="E30" s="245"/>
      <c r="F30" s="245"/>
      <c r="G30" s="245"/>
      <c r="H30" s="245"/>
      <c r="I30" s="245"/>
      <c r="J30" s="245"/>
      <c r="K30" s="245"/>
    </row>
    <row r="31" spans="1:11" s="93" customFormat="1" ht="12" customHeight="1">
      <c r="A31" s="246" t="s">
        <v>227</v>
      </c>
      <c r="C31" s="119"/>
      <c r="D31" s="244"/>
      <c r="E31" s="245"/>
      <c r="F31" s="245"/>
      <c r="G31" s="245"/>
      <c r="H31" s="245"/>
      <c r="I31" s="245"/>
      <c r="J31" s="245"/>
      <c r="K31" s="245"/>
    </row>
    <row r="32" spans="1:11" s="93" customFormat="1" ht="12" customHeight="1">
      <c r="A32" s="93" t="s">
        <v>228</v>
      </c>
      <c r="C32" s="119"/>
      <c r="D32" s="247"/>
      <c r="E32" s="245"/>
      <c r="F32" s="245"/>
      <c r="G32" s="245"/>
      <c r="H32" s="245"/>
      <c r="I32" s="245"/>
      <c r="J32" s="245"/>
      <c r="K32" s="245"/>
    </row>
    <row r="33" spans="2:11" s="93" customFormat="1" ht="12" customHeight="1">
      <c r="B33" s="248" t="s">
        <v>229</v>
      </c>
      <c r="C33" s="119"/>
      <c r="D33" s="244">
        <f>SUM(E33:K33)</f>
        <v>19334</v>
      </c>
      <c r="E33" s="251">
        <v>0</v>
      </c>
      <c r="F33" s="245">
        <v>381</v>
      </c>
      <c r="G33" s="245">
        <v>6709</v>
      </c>
      <c r="H33" s="245">
        <v>7263</v>
      </c>
      <c r="I33" s="245">
        <v>2837</v>
      </c>
      <c r="J33" s="245">
        <v>1299</v>
      </c>
      <c r="K33" s="245">
        <v>845</v>
      </c>
    </row>
    <row r="34" spans="2:11" s="93" customFormat="1" ht="12" customHeight="1">
      <c r="B34" s="248" t="s">
        <v>230</v>
      </c>
      <c r="C34" s="119"/>
      <c r="D34" s="244">
        <f>SUM(E34:K34)</f>
        <v>78188</v>
      </c>
      <c r="E34" s="251">
        <v>0</v>
      </c>
      <c r="F34" s="245">
        <v>772</v>
      </c>
      <c r="G34" s="245">
        <v>20132</v>
      </c>
      <c r="H34" s="245">
        <v>29052</v>
      </c>
      <c r="I34" s="245">
        <v>14189</v>
      </c>
      <c r="J34" s="245">
        <v>7795</v>
      </c>
      <c r="K34" s="245">
        <v>6248</v>
      </c>
    </row>
    <row r="35" spans="2:11" s="93" customFormat="1" ht="12" customHeight="1">
      <c r="B35" s="248" t="s">
        <v>231</v>
      </c>
      <c r="C35" s="119"/>
      <c r="D35" s="244">
        <f>SUM(E35:K35)</f>
        <v>25240</v>
      </c>
      <c r="E35" s="251">
        <v>0</v>
      </c>
      <c r="F35" s="245">
        <v>381</v>
      </c>
      <c r="G35" s="245">
        <v>6788</v>
      </c>
      <c r="H35" s="245">
        <v>10802</v>
      </c>
      <c r="I35" s="245">
        <v>4136</v>
      </c>
      <c r="J35" s="245">
        <v>1828</v>
      </c>
      <c r="K35" s="245">
        <v>1305</v>
      </c>
    </row>
    <row r="36" spans="1:11" s="93" customFormat="1" ht="12" customHeight="1">
      <c r="A36" s="93" t="s">
        <v>232</v>
      </c>
      <c r="C36" s="119"/>
      <c r="D36" s="247"/>
      <c r="E36" s="251"/>
      <c r="F36" s="245"/>
      <c r="G36" s="245"/>
      <c r="H36" s="245"/>
      <c r="I36" s="245"/>
      <c r="J36" s="245"/>
      <c r="K36" s="245"/>
    </row>
    <row r="37" spans="2:11" s="93" customFormat="1" ht="12" customHeight="1">
      <c r="B37" s="248" t="s">
        <v>229</v>
      </c>
      <c r="C37" s="119"/>
      <c r="D37" s="244">
        <f>SUM(E37:K37)</f>
        <v>44355</v>
      </c>
      <c r="E37" s="245">
        <v>135</v>
      </c>
      <c r="F37" s="245">
        <v>1705</v>
      </c>
      <c r="G37" s="245">
        <v>12466</v>
      </c>
      <c r="H37" s="245">
        <v>17367</v>
      </c>
      <c r="I37" s="245">
        <v>7426</v>
      </c>
      <c r="J37" s="245">
        <v>3480</v>
      </c>
      <c r="K37" s="245">
        <v>1776</v>
      </c>
    </row>
    <row r="38" spans="2:11" s="93" customFormat="1" ht="12" customHeight="1">
      <c r="B38" s="248" t="s">
        <v>230</v>
      </c>
      <c r="C38" s="119"/>
      <c r="D38" s="244">
        <f>SUM(E38:K38)</f>
        <v>181417</v>
      </c>
      <c r="E38" s="245">
        <v>135</v>
      </c>
      <c r="F38" s="245">
        <v>3439</v>
      </c>
      <c r="G38" s="245">
        <v>37419</v>
      </c>
      <c r="H38" s="245">
        <v>69479</v>
      </c>
      <c r="I38" s="245">
        <v>37140</v>
      </c>
      <c r="J38" s="245">
        <v>20885</v>
      </c>
      <c r="K38" s="245">
        <v>12920</v>
      </c>
    </row>
    <row r="39" spans="2:11" s="93" customFormat="1" ht="12" customHeight="1">
      <c r="B39" s="248" t="s">
        <v>233</v>
      </c>
      <c r="C39" s="119"/>
      <c r="D39" s="244">
        <f>SUM(E39:K39)</f>
        <v>75879</v>
      </c>
      <c r="E39" s="245">
        <v>135</v>
      </c>
      <c r="F39" s="245">
        <v>1707</v>
      </c>
      <c r="G39" s="245">
        <v>13793</v>
      </c>
      <c r="H39" s="245">
        <v>31507</v>
      </c>
      <c r="I39" s="245">
        <v>16520</v>
      </c>
      <c r="J39" s="245">
        <v>7585</v>
      </c>
      <c r="K39" s="245">
        <v>4632</v>
      </c>
    </row>
    <row r="40" spans="1:11" s="93" customFormat="1" ht="12" customHeight="1">
      <c r="A40" s="176"/>
      <c r="B40" s="176"/>
      <c r="C40" s="124"/>
      <c r="D40" s="249"/>
      <c r="E40" s="250"/>
      <c r="F40" s="250"/>
      <c r="G40" s="250"/>
      <c r="H40" s="250"/>
      <c r="I40" s="250"/>
      <c r="J40" s="250"/>
      <c r="K40" s="250"/>
    </row>
  </sheetData>
  <sheetProtection/>
  <mergeCells count="9">
    <mergeCell ref="B24:B25"/>
    <mergeCell ref="D24:D25"/>
    <mergeCell ref="E24:K24"/>
    <mergeCell ref="C1:J1"/>
    <mergeCell ref="A2:B3"/>
    <mergeCell ref="B4:B5"/>
    <mergeCell ref="D4:D5"/>
    <mergeCell ref="E4:K4"/>
    <mergeCell ref="A22:B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16.75390625" style="93" customWidth="1"/>
    <col min="2" max="2" width="10.75390625" style="93" customWidth="1"/>
    <col min="3" max="12" width="11.25390625" style="93" customWidth="1"/>
    <col min="13" max="13" width="16.75390625" style="93" customWidth="1"/>
    <col min="14" max="14" width="10.75390625" style="93" customWidth="1"/>
    <col min="15" max="15" width="12.375" style="93" customWidth="1"/>
    <col min="16" max="22" width="11.25390625" style="93" customWidth="1"/>
    <col min="23" max="24" width="8.75390625" style="93" customWidth="1"/>
    <col min="25" max="16384" width="9.125" style="93" customWidth="1"/>
  </cols>
  <sheetData>
    <row r="1" spans="3:13" ht="13.5">
      <c r="C1" s="252" t="s">
        <v>816</v>
      </c>
      <c r="M1" s="252"/>
    </row>
    <row r="2" spans="1:13" ht="13.5">
      <c r="A2" s="252"/>
      <c r="C2" s="252"/>
      <c r="D2" s="252" t="s">
        <v>856</v>
      </c>
      <c r="M2" s="252"/>
    </row>
    <row r="3" spans="1:13" ht="9" customHeight="1">
      <c r="A3" s="253"/>
      <c r="M3" s="253"/>
    </row>
    <row r="4" spans="1:13" ht="15" customHeight="1">
      <c r="A4" s="237" t="s">
        <v>595</v>
      </c>
      <c r="M4" s="237"/>
    </row>
    <row r="5" spans="1:24" s="254" customFormat="1" ht="10.5" customHeight="1">
      <c r="A5" s="1053" t="s">
        <v>236</v>
      </c>
      <c r="B5" s="1054"/>
      <c r="C5" s="1059" t="s">
        <v>38</v>
      </c>
      <c r="D5" s="1062" t="s">
        <v>237</v>
      </c>
      <c r="E5" s="1036"/>
      <c r="F5" s="1036"/>
      <c r="G5" s="1036"/>
      <c r="H5" s="1036"/>
      <c r="I5" s="1036"/>
      <c r="J5" s="1036"/>
      <c r="K5" s="1036"/>
      <c r="L5" s="1036"/>
      <c r="M5" s="1053" t="s">
        <v>236</v>
      </c>
      <c r="N5" s="1054"/>
      <c r="O5" s="1036" t="s">
        <v>238</v>
      </c>
      <c r="P5" s="1036"/>
      <c r="Q5" s="1036"/>
      <c r="R5" s="1036"/>
      <c r="S5" s="1036"/>
      <c r="T5" s="1036"/>
      <c r="U5" s="1036"/>
      <c r="V5" s="1037"/>
      <c r="W5" s="1038" t="s">
        <v>239</v>
      </c>
      <c r="X5" s="1041" t="s">
        <v>240</v>
      </c>
    </row>
    <row r="6" spans="1:24" s="254" customFormat="1" ht="10.5" customHeight="1">
      <c r="A6" s="1055"/>
      <c r="B6" s="1056"/>
      <c r="C6" s="1060"/>
      <c r="D6" s="1044" t="s">
        <v>38</v>
      </c>
      <c r="E6" s="1047" t="s">
        <v>241</v>
      </c>
      <c r="F6" s="1047"/>
      <c r="G6" s="1047"/>
      <c r="H6" s="1047"/>
      <c r="I6" s="1048"/>
      <c r="J6" s="1049" t="s">
        <v>242</v>
      </c>
      <c r="K6" s="1047"/>
      <c r="L6" s="1047"/>
      <c r="M6" s="1055"/>
      <c r="N6" s="1056"/>
      <c r="O6" s="1049" t="s">
        <v>242</v>
      </c>
      <c r="P6" s="1047"/>
      <c r="Q6" s="1047"/>
      <c r="R6" s="1047"/>
      <c r="S6" s="1047"/>
      <c r="T6" s="1047"/>
      <c r="U6" s="1047"/>
      <c r="V6" s="1048"/>
      <c r="W6" s="1039"/>
      <c r="X6" s="1042"/>
    </row>
    <row r="7" spans="1:24" s="254" customFormat="1" ht="10.5" customHeight="1">
      <c r="A7" s="1055"/>
      <c r="B7" s="1056"/>
      <c r="C7" s="1060"/>
      <c r="D7" s="1045"/>
      <c r="E7" s="1050" t="s">
        <v>38</v>
      </c>
      <c r="F7" s="1035" t="s">
        <v>243</v>
      </c>
      <c r="G7" s="1035" t="s">
        <v>244</v>
      </c>
      <c r="H7" s="1035" t="s">
        <v>245</v>
      </c>
      <c r="I7" s="1035" t="s">
        <v>246</v>
      </c>
      <c r="J7" s="1032" t="s">
        <v>38</v>
      </c>
      <c r="K7" s="1035" t="s">
        <v>247</v>
      </c>
      <c r="L7" s="1063" t="s">
        <v>248</v>
      </c>
      <c r="M7" s="1055"/>
      <c r="N7" s="1056"/>
      <c r="O7" s="1035" t="s">
        <v>784</v>
      </c>
      <c r="P7" s="1035" t="s">
        <v>785</v>
      </c>
      <c r="Q7" s="1032" t="s">
        <v>249</v>
      </c>
      <c r="R7" s="1032" t="s">
        <v>250</v>
      </c>
      <c r="S7" s="1032" t="s">
        <v>251</v>
      </c>
      <c r="T7" s="1035" t="s">
        <v>786</v>
      </c>
      <c r="U7" s="1032" t="s">
        <v>787</v>
      </c>
      <c r="V7" s="1035" t="s">
        <v>788</v>
      </c>
      <c r="W7" s="1039"/>
      <c r="X7" s="1042"/>
    </row>
    <row r="8" spans="1:24" s="262" customFormat="1" ht="10.5" customHeight="1">
      <c r="A8" s="1055"/>
      <c r="B8" s="1056"/>
      <c r="C8" s="1060"/>
      <c r="D8" s="1045"/>
      <c r="E8" s="1051"/>
      <c r="F8" s="1033"/>
      <c r="G8" s="1033"/>
      <c r="H8" s="1033"/>
      <c r="I8" s="1033"/>
      <c r="J8" s="1033"/>
      <c r="K8" s="1033"/>
      <c r="L8" s="1064"/>
      <c r="M8" s="1055"/>
      <c r="N8" s="1056"/>
      <c r="O8" s="1033"/>
      <c r="P8" s="1033"/>
      <c r="Q8" s="1033"/>
      <c r="R8" s="1033"/>
      <c r="S8" s="1033"/>
      <c r="T8" s="1033"/>
      <c r="U8" s="1033"/>
      <c r="V8" s="1033"/>
      <c r="W8" s="1039"/>
      <c r="X8" s="1042"/>
    </row>
    <row r="9" spans="1:24" s="262" customFormat="1" ht="10.5" customHeight="1">
      <c r="A9" s="1055"/>
      <c r="B9" s="1056"/>
      <c r="C9" s="1060"/>
      <c r="D9" s="1045"/>
      <c r="E9" s="1051"/>
      <c r="F9" s="1033"/>
      <c r="G9" s="1033"/>
      <c r="H9" s="1033"/>
      <c r="I9" s="1033"/>
      <c r="J9" s="1033"/>
      <c r="K9" s="1033"/>
      <c r="L9" s="1064"/>
      <c r="M9" s="1055"/>
      <c r="N9" s="1056"/>
      <c r="O9" s="1033"/>
      <c r="P9" s="1033"/>
      <c r="Q9" s="1033"/>
      <c r="R9" s="1033"/>
      <c r="S9" s="1033"/>
      <c r="T9" s="1033"/>
      <c r="U9" s="1033"/>
      <c r="V9" s="1033"/>
      <c r="W9" s="1039"/>
      <c r="X9" s="1042"/>
    </row>
    <row r="10" spans="1:24" s="262" customFormat="1" ht="10.5" customHeight="1">
      <c r="A10" s="1057"/>
      <c r="B10" s="1058"/>
      <c r="C10" s="1061"/>
      <c r="D10" s="1046"/>
      <c r="E10" s="1052"/>
      <c r="F10" s="1034"/>
      <c r="G10" s="1034"/>
      <c r="H10" s="1034"/>
      <c r="I10" s="1034"/>
      <c r="J10" s="1034"/>
      <c r="K10" s="1034"/>
      <c r="L10" s="1065"/>
      <c r="M10" s="1057"/>
      <c r="N10" s="1058"/>
      <c r="O10" s="1034"/>
      <c r="P10" s="1034"/>
      <c r="Q10" s="1034"/>
      <c r="R10" s="1034"/>
      <c r="S10" s="1034"/>
      <c r="T10" s="1034"/>
      <c r="U10" s="1034"/>
      <c r="V10" s="1034"/>
      <c r="W10" s="1040"/>
      <c r="X10" s="1043"/>
    </row>
    <row r="11" spans="2:24" s="262" customFormat="1" ht="9.75" customHeight="1">
      <c r="B11" s="263"/>
      <c r="C11" s="257"/>
      <c r="D11" s="260"/>
      <c r="E11" s="264"/>
      <c r="F11" s="264"/>
      <c r="G11" s="264"/>
      <c r="H11" s="264"/>
      <c r="I11" s="261"/>
      <c r="J11" s="265"/>
      <c r="K11" s="264"/>
      <c r="L11" s="264"/>
      <c r="N11" s="263"/>
      <c r="O11" s="264"/>
      <c r="P11" s="264"/>
      <c r="Q11" s="264"/>
      <c r="R11" s="264"/>
      <c r="S11" s="264"/>
      <c r="T11" s="264"/>
      <c r="U11" s="264"/>
      <c r="V11" s="261"/>
      <c r="W11" s="258"/>
      <c r="X11" s="259"/>
    </row>
    <row r="12" spans="1:25" s="275" customFormat="1" ht="9.75" customHeight="1">
      <c r="A12" s="266" t="s">
        <v>198</v>
      </c>
      <c r="B12" s="267"/>
      <c r="C12" s="268">
        <f aca="true" t="shared" si="0" ref="C12:L12">SUM(C13:C19)</f>
        <v>180776</v>
      </c>
      <c r="D12" s="269">
        <f t="shared" si="0"/>
        <v>116687</v>
      </c>
      <c r="E12" s="270">
        <f t="shared" si="0"/>
        <v>95800</v>
      </c>
      <c r="F12" s="270">
        <f t="shared" si="0"/>
        <v>32110</v>
      </c>
      <c r="G12" s="270">
        <f t="shared" si="0"/>
        <v>50446</v>
      </c>
      <c r="H12" s="270">
        <f t="shared" si="0"/>
        <v>1757</v>
      </c>
      <c r="I12" s="271">
        <f t="shared" si="0"/>
        <v>11487</v>
      </c>
      <c r="J12" s="272">
        <f t="shared" si="0"/>
        <v>20887</v>
      </c>
      <c r="K12" s="273">
        <f t="shared" si="0"/>
        <v>864</v>
      </c>
      <c r="L12" s="273">
        <f t="shared" si="0"/>
        <v>2865</v>
      </c>
      <c r="M12" s="266" t="s">
        <v>198</v>
      </c>
      <c r="N12" s="267"/>
      <c r="O12" s="273">
        <f aca="true" t="shared" si="1" ref="O12:X12">SUM(O13:O19)</f>
        <v>4260</v>
      </c>
      <c r="P12" s="273">
        <f t="shared" si="1"/>
        <v>6877</v>
      </c>
      <c r="Q12" s="273">
        <f t="shared" si="1"/>
        <v>308</v>
      </c>
      <c r="R12" s="273">
        <f t="shared" si="1"/>
        <v>1228</v>
      </c>
      <c r="S12" s="273">
        <f t="shared" si="1"/>
        <v>345</v>
      </c>
      <c r="T12" s="273">
        <f t="shared" si="1"/>
        <v>1205</v>
      </c>
      <c r="U12" s="273">
        <f t="shared" si="1"/>
        <v>987</v>
      </c>
      <c r="V12" s="271">
        <f t="shared" si="1"/>
        <v>1948</v>
      </c>
      <c r="W12" s="274">
        <f t="shared" si="1"/>
        <v>866</v>
      </c>
      <c r="X12" s="272">
        <f t="shared" si="1"/>
        <v>63223</v>
      </c>
      <c r="Y12" s="262"/>
    </row>
    <row r="13" spans="1:25" s="281" customFormat="1" ht="9.75" customHeight="1">
      <c r="A13" s="276" t="s">
        <v>789</v>
      </c>
      <c r="B13" s="277"/>
      <c r="C13" s="278">
        <f aca="true" t="shared" si="2" ref="C13:C19">SUM(D13,W13,X13)</f>
        <v>64089</v>
      </c>
      <c r="D13" s="279">
        <f aca="true" t="shared" si="3" ref="D13:D19">SUM(E13,J13)</f>
        <v>0</v>
      </c>
      <c r="E13" s="280">
        <f aca="true" t="shared" si="4" ref="E13:E19">SUM(F13:I13)</f>
        <v>0</v>
      </c>
      <c r="F13" s="281">
        <v>0</v>
      </c>
      <c r="G13" s="281">
        <v>0</v>
      </c>
      <c r="H13" s="281">
        <v>0</v>
      </c>
      <c r="I13" s="282">
        <v>0</v>
      </c>
      <c r="J13" s="283">
        <f aca="true" t="shared" si="5" ref="J13:J19">SUM(K13:V13)</f>
        <v>0</v>
      </c>
      <c r="K13" s="284">
        <v>0</v>
      </c>
      <c r="L13" s="284">
        <v>0</v>
      </c>
      <c r="M13" s="276" t="s">
        <v>789</v>
      </c>
      <c r="N13" s="277"/>
      <c r="O13" s="284">
        <v>0</v>
      </c>
      <c r="P13" s="284">
        <v>0</v>
      </c>
      <c r="Q13" s="284">
        <v>0</v>
      </c>
      <c r="R13" s="284">
        <v>0</v>
      </c>
      <c r="S13" s="284">
        <v>0</v>
      </c>
      <c r="T13" s="284">
        <v>0</v>
      </c>
      <c r="U13" s="284">
        <v>0</v>
      </c>
      <c r="V13" s="282">
        <v>0</v>
      </c>
      <c r="W13" s="285">
        <v>866</v>
      </c>
      <c r="X13" s="286">
        <v>63223</v>
      </c>
      <c r="Y13" s="262"/>
    </row>
    <row r="14" spans="1:25" s="281" customFormat="1" ht="9.75" customHeight="1">
      <c r="A14" s="287" t="s">
        <v>790</v>
      </c>
      <c r="B14" s="277"/>
      <c r="C14" s="278">
        <f t="shared" si="2"/>
        <v>42380</v>
      </c>
      <c r="D14" s="279">
        <f t="shared" si="3"/>
        <v>42380</v>
      </c>
      <c r="E14" s="280">
        <f t="shared" si="4"/>
        <v>41195</v>
      </c>
      <c r="F14" s="281">
        <v>32110</v>
      </c>
      <c r="G14" s="281">
        <v>0</v>
      </c>
      <c r="H14" s="281">
        <v>1306</v>
      </c>
      <c r="I14" s="282">
        <v>7779</v>
      </c>
      <c r="J14" s="283">
        <f t="shared" si="5"/>
        <v>1185</v>
      </c>
      <c r="K14" s="284">
        <v>0</v>
      </c>
      <c r="L14" s="284">
        <v>0</v>
      </c>
      <c r="M14" s="287" t="s">
        <v>790</v>
      </c>
      <c r="N14" s="277"/>
      <c r="O14" s="284">
        <v>0</v>
      </c>
      <c r="P14" s="284">
        <v>0</v>
      </c>
      <c r="Q14" s="284">
        <v>0</v>
      </c>
      <c r="R14" s="284">
        <v>0</v>
      </c>
      <c r="S14" s="284">
        <v>0</v>
      </c>
      <c r="T14" s="284">
        <v>0</v>
      </c>
      <c r="U14" s="284">
        <v>931</v>
      </c>
      <c r="V14" s="282">
        <v>254</v>
      </c>
      <c r="W14" s="285">
        <v>0</v>
      </c>
      <c r="X14" s="286">
        <v>0</v>
      </c>
      <c r="Y14" s="262"/>
    </row>
    <row r="15" spans="1:25" s="281" customFormat="1" ht="9.75" customHeight="1">
      <c r="A15" s="287" t="s">
        <v>791</v>
      </c>
      <c r="B15" s="277"/>
      <c r="C15" s="278">
        <f t="shared" si="2"/>
        <v>31397</v>
      </c>
      <c r="D15" s="279">
        <f t="shared" si="3"/>
        <v>31397</v>
      </c>
      <c r="E15" s="280">
        <f t="shared" si="4"/>
        <v>27284</v>
      </c>
      <c r="F15" s="281">
        <v>0</v>
      </c>
      <c r="G15" s="281">
        <v>23908</v>
      </c>
      <c r="H15" s="281">
        <v>372</v>
      </c>
      <c r="I15" s="282">
        <v>3004</v>
      </c>
      <c r="J15" s="283">
        <f t="shared" si="5"/>
        <v>4113</v>
      </c>
      <c r="K15" s="284">
        <v>0</v>
      </c>
      <c r="L15" s="284">
        <v>2865</v>
      </c>
      <c r="M15" s="287" t="s">
        <v>791</v>
      </c>
      <c r="N15" s="277"/>
      <c r="O15" s="284">
        <v>0</v>
      </c>
      <c r="P15" s="284">
        <v>0</v>
      </c>
      <c r="Q15" s="284">
        <v>248</v>
      </c>
      <c r="R15" s="284">
        <v>0</v>
      </c>
      <c r="S15" s="284">
        <v>0</v>
      </c>
      <c r="T15" s="284">
        <v>0</v>
      </c>
      <c r="U15" s="284">
        <v>49</v>
      </c>
      <c r="V15" s="282">
        <v>951</v>
      </c>
      <c r="W15" s="285">
        <v>0</v>
      </c>
      <c r="X15" s="286">
        <v>0</v>
      </c>
      <c r="Y15" s="262"/>
    </row>
    <row r="16" spans="1:25" s="281" customFormat="1" ht="9.75" customHeight="1">
      <c r="A16" s="287" t="s">
        <v>792</v>
      </c>
      <c r="B16" s="277"/>
      <c r="C16" s="278">
        <f t="shared" si="2"/>
        <v>26690</v>
      </c>
      <c r="D16" s="279">
        <f t="shared" si="3"/>
        <v>26690</v>
      </c>
      <c r="E16" s="280">
        <f t="shared" si="4"/>
        <v>21403</v>
      </c>
      <c r="F16" s="281">
        <v>0</v>
      </c>
      <c r="G16" s="281">
        <v>20694</v>
      </c>
      <c r="H16" s="281">
        <v>75</v>
      </c>
      <c r="I16" s="282">
        <v>634</v>
      </c>
      <c r="J16" s="283">
        <f t="shared" si="5"/>
        <v>5287</v>
      </c>
      <c r="K16" s="284">
        <v>864</v>
      </c>
      <c r="L16" s="284">
        <v>0</v>
      </c>
      <c r="M16" s="287" t="s">
        <v>792</v>
      </c>
      <c r="N16" s="277"/>
      <c r="O16" s="284">
        <v>0</v>
      </c>
      <c r="P16" s="284">
        <v>3066</v>
      </c>
      <c r="Q16" s="284">
        <v>51</v>
      </c>
      <c r="R16" s="284">
        <v>630</v>
      </c>
      <c r="S16" s="284">
        <v>115</v>
      </c>
      <c r="T16" s="284">
        <v>0</v>
      </c>
      <c r="U16" s="284">
        <v>4</v>
      </c>
      <c r="V16" s="282">
        <v>557</v>
      </c>
      <c r="W16" s="285">
        <v>0</v>
      </c>
      <c r="X16" s="286">
        <v>0</v>
      </c>
      <c r="Y16" s="262"/>
    </row>
    <row r="17" spans="1:25" s="281" customFormat="1" ht="9.75" customHeight="1">
      <c r="A17" s="287" t="s">
        <v>793</v>
      </c>
      <c r="B17" s="277"/>
      <c r="C17" s="278">
        <f t="shared" si="2"/>
        <v>10096</v>
      </c>
      <c r="D17" s="279">
        <f t="shared" si="3"/>
        <v>10096</v>
      </c>
      <c r="E17" s="280">
        <f t="shared" si="4"/>
        <v>5246</v>
      </c>
      <c r="F17" s="281">
        <v>0</v>
      </c>
      <c r="G17" s="281">
        <v>5187</v>
      </c>
      <c r="H17" s="281">
        <v>4</v>
      </c>
      <c r="I17" s="282">
        <v>55</v>
      </c>
      <c r="J17" s="283">
        <f t="shared" si="5"/>
        <v>4850</v>
      </c>
      <c r="K17" s="284">
        <v>0</v>
      </c>
      <c r="L17" s="284">
        <v>0</v>
      </c>
      <c r="M17" s="287" t="s">
        <v>793</v>
      </c>
      <c r="N17" s="277"/>
      <c r="O17" s="284">
        <v>1255</v>
      </c>
      <c r="P17" s="284">
        <v>2756</v>
      </c>
      <c r="Q17" s="284">
        <v>6</v>
      </c>
      <c r="R17" s="284">
        <v>414</v>
      </c>
      <c r="S17" s="284">
        <v>121</v>
      </c>
      <c r="T17" s="284">
        <v>134</v>
      </c>
      <c r="U17" s="284">
        <v>2</v>
      </c>
      <c r="V17" s="282">
        <v>162</v>
      </c>
      <c r="W17" s="285">
        <v>0</v>
      </c>
      <c r="X17" s="286">
        <v>0</v>
      </c>
      <c r="Y17" s="262"/>
    </row>
    <row r="18" spans="1:25" s="281" customFormat="1" ht="9.75" customHeight="1">
      <c r="A18" s="287" t="s">
        <v>794</v>
      </c>
      <c r="B18" s="277"/>
      <c r="C18" s="278">
        <f t="shared" si="2"/>
        <v>4218</v>
      </c>
      <c r="D18" s="279">
        <f t="shared" si="3"/>
        <v>4218</v>
      </c>
      <c r="E18" s="280">
        <f t="shared" si="4"/>
        <v>576</v>
      </c>
      <c r="F18" s="281">
        <v>0</v>
      </c>
      <c r="G18" s="281">
        <v>564</v>
      </c>
      <c r="H18" s="281">
        <v>0</v>
      </c>
      <c r="I18" s="282">
        <v>12</v>
      </c>
      <c r="J18" s="283">
        <f t="shared" si="5"/>
        <v>3642</v>
      </c>
      <c r="K18" s="284">
        <v>0</v>
      </c>
      <c r="L18" s="284">
        <v>0</v>
      </c>
      <c r="M18" s="287" t="s">
        <v>794</v>
      </c>
      <c r="N18" s="277"/>
      <c r="O18" s="284">
        <v>2096</v>
      </c>
      <c r="P18" s="284">
        <v>928</v>
      </c>
      <c r="Q18" s="284">
        <v>3</v>
      </c>
      <c r="R18" s="284">
        <v>159</v>
      </c>
      <c r="S18" s="284">
        <v>53</v>
      </c>
      <c r="T18" s="284">
        <v>380</v>
      </c>
      <c r="U18" s="284">
        <v>1</v>
      </c>
      <c r="V18" s="282">
        <v>22</v>
      </c>
      <c r="W18" s="285">
        <v>0</v>
      </c>
      <c r="X18" s="286">
        <v>0</v>
      </c>
      <c r="Y18" s="262"/>
    </row>
    <row r="19" spans="1:25" s="281" customFormat="1" ht="9.75" customHeight="1">
      <c r="A19" s="288" t="s">
        <v>252</v>
      </c>
      <c r="B19" s="289"/>
      <c r="C19" s="290">
        <f t="shared" si="2"/>
        <v>1906</v>
      </c>
      <c r="D19" s="291">
        <f t="shared" si="3"/>
        <v>1906</v>
      </c>
      <c r="E19" s="292">
        <f t="shared" si="4"/>
        <v>96</v>
      </c>
      <c r="F19" s="288">
        <v>0</v>
      </c>
      <c r="G19" s="288">
        <v>93</v>
      </c>
      <c r="H19" s="288">
        <v>0</v>
      </c>
      <c r="I19" s="293">
        <v>3</v>
      </c>
      <c r="J19" s="294">
        <f t="shared" si="5"/>
        <v>1810</v>
      </c>
      <c r="K19" s="288">
        <v>0</v>
      </c>
      <c r="L19" s="288">
        <v>0</v>
      </c>
      <c r="M19" s="288" t="s">
        <v>252</v>
      </c>
      <c r="N19" s="289"/>
      <c r="O19" s="288">
        <v>909</v>
      </c>
      <c r="P19" s="288">
        <v>127</v>
      </c>
      <c r="Q19" s="288">
        <v>0</v>
      </c>
      <c r="R19" s="288">
        <v>25</v>
      </c>
      <c r="S19" s="288">
        <v>56</v>
      </c>
      <c r="T19" s="288">
        <v>691</v>
      </c>
      <c r="U19" s="288">
        <v>0</v>
      </c>
      <c r="V19" s="293">
        <v>2</v>
      </c>
      <c r="W19" s="295">
        <v>0</v>
      </c>
      <c r="X19" s="296">
        <v>0</v>
      </c>
      <c r="Y19" s="262"/>
    </row>
    <row r="20" spans="1:25" s="281" customFormat="1" ht="9.75" customHeight="1">
      <c r="A20" s="297" t="s">
        <v>253</v>
      </c>
      <c r="B20" s="277"/>
      <c r="C20" s="278"/>
      <c r="D20" s="279"/>
      <c r="E20" s="280"/>
      <c r="I20" s="282"/>
      <c r="J20" s="283"/>
      <c r="K20" s="284"/>
      <c r="L20" s="284"/>
      <c r="M20" s="297" t="s">
        <v>253</v>
      </c>
      <c r="N20" s="277"/>
      <c r="O20" s="284"/>
      <c r="P20" s="284"/>
      <c r="Q20" s="284"/>
      <c r="R20" s="284"/>
      <c r="S20" s="284"/>
      <c r="T20" s="284"/>
      <c r="U20" s="284"/>
      <c r="V20" s="282"/>
      <c r="W20" s="285"/>
      <c r="X20" s="286"/>
      <c r="Y20" s="262"/>
    </row>
    <row r="21" spans="1:25" s="281" customFormat="1" ht="9.75" customHeight="1">
      <c r="A21" s="284" t="s">
        <v>254</v>
      </c>
      <c r="B21" s="277"/>
      <c r="C21" s="298">
        <v>19334</v>
      </c>
      <c r="D21" s="299">
        <v>19334</v>
      </c>
      <c r="E21" s="281">
        <v>16054</v>
      </c>
      <c r="F21" s="281">
        <v>0</v>
      </c>
      <c r="G21" s="281">
        <v>15242</v>
      </c>
      <c r="H21" s="281">
        <v>44</v>
      </c>
      <c r="I21" s="282">
        <v>768</v>
      </c>
      <c r="J21" s="286">
        <v>3280</v>
      </c>
      <c r="K21" s="284">
        <v>0</v>
      </c>
      <c r="L21" s="284">
        <v>0</v>
      </c>
      <c r="M21" s="284" t="s">
        <v>254</v>
      </c>
      <c r="N21" s="277"/>
      <c r="O21" s="284">
        <v>1136</v>
      </c>
      <c r="P21" s="284">
        <v>880</v>
      </c>
      <c r="Q21" s="284">
        <v>19</v>
      </c>
      <c r="R21" s="284">
        <v>302</v>
      </c>
      <c r="S21" s="284">
        <v>49</v>
      </c>
      <c r="T21" s="284">
        <v>729</v>
      </c>
      <c r="U21" s="284">
        <v>0</v>
      </c>
      <c r="V21" s="282">
        <v>165</v>
      </c>
      <c r="W21" s="285">
        <v>0</v>
      </c>
      <c r="X21" s="286">
        <v>0</v>
      </c>
      <c r="Y21" s="262"/>
    </row>
    <row r="22" spans="1:25" s="281" customFormat="1" ht="9.75" customHeight="1">
      <c r="A22" s="284" t="s">
        <v>255</v>
      </c>
      <c r="B22" s="277"/>
      <c r="C22" s="298">
        <v>32042</v>
      </c>
      <c r="D22" s="299">
        <v>32041</v>
      </c>
      <c r="E22" s="281">
        <v>25917</v>
      </c>
      <c r="F22" s="281">
        <v>0</v>
      </c>
      <c r="G22" s="281">
        <v>23636</v>
      </c>
      <c r="H22" s="281">
        <v>162</v>
      </c>
      <c r="I22" s="282">
        <v>2119</v>
      </c>
      <c r="J22" s="286">
        <v>6124</v>
      </c>
      <c r="K22" s="284">
        <v>0</v>
      </c>
      <c r="L22" s="284">
        <v>0</v>
      </c>
      <c r="M22" s="284" t="s">
        <v>255</v>
      </c>
      <c r="N22" s="277"/>
      <c r="O22" s="284">
        <v>2158</v>
      </c>
      <c r="P22" s="284">
        <v>1799</v>
      </c>
      <c r="Q22" s="284">
        <v>37</v>
      </c>
      <c r="R22" s="284">
        <v>647</v>
      </c>
      <c r="S22" s="284">
        <v>60</v>
      </c>
      <c r="T22" s="284">
        <v>973</v>
      </c>
      <c r="U22" s="284">
        <v>0</v>
      </c>
      <c r="V22" s="282">
        <v>450</v>
      </c>
      <c r="W22" s="285">
        <v>0</v>
      </c>
      <c r="X22" s="286">
        <v>1</v>
      </c>
      <c r="Y22" s="262"/>
    </row>
    <row r="23" spans="1:25" s="281" customFormat="1" ht="9.75" customHeight="1">
      <c r="A23" s="284" t="s">
        <v>256</v>
      </c>
      <c r="B23" s="277"/>
      <c r="C23" s="298">
        <v>37908</v>
      </c>
      <c r="D23" s="299">
        <v>37906</v>
      </c>
      <c r="E23" s="281">
        <v>30251</v>
      </c>
      <c r="F23" s="281">
        <v>0</v>
      </c>
      <c r="G23" s="281">
        <v>27194</v>
      </c>
      <c r="H23" s="281">
        <v>241</v>
      </c>
      <c r="I23" s="282">
        <v>2816</v>
      </c>
      <c r="J23" s="286">
        <v>7655</v>
      </c>
      <c r="K23" s="284">
        <v>0</v>
      </c>
      <c r="L23" s="284">
        <v>0</v>
      </c>
      <c r="M23" s="284" t="s">
        <v>256</v>
      </c>
      <c r="N23" s="277"/>
      <c r="O23" s="284">
        <v>2685</v>
      </c>
      <c r="P23" s="284">
        <v>2423</v>
      </c>
      <c r="Q23" s="284">
        <v>56</v>
      </c>
      <c r="R23" s="284">
        <v>784</v>
      </c>
      <c r="S23" s="284">
        <v>64</v>
      </c>
      <c r="T23" s="284">
        <v>1040</v>
      </c>
      <c r="U23" s="284">
        <v>3</v>
      </c>
      <c r="V23" s="282">
        <v>600</v>
      </c>
      <c r="W23" s="285">
        <v>0</v>
      </c>
      <c r="X23" s="286">
        <v>2</v>
      </c>
      <c r="Y23" s="262"/>
    </row>
    <row r="24" spans="1:25" s="281" customFormat="1" ht="9.75" customHeight="1">
      <c r="A24" s="284" t="s">
        <v>257</v>
      </c>
      <c r="B24" s="277"/>
      <c r="C24" s="298">
        <v>44355</v>
      </c>
      <c r="D24" s="299">
        <v>44220</v>
      </c>
      <c r="E24" s="281">
        <v>34819</v>
      </c>
      <c r="F24" s="281">
        <v>2</v>
      </c>
      <c r="G24" s="281">
        <v>30832</v>
      </c>
      <c r="H24" s="281">
        <v>347</v>
      </c>
      <c r="I24" s="282">
        <v>3638</v>
      </c>
      <c r="J24" s="286">
        <v>9401</v>
      </c>
      <c r="K24" s="284">
        <v>0</v>
      </c>
      <c r="L24" s="284">
        <v>0</v>
      </c>
      <c r="M24" s="284" t="s">
        <v>257</v>
      </c>
      <c r="N24" s="277"/>
      <c r="O24" s="284">
        <v>3233</v>
      </c>
      <c r="P24" s="284">
        <v>3192</v>
      </c>
      <c r="Q24" s="284">
        <v>78</v>
      </c>
      <c r="R24" s="284">
        <v>913</v>
      </c>
      <c r="S24" s="284">
        <v>72</v>
      </c>
      <c r="T24" s="284">
        <v>1098</v>
      </c>
      <c r="U24" s="284">
        <v>23</v>
      </c>
      <c r="V24" s="282">
        <v>792</v>
      </c>
      <c r="W24" s="285">
        <v>0</v>
      </c>
      <c r="X24" s="286">
        <v>135</v>
      </c>
      <c r="Y24" s="262"/>
    </row>
    <row r="25" spans="1:25" s="281" customFormat="1" ht="9.75" customHeight="1">
      <c r="A25" s="284" t="s">
        <v>258</v>
      </c>
      <c r="B25" s="277"/>
      <c r="C25" s="298">
        <v>51880</v>
      </c>
      <c r="D25" s="299">
        <v>47759</v>
      </c>
      <c r="E25" s="284">
        <v>37257</v>
      </c>
      <c r="F25" s="284">
        <v>15</v>
      </c>
      <c r="G25" s="284">
        <v>32666</v>
      </c>
      <c r="H25" s="284">
        <v>441</v>
      </c>
      <c r="I25" s="282">
        <v>4135</v>
      </c>
      <c r="J25" s="286">
        <v>10502</v>
      </c>
      <c r="K25" s="284">
        <v>2</v>
      </c>
      <c r="L25" s="284">
        <v>0</v>
      </c>
      <c r="M25" s="284" t="s">
        <v>258</v>
      </c>
      <c r="N25" s="277"/>
      <c r="O25" s="284">
        <v>3472</v>
      </c>
      <c r="P25" s="284">
        <v>3690</v>
      </c>
      <c r="Q25" s="284">
        <v>100</v>
      </c>
      <c r="R25" s="284">
        <v>984</v>
      </c>
      <c r="S25" s="284">
        <v>80</v>
      </c>
      <c r="T25" s="284">
        <v>1124</v>
      </c>
      <c r="U25" s="284">
        <v>125</v>
      </c>
      <c r="V25" s="282">
        <v>925</v>
      </c>
      <c r="W25" s="285">
        <v>8</v>
      </c>
      <c r="X25" s="286">
        <v>4113</v>
      </c>
      <c r="Y25" s="262"/>
    </row>
    <row r="26" spans="1:25" s="281" customFormat="1" ht="9.75" customHeight="1">
      <c r="A26" s="300"/>
      <c r="B26" s="301"/>
      <c r="C26" s="302"/>
      <c r="D26" s="303"/>
      <c r="E26" s="304"/>
      <c r="F26" s="300"/>
      <c r="G26" s="300"/>
      <c r="H26" s="300"/>
      <c r="I26" s="305"/>
      <c r="J26" s="306"/>
      <c r="K26" s="300"/>
      <c r="L26" s="300"/>
      <c r="M26" s="300"/>
      <c r="N26" s="301"/>
      <c r="O26" s="300"/>
      <c r="P26" s="300"/>
      <c r="Q26" s="300"/>
      <c r="R26" s="300"/>
      <c r="S26" s="300"/>
      <c r="T26" s="300"/>
      <c r="U26" s="300"/>
      <c r="V26" s="305"/>
      <c r="W26" s="307"/>
      <c r="X26" s="308"/>
      <c r="Y26" s="262"/>
    </row>
    <row r="27" spans="1:25" s="281" customFormat="1" ht="9.75" customHeight="1">
      <c r="A27" s="284"/>
      <c r="B27" s="277"/>
      <c r="C27" s="278"/>
      <c r="D27" s="279"/>
      <c r="E27" s="886"/>
      <c r="F27" s="284"/>
      <c r="G27" s="284"/>
      <c r="H27" s="284"/>
      <c r="I27" s="282"/>
      <c r="J27" s="283"/>
      <c r="K27" s="284"/>
      <c r="L27" s="284"/>
      <c r="M27" s="284"/>
      <c r="N27" s="277"/>
      <c r="O27" s="284"/>
      <c r="P27" s="284"/>
      <c r="Q27" s="284"/>
      <c r="R27" s="284"/>
      <c r="S27" s="284"/>
      <c r="T27" s="284"/>
      <c r="U27" s="284"/>
      <c r="V27" s="282"/>
      <c r="W27" s="285"/>
      <c r="X27" s="286"/>
      <c r="Y27" s="262"/>
    </row>
    <row r="28" spans="1:27" s="275" customFormat="1" ht="9.75" customHeight="1">
      <c r="A28" s="266" t="s">
        <v>259</v>
      </c>
      <c r="B28" s="267"/>
      <c r="C28" s="887">
        <v>440579</v>
      </c>
      <c r="D28" s="888">
        <v>375611</v>
      </c>
      <c r="E28" s="275">
        <v>280461</v>
      </c>
      <c r="F28" s="275">
        <v>64242</v>
      </c>
      <c r="G28" s="275">
        <v>184565</v>
      </c>
      <c r="H28" s="275">
        <v>4091</v>
      </c>
      <c r="I28" s="889">
        <v>27563</v>
      </c>
      <c r="J28" s="890">
        <v>95150</v>
      </c>
      <c r="K28" s="266">
        <v>3456</v>
      </c>
      <c r="L28" s="266">
        <v>8600</v>
      </c>
      <c r="M28" s="266" t="s">
        <v>259</v>
      </c>
      <c r="N28" s="267"/>
      <c r="O28" s="266">
        <v>25307</v>
      </c>
      <c r="P28" s="266">
        <v>32534</v>
      </c>
      <c r="Q28" s="266">
        <v>1000</v>
      </c>
      <c r="R28" s="266">
        <v>5727</v>
      </c>
      <c r="S28" s="266">
        <v>1812</v>
      </c>
      <c r="T28" s="266">
        <v>8101</v>
      </c>
      <c r="U28" s="266">
        <v>2047</v>
      </c>
      <c r="V28" s="889">
        <v>6566</v>
      </c>
      <c r="W28" s="891">
        <v>1745</v>
      </c>
      <c r="X28" s="890">
        <v>63223</v>
      </c>
      <c r="Y28" s="262"/>
      <c r="Z28" s="281"/>
      <c r="AA28" s="281"/>
    </row>
    <row r="29" spans="1:24" s="281" customFormat="1" ht="9.75" customHeight="1">
      <c r="A29" s="284" t="s">
        <v>260</v>
      </c>
      <c r="B29" s="277"/>
      <c r="C29" s="298">
        <v>439422</v>
      </c>
      <c r="D29" s="299">
        <v>375333</v>
      </c>
      <c r="E29" s="284">
        <v>280251</v>
      </c>
      <c r="F29" s="284">
        <v>64220</v>
      </c>
      <c r="G29" s="284">
        <v>184507</v>
      </c>
      <c r="H29" s="284">
        <v>4048</v>
      </c>
      <c r="I29" s="282">
        <v>27476</v>
      </c>
      <c r="J29" s="286">
        <v>95082</v>
      </c>
      <c r="K29" s="284">
        <v>3456</v>
      </c>
      <c r="L29" s="284">
        <v>8595</v>
      </c>
      <c r="M29" s="284" t="s">
        <v>260</v>
      </c>
      <c r="N29" s="277"/>
      <c r="O29" s="284">
        <v>25300</v>
      </c>
      <c r="P29" s="284">
        <v>32516</v>
      </c>
      <c r="Q29" s="284">
        <v>996</v>
      </c>
      <c r="R29" s="284">
        <v>5726</v>
      </c>
      <c r="S29" s="284">
        <v>1811</v>
      </c>
      <c r="T29" s="284">
        <v>8096</v>
      </c>
      <c r="U29" s="284">
        <v>2041</v>
      </c>
      <c r="V29" s="282">
        <v>6545</v>
      </c>
      <c r="W29" s="285">
        <v>866</v>
      </c>
      <c r="X29" s="286">
        <v>63223</v>
      </c>
    </row>
    <row r="30" spans="1:27" s="899" customFormat="1" ht="9.75" customHeight="1">
      <c r="A30" s="892" t="s">
        <v>774</v>
      </c>
      <c r="B30" s="893"/>
      <c r="C30" s="894">
        <v>2.43</v>
      </c>
      <c r="D30" s="895">
        <v>3.22</v>
      </c>
      <c r="E30" s="892">
        <v>2.93</v>
      </c>
      <c r="F30" s="892">
        <v>2</v>
      </c>
      <c r="G30" s="892">
        <v>3.66</v>
      </c>
      <c r="H30" s="892">
        <v>2.3</v>
      </c>
      <c r="I30" s="896">
        <v>2.39</v>
      </c>
      <c r="J30" s="897">
        <v>4.55</v>
      </c>
      <c r="K30" s="892">
        <v>4</v>
      </c>
      <c r="L30" s="892">
        <v>3</v>
      </c>
      <c r="M30" s="892" t="s">
        <v>774</v>
      </c>
      <c r="N30" s="893"/>
      <c r="O30" s="892">
        <v>5.94</v>
      </c>
      <c r="P30" s="892">
        <v>4.73</v>
      </c>
      <c r="Q30" s="892">
        <v>3.23</v>
      </c>
      <c r="R30" s="892">
        <v>4.66</v>
      </c>
      <c r="S30" s="892">
        <v>5.25</v>
      </c>
      <c r="T30" s="892">
        <v>6.72</v>
      </c>
      <c r="U30" s="892">
        <v>2.07</v>
      </c>
      <c r="V30" s="896">
        <v>3.36</v>
      </c>
      <c r="W30" s="898">
        <v>1</v>
      </c>
      <c r="X30" s="897">
        <v>1</v>
      </c>
      <c r="Z30" s="281"/>
      <c r="AA30" s="281"/>
    </row>
    <row r="31" spans="1:24" s="254" customFormat="1" ht="9.75" customHeight="1">
      <c r="A31" s="262" t="s">
        <v>227</v>
      </c>
      <c r="B31" s="263"/>
      <c r="C31" s="900"/>
      <c r="D31" s="901"/>
      <c r="E31" s="902"/>
      <c r="F31" s="903"/>
      <c r="G31" s="903"/>
      <c r="H31" s="903"/>
      <c r="I31" s="904"/>
      <c r="J31" s="905"/>
      <c r="K31" s="906"/>
      <c r="L31" s="906"/>
      <c r="M31" s="262" t="s">
        <v>227</v>
      </c>
      <c r="N31" s="263"/>
      <c r="O31" s="906"/>
      <c r="P31" s="906"/>
      <c r="Q31" s="906"/>
      <c r="R31" s="906"/>
      <c r="S31" s="906"/>
      <c r="T31" s="906"/>
      <c r="U31" s="906"/>
      <c r="V31" s="904"/>
      <c r="W31" s="907"/>
      <c r="X31" s="905"/>
    </row>
    <row r="32" spans="1:24" s="254" customFormat="1" ht="9.75" customHeight="1">
      <c r="A32" s="908" t="s">
        <v>775</v>
      </c>
      <c r="B32" s="309"/>
      <c r="C32" s="909"/>
      <c r="D32" s="910"/>
      <c r="E32" s="903"/>
      <c r="F32" s="903"/>
      <c r="G32" s="903"/>
      <c r="H32" s="903"/>
      <c r="I32" s="904"/>
      <c r="J32" s="905"/>
      <c r="K32" s="906"/>
      <c r="L32" s="906"/>
      <c r="M32" s="908" t="s">
        <v>775</v>
      </c>
      <c r="N32" s="309"/>
      <c r="O32" s="906"/>
      <c r="P32" s="906"/>
      <c r="Q32" s="906"/>
      <c r="R32" s="906"/>
      <c r="S32" s="906"/>
      <c r="T32" s="906"/>
      <c r="U32" s="906"/>
      <c r="V32" s="904"/>
      <c r="W32" s="907"/>
      <c r="X32" s="905"/>
    </row>
    <row r="33" spans="1:24" s="281" customFormat="1" ht="9.75" customHeight="1">
      <c r="A33" s="284" t="s">
        <v>776</v>
      </c>
      <c r="B33" s="277"/>
      <c r="C33" s="298">
        <v>19334</v>
      </c>
      <c r="D33" s="299">
        <v>19334</v>
      </c>
      <c r="E33" s="281">
        <v>16054</v>
      </c>
      <c r="F33" s="281">
        <v>0</v>
      </c>
      <c r="G33" s="281">
        <v>15242</v>
      </c>
      <c r="H33" s="281">
        <v>44</v>
      </c>
      <c r="I33" s="282">
        <v>768</v>
      </c>
      <c r="J33" s="286">
        <v>3280</v>
      </c>
      <c r="K33" s="284">
        <v>0</v>
      </c>
      <c r="L33" s="284">
        <v>0</v>
      </c>
      <c r="M33" s="284" t="s">
        <v>776</v>
      </c>
      <c r="N33" s="277"/>
      <c r="O33" s="284">
        <v>1136</v>
      </c>
      <c r="P33" s="284">
        <v>880</v>
      </c>
      <c r="Q33" s="284">
        <v>19</v>
      </c>
      <c r="R33" s="284">
        <v>302</v>
      </c>
      <c r="S33" s="284">
        <v>49</v>
      </c>
      <c r="T33" s="284">
        <v>729</v>
      </c>
      <c r="U33" s="284">
        <v>0</v>
      </c>
      <c r="V33" s="282">
        <v>165</v>
      </c>
      <c r="W33" s="285">
        <v>0</v>
      </c>
      <c r="X33" s="286">
        <v>0</v>
      </c>
    </row>
    <row r="34" spans="1:24" s="281" customFormat="1" ht="9.75" customHeight="1">
      <c r="A34" s="284" t="s">
        <v>777</v>
      </c>
      <c r="B34" s="277"/>
      <c r="C34" s="298">
        <v>78188</v>
      </c>
      <c r="D34" s="299">
        <v>78188</v>
      </c>
      <c r="E34" s="281">
        <v>59489</v>
      </c>
      <c r="F34" s="281">
        <v>0</v>
      </c>
      <c r="G34" s="281">
        <v>57238</v>
      </c>
      <c r="H34" s="281">
        <v>122</v>
      </c>
      <c r="I34" s="282">
        <v>2129</v>
      </c>
      <c r="J34" s="286">
        <v>18699</v>
      </c>
      <c r="K34" s="284">
        <v>0</v>
      </c>
      <c r="L34" s="284">
        <v>0</v>
      </c>
      <c r="M34" s="284" t="s">
        <v>777</v>
      </c>
      <c r="N34" s="277"/>
      <c r="O34" s="284">
        <v>6794</v>
      </c>
      <c r="P34" s="284">
        <v>4392</v>
      </c>
      <c r="Q34" s="284">
        <v>77</v>
      </c>
      <c r="R34" s="284">
        <v>1483</v>
      </c>
      <c r="S34" s="284">
        <v>358</v>
      </c>
      <c r="T34" s="284">
        <v>4955</v>
      </c>
      <c r="U34" s="284">
        <v>0</v>
      </c>
      <c r="V34" s="282">
        <v>640</v>
      </c>
      <c r="W34" s="285">
        <v>0</v>
      </c>
      <c r="X34" s="286">
        <v>0</v>
      </c>
    </row>
    <row r="35" spans="1:24" s="281" customFormat="1" ht="9.75" customHeight="1">
      <c r="A35" s="284" t="s">
        <v>778</v>
      </c>
      <c r="B35" s="277"/>
      <c r="C35" s="298">
        <v>25240</v>
      </c>
      <c r="D35" s="299">
        <v>25240</v>
      </c>
      <c r="E35" s="281">
        <v>20952</v>
      </c>
      <c r="F35" s="281">
        <v>0</v>
      </c>
      <c r="G35" s="281">
        <v>20016</v>
      </c>
      <c r="H35" s="281">
        <v>49</v>
      </c>
      <c r="I35" s="282">
        <v>887</v>
      </c>
      <c r="J35" s="286">
        <v>4288</v>
      </c>
      <c r="K35" s="284">
        <v>0</v>
      </c>
      <c r="L35" s="284">
        <v>0</v>
      </c>
      <c r="M35" s="284" t="s">
        <v>778</v>
      </c>
      <c r="N35" s="277"/>
      <c r="O35" s="284">
        <v>1536</v>
      </c>
      <c r="P35" s="284">
        <v>1126</v>
      </c>
      <c r="Q35" s="284">
        <v>21</v>
      </c>
      <c r="R35" s="284">
        <v>355</v>
      </c>
      <c r="S35" s="284">
        <v>68</v>
      </c>
      <c r="T35" s="284">
        <v>997</v>
      </c>
      <c r="U35" s="284">
        <v>0</v>
      </c>
      <c r="V35" s="282">
        <v>185</v>
      </c>
      <c r="W35" s="285">
        <v>0</v>
      </c>
      <c r="X35" s="286">
        <v>0</v>
      </c>
    </row>
    <row r="36" spans="1:24" s="281" customFormat="1" ht="9.75" customHeight="1">
      <c r="A36" s="284"/>
      <c r="B36" s="277"/>
      <c r="C36" s="298"/>
      <c r="D36" s="299"/>
      <c r="I36" s="282"/>
      <c r="J36" s="286"/>
      <c r="K36" s="284"/>
      <c r="L36" s="284"/>
      <c r="M36" s="284"/>
      <c r="N36" s="277"/>
      <c r="O36" s="284"/>
      <c r="P36" s="284"/>
      <c r="Q36" s="284"/>
      <c r="R36" s="284"/>
      <c r="S36" s="284"/>
      <c r="T36" s="284"/>
      <c r="U36" s="284"/>
      <c r="V36" s="282"/>
      <c r="W36" s="285"/>
      <c r="X36" s="286"/>
    </row>
    <row r="37" spans="1:24" s="281" customFormat="1" ht="9.75" customHeight="1">
      <c r="A37" s="911" t="s">
        <v>779</v>
      </c>
      <c r="B37" s="267"/>
      <c r="C37" s="298"/>
      <c r="D37" s="299"/>
      <c r="I37" s="282"/>
      <c r="J37" s="286"/>
      <c r="K37" s="284"/>
      <c r="L37" s="284"/>
      <c r="M37" s="911" t="s">
        <v>779</v>
      </c>
      <c r="N37" s="267"/>
      <c r="O37" s="284"/>
      <c r="P37" s="284"/>
      <c r="Q37" s="284"/>
      <c r="R37" s="284"/>
      <c r="S37" s="284"/>
      <c r="T37" s="284"/>
      <c r="U37" s="284"/>
      <c r="V37" s="282"/>
      <c r="W37" s="285"/>
      <c r="X37" s="286"/>
    </row>
    <row r="38" spans="1:24" s="281" customFormat="1" ht="9.75" customHeight="1">
      <c r="A38" s="284" t="s">
        <v>776</v>
      </c>
      <c r="B38" s="277"/>
      <c r="C38" s="298">
        <v>44355</v>
      </c>
      <c r="D38" s="299">
        <v>44220</v>
      </c>
      <c r="E38" s="281">
        <v>34819</v>
      </c>
      <c r="F38" s="281">
        <v>2</v>
      </c>
      <c r="G38" s="281">
        <v>30832</v>
      </c>
      <c r="H38" s="281">
        <v>347</v>
      </c>
      <c r="I38" s="282">
        <v>3638</v>
      </c>
      <c r="J38" s="286">
        <v>9401</v>
      </c>
      <c r="K38" s="284">
        <v>0</v>
      </c>
      <c r="L38" s="284">
        <v>0</v>
      </c>
      <c r="M38" s="284" t="s">
        <v>776</v>
      </c>
      <c r="N38" s="277"/>
      <c r="O38" s="284">
        <v>3233</v>
      </c>
      <c r="P38" s="284">
        <v>3192</v>
      </c>
      <c r="Q38" s="284">
        <v>78</v>
      </c>
      <c r="R38" s="284">
        <v>913</v>
      </c>
      <c r="S38" s="284">
        <v>72</v>
      </c>
      <c r="T38" s="284">
        <v>1098</v>
      </c>
      <c r="U38" s="284">
        <v>23</v>
      </c>
      <c r="V38" s="282">
        <v>792</v>
      </c>
      <c r="W38" s="285">
        <v>0</v>
      </c>
      <c r="X38" s="286">
        <v>135</v>
      </c>
    </row>
    <row r="39" spans="1:24" s="281" customFormat="1" ht="9.75" customHeight="1">
      <c r="A39" s="284" t="s">
        <v>777</v>
      </c>
      <c r="B39" s="277"/>
      <c r="C39" s="298">
        <v>181417</v>
      </c>
      <c r="D39" s="299">
        <v>181282</v>
      </c>
      <c r="E39" s="281">
        <v>129934</v>
      </c>
      <c r="F39" s="281">
        <v>4</v>
      </c>
      <c r="G39" s="281">
        <v>118911</v>
      </c>
      <c r="H39" s="281">
        <v>952</v>
      </c>
      <c r="I39" s="282">
        <v>10067</v>
      </c>
      <c r="J39" s="286">
        <v>51348</v>
      </c>
      <c r="K39" s="284">
        <v>0</v>
      </c>
      <c r="L39" s="284">
        <v>0</v>
      </c>
      <c r="M39" s="284" t="s">
        <v>777</v>
      </c>
      <c r="N39" s="277"/>
      <c r="O39" s="284">
        <v>19631</v>
      </c>
      <c r="P39" s="284">
        <v>16121</v>
      </c>
      <c r="Q39" s="284">
        <v>275</v>
      </c>
      <c r="R39" s="284">
        <v>4365</v>
      </c>
      <c r="S39" s="284">
        <v>497</v>
      </c>
      <c r="T39" s="284">
        <v>7451</v>
      </c>
      <c r="U39" s="284">
        <v>52</v>
      </c>
      <c r="V39" s="282">
        <v>2956</v>
      </c>
      <c r="W39" s="285">
        <v>0</v>
      </c>
      <c r="X39" s="286">
        <v>135</v>
      </c>
    </row>
    <row r="40" spans="1:24" s="281" customFormat="1" ht="9.75" customHeight="1">
      <c r="A40" s="284" t="s">
        <v>780</v>
      </c>
      <c r="B40" s="277"/>
      <c r="C40" s="298">
        <v>75879</v>
      </c>
      <c r="D40" s="299">
        <v>75744</v>
      </c>
      <c r="E40" s="281">
        <v>59444</v>
      </c>
      <c r="F40" s="281">
        <v>2</v>
      </c>
      <c r="G40" s="281">
        <v>53233</v>
      </c>
      <c r="H40" s="281">
        <v>508</v>
      </c>
      <c r="I40" s="282">
        <v>5701</v>
      </c>
      <c r="J40" s="286">
        <v>16300</v>
      </c>
      <c r="K40" s="284">
        <v>0</v>
      </c>
      <c r="L40" s="284">
        <v>0</v>
      </c>
      <c r="M40" s="284" t="s">
        <v>780</v>
      </c>
      <c r="N40" s="277"/>
      <c r="O40" s="284">
        <v>6026</v>
      </c>
      <c r="P40" s="284">
        <v>5583</v>
      </c>
      <c r="Q40" s="284">
        <v>98</v>
      </c>
      <c r="R40" s="284">
        <v>1322</v>
      </c>
      <c r="S40" s="284">
        <v>117</v>
      </c>
      <c r="T40" s="284">
        <v>1993</v>
      </c>
      <c r="U40" s="284">
        <v>28</v>
      </c>
      <c r="V40" s="282">
        <v>1133</v>
      </c>
      <c r="W40" s="285">
        <v>0</v>
      </c>
      <c r="X40" s="286">
        <v>135</v>
      </c>
    </row>
    <row r="41" spans="1:24" s="281" customFormat="1" ht="9.75" customHeight="1">
      <c r="A41" s="284"/>
      <c r="B41" s="277"/>
      <c r="C41" s="298"/>
      <c r="D41" s="299"/>
      <c r="I41" s="282"/>
      <c r="J41" s="286"/>
      <c r="K41" s="284"/>
      <c r="L41" s="284"/>
      <c r="M41" s="284"/>
      <c r="N41" s="277"/>
      <c r="O41" s="284"/>
      <c r="P41" s="284"/>
      <c r="Q41" s="284"/>
      <c r="R41" s="284"/>
      <c r="S41" s="284"/>
      <c r="T41" s="284"/>
      <c r="U41" s="284"/>
      <c r="V41" s="282"/>
      <c r="W41" s="285"/>
      <c r="X41" s="286"/>
    </row>
    <row r="42" spans="1:24" s="281" customFormat="1" ht="9.75" customHeight="1">
      <c r="A42" s="266" t="s">
        <v>781</v>
      </c>
      <c r="B42" s="267"/>
      <c r="C42" s="298"/>
      <c r="D42" s="299"/>
      <c r="I42" s="282"/>
      <c r="J42" s="286"/>
      <c r="K42" s="284"/>
      <c r="L42" s="284"/>
      <c r="M42" s="266" t="s">
        <v>781</v>
      </c>
      <c r="N42" s="267"/>
      <c r="O42" s="284"/>
      <c r="P42" s="284"/>
      <c r="Q42" s="284"/>
      <c r="R42" s="284"/>
      <c r="S42" s="284"/>
      <c r="T42" s="284"/>
      <c r="U42" s="284"/>
      <c r="V42" s="282"/>
      <c r="W42" s="285"/>
      <c r="X42" s="286"/>
    </row>
    <row r="43" spans="1:24" s="281" customFormat="1" ht="9.75" customHeight="1">
      <c r="A43" s="284" t="s">
        <v>776</v>
      </c>
      <c r="B43" s="277"/>
      <c r="C43" s="298">
        <v>179666</v>
      </c>
      <c r="D43" s="299">
        <v>116443</v>
      </c>
      <c r="E43" s="281">
        <v>95618</v>
      </c>
      <c r="F43" s="281">
        <v>32089</v>
      </c>
      <c r="G43" s="281">
        <v>50408</v>
      </c>
      <c r="H43" s="281">
        <v>1719</v>
      </c>
      <c r="I43" s="282">
        <v>11402</v>
      </c>
      <c r="J43" s="286">
        <v>20825</v>
      </c>
      <c r="K43" s="284">
        <v>864</v>
      </c>
      <c r="L43" s="284">
        <v>2860</v>
      </c>
      <c r="M43" s="284" t="s">
        <v>776</v>
      </c>
      <c r="N43" s="277"/>
      <c r="O43" s="284">
        <v>4253</v>
      </c>
      <c r="P43" s="284">
        <v>6864</v>
      </c>
      <c r="Q43" s="284">
        <v>304</v>
      </c>
      <c r="R43" s="284">
        <v>1227</v>
      </c>
      <c r="S43" s="284">
        <v>344</v>
      </c>
      <c r="T43" s="284">
        <v>1200</v>
      </c>
      <c r="U43" s="284">
        <v>981</v>
      </c>
      <c r="V43" s="282">
        <v>1928</v>
      </c>
      <c r="W43" s="285">
        <v>0</v>
      </c>
      <c r="X43" s="286">
        <v>63223</v>
      </c>
    </row>
    <row r="44" spans="1:24" s="281" customFormat="1" ht="9.75" customHeight="1">
      <c r="A44" s="288" t="s">
        <v>777</v>
      </c>
      <c r="B44" s="289"/>
      <c r="C44" s="289">
        <v>437848</v>
      </c>
      <c r="D44" s="912">
        <v>374625</v>
      </c>
      <c r="E44" s="288">
        <v>279795</v>
      </c>
      <c r="F44" s="288">
        <v>64178</v>
      </c>
      <c r="G44" s="288">
        <v>184382</v>
      </c>
      <c r="H44" s="288">
        <v>3959</v>
      </c>
      <c r="I44" s="293">
        <v>27276</v>
      </c>
      <c r="J44" s="296">
        <v>94830</v>
      </c>
      <c r="K44" s="288">
        <v>3456</v>
      </c>
      <c r="L44" s="288">
        <v>8580</v>
      </c>
      <c r="M44" s="288" t="s">
        <v>777</v>
      </c>
      <c r="N44" s="289"/>
      <c r="O44" s="288">
        <v>25260</v>
      </c>
      <c r="P44" s="288">
        <v>32455</v>
      </c>
      <c r="Q44" s="288">
        <v>984</v>
      </c>
      <c r="R44" s="288">
        <v>5721</v>
      </c>
      <c r="S44" s="288">
        <v>1804</v>
      </c>
      <c r="T44" s="288">
        <v>8065</v>
      </c>
      <c r="U44" s="288">
        <v>2029</v>
      </c>
      <c r="V44" s="293">
        <v>6476</v>
      </c>
      <c r="W44" s="295">
        <v>0</v>
      </c>
      <c r="X44" s="296">
        <v>63223</v>
      </c>
    </row>
    <row r="45" spans="1:24" s="254" customFormat="1" ht="9.75" customHeight="1">
      <c r="A45" s="254" t="s">
        <v>261</v>
      </c>
      <c r="B45" s="263"/>
      <c r="C45" s="263"/>
      <c r="D45" s="913"/>
      <c r="I45" s="914"/>
      <c r="M45" s="254" t="s">
        <v>261</v>
      </c>
      <c r="N45" s="263"/>
      <c r="V45" s="914"/>
      <c r="W45" s="915"/>
      <c r="X45" s="916"/>
    </row>
    <row r="46" spans="1:24" s="281" customFormat="1" ht="9.75" customHeight="1">
      <c r="A46" s="917" t="s">
        <v>262</v>
      </c>
      <c r="B46" s="277"/>
      <c r="C46" s="277"/>
      <c r="D46" s="299"/>
      <c r="I46" s="282"/>
      <c r="M46" s="917" t="s">
        <v>262</v>
      </c>
      <c r="N46" s="277"/>
      <c r="V46" s="282"/>
      <c r="W46" s="285"/>
      <c r="X46" s="286"/>
    </row>
    <row r="47" spans="1:24" s="281" customFormat="1" ht="9.75" customHeight="1">
      <c r="A47" s="281" t="s">
        <v>782</v>
      </c>
      <c r="B47" s="277"/>
      <c r="C47" s="277">
        <v>15119</v>
      </c>
      <c r="D47" s="299">
        <v>15119</v>
      </c>
      <c r="E47" s="281">
        <v>0</v>
      </c>
      <c r="F47" s="281">
        <v>0</v>
      </c>
      <c r="G47" s="281">
        <v>0</v>
      </c>
      <c r="H47" s="281">
        <v>0</v>
      </c>
      <c r="I47" s="282">
        <v>0</v>
      </c>
      <c r="J47" s="281">
        <v>15119</v>
      </c>
      <c r="K47" s="281">
        <v>0</v>
      </c>
      <c r="L47" s="281">
        <v>0</v>
      </c>
      <c r="M47" s="281" t="s">
        <v>782</v>
      </c>
      <c r="N47" s="277"/>
      <c r="O47" s="281">
        <v>4260</v>
      </c>
      <c r="P47" s="281">
        <v>6877</v>
      </c>
      <c r="Q47" s="281">
        <v>0</v>
      </c>
      <c r="R47" s="281">
        <v>1086</v>
      </c>
      <c r="S47" s="281">
        <v>180</v>
      </c>
      <c r="T47" s="281">
        <v>1205</v>
      </c>
      <c r="U47" s="281">
        <v>0</v>
      </c>
      <c r="V47" s="282">
        <v>1511</v>
      </c>
      <c r="W47" s="285">
        <v>0</v>
      </c>
      <c r="X47" s="286">
        <v>0</v>
      </c>
    </row>
    <row r="48" spans="1:24" s="281" customFormat="1" ht="9.75" customHeight="1">
      <c r="A48" s="281" t="s">
        <v>783</v>
      </c>
      <c r="B48" s="277"/>
      <c r="C48" s="277">
        <v>77487</v>
      </c>
      <c r="D48" s="299">
        <v>77487</v>
      </c>
      <c r="E48" s="281">
        <v>0</v>
      </c>
      <c r="F48" s="281">
        <v>0</v>
      </c>
      <c r="G48" s="281">
        <v>0</v>
      </c>
      <c r="H48" s="281">
        <v>0</v>
      </c>
      <c r="I48" s="282">
        <v>0</v>
      </c>
      <c r="J48" s="281">
        <v>77487</v>
      </c>
      <c r="K48" s="281">
        <v>0</v>
      </c>
      <c r="L48" s="281">
        <v>0</v>
      </c>
      <c r="M48" s="281" t="s">
        <v>783</v>
      </c>
      <c r="N48" s="277"/>
      <c r="O48" s="281">
        <v>25307</v>
      </c>
      <c r="P48" s="281">
        <v>32534</v>
      </c>
      <c r="Q48" s="281">
        <v>0</v>
      </c>
      <c r="R48" s="281">
        <v>5064</v>
      </c>
      <c r="S48" s="281">
        <v>1051</v>
      </c>
      <c r="T48" s="281">
        <v>8101</v>
      </c>
      <c r="U48" s="281">
        <v>0</v>
      </c>
      <c r="V48" s="282">
        <v>5430</v>
      </c>
      <c r="W48" s="285">
        <v>0</v>
      </c>
      <c r="X48" s="286">
        <v>0</v>
      </c>
    </row>
    <row r="49" spans="1:24" s="254" customFormat="1" ht="9.75" customHeight="1">
      <c r="A49" s="310"/>
      <c r="B49" s="311"/>
      <c r="C49" s="311"/>
      <c r="D49" s="918"/>
      <c r="E49" s="310"/>
      <c r="F49" s="310"/>
      <c r="G49" s="310"/>
      <c r="H49" s="310"/>
      <c r="I49" s="919"/>
      <c r="J49" s="310"/>
      <c r="K49" s="310"/>
      <c r="L49" s="310"/>
      <c r="M49" s="310"/>
      <c r="N49" s="311"/>
      <c r="O49" s="310"/>
      <c r="P49" s="310"/>
      <c r="Q49" s="310"/>
      <c r="R49" s="310"/>
      <c r="S49" s="310"/>
      <c r="T49" s="310"/>
      <c r="U49" s="310"/>
      <c r="V49" s="919"/>
      <c r="W49" s="920"/>
      <c r="X49" s="921"/>
    </row>
  </sheetData>
  <sheetProtection/>
  <mergeCells count="27">
    <mergeCell ref="A5:B10"/>
    <mergeCell ref="C5:C10"/>
    <mergeCell ref="D5:L5"/>
    <mergeCell ref="M5:N10"/>
    <mergeCell ref="H7:H10"/>
    <mergeCell ref="I7:I10"/>
    <mergeCell ref="J7:J10"/>
    <mergeCell ref="K7:K10"/>
    <mergeCell ref="L7:L10"/>
    <mergeCell ref="O5:V5"/>
    <mergeCell ref="W5:W10"/>
    <mergeCell ref="X5:X10"/>
    <mergeCell ref="D6:D10"/>
    <mergeCell ref="E6:I6"/>
    <mergeCell ref="J6:L6"/>
    <mergeCell ref="O6:V6"/>
    <mergeCell ref="E7:E10"/>
    <mergeCell ref="F7:F10"/>
    <mergeCell ref="G7:G10"/>
    <mergeCell ref="S7:S10"/>
    <mergeCell ref="T7:T10"/>
    <mergeCell ref="U7:U10"/>
    <mergeCell ref="V7:V10"/>
    <mergeCell ref="O7:O10"/>
    <mergeCell ref="P7:P10"/>
    <mergeCell ref="Q7:Q10"/>
    <mergeCell ref="R7:R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92"/>
  <sheetViews>
    <sheetView zoomScalePageLayoutView="0" workbookViewId="0" topLeftCell="B1">
      <selection activeCell="B1" sqref="B1"/>
    </sheetView>
  </sheetViews>
  <sheetFormatPr defaultColWidth="9.00390625" defaultRowHeight="15" customHeight="1"/>
  <cols>
    <col min="1" max="1" width="2.75390625" style="254" customWidth="1"/>
    <col min="2" max="2" width="8.75390625" style="254" customWidth="1"/>
    <col min="3" max="3" width="3.75390625" style="254" customWidth="1"/>
    <col min="4" max="13" width="11.25390625" style="313" customWidth="1"/>
    <col min="14" max="14" width="12.375" style="313" customWidth="1"/>
    <col min="15" max="15" width="3.625" style="314" customWidth="1"/>
    <col min="16" max="16" width="2.75390625" style="313" customWidth="1"/>
    <col min="17" max="17" width="8.75390625" style="313" customWidth="1"/>
    <col min="18" max="18" width="2.75390625" style="313" customWidth="1"/>
    <col min="19" max="25" width="10.75390625" style="313" customWidth="1"/>
    <col min="26" max="30" width="8.75390625" style="313" customWidth="1"/>
    <col min="31" max="16384" width="9.125" style="254" customWidth="1"/>
  </cols>
  <sheetData>
    <row r="1" spans="2:17" ht="13.5">
      <c r="B1" s="312"/>
      <c r="D1" s="252" t="s">
        <v>815</v>
      </c>
      <c r="P1" s="315"/>
      <c r="Q1" s="316"/>
    </row>
    <row r="2" spans="1:17" ht="13.5">
      <c r="A2" s="252"/>
      <c r="B2" s="312"/>
      <c r="D2" s="252" t="s">
        <v>814</v>
      </c>
      <c r="P2" s="315"/>
      <c r="Q2" s="316"/>
    </row>
    <row r="3" spans="1:17" ht="15" customHeight="1">
      <c r="A3" s="237" t="s">
        <v>595</v>
      </c>
      <c r="B3" s="317"/>
      <c r="P3" s="318"/>
      <c r="Q3" s="319"/>
    </row>
    <row r="4" spans="1:30" ht="15" customHeight="1">
      <c r="A4" s="1093" t="s">
        <v>825</v>
      </c>
      <c r="B4" s="1053"/>
      <c r="C4" s="1054"/>
      <c r="D4" s="1094" t="s">
        <v>38</v>
      </c>
      <c r="E4" s="1097" t="s">
        <v>237</v>
      </c>
      <c r="F4" s="1087"/>
      <c r="G4" s="1087"/>
      <c r="H4" s="1087"/>
      <c r="I4" s="1087"/>
      <c r="J4" s="1087"/>
      <c r="K4" s="1087"/>
      <c r="L4" s="1087"/>
      <c r="M4" s="1087"/>
      <c r="N4" s="1087"/>
      <c r="O4" s="320"/>
      <c r="P4" s="1093" t="s">
        <v>825</v>
      </c>
      <c r="Q4" s="1053"/>
      <c r="R4" s="1054"/>
      <c r="S4" s="1087" t="s">
        <v>238</v>
      </c>
      <c r="T4" s="1087"/>
      <c r="U4" s="1087"/>
      <c r="V4" s="1087"/>
      <c r="W4" s="1087"/>
      <c r="X4" s="1087"/>
      <c r="Y4" s="1088"/>
      <c r="Z4" s="1089" t="s">
        <v>239</v>
      </c>
      <c r="AA4" s="1079" t="s">
        <v>240</v>
      </c>
      <c r="AB4" s="1082" t="s">
        <v>261</v>
      </c>
      <c r="AC4" s="1082"/>
      <c r="AD4" s="1082"/>
    </row>
    <row r="5" spans="1:30" ht="15" customHeight="1">
      <c r="A5" s="1055"/>
      <c r="B5" s="1055"/>
      <c r="C5" s="1056"/>
      <c r="D5" s="1095"/>
      <c r="E5" s="1098" t="s">
        <v>38</v>
      </c>
      <c r="F5" s="1090" t="s">
        <v>241</v>
      </c>
      <c r="G5" s="1091"/>
      <c r="H5" s="1091"/>
      <c r="I5" s="1091"/>
      <c r="J5" s="1092"/>
      <c r="K5" s="1090" t="s">
        <v>242</v>
      </c>
      <c r="L5" s="1091"/>
      <c r="M5" s="1091"/>
      <c r="N5" s="1091"/>
      <c r="O5" s="320"/>
      <c r="P5" s="1055"/>
      <c r="Q5" s="1055"/>
      <c r="R5" s="1056"/>
      <c r="S5" s="1090" t="s">
        <v>242</v>
      </c>
      <c r="T5" s="1091"/>
      <c r="U5" s="1091"/>
      <c r="V5" s="1091"/>
      <c r="W5" s="1091"/>
      <c r="X5" s="1091"/>
      <c r="Y5" s="1092"/>
      <c r="Z5" s="1070"/>
      <c r="AA5" s="1080"/>
      <c r="AB5" s="1083"/>
      <c r="AC5" s="1083"/>
      <c r="AD5" s="1083"/>
    </row>
    <row r="6" spans="1:30" ht="15" customHeight="1">
      <c r="A6" s="1055"/>
      <c r="B6" s="1055"/>
      <c r="C6" s="1056"/>
      <c r="D6" s="1095"/>
      <c r="E6" s="1099"/>
      <c r="F6" s="1101" t="s">
        <v>38</v>
      </c>
      <c r="G6" s="1069" t="s">
        <v>263</v>
      </c>
      <c r="H6" s="1069" t="s">
        <v>264</v>
      </c>
      <c r="I6" s="1069" t="s">
        <v>265</v>
      </c>
      <c r="J6" s="1069" t="s">
        <v>266</v>
      </c>
      <c r="K6" s="1084" t="s">
        <v>38</v>
      </c>
      <c r="L6" s="1069" t="s">
        <v>267</v>
      </c>
      <c r="M6" s="1069" t="s">
        <v>268</v>
      </c>
      <c r="N6" s="1072" t="s">
        <v>739</v>
      </c>
      <c r="O6" s="322"/>
      <c r="P6" s="1055"/>
      <c r="Q6" s="1055"/>
      <c r="R6" s="1056"/>
      <c r="S6" s="1069" t="s">
        <v>740</v>
      </c>
      <c r="T6" s="1069" t="s">
        <v>741</v>
      </c>
      <c r="U6" s="1069" t="s">
        <v>742</v>
      </c>
      <c r="V6" s="1069" t="s">
        <v>743</v>
      </c>
      <c r="W6" s="1069" t="s">
        <v>744</v>
      </c>
      <c r="X6" s="1069" t="s">
        <v>745</v>
      </c>
      <c r="Y6" s="1069" t="s">
        <v>746</v>
      </c>
      <c r="Z6" s="1070"/>
      <c r="AA6" s="1080"/>
      <c r="AB6" s="1066" t="s">
        <v>262</v>
      </c>
      <c r="AC6" s="1069" t="s">
        <v>269</v>
      </c>
      <c r="AD6" s="1072" t="s">
        <v>270</v>
      </c>
    </row>
    <row r="7" spans="1:30" s="262" customFormat="1" ht="15" customHeight="1">
      <c r="A7" s="1055"/>
      <c r="B7" s="1055"/>
      <c r="C7" s="1056"/>
      <c r="D7" s="1095"/>
      <c r="E7" s="1099"/>
      <c r="F7" s="1075"/>
      <c r="G7" s="1075"/>
      <c r="H7" s="1075"/>
      <c r="I7" s="1075"/>
      <c r="J7" s="1075"/>
      <c r="K7" s="1085"/>
      <c r="L7" s="1075"/>
      <c r="M7" s="1075"/>
      <c r="N7" s="1077"/>
      <c r="O7" s="321"/>
      <c r="P7" s="1055"/>
      <c r="Q7" s="1055"/>
      <c r="R7" s="1056"/>
      <c r="S7" s="1075"/>
      <c r="T7" s="1075"/>
      <c r="U7" s="1075"/>
      <c r="V7" s="1075"/>
      <c r="W7" s="1075"/>
      <c r="X7" s="1075"/>
      <c r="Y7" s="1075"/>
      <c r="Z7" s="1070"/>
      <c r="AA7" s="1080"/>
      <c r="AB7" s="1067"/>
      <c r="AC7" s="1070"/>
      <c r="AD7" s="1073"/>
    </row>
    <row r="8" spans="1:30" s="262" customFormat="1" ht="15" customHeight="1">
      <c r="A8" s="1055"/>
      <c r="B8" s="1055"/>
      <c r="C8" s="1056"/>
      <c r="D8" s="1095"/>
      <c r="E8" s="1099"/>
      <c r="F8" s="1075"/>
      <c r="G8" s="1075"/>
      <c r="H8" s="1075"/>
      <c r="I8" s="1075"/>
      <c r="J8" s="1075"/>
      <c r="K8" s="1085"/>
      <c r="L8" s="1075"/>
      <c r="M8" s="1075"/>
      <c r="N8" s="1077"/>
      <c r="O8" s="321"/>
      <c r="P8" s="1055"/>
      <c r="Q8" s="1055"/>
      <c r="R8" s="1056"/>
      <c r="S8" s="1075"/>
      <c r="T8" s="1075"/>
      <c r="U8" s="1075"/>
      <c r="V8" s="1075"/>
      <c r="W8" s="1075"/>
      <c r="X8" s="1075"/>
      <c r="Y8" s="1075"/>
      <c r="Z8" s="1070"/>
      <c r="AA8" s="1080"/>
      <c r="AB8" s="1067"/>
      <c r="AC8" s="1070"/>
      <c r="AD8" s="1073"/>
    </row>
    <row r="9" spans="1:30" s="262" customFormat="1" ht="15" customHeight="1">
      <c r="A9" s="1057"/>
      <c r="B9" s="1057"/>
      <c r="C9" s="1058"/>
      <c r="D9" s="1096"/>
      <c r="E9" s="1100"/>
      <c r="F9" s="1076"/>
      <c r="G9" s="1076"/>
      <c r="H9" s="1076"/>
      <c r="I9" s="1076"/>
      <c r="J9" s="1076"/>
      <c r="K9" s="1086"/>
      <c r="L9" s="1076"/>
      <c r="M9" s="1076"/>
      <c r="N9" s="1078"/>
      <c r="O9" s="321"/>
      <c r="P9" s="1057"/>
      <c r="Q9" s="1057"/>
      <c r="R9" s="1058"/>
      <c r="S9" s="1076"/>
      <c r="T9" s="1076"/>
      <c r="U9" s="1076"/>
      <c r="V9" s="1076"/>
      <c r="W9" s="1076"/>
      <c r="X9" s="1076"/>
      <c r="Y9" s="1076"/>
      <c r="Z9" s="1071"/>
      <c r="AA9" s="1081"/>
      <c r="AB9" s="1068"/>
      <c r="AC9" s="1071"/>
      <c r="AD9" s="1074"/>
    </row>
    <row r="10" spans="3:30" s="173" customFormat="1" ht="15" customHeight="1">
      <c r="C10" s="119"/>
      <c r="D10" s="323"/>
      <c r="E10" s="324"/>
      <c r="F10" s="325"/>
      <c r="G10" s="326"/>
      <c r="H10" s="326"/>
      <c r="I10" s="326"/>
      <c r="J10" s="327"/>
      <c r="K10" s="326"/>
      <c r="L10" s="326"/>
      <c r="M10" s="326"/>
      <c r="N10" s="326"/>
      <c r="O10" s="326"/>
      <c r="P10" s="95"/>
      <c r="Q10" s="95"/>
      <c r="R10" s="121"/>
      <c r="S10" s="326"/>
      <c r="T10" s="326"/>
      <c r="U10" s="326"/>
      <c r="V10" s="326"/>
      <c r="W10" s="326"/>
      <c r="X10" s="326"/>
      <c r="Y10" s="327"/>
      <c r="Z10" s="328"/>
      <c r="AA10" s="329"/>
      <c r="AB10" s="95"/>
      <c r="AC10" s="95"/>
      <c r="AD10" s="95"/>
    </row>
    <row r="11" spans="1:30" s="338" customFormat="1" ht="15" customHeight="1">
      <c r="A11" s="330" t="s">
        <v>198</v>
      </c>
      <c r="B11" s="330"/>
      <c r="C11" s="331"/>
      <c r="D11" s="332">
        <v>180776</v>
      </c>
      <c r="E11" s="333">
        <v>116687</v>
      </c>
      <c r="F11" s="334">
        <v>95800</v>
      </c>
      <c r="G11" s="116">
        <v>32110</v>
      </c>
      <c r="H11" s="116">
        <v>50446</v>
      </c>
      <c r="I11" s="116">
        <v>1757</v>
      </c>
      <c r="J11" s="335">
        <v>11487</v>
      </c>
      <c r="K11" s="116">
        <v>20887</v>
      </c>
      <c r="L11" s="116">
        <v>864</v>
      </c>
      <c r="M11" s="116">
        <v>2865</v>
      </c>
      <c r="N11" s="116">
        <v>4260</v>
      </c>
      <c r="O11" s="116"/>
      <c r="P11" s="336" t="s">
        <v>198</v>
      </c>
      <c r="Q11" s="336"/>
      <c r="R11" s="117"/>
      <c r="S11" s="116">
        <v>6877</v>
      </c>
      <c r="T11" s="116">
        <v>308</v>
      </c>
      <c r="U11" s="116">
        <v>1228</v>
      </c>
      <c r="V11" s="116">
        <v>345</v>
      </c>
      <c r="W11" s="116">
        <v>1205</v>
      </c>
      <c r="X11" s="116">
        <v>987</v>
      </c>
      <c r="Y11" s="335">
        <v>1948</v>
      </c>
      <c r="Z11" s="337">
        <v>866</v>
      </c>
      <c r="AA11" s="117">
        <v>63223</v>
      </c>
      <c r="AB11" s="172">
        <v>15119</v>
      </c>
      <c r="AC11" s="172">
        <v>979</v>
      </c>
      <c r="AD11" s="172">
        <v>2231</v>
      </c>
    </row>
    <row r="12" spans="1:30" s="347" customFormat="1" ht="15" customHeight="1">
      <c r="A12" s="339"/>
      <c r="B12" s="339" t="s">
        <v>271</v>
      </c>
      <c r="C12" s="340"/>
      <c r="D12" s="341">
        <v>2</v>
      </c>
      <c r="E12" s="342">
        <v>0</v>
      </c>
      <c r="F12" s="343">
        <v>0</v>
      </c>
      <c r="G12" s="95">
        <v>0</v>
      </c>
      <c r="H12" s="95">
        <v>0</v>
      </c>
      <c r="I12" s="95">
        <v>0</v>
      </c>
      <c r="J12" s="344">
        <v>0</v>
      </c>
      <c r="K12" s="95">
        <v>0</v>
      </c>
      <c r="L12" s="95">
        <v>0</v>
      </c>
      <c r="M12" s="95">
        <v>0</v>
      </c>
      <c r="N12" s="95">
        <v>0</v>
      </c>
      <c r="O12" s="95"/>
      <c r="P12" s="345"/>
      <c r="Q12" s="345" t="s">
        <v>271</v>
      </c>
      <c r="R12" s="121"/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344">
        <v>0</v>
      </c>
      <c r="Z12" s="346">
        <v>0</v>
      </c>
      <c r="AA12" s="121">
        <v>2</v>
      </c>
      <c r="AB12" s="94">
        <v>0</v>
      </c>
      <c r="AC12" s="94">
        <v>0</v>
      </c>
      <c r="AD12" s="94">
        <v>0</v>
      </c>
    </row>
    <row r="13" spans="1:30" s="347" customFormat="1" ht="15" customHeight="1">
      <c r="A13" s="339"/>
      <c r="B13" s="339" t="s">
        <v>272</v>
      </c>
      <c r="C13" s="340"/>
      <c r="D13" s="341">
        <v>4163</v>
      </c>
      <c r="E13" s="342">
        <v>44</v>
      </c>
      <c r="F13" s="343">
        <v>16</v>
      </c>
      <c r="G13" s="95">
        <v>5</v>
      </c>
      <c r="H13" s="95">
        <v>5</v>
      </c>
      <c r="I13" s="95">
        <v>2</v>
      </c>
      <c r="J13" s="344">
        <v>4</v>
      </c>
      <c r="K13" s="95">
        <v>28</v>
      </c>
      <c r="L13" s="95">
        <v>0</v>
      </c>
      <c r="M13" s="95">
        <v>0</v>
      </c>
      <c r="N13" s="95">
        <v>0</v>
      </c>
      <c r="O13" s="95"/>
      <c r="P13" s="345"/>
      <c r="Q13" s="345" t="s">
        <v>272</v>
      </c>
      <c r="R13" s="121"/>
      <c r="S13" s="95">
        <v>0</v>
      </c>
      <c r="T13" s="95">
        <v>0</v>
      </c>
      <c r="U13" s="95">
        <v>0</v>
      </c>
      <c r="V13" s="95">
        <v>1</v>
      </c>
      <c r="W13" s="95">
        <v>0</v>
      </c>
      <c r="X13" s="95">
        <v>24</v>
      </c>
      <c r="Y13" s="344">
        <v>3</v>
      </c>
      <c r="Z13" s="346">
        <v>8</v>
      </c>
      <c r="AA13" s="121">
        <v>4111</v>
      </c>
      <c r="AB13" s="94">
        <v>3</v>
      </c>
      <c r="AC13" s="94">
        <v>93</v>
      </c>
      <c r="AD13" s="94">
        <v>106</v>
      </c>
    </row>
    <row r="14" spans="1:30" s="347" customFormat="1" ht="15" customHeight="1">
      <c r="A14" s="339"/>
      <c r="B14" s="339" t="s">
        <v>273</v>
      </c>
      <c r="C14" s="340"/>
      <c r="D14" s="341">
        <v>14458</v>
      </c>
      <c r="E14" s="342">
        <v>859</v>
      </c>
      <c r="F14" s="343">
        <v>609</v>
      </c>
      <c r="G14" s="95">
        <v>188</v>
      </c>
      <c r="H14" s="95">
        <v>333</v>
      </c>
      <c r="I14" s="95">
        <v>6</v>
      </c>
      <c r="J14" s="344">
        <v>82</v>
      </c>
      <c r="K14" s="95">
        <v>250</v>
      </c>
      <c r="L14" s="95">
        <v>0</v>
      </c>
      <c r="M14" s="95">
        <v>0</v>
      </c>
      <c r="N14" s="95">
        <v>1</v>
      </c>
      <c r="O14" s="95"/>
      <c r="P14" s="345"/>
      <c r="Q14" s="345" t="s">
        <v>273</v>
      </c>
      <c r="R14" s="121"/>
      <c r="S14" s="95">
        <v>1</v>
      </c>
      <c r="T14" s="95">
        <v>2</v>
      </c>
      <c r="U14" s="95">
        <v>7</v>
      </c>
      <c r="V14" s="95">
        <v>0</v>
      </c>
      <c r="W14" s="95">
        <v>2</v>
      </c>
      <c r="X14" s="95">
        <v>219</v>
      </c>
      <c r="Y14" s="344">
        <v>18</v>
      </c>
      <c r="Z14" s="346">
        <v>133</v>
      </c>
      <c r="AA14" s="121">
        <v>13466</v>
      </c>
      <c r="AB14" s="94">
        <v>8</v>
      </c>
      <c r="AC14" s="94">
        <v>170</v>
      </c>
      <c r="AD14" s="94">
        <v>662</v>
      </c>
    </row>
    <row r="15" spans="1:30" s="347" customFormat="1" ht="15" customHeight="1">
      <c r="A15" s="339"/>
      <c r="B15" s="339" t="s">
        <v>274</v>
      </c>
      <c r="C15" s="340"/>
      <c r="D15" s="341">
        <v>11995</v>
      </c>
      <c r="E15" s="342">
        <v>4465</v>
      </c>
      <c r="F15" s="343">
        <v>4116</v>
      </c>
      <c r="G15" s="95">
        <v>1503</v>
      </c>
      <c r="H15" s="95">
        <v>2298</v>
      </c>
      <c r="I15" s="95">
        <v>16</v>
      </c>
      <c r="J15" s="344">
        <v>299</v>
      </c>
      <c r="K15" s="95">
        <v>349</v>
      </c>
      <c r="L15" s="95">
        <v>1</v>
      </c>
      <c r="M15" s="95">
        <v>11</v>
      </c>
      <c r="N15" s="95">
        <v>7</v>
      </c>
      <c r="O15" s="95"/>
      <c r="P15" s="345"/>
      <c r="Q15" s="345" t="s">
        <v>274</v>
      </c>
      <c r="R15" s="121"/>
      <c r="S15" s="95">
        <v>36</v>
      </c>
      <c r="T15" s="95">
        <v>10</v>
      </c>
      <c r="U15" s="95">
        <v>9</v>
      </c>
      <c r="V15" s="95">
        <v>0</v>
      </c>
      <c r="W15" s="95">
        <v>17</v>
      </c>
      <c r="X15" s="95">
        <v>217</v>
      </c>
      <c r="Y15" s="344">
        <v>41</v>
      </c>
      <c r="Z15" s="346">
        <v>184</v>
      </c>
      <c r="AA15" s="121">
        <v>7346</v>
      </c>
      <c r="AB15" s="94">
        <v>86</v>
      </c>
      <c r="AC15" s="94">
        <v>102</v>
      </c>
      <c r="AD15" s="94">
        <v>521</v>
      </c>
    </row>
    <row r="16" spans="1:30" s="347" customFormat="1" ht="15" customHeight="1">
      <c r="A16" s="339"/>
      <c r="B16" s="339" t="s">
        <v>275</v>
      </c>
      <c r="C16" s="340"/>
      <c r="D16" s="341">
        <v>15450</v>
      </c>
      <c r="E16" s="342">
        <v>9789</v>
      </c>
      <c r="F16" s="343">
        <v>9278</v>
      </c>
      <c r="G16" s="95">
        <v>2214</v>
      </c>
      <c r="H16" s="95">
        <v>6230</v>
      </c>
      <c r="I16" s="95">
        <v>46</v>
      </c>
      <c r="J16" s="344">
        <v>788</v>
      </c>
      <c r="K16" s="95">
        <v>511</v>
      </c>
      <c r="L16" s="95">
        <v>4</v>
      </c>
      <c r="M16" s="95">
        <v>34</v>
      </c>
      <c r="N16" s="95">
        <v>40</v>
      </c>
      <c r="O16" s="95"/>
      <c r="P16" s="345"/>
      <c r="Q16" s="345" t="s">
        <v>275</v>
      </c>
      <c r="R16" s="121"/>
      <c r="S16" s="95">
        <v>165</v>
      </c>
      <c r="T16" s="95">
        <v>7</v>
      </c>
      <c r="U16" s="95">
        <v>28</v>
      </c>
      <c r="V16" s="95">
        <v>14</v>
      </c>
      <c r="W16" s="95">
        <v>32</v>
      </c>
      <c r="X16" s="95">
        <v>112</v>
      </c>
      <c r="Y16" s="344">
        <v>75</v>
      </c>
      <c r="Z16" s="346">
        <v>124</v>
      </c>
      <c r="AA16" s="121">
        <v>5537</v>
      </c>
      <c r="AB16" s="94">
        <v>306</v>
      </c>
      <c r="AC16" s="94">
        <v>91</v>
      </c>
      <c r="AD16" s="94">
        <v>248</v>
      </c>
    </row>
    <row r="17" spans="2:30" s="348" customFormat="1" ht="15" customHeight="1">
      <c r="B17" s="348" t="s">
        <v>276</v>
      </c>
      <c r="C17" s="340"/>
      <c r="D17" s="341">
        <v>13985</v>
      </c>
      <c r="E17" s="342">
        <v>10088</v>
      </c>
      <c r="F17" s="343">
        <v>9340</v>
      </c>
      <c r="G17" s="95">
        <v>1357</v>
      </c>
      <c r="H17" s="95">
        <v>6812</v>
      </c>
      <c r="I17" s="95">
        <v>65</v>
      </c>
      <c r="J17" s="344">
        <v>1106</v>
      </c>
      <c r="K17" s="95">
        <v>748</v>
      </c>
      <c r="L17" s="95">
        <v>6</v>
      </c>
      <c r="M17" s="95">
        <v>42</v>
      </c>
      <c r="N17" s="95">
        <v>137</v>
      </c>
      <c r="O17" s="95"/>
      <c r="P17" s="95"/>
      <c r="Q17" s="95" t="s">
        <v>276</v>
      </c>
      <c r="R17" s="121"/>
      <c r="S17" s="95">
        <v>328</v>
      </c>
      <c r="T17" s="95">
        <v>7</v>
      </c>
      <c r="U17" s="95">
        <v>29</v>
      </c>
      <c r="V17" s="95">
        <v>8</v>
      </c>
      <c r="W17" s="95">
        <v>48</v>
      </c>
      <c r="X17" s="95">
        <v>56</v>
      </c>
      <c r="Y17" s="344">
        <v>87</v>
      </c>
      <c r="Z17" s="346">
        <v>59</v>
      </c>
      <c r="AA17" s="121">
        <v>3838</v>
      </c>
      <c r="AB17" s="95">
        <v>595</v>
      </c>
      <c r="AC17" s="95">
        <v>47</v>
      </c>
      <c r="AD17" s="95">
        <v>130</v>
      </c>
    </row>
    <row r="18" spans="1:30" s="347" customFormat="1" ht="15" customHeight="1">
      <c r="A18" s="349"/>
      <c r="B18" s="349" t="s">
        <v>277</v>
      </c>
      <c r="C18" s="340"/>
      <c r="D18" s="341">
        <v>13425</v>
      </c>
      <c r="E18" s="342">
        <v>10272</v>
      </c>
      <c r="F18" s="343">
        <v>9163</v>
      </c>
      <c r="G18" s="95">
        <v>899</v>
      </c>
      <c r="H18" s="95">
        <v>6679</v>
      </c>
      <c r="I18" s="95">
        <v>104</v>
      </c>
      <c r="J18" s="344">
        <v>1481</v>
      </c>
      <c r="K18" s="95">
        <v>1109</v>
      </c>
      <c r="L18" s="95">
        <v>10</v>
      </c>
      <c r="M18" s="95">
        <v>41</v>
      </c>
      <c r="N18" s="95">
        <v>213</v>
      </c>
      <c r="O18" s="95"/>
      <c r="P18" s="350"/>
      <c r="Q18" s="350" t="s">
        <v>277</v>
      </c>
      <c r="R18" s="121"/>
      <c r="S18" s="95">
        <v>596</v>
      </c>
      <c r="T18" s="95">
        <v>2</v>
      </c>
      <c r="U18" s="95">
        <v>38</v>
      </c>
      <c r="V18" s="95">
        <v>10</v>
      </c>
      <c r="W18" s="95">
        <v>45</v>
      </c>
      <c r="X18" s="95">
        <v>26</v>
      </c>
      <c r="Y18" s="344">
        <v>128</v>
      </c>
      <c r="Z18" s="346">
        <v>50</v>
      </c>
      <c r="AA18" s="121">
        <v>3103</v>
      </c>
      <c r="AB18" s="94">
        <v>981</v>
      </c>
      <c r="AC18" s="94">
        <v>37</v>
      </c>
      <c r="AD18" s="94">
        <v>99</v>
      </c>
    </row>
    <row r="19" spans="1:30" s="347" customFormat="1" ht="15" customHeight="1">
      <c r="A19" s="348"/>
      <c r="B19" s="348" t="s">
        <v>278</v>
      </c>
      <c r="C19" s="340"/>
      <c r="D19" s="341">
        <v>13499</v>
      </c>
      <c r="E19" s="342">
        <v>10590</v>
      </c>
      <c r="F19" s="343">
        <v>8898</v>
      </c>
      <c r="G19" s="95">
        <v>969</v>
      </c>
      <c r="H19" s="95">
        <v>6234</v>
      </c>
      <c r="I19" s="95">
        <v>157</v>
      </c>
      <c r="J19" s="344">
        <v>1538</v>
      </c>
      <c r="K19" s="95">
        <v>1692</v>
      </c>
      <c r="L19" s="95">
        <v>20</v>
      </c>
      <c r="M19" s="95">
        <v>115</v>
      </c>
      <c r="N19" s="95">
        <v>260</v>
      </c>
      <c r="O19" s="95"/>
      <c r="P19" s="95"/>
      <c r="Q19" s="95" t="s">
        <v>278</v>
      </c>
      <c r="R19" s="121"/>
      <c r="S19" s="95">
        <v>974</v>
      </c>
      <c r="T19" s="95">
        <v>3</v>
      </c>
      <c r="U19" s="95">
        <v>28</v>
      </c>
      <c r="V19" s="95">
        <v>14</v>
      </c>
      <c r="W19" s="95">
        <v>69</v>
      </c>
      <c r="X19" s="95">
        <v>18</v>
      </c>
      <c r="Y19" s="344">
        <v>191</v>
      </c>
      <c r="Z19" s="346">
        <v>43</v>
      </c>
      <c r="AA19" s="121">
        <v>2866</v>
      </c>
      <c r="AB19" s="94">
        <v>1505</v>
      </c>
      <c r="AC19" s="94">
        <v>43</v>
      </c>
      <c r="AD19" s="94">
        <v>140</v>
      </c>
    </row>
    <row r="20" spans="1:30" s="347" customFormat="1" ht="15" customHeight="1">
      <c r="A20" s="348"/>
      <c r="B20" s="348" t="s">
        <v>279</v>
      </c>
      <c r="C20" s="340"/>
      <c r="D20" s="341">
        <v>15214</v>
      </c>
      <c r="E20" s="342">
        <v>11811</v>
      </c>
      <c r="F20" s="343">
        <v>9346</v>
      </c>
      <c r="G20" s="95">
        <v>1736</v>
      </c>
      <c r="H20" s="95">
        <v>5856</v>
      </c>
      <c r="I20" s="95">
        <v>233</v>
      </c>
      <c r="J20" s="344">
        <v>1521</v>
      </c>
      <c r="K20" s="95">
        <v>2465</v>
      </c>
      <c r="L20" s="95">
        <v>64</v>
      </c>
      <c r="M20" s="95">
        <v>299</v>
      </c>
      <c r="N20" s="95">
        <v>291</v>
      </c>
      <c r="O20" s="95"/>
      <c r="P20" s="95"/>
      <c r="Q20" s="95" t="s">
        <v>279</v>
      </c>
      <c r="R20" s="121"/>
      <c r="S20" s="95">
        <v>1328</v>
      </c>
      <c r="T20" s="95">
        <v>9</v>
      </c>
      <c r="U20" s="95">
        <v>77</v>
      </c>
      <c r="V20" s="95">
        <v>32</v>
      </c>
      <c r="W20" s="95">
        <v>123</v>
      </c>
      <c r="X20" s="95">
        <v>33</v>
      </c>
      <c r="Y20" s="344">
        <v>209</v>
      </c>
      <c r="Z20" s="346">
        <v>50</v>
      </c>
      <c r="AA20" s="121">
        <v>3353</v>
      </c>
      <c r="AB20" s="94">
        <v>2001</v>
      </c>
      <c r="AC20" s="94">
        <v>50</v>
      </c>
      <c r="AD20" s="94">
        <v>161</v>
      </c>
    </row>
    <row r="21" spans="1:30" s="347" customFormat="1" ht="15" customHeight="1">
      <c r="A21" s="348"/>
      <c r="B21" s="348" t="s">
        <v>280</v>
      </c>
      <c r="C21" s="340"/>
      <c r="D21" s="341">
        <v>20415</v>
      </c>
      <c r="E21" s="342">
        <v>16083</v>
      </c>
      <c r="F21" s="343">
        <v>12384</v>
      </c>
      <c r="G21" s="95">
        <v>3830</v>
      </c>
      <c r="H21" s="95">
        <v>6575</v>
      </c>
      <c r="I21" s="95">
        <v>314</v>
      </c>
      <c r="J21" s="344">
        <v>1665</v>
      </c>
      <c r="K21" s="95">
        <v>3699</v>
      </c>
      <c r="L21" s="95">
        <v>134</v>
      </c>
      <c r="M21" s="95">
        <v>720</v>
      </c>
      <c r="N21" s="95">
        <v>355</v>
      </c>
      <c r="O21" s="95"/>
      <c r="P21" s="95"/>
      <c r="Q21" s="95" t="s">
        <v>280</v>
      </c>
      <c r="R21" s="121"/>
      <c r="S21" s="95">
        <v>1591</v>
      </c>
      <c r="T21" s="95">
        <v>27</v>
      </c>
      <c r="U21" s="95">
        <v>145</v>
      </c>
      <c r="V21" s="95">
        <v>84</v>
      </c>
      <c r="W21" s="95">
        <v>269</v>
      </c>
      <c r="X21" s="95">
        <v>69</v>
      </c>
      <c r="Y21" s="344">
        <v>305</v>
      </c>
      <c r="Z21" s="346">
        <v>79</v>
      </c>
      <c r="AA21" s="121">
        <v>4253</v>
      </c>
      <c r="AB21" s="94">
        <v>2638</v>
      </c>
      <c r="AC21" s="94">
        <v>70</v>
      </c>
      <c r="AD21" s="94">
        <v>107</v>
      </c>
    </row>
    <row r="22" spans="1:30" s="347" customFormat="1" ht="15" customHeight="1">
      <c r="A22" s="348"/>
      <c r="B22" s="348" t="s">
        <v>281</v>
      </c>
      <c r="C22" s="340"/>
      <c r="D22" s="341">
        <v>15944</v>
      </c>
      <c r="E22" s="342">
        <v>12878</v>
      </c>
      <c r="F22" s="343">
        <v>10005</v>
      </c>
      <c r="G22" s="95">
        <v>4720</v>
      </c>
      <c r="H22" s="95">
        <v>4064</v>
      </c>
      <c r="I22" s="95">
        <v>219</v>
      </c>
      <c r="J22" s="344">
        <v>1002</v>
      </c>
      <c r="K22" s="95">
        <v>2873</v>
      </c>
      <c r="L22" s="95">
        <v>126</v>
      </c>
      <c r="M22" s="95">
        <v>715</v>
      </c>
      <c r="N22" s="95">
        <v>469</v>
      </c>
      <c r="O22" s="95"/>
      <c r="P22" s="95"/>
      <c r="Q22" s="95" t="s">
        <v>281</v>
      </c>
      <c r="R22" s="121"/>
      <c r="S22" s="95">
        <v>783</v>
      </c>
      <c r="T22" s="95">
        <v>30</v>
      </c>
      <c r="U22" s="95">
        <v>191</v>
      </c>
      <c r="V22" s="95">
        <v>56</v>
      </c>
      <c r="W22" s="95">
        <v>252</v>
      </c>
      <c r="X22" s="95">
        <v>46</v>
      </c>
      <c r="Y22" s="344">
        <v>205</v>
      </c>
      <c r="Z22" s="346">
        <v>58</v>
      </c>
      <c r="AA22" s="121">
        <v>3008</v>
      </c>
      <c r="AB22" s="94">
        <v>1870</v>
      </c>
      <c r="AC22" s="94">
        <v>46</v>
      </c>
      <c r="AD22" s="94">
        <v>25</v>
      </c>
    </row>
    <row r="23" spans="1:30" s="347" customFormat="1" ht="15" customHeight="1">
      <c r="A23" s="348"/>
      <c r="B23" s="348" t="s">
        <v>282</v>
      </c>
      <c r="C23" s="340"/>
      <c r="D23" s="341">
        <v>12519</v>
      </c>
      <c r="E23" s="342">
        <v>9642</v>
      </c>
      <c r="F23" s="343">
        <v>7658</v>
      </c>
      <c r="G23" s="95">
        <v>4376</v>
      </c>
      <c r="H23" s="95">
        <v>2478</v>
      </c>
      <c r="I23" s="95">
        <v>174</v>
      </c>
      <c r="J23" s="344">
        <v>630</v>
      </c>
      <c r="K23" s="95">
        <v>1984</v>
      </c>
      <c r="L23" s="95">
        <v>89</v>
      </c>
      <c r="M23" s="95">
        <v>442</v>
      </c>
      <c r="N23" s="95">
        <v>520</v>
      </c>
      <c r="O23" s="95"/>
      <c r="P23" s="95"/>
      <c r="Q23" s="95" t="s">
        <v>282</v>
      </c>
      <c r="R23" s="121"/>
      <c r="S23" s="95">
        <v>324</v>
      </c>
      <c r="T23" s="95">
        <v>41</v>
      </c>
      <c r="U23" s="95">
        <v>176</v>
      </c>
      <c r="V23" s="95">
        <v>27</v>
      </c>
      <c r="W23" s="95">
        <v>175</v>
      </c>
      <c r="X23" s="95">
        <v>54</v>
      </c>
      <c r="Y23" s="344">
        <v>136</v>
      </c>
      <c r="Z23" s="346">
        <v>34</v>
      </c>
      <c r="AA23" s="121">
        <v>2843</v>
      </c>
      <c r="AB23" s="94">
        <v>1305</v>
      </c>
      <c r="AC23" s="94">
        <v>71</v>
      </c>
      <c r="AD23" s="94">
        <v>18</v>
      </c>
    </row>
    <row r="24" spans="2:30" s="348" customFormat="1" ht="15" customHeight="1">
      <c r="B24" s="348" t="s">
        <v>283</v>
      </c>
      <c r="C24" s="340"/>
      <c r="D24" s="341">
        <v>11634</v>
      </c>
      <c r="E24" s="342">
        <v>8532</v>
      </c>
      <c r="F24" s="343">
        <v>6725</v>
      </c>
      <c r="G24" s="95">
        <v>4544</v>
      </c>
      <c r="H24" s="95">
        <v>1551</v>
      </c>
      <c r="I24" s="95">
        <v>143</v>
      </c>
      <c r="J24" s="344">
        <v>487</v>
      </c>
      <c r="K24" s="95">
        <v>1807</v>
      </c>
      <c r="L24" s="95">
        <v>85</v>
      </c>
      <c r="M24" s="95">
        <v>179</v>
      </c>
      <c r="N24" s="95">
        <v>745</v>
      </c>
      <c r="O24" s="95"/>
      <c r="P24" s="95"/>
      <c r="Q24" s="95" t="s">
        <v>283</v>
      </c>
      <c r="R24" s="121"/>
      <c r="S24" s="95">
        <v>227</v>
      </c>
      <c r="T24" s="95">
        <v>57</v>
      </c>
      <c r="U24" s="95">
        <v>195</v>
      </c>
      <c r="V24" s="95">
        <v>15</v>
      </c>
      <c r="W24" s="95">
        <v>97</v>
      </c>
      <c r="X24" s="95">
        <v>44</v>
      </c>
      <c r="Y24" s="344">
        <v>163</v>
      </c>
      <c r="Z24" s="346">
        <v>22</v>
      </c>
      <c r="AA24" s="121">
        <v>3080</v>
      </c>
      <c r="AB24" s="95">
        <v>1379</v>
      </c>
      <c r="AC24" s="95">
        <v>42</v>
      </c>
      <c r="AD24" s="95">
        <v>10</v>
      </c>
    </row>
    <row r="25" spans="1:30" s="347" customFormat="1" ht="15" customHeight="1">
      <c r="A25" s="348"/>
      <c r="B25" s="348" t="s">
        <v>284</v>
      </c>
      <c r="C25" s="340"/>
      <c r="D25" s="341">
        <v>9410</v>
      </c>
      <c r="E25" s="342">
        <v>6323</v>
      </c>
      <c r="F25" s="343">
        <v>4711</v>
      </c>
      <c r="G25" s="95">
        <v>3399</v>
      </c>
      <c r="H25" s="95">
        <v>812</v>
      </c>
      <c r="I25" s="95">
        <v>122</v>
      </c>
      <c r="J25" s="344">
        <v>378</v>
      </c>
      <c r="K25" s="95">
        <v>1612</v>
      </c>
      <c r="L25" s="95">
        <v>115</v>
      </c>
      <c r="M25" s="95">
        <v>75</v>
      </c>
      <c r="N25" s="95">
        <v>722</v>
      </c>
      <c r="O25" s="95"/>
      <c r="P25" s="95"/>
      <c r="Q25" s="95" t="s">
        <v>284</v>
      </c>
      <c r="R25" s="121"/>
      <c r="S25" s="95">
        <v>211</v>
      </c>
      <c r="T25" s="95">
        <v>61</v>
      </c>
      <c r="U25" s="95">
        <v>178</v>
      </c>
      <c r="V25" s="95">
        <v>19</v>
      </c>
      <c r="W25" s="95">
        <v>40</v>
      </c>
      <c r="X25" s="95">
        <v>37</v>
      </c>
      <c r="Y25" s="344">
        <v>154</v>
      </c>
      <c r="Z25" s="346">
        <v>15</v>
      </c>
      <c r="AA25" s="121">
        <v>3072</v>
      </c>
      <c r="AB25" s="94">
        <v>1257</v>
      </c>
      <c r="AC25" s="94">
        <v>45</v>
      </c>
      <c r="AD25" s="94">
        <v>3</v>
      </c>
    </row>
    <row r="26" spans="1:30" s="347" customFormat="1" ht="15" customHeight="1">
      <c r="A26" s="348"/>
      <c r="B26" s="348" t="s">
        <v>285</v>
      </c>
      <c r="C26" s="340"/>
      <c r="D26" s="341">
        <v>5432</v>
      </c>
      <c r="E26" s="342">
        <v>3385</v>
      </c>
      <c r="F26" s="343">
        <v>2327</v>
      </c>
      <c r="G26" s="95">
        <v>1606</v>
      </c>
      <c r="H26" s="95">
        <v>359</v>
      </c>
      <c r="I26" s="95">
        <v>74</v>
      </c>
      <c r="J26" s="344">
        <v>288</v>
      </c>
      <c r="K26" s="95">
        <v>1058</v>
      </c>
      <c r="L26" s="95">
        <v>133</v>
      </c>
      <c r="M26" s="95">
        <v>81</v>
      </c>
      <c r="N26" s="95">
        <v>353</v>
      </c>
      <c r="O26" s="95"/>
      <c r="P26" s="95"/>
      <c r="Q26" s="95" t="s">
        <v>285</v>
      </c>
      <c r="R26" s="121"/>
      <c r="S26" s="95">
        <v>159</v>
      </c>
      <c r="T26" s="95">
        <v>30</v>
      </c>
      <c r="U26" s="95">
        <v>86</v>
      </c>
      <c r="V26" s="95">
        <v>32</v>
      </c>
      <c r="W26" s="95">
        <v>18</v>
      </c>
      <c r="X26" s="95">
        <v>26</v>
      </c>
      <c r="Y26" s="344">
        <v>140</v>
      </c>
      <c r="Z26" s="346">
        <v>3</v>
      </c>
      <c r="AA26" s="121">
        <v>2044</v>
      </c>
      <c r="AB26" s="94">
        <v>734</v>
      </c>
      <c r="AC26" s="94">
        <v>42</v>
      </c>
      <c r="AD26" s="94">
        <v>1</v>
      </c>
    </row>
    <row r="27" spans="1:30" s="347" customFormat="1" ht="15" customHeight="1">
      <c r="A27" s="348"/>
      <c r="B27" s="348" t="s">
        <v>188</v>
      </c>
      <c r="C27" s="340"/>
      <c r="D27" s="341">
        <v>3231</v>
      </c>
      <c r="E27" s="342">
        <v>1926</v>
      </c>
      <c r="F27" s="343">
        <v>1224</v>
      </c>
      <c r="G27" s="95">
        <v>764</v>
      </c>
      <c r="H27" s="95">
        <v>160</v>
      </c>
      <c r="I27" s="95">
        <v>82</v>
      </c>
      <c r="J27" s="344">
        <v>218</v>
      </c>
      <c r="K27" s="95">
        <v>702</v>
      </c>
      <c r="L27" s="95">
        <v>77</v>
      </c>
      <c r="M27" s="95">
        <v>111</v>
      </c>
      <c r="N27" s="95">
        <v>147</v>
      </c>
      <c r="O27" s="95"/>
      <c r="P27" s="95"/>
      <c r="Q27" s="95" t="s">
        <v>188</v>
      </c>
      <c r="R27" s="121"/>
      <c r="S27" s="95">
        <v>154</v>
      </c>
      <c r="T27" s="95">
        <v>22</v>
      </c>
      <c r="U27" s="95">
        <v>41</v>
      </c>
      <c r="V27" s="95">
        <v>33</v>
      </c>
      <c r="W27" s="95">
        <v>18</v>
      </c>
      <c r="X27" s="95">
        <v>6</v>
      </c>
      <c r="Y27" s="344">
        <v>93</v>
      </c>
      <c r="Z27" s="346">
        <v>4</v>
      </c>
      <c r="AA27" s="121">
        <v>1301</v>
      </c>
      <c r="AB27" s="94">
        <v>451</v>
      </c>
      <c r="AC27" s="94">
        <v>30</v>
      </c>
      <c r="AD27" s="94">
        <v>0</v>
      </c>
    </row>
    <row r="28" spans="1:30" s="347" customFormat="1" ht="15" customHeight="1">
      <c r="A28" s="348"/>
      <c r="B28" s="348"/>
      <c r="C28" s="340"/>
      <c r="D28" s="341"/>
      <c r="E28" s="342"/>
      <c r="F28" s="343"/>
      <c r="G28" s="95"/>
      <c r="H28" s="95"/>
      <c r="I28" s="95"/>
      <c r="J28" s="344"/>
      <c r="K28" s="95"/>
      <c r="L28" s="95"/>
      <c r="M28" s="95"/>
      <c r="N28" s="95"/>
      <c r="O28" s="95"/>
      <c r="P28" s="95"/>
      <c r="Q28" s="95"/>
      <c r="R28" s="121"/>
      <c r="S28" s="95"/>
      <c r="T28" s="95"/>
      <c r="U28" s="95"/>
      <c r="V28" s="95"/>
      <c r="W28" s="95"/>
      <c r="X28" s="95"/>
      <c r="Y28" s="344"/>
      <c r="Z28" s="346"/>
      <c r="AA28" s="121"/>
      <c r="AB28" s="94"/>
      <c r="AC28" s="94"/>
      <c r="AD28" s="94"/>
    </row>
    <row r="29" spans="1:30" s="351" customFormat="1" ht="15" customHeight="1">
      <c r="A29" s="351" t="s">
        <v>286</v>
      </c>
      <c r="C29" s="352"/>
      <c r="D29" s="341"/>
      <c r="E29" s="342"/>
      <c r="F29" s="343"/>
      <c r="G29" s="95"/>
      <c r="H29" s="95"/>
      <c r="I29" s="95"/>
      <c r="J29" s="344"/>
      <c r="K29" s="95"/>
      <c r="L29" s="95"/>
      <c r="M29" s="95"/>
      <c r="N29" s="95"/>
      <c r="O29" s="95"/>
      <c r="P29" s="95" t="s">
        <v>286</v>
      </c>
      <c r="Q29" s="95"/>
      <c r="R29" s="121"/>
      <c r="S29" s="95"/>
      <c r="T29" s="95"/>
      <c r="U29" s="95"/>
      <c r="V29" s="95"/>
      <c r="W29" s="95"/>
      <c r="X29" s="95"/>
      <c r="Y29" s="344"/>
      <c r="Z29" s="346"/>
      <c r="AA29" s="121"/>
      <c r="AB29" s="95"/>
      <c r="AC29" s="95"/>
      <c r="AD29" s="95"/>
    </row>
    <row r="30" spans="1:30" s="93" customFormat="1" ht="15" customHeight="1">
      <c r="A30" s="173"/>
      <c r="B30" s="173" t="s">
        <v>287</v>
      </c>
      <c r="C30" s="119"/>
      <c r="D30" s="341">
        <v>42226</v>
      </c>
      <c r="E30" s="342">
        <v>29808</v>
      </c>
      <c r="F30" s="343">
        <v>22645</v>
      </c>
      <c r="G30" s="95">
        <v>14689</v>
      </c>
      <c r="H30" s="95">
        <v>5360</v>
      </c>
      <c r="I30" s="95">
        <v>595</v>
      </c>
      <c r="J30" s="344">
        <v>2001</v>
      </c>
      <c r="K30" s="95">
        <v>7163</v>
      </c>
      <c r="L30" s="95">
        <v>499</v>
      </c>
      <c r="M30" s="95">
        <v>888</v>
      </c>
      <c r="N30" s="95">
        <v>2487</v>
      </c>
      <c r="O30" s="95"/>
      <c r="P30" s="95"/>
      <c r="Q30" s="95" t="s">
        <v>287</v>
      </c>
      <c r="R30" s="121"/>
      <c r="S30" s="95">
        <v>1075</v>
      </c>
      <c r="T30" s="95">
        <v>211</v>
      </c>
      <c r="U30" s="95">
        <v>676</v>
      </c>
      <c r="V30" s="95">
        <v>126</v>
      </c>
      <c r="W30" s="95">
        <v>348</v>
      </c>
      <c r="X30" s="95">
        <v>167</v>
      </c>
      <c r="Y30" s="344">
        <v>686</v>
      </c>
      <c r="Z30" s="346">
        <v>78</v>
      </c>
      <c r="AA30" s="121">
        <v>12340</v>
      </c>
      <c r="AB30" s="94">
        <v>5126</v>
      </c>
      <c r="AC30" s="94">
        <v>230</v>
      </c>
      <c r="AD30" s="94">
        <v>32</v>
      </c>
    </row>
    <row r="31" spans="1:30" s="93" customFormat="1" ht="15" customHeight="1">
      <c r="A31" s="353"/>
      <c r="B31" s="353" t="s">
        <v>288</v>
      </c>
      <c r="C31" s="119"/>
      <c r="D31" s="341">
        <v>24153</v>
      </c>
      <c r="E31" s="342">
        <v>18174</v>
      </c>
      <c r="F31" s="343">
        <v>14383</v>
      </c>
      <c r="G31" s="95">
        <v>8920</v>
      </c>
      <c r="H31" s="95">
        <v>4029</v>
      </c>
      <c r="I31" s="95">
        <v>317</v>
      </c>
      <c r="J31" s="344">
        <v>1117</v>
      </c>
      <c r="K31" s="95">
        <v>3791</v>
      </c>
      <c r="L31" s="95">
        <v>174</v>
      </c>
      <c r="M31" s="95">
        <v>621</v>
      </c>
      <c r="N31" s="95">
        <v>1265</v>
      </c>
      <c r="O31" s="95"/>
      <c r="P31" s="354"/>
      <c r="Q31" s="354" t="s">
        <v>288</v>
      </c>
      <c r="R31" s="121"/>
      <c r="S31" s="95">
        <v>551</v>
      </c>
      <c r="T31" s="95">
        <v>98</v>
      </c>
      <c r="U31" s="95">
        <v>371</v>
      </c>
      <c r="V31" s="95">
        <v>42</v>
      </c>
      <c r="W31" s="95">
        <v>272</v>
      </c>
      <c r="X31" s="95">
        <v>98</v>
      </c>
      <c r="Y31" s="344">
        <v>299</v>
      </c>
      <c r="Z31" s="346">
        <v>56</v>
      </c>
      <c r="AA31" s="121">
        <v>5923</v>
      </c>
      <c r="AB31" s="94">
        <v>2684</v>
      </c>
      <c r="AC31" s="94">
        <v>113</v>
      </c>
      <c r="AD31" s="94">
        <v>28</v>
      </c>
    </row>
    <row r="32" spans="1:30" s="347" customFormat="1" ht="15" customHeight="1">
      <c r="A32" s="348"/>
      <c r="B32" s="348" t="s">
        <v>289</v>
      </c>
      <c r="C32" s="340"/>
      <c r="D32" s="341">
        <v>18073</v>
      </c>
      <c r="E32" s="342">
        <v>11634</v>
      </c>
      <c r="F32" s="343">
        <v>8262</v>
      </c>
      <c r="G32" s="95">
        <v>5769</v>
      </c>
      <c r="H32" s="95">
        <v>1331</v>
      </c>
      <c r="I32" s="95">
        <v>278</v>
      </c>
      <c r="J32" s="344">
        <v>884</v>
      </c>
      <c r="K32" s="95">
        <v>3372</v>
      </c>
      <c r="L32" s="95">
        <v>325</v>
      </c>
      <c r="M32" s="95">
        <v>267</v>
      </c>
      <c r="N32" s="95">
        <v>1222</v>
      </c>
      <c r="O32" s="95"/>
      <c r="P32" s="95"/>
      <c r="Q32" s="95" t="s">
        <v>289</v>
      </c>
      <c r="R32" s="121"/>
      <c r="S32" s="95">
        <v>524</v>
      </c>
      <c r="T32" s="95">
        <v>113</v>
      </c>
      <c r="U32" s="95">
        <v>305</v>
      </c>
      <c r="V32" s="95">
        <v>84</v>
      </c>
      <c r="W32" s="95">
        <v>76</v>
      </c>
      <c r="X32" s="95">
        <v>69</v>
      </c>
      <c r="Y32" s="344">
        <v>387</v>
      </c>
      <c r="Z32" s="346">
        <v>22</v>
      </c>
      <c r="AA32" s="121">
        <v>6417</v>
      </c>
      <c r="AB32" s="94">
        <v>2442</v>
      </c>
      <c r="AC32" s="94">
        <v>117</v>
      </c>
      <c r="AD32" s="94">
        <v>4</v>
      </c>
    </row>
    <row r="33" spans="1:30" s="347" customFormat="1" ht="15" customHeight="1">
      <c r="A33" s="348"/>
      <c r="B33" s="348"/>
      <c r="C33" s="340"/>
      <c r="D33" s="341"/>
      <c r="E33" s="342"/>
      <c r="F33" s="343"/>
      <c r="G33" s="95"/>
      <c r="H33" s="95"/>
      <c r="I33" s="95"/>
      <c r="J33" s="344"/>
      <c r="K33" s="95"/>
      <c r="L33" s="95"/>
      <c r="M33" s="95"/>
      <c r="N33" s="95"/>
      <c r="O33" s="95"/>
      <c r="P33" s="95"/>
      <c r="Q33" s="95"/>
      <c r="R33" s="121"/>
      <c r="S33" s="95"/>
      <c r="T33" s="95"/>
      <c r="U33" s="95"/>
      <c r="V33" s="95"/>
      <c r="W33" s="95"/>
      <c r="X33" s="95"/>
      <c r="Y33" s="344"/>
      <c r="Z33" s="346"/>
      <c r="AA33" s="121"/>
      <c r="AB33" s="94"/>
      <c r="AC33" s="94"/>
      <c r="AD33" s="94"/>
    </row>
    <row r="34" spans="1:30" s="347" customFormat="1" ht="15" customHeight="1">
      <c r="A34" s="355"/>
      <c r="B34" s="355"/>
      <c r="C34" s="356"/>
      <c r="D34" s="357"/>
      <c r="E34" s="358"/>
      <c r="F34" s="359"/>
      <c r="G34" s="126"/>
      <c r="H34" s="126"/>
      <c r="I34" s="126"/>
      <c r="J34" s="360"/>
      <c r="K34" s="126"/>
      <c r="L34" s="126"/>
      <c r="M34" s="126"/>
      <c r="N34" s="126"/>
      <c r="O34" s="95"/>
      <c r="P34" s="126"/>
      <c r="Q34" s="126"/>
      <c r="R34" s="127"/>
      <c r="S34" s="126"/>
      <c r="T34" s="126"/>
      <c r="U34" s="126"/>
      <c r="V34" s="126"/>
      <c r="W34" s="126"/>
      <c r="X34" s="126"/>
      <c r="Y34" s="360"/>
      <c r="Z34" s="361"/>
      <c r="AA34" s="127"/>
      <c r="AB34" s="126"/>
      <c r="AC34" s="126"/>
      <c r="AD34" s="126"/>
    </row>
    <row r="35" spans="2:17" ht="13.5">
      <c r="B35" s="312"/>
      <c r="D35" s="252" t="s">
        <v>815</v>
      </c>
      <c r="P35" s="315"/>
      <c r="Q35" s="316"/>
    </row>
    <row r="36" spans="1:17" ht="13.5">
      <c r="A36" s="252"/>
      <c r="B36" s="312"/>
      <c r="D36" s="252" t="s">
        <v>821</v>
      </c>
      <c r="P36" s="315"/>
      <c r="Q36" s="316"/>
    </row>
    <row r="37" spans="1:17" ht="15" customHeight="1">
      <c r="A37" s="237" t="s">
        <v>595</v>
      </c>
      <c r="B37" s="317"/>
      <c r="P37" s="318"/>
      <c r="Q37" s="319"/>
    </row>
    <row r="38" spans="1:30" ht="15" customHeight="1">
      <c r="A38" s="1093" t="s">
        <v>825</v>
      </c>
      <c r="B38" s="1053"/>
      <c r="C38" s="1054"/>
      <c r="D38" s="1094" t="s">
        <v>38</v>
      </c>
      <c r="E38" s="1097" t="s">
        <v>237</v>
      </c>
      <c r="F38" s="1087"/>
      <c r="G38" s="1087"/>
      <c r="H38" s="1087"/>
      <c r="I38" s="1087"/>
      <c r="J38" s="1087"/>
      <c r="K38" s="1087"/>
      <c r="L38" s="1087"/>
      <c r="M38" s="1087"/>
      <c r="N38" s="1087"/>
      <c r="O38" s="320"/>
      <c r="P38" s="1093" t="s">
        <v>825</v>
      </c>
      <c r="Q38" s="1053"/>
      <c r="R38" s="1054"/>
      <c r="S38" s="1087" t="s">
        <v>238</v>
      </c>
      <c r="T38" s="1087"/>
      <c r="U38" s="1087"/>
      <c r="V38" s="1087"/>
      <c r="W38" s="1087"/>
      <c r="X38" s="1087"/>
      <c r="Y38" s="1088"/>
      <c r="Z38" s="1089" t="s">
        <v>239</v>
      </c>
      <c r="AA38" s="1079" t="s">
        <v>240</v>
      </c>
      <c r="AB38" s="1082" t="s">
        <v>261</v>
      </c>
      <c r="AC38" s="1082"/>
      <c r="AD38" s="1082"/>
    </row>
    <row r="39" spans="1:30" ht="15" customHeight="1">
      <c r="A39" s="1055"/>
      <c r="B39" s="1055"/>
      <c r="C39" s="1056"/>
      <c r="D39" s="1095"/>
      <c r="E39" s="1098" t="s">
        <v>38</v>
      </c>
      <c r="F39" s="1090" t="s">
        <v>241</v>
      </c>
      <c r="G39" s="1091"/>
      <c r="H39" s="1091"/>
      <c r="I39" s="1091"/>
      <c r="J39" s="1092"/>
      <c r="K39" s="1090" t="s">
        <v>242</v>
      </c>
      <c r="L39" s="1091"/>
      <c r="M39" s="1091"/>
      <c r="N39" s="1091"/>
      <c r="O39" s="320"/>
      <c r="P39" s="1055"/>
      <c r="Q39" s="1055"/>
      <c r="R39" s="1056"/>
      <c r="S39" s="1090" t="s">
        <v>242</v>
      </c>
      <c r="T39" s="1091"/>
      <c r="U39" s="1091"/>
      <c r="V39" s="1091"/>
      <c r="W39" s="1091"/>
      <c r="X39" s="1091"/>
      <c r="Y39" s="1092"/>
      <c r="Z39" s="1070"/>
      <c r="AA39" s="1080"/>
      <c r="AB39" s="1083"/>
      <c r="AC39" s="1083"/>
      <c r="AD39" s="1083"/>
    </row>
    <row r="40" spans="1:30" ht="15" customHeight="1">
      <c r="A40" s="1055"/>
      <c r="B40" s="1055"/>
      <c r="C40" s="1056"/>
      <c r="D40" s="1095"/>
      <c r="E40" s="1099"/>
      <c r="F40" s="1101" t="s">
        <v>38</v>
      </c>
      <c r="G40" s="1069" t="s">
        <v>263</v>
      </c>
      <c r="H40" s="1069" t="s">
        <v>264</v>
      </c>
      <c r="I40" s="1069" t="s">
        <v>265</v>
      </c>
      <c r="J40" s="1069" t="s">
        <v>266</v>
      </c>
      <c r="K40" s="1084" t="s">
        <v>38</v>
      </c>
      <c r="L40" s="1069" t="s">
        <v>267</v>
      </c>
      <c r="M40" s="1069" t="s">
        <v>268</v>
      </c>
      <c r="N40" s="1072" t="s">
        <v>739</v>
      </c>
      <c r="O40" s="322"/>
      <c r="P40" s="1055"/>
      <c r="Q40" s="1055"/>
      <c r="R40" s="1056"/>
      <c r="S40" s="1069" t="s">
        <v>740</v>
      </c>
      <c r="T40" s="1069" t="s">
        <v>741</v>
      </c>
      <c r="U40" s="1069" t="s">
        <v>742</v>
      </c>
      <c r="V40" s="1069" t="s">
        <v>743</v>
      </c>
      <c r="W40" s="1069" t="s">
        <v>744</v>
      </c>
      <c r="X40" s="1069" t="s">
        <v>745</v>
      </c>
      <c r="Y40" s="1069" t="s">
        <v>746</v>
      </c>
      <c r="Z40" s="1070"/>
      <c r="AA40" s="1080"/>
      <c r="AB40" s="1066" t="s">
        <v>262</v>
      </c>
      <c r="AC40" s="1069" t="s">
        <v>269</v>
      </c>
      <c r="AD40" s="1072" t="s">
        <v>270</v>
      </c>
    </row>
    <row r="41" spans="1:30" s="262" customFormat="1" ht="15" customHeight="1">
      <c r="A41" s="1055"/>
      <c r="B41" s="1055"/>
      <c r="C41" s="1056"/>
      <c r="D41" s="1095"/>
      <c r="E41" s="1099"/>
      <c r="F41" s="1075"/>
      <c r="G41" s="1075"/>
      <c r="H41" s="1075"/>
      <c r="I41" s="1075"/>
      <c r="J41" s="1075"/>
      <c r="K41" s="1085"/>
      <c r="L41" s="1075"/>
      <c r="M41" s="1075"/>
      <c r="N41" s="1077"/>
      <c r="O41" s="321"/>
      <c r="P41" s="1055"/>
      <c r="Q41" s="1055"/>
      <c r="R41" s="1056"/>
      <c r="S41" s="1075"/>
      <c r="T41" s="1075"/>
      <c r="U41" s="1075"/>
      <c r="V41" s="1075"/>
      <c r="W41" s="1075"/>
      <c r="X41" s="1075"/>
      <c r="Y41" s="1075"/>
      <c r="Z41" s="1070"/>
      <c r="AA41" s="1080"/>
      <c r="AB41" s="1067"/>
      <c r="AC41" s="1070"/>
      <c r="AD41" s="1073"/>
    </row>
    <row r="42" spans="1:30" s="262" customFormat="1" ht="15" customHeight="1">
      <c r="A42" s="1055"/>
      <c r="B42" s="1055"/>
      <c r="C42" s="1056"/>
      <c r="D42" s="1095"/>
      <c r="E42" s="1099"/>
      <c r="F42" s="1075"/>
      <c r="G42" s="1075"/>
      <c r="H42" s="1075"/>
      <c r="I42" s="1075"/>
      <c r="J42" s="1075"/>
      <c r="K42" s="1085"/>
      <c r="L42" s="1075"/>
      <c r="M42" s="1075"/>
      <c r="N42" s="1077"/>
      <c r="O42" s="321"/>
      <c r="P42" s="1055"/>
      <c r="Q42" s="1055"/>
      <c r="R42" s="1056"/>
      <c r="S42" s="1075"/>
      <c r="T42" s="1075"/>
      <c r="U42" s="1075"/>
      <c r="V42" s="1075"/>
      <c r="W42" s="1075"/>
      <c r="X42" s="1075"/>
      <c r="Y42" s="1075"/>
      <c r="Z42" s="1070"/>
      <c r="AA42" s="1080"/>
      <c r="AB42" s="1067"/>
      <c r="AC42" s="1070"/>
      <c r="AD42" s="1073"/>
    </row>
    <row r="43" spans="1:30" s="262" customFormat="1" ht="15" customHeight="1">
      <c r="A43" s="1057"/>
      <c r="B43" s="1057"/>
      <c r="C43" s="1058"/>
      <c r="D43" s="1096"/>
      <c r="E43" s="1100"/>
      <c r="F43" s="1076"/>
      <c r="G43" s="1076"/>
      <c r="H43" s="1076"/>
      <c r="I43" s="1076"/>
      <c r="J43" s="1076"/>
      <c r="K43" s="1086"/>
      <c r="L43" s="1076"/>
      <c r="M43" s="1076"/>
      <c r="N43" s="1078"/>
      <c r="O43" s="321"/>
      <c r="P43" s="1057"/>
      <c r="Q43" s="1057"/>
      <c r="R43" s="1058"/>
      <c r="S43" s="1076"/>
      <c r="T43" s="1076"/>
      <c r="U43" s="1076"/>
      <c r="V43" s="1076"/>
      <c r="W43" s="1076"/>
      <c r="X43" s="1076"/>
      <c r="Y43" s="1076"/>
      <c r="Z43" s="1071"/>
      <c r="AA43" s="1081"/>
      <c r="AB43" s="1068"/>
      <c r="AC43" s="1071"/>
      <c r="AD43" s="1074"/>
    </row>
    <row r="44" spans="1:30" s="347" customFormat="1" ht="15" customHeight="1">
      <c r="A44" s="348"/>
      <c r="B44" s="348"/>
      <c r="C44" s="340"/>
      <c r="D44" s="341"/>
      <c r="E44" s="342"/>
      <c r="F44" s="343"/>
      <c r="G44" s="95"/>
      <c r="H44" s="95"/>
      <c r="I44" s="95"/>
      <c r="J44" s="344"/>
      <c r="K44" s="95"/>
      <c r="L44" s="95"/>
      <c r="M44" s="95"/>
      <c r="N44" s="95"/>
      <c r="O44" s="95"/>
      <c r="P44" s="95"/>
      <c r="Q44" s="95"/>
      <c r="R44" s="121"/>
      <c r="S44" s="95"/>
      <c r="T44" s="95"/>
      <c r="U44" s="95"/>
      <c r="V44" s="95"/>
      <c r="W44" s="95"/>
      <c r="X44" s="95"/>
      <c r="Y44" s="344"/>
      <c r="Z44" s="346"/>
      <c r="AA44" s="121"/>
      <c r="AB44" s="94"/>
      <c r="AC44" s="94"/>
      <c r="AD44" s="94"/>
    </row>
    <row r="45" spans="1:30" s="338" customFormat="1" ht="15" customHeight="1">
      <c r="A45" s="362" t="s">
        <v>259</v>
      </c>
      <c r="B45" s="362"/>
      <c r="C45" s="331"/>
      <c r="D45" s="332">
        <v>440579</v>
      </c>
      <c r="E45" s="333">
        <v>375611</v>
      </c>
      <c r="F45" s="334">
        <v>280461</v>
      </c>
      <c r="G45" s="116">
        <v>64242</v>
      </c>
      <c r="H45" s="116">
        <v>184565</v>
      </c>
      <c r="I45" s="116">
        <v>4091</v>
      </c>
      <c r="J45" s="335">
        <v>27563</v>
      </c>
      <c r="K45" s="116">
        <v>95150</v>
      </c>
      <c r="L45" s="116">
        <v>3456</v>
      </c>
      <c r="M45" s="116">
        <v>8600</v>
      </c>
      <c r="N45" s="116">
        <v>25307</v>
      </c>
      <c r="O45" s="116"/>
      <c r="P45" s="116" t="s">
        <v>259</v>
      </c>
      <c r="Q45" s="116"/>
      <c r="R45" s="117"/>
      <c r="S45" s="116">
        <v>32534</v>
      </c>
      <c r="T45" s="116">
        <v>1000</v>
      </c>
      <c r="U45" s="116">
        <v>5727</v>
      </c>
      <c r="V45" s="116">
        <v>1812</v>
      </c>
      <c r="W45" s="116">
        <v>8101</v>
      </c>
      <c r="X45" s="116">
        <v>2047</v>
      </c>
      <c r="Y45" s="335">
        <v>6566</v>
      </c>
      <c r="Z45" s="337">
        <v>1745</v>
      </c>
      <c r="AA45" s="117">
        <v>63223</v>
      </c>
      <c r="AB45" s="172">
        <v>77487</v>
      </c>
      <c r="AC45" s="172">
        <v>979</v>
      </c>
      <c r="AD45" s="172">
        <v>2231</v>
      </c>
    </row>
    <row r="46" spans="1:30" s="347" customFormat="1" ht="15" customHeight="1">
      <c r="A46" s="348"/>
      <c r="B46" s="348" t="s">
        <v>290</v>
      </c>
      <c r="C46" s="340"/>
      <c r="D46" s="341">
        <v>2</v>
      </c>
      <c r="E46" s="342">
        <v>0</v>
      </c>
      <c r="F46" s="343">
        <v>0</v>
      </c>
      <c r="G46" s="95">
        <v>0</v>
      </c>
      <c r="H46" s="95">
        <v>0</v>
      </c>
      <c r="I46" s="95">
        <v>0</v>
      </c>
      <c r="J46" s="344">
        <v>0</v>
      </c>
      <c r="K46" s="95">
        <v>0</v>
      </c>
      <c r="L46" s="95">
        <v>0</v>
      </c>
      <c r="M46" s="95">
        <v>0</v>
      </c>
      <c r="N46" s="95">
        <v>0</v>
      </c>
      <c r="O46" s="95"/>
      <c r="P46" s="95"/>
      <c r="Q46" s="95" t="s">
        <v>290</v>
      </c>
      <c r="R46" s="121"/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344">
        <v>0</v>
      </c>
      <c r="Z46" s="346">
        <v>0</v>
      </c>
      <c r="AA46" s="121">
        <v>2</v>
      </c>
      <c r="AB46" s="94">
        <v>0</v>
      </c>
      <c r="AC46" s="94">
        <v>0</v>
      </c>
      <c r="AD46" s="94">
        <v>0</v>
      </c>
    </row>
    <row r="47" spans="1:30" s="347" customFormat="1" ht="15" customHeight="1">
      <c r="A47" s="348"/>
      <c r="B47" s="348" t="s">
        <v>272</v>
      </c>
      <c r="C47" s="340"/>
      <c r="D47" s="341">
        <v>4230</v>
      </c>
      <c r="E47" s="342">
        <v>103</v>
      </c>
      <c r="F47" s="343">
        <v>40</v>
      </c>
      <c r="G47" s="95">
        <v>10</v>
      </c>
      <c r="H47" s="95">
        <v>17</v>
      </c>
      <c r="I47" s="95">
        <v>4</v>
      </c>
      <c r="J47" s="344">
        <v>9</v>
      </c>
      <c r="K47" s="95">
        <v>63</v>
      </c>
      <c r="L47" s="95">
        <v>0</v>
      </c>
      <c r="M47" s="95">
        <v>0</v>
      </c>
      <c r="N47" s="95">
        <v>0</v>
      </c>
      <c r="O47" s="95"/>
      <c r="P47" s="95"/>
      <c r="Q47" s="95" t="s">
        <v>272</v>
      </c>
      <c r="R47" s="121"/>
      <c r="S47" s="95">
        <v>0</v>
      </c>
      <c r="T47" s="95">
        <v>0</v>
      </c>
      <c r="U47" s="95">
        <v>0</v>
      </c>
      <c r="V47" s="95">
        <v>4</v>
      </c>
      <c r="W47" s="95">
        <v>0</v>
      </c>
      <c r="X47" s="95">
        <v>48</v>
      </c>
      <c r="Y47" s="344">
        <v>11</v>
      </c>
      <c r="Z47" s="346">
        <v>16</v>
      </c>
      <c r="AA47" s="121">
        <v>4111</v>
      </c>
      <c r="AB47" s="94">
        <v>12</v>
      </c>
      <c r="AC47" s="94">
        <v>93</v>
      </c>
      <c r="AD47" s="94">
        <v>106</v>
      </c>
    </row>
    <row r="48" spans="1:30" s="347" customFormat="1" ht="15" customHeight="1">
      <c r="A48" s="363"/>
      <c r="B48" s="363" t="s">
        <v>273</v>
      </c>
      <c r="C48" s="340"/>
      <c r="D48" s="341">
        <v>15958</v>
      </c>
      <c r="E48" s="342">
        <v>2224</v>
      </c>
      <c r="F48" s="343">
        <v>1669</v>
      </c>
      <c r="G48" s="95">
        <v>376</v>
      </c>
      <c r="H48" s="95">
        <v>1092</v>
      </c>
      <c r="I48" s="95">
        <v>15</v>
      </c>
      <c r="J48" s="344">
        <v>186</v>
      </c>
      <c r="K48" s="95">
        <v>555</v>
      </c>
      <c r="L48" s="95">
        <v>0</v>
      </c>
      <c r="M48" s="95">
        <v>0</v>
      </c>
      <c r="N48" s="95">
        <v>5</v>
      </c>
      <c r="O48" s="95"/>
      <c r="P48" s="354"/>
      <c r="Q48" s="354" t="s">
        <v>273</v>
      </c>
      <c r="R48" s="121"/>
      <c r="S48" s="95">
        <v>5</v>
      </c>
      <c r="T48" s="95">
        <v>7</v>
      </c>
      <c r="U48" s="95">
        <v>30</v>
      </c>
      <c r="V48" s="95">
        <v>0</v>
      </c>
      <c r="W48" s="95">
        <v>10</v>
      </c>
      <c r="X48" s="95">
        <v>452</v>
      </c>
      <c r="Y48" s="344">
        <v>46</v>
      </c>
      <c r="Z48" s="346">
        <v>268</v>
      </c>
      <c r="AA48" s="121">
        <v>13466</v>
      </c>
      <c r="AB48" s="94">
        <v>38</v>
      </c>
      <c r="AC48" s="94">
        <v>170</v>
      </c>
      <c r="AD48" s="94">
        <v>662</v>
      </c>
    </row>
    <row r="49" spans="1:30" s="347" customFormat="1" ht="15" customHeight="1">
      <c r="A49" s="348"/>
      <c r="B49" s="348" t="s">
        <v>274</v>
      </c>
      <c r="C49" s="340"/>
      <c r="D49" s="341">
        <v>20340</v>
      </c>
      <c r="E49" s="342">
        <v>12621</v>
      </c>
      <c r="F49" s="343">
        <v>11611</v>
      </c>
      <c r="G49" s="95">
        <v>3006</v>
      </c>
      <c r="H49" s="95">
        <v>7849</v>
      </c>
      <c r="I49" s="95">
        <v>40</v>
      </c>
      <c r="J49" s="344">
        <v>716</v>
      </c>
      <c r="K49" s="95">
        <v>1010</v>
      </c>
      <c r="L49" s="95">
        <v>4</v>
      </c>
      <c r="M49" s="95">
        <v>33</v>
      </c>
      <c r="N49" s="95">
        <v>41</v>
      </c>
      <c r="O49" s="95"/>
      <c r="P49" s="95"/>
      <c r="Q49" s="95" t="s">
        <v>274</v>
      </c>
      <c r="R49" s="121"/>
      <c r="S49" s="95">
        <v>171</v>
      </c>
      <c r="T49" s="95">
        <v>32</v>
      </c>
      <c r="U49" s="95">
        <v>41</v>
      </c>
      <c r="V49" s="95">
        <v>0</v>
      </c>
      <c r="W49" s="95">
        <v>103</v>
      </c>
      <c r="X49" s="95">
        <v>458</v>
      </c>
      <c r="Y49" s="344">
        <v>127</v>
      </c>
      <c r="Z49" s="346">
        <v>373</v>
      </c>
      <c r="AA49" s="121">
        <v>7346</v>
      </c>
      <c r="AB49" s="94">
        <v>411</v>
      </c>
      <c r="AC49" s="94">
        <v>102</v>
      </c>
      <c r="AD49" s="94">
        <v>521</v>
      </c>
    </row>
    <row r="50" spans="1:30" s="347" customFormat="1" ht="15" customHeight="1">
      <c r="A50" s="348"/>
      <c r="B50" s="348" t="s">
        <v>275</v>
      </c>
      <c r="C50" s="340"/>
      <c r="D50" s="341">
        <v>37019</v>
      </c>
      <c r="E50" s="342">
        <v>31234</v>
      </c>
      <c r="F50" s="343">
        <v>29184</v>
      </c>
      <c r="G50" s="95">
        <v>4429</v>
      </c>
      <c r="H50" s="95">
        <v>22663</v>
      </c>
      <c r="I50" s="95">
        <v>116</v>
      </c>
      <c r="J50" s="344">
        <v>1976</v>
      </c>
      <c r="K50" s="95">
        <v>2050</v>
      </c>
      <c r="L50" s="95">
        <v>16</v>
      </c>
      <c r="M50" s="95">
        <v>102</v>
      </c>
      <c r="N50" s="95">
        <v>233</v>
      </c>
      <c r="O50" s="95"/>
      <c r="P50" s="95"/>
      <c r="Q50" s="95" t="s">
        <v>275</v>
      </c>
      <c r="R50" s="121"/>
      <c r="S50" s="95">
        <v>782</v>
      </c>
      <c r="T50" s="95">
        <v>22</v>
      </c>
      <c r="U50" s="95">
        <v>132</v>
      </c>
      <c r="V50" s="95">
        <v>63</v>
      </c>
      <c r="W50" s="95">
        <v>210</v>
      </c>
      <c r="X50" s="95">
        <v>236</v>
      </c>
      <c r="Y50" s="344">
        <v>254</v>
      </c>
      <c r="Z50" s="346">
        <v>248</v>
      </c>
      <c r="AA50" s="121">
        <v>5537</v>
      </c>
      <c r="AB50" s="94">
        <v>1495</v>
      </c>
      <c r="AC50" s="94">
        <v>91</v>
      </c>
      <c r="AD50" s="94">
        <v>248</v>
      </c>
    </row>
    <row r="51" spans="1:30" s="347" customFormat="1" ht="15" customHeight="1">
      <c r="A51" s="348"/>
      <c r="B51" s="348" t="s">
        <v>276</v>
      </c>
      <c r="C51" s="340"/>
      <c r="D51" s="341">
        <v>39764</v>
      </c>
      <c r="E51" s="342">
        <v>35806</v>
      </c>
      <c r="F51" s="343">
        <v>32225</v>
      </c>
      <c r="G51" s="95">
        <v>2715</v>
      </c>
      <c r="H51" s="95">
        <v>26373</v>
      </c>
      <c r="I51" s="95">
        <v>171</v>
      </c>
      <c r="J51" s="344">
        <v>2966</v>
      </c>
      <c r="K51" s="95">
        <v>3581</v>
      </c>
      <c r="L51" s="95">
        <v>24</v>
      </c>
      <c r="M51" s="95">
        <v>126</v>
      </c>
      <c r="N51" s="95">
        <v>842</v>
      </c>
      <c r="O51" s="95"/>
      <c r="P51" s="95"/>
      <c r="Q51" s="95" t="s">
        <v>276</v>
      </c>
      <c r="R51" s="121"/>
      <c r="S51" s="95">
        <v>1655</v>
      </c>
      <c r="T51" s="95">
        <v>21</v>
      </c>
      <c r="U51" s="95">
        <v>152</v>
      </c>
      <c r="V51" s="95">
        <v>37</v>
      </c>
      <c r="W51" s="95">
        <v>302</v>
      </c>
      <c r="X51" s="95">
        <v>113</v>
      </c>
      <c r="Y51" s="344">
        <v>309</v>
      </c>
      <c r="Z51" s="346">
        <v>120</v>
      </c>
      <c r="AA51" s="121">
        <v>3838</v>
      </c>
      <c r="AB51" s="94">
        <v>3134</v>
      </c>
      <c r="AC51" s="94">
        <v>47</v>
      </c>
      <c r="AD51" s="94">
        <v>130</v>
      </c>
    </row>
    <row r="52" spans="1:30" s="347" customFormat="1" ht="15" customHeight="1">
      <c r="A52" s="348"/>
      <c r="B52" s="348" t="s">
        <v>277</v>
      </c>
      <c r="C52" s="340"/>
      <c r="D52" s="341">
        <v>41682</v>
      </c>
      <c r="E52" s="342">
        <v>38478</v>
      </c>
      <c r="F52" s="343">
        <v>32873</v>
      </c>
      <c r="G52" s="95">
        <v>1799</v>
      </c>
      <c r="H52" s="95">
        <v>26819</v>
      </c>
      <c r="I52" s="95">
        <v>277</v>
      </c>
      <c r="J52" s="344">
        <v>3978</v>
      </c>
      <c r="K52" s="95">
        <v>5605</v>
      </c>
      <c r="L52" s="95">
        <v>40</v>
      </c>
      <c r="M52" s="95">
        <v>123</v>
      </c>
      <c r="N52" s="95">
        <v>1297</v>
      </c>
      <c r="O52" s="95"/>
      <c r="P52" s="95"/>
      <c r="Q52" s="95" t="s">
        <v>277</v>
      </c>
      <c r="R52" s="121"/>
      <c r="S52" s="95">
        <v>3089</v>
      </c>
      <c r="T52" s="95">
        <v>7</v>
      </c>
      <c r="U52" s="95">
        <v>189</v>
      </c>
      <c r="V52" s="95">
        <v>41</v>
      </c>
      <c r="W52" s="95">
        <v>299</v>
      </c>
      <c r="X52" s="95">
        <v>53</v>
      </c>
      <c r="Y52" s="344">
        <v>467</v>
      </c>
      <c r="Z52" s="346">
        <v>101</v>
      </c>
      <c r="AA52" s="121">
        <v>3103</v>
      </c>
      <c r="AB52" s="94">
        <v>5196</v>
      </c>
      <c r="AC52" s="94">
        <v>37</v>
      </c>
      <c r="AD52" s="94">
        <v>99</v>
      </c>
    </row>
    <row r="53" spans="1:30" s="347" customFormat="1" ht="15" customHeight="1">
      <c r="A53" s="348"/>
      <c r="B53" s="348" t="s">
        <v>278</v>
      </c>
      <c r="C53" s="340"/>
      <c r="D53" s="341">
        <v>42200</v>
      </c>
      <c r="E53" s="342">
        <v>39247</v>
      </c>
      <c r="F53" s="343">
        <v>30954</v>
      </c>
      <c r="G53" s="95">
        <v>1939</v>
      </c>
      <c r="H53" s="95">
        <v>24709</v>
      </c>
      <c r="I53" s="95">
        <v>395</v>
      </c>
      <c r="J53" s="344">
        <v>3911</v>
      </c>
      <c r="K53" s="95">
        <v>8293</v>
      </c>
      <c r="L53" s="95">
        <v>80</v>
      </c>
      <c r="M53" s="95">
        <v>345</v>
      </c>
      <c r="N53" s="95">
        <v>1587</v>
      </c>
      <c r="O53" s="95"/>
      <c r="P53" s="95"/>
      <c r="Q53" s="95" t="s">
        <v>278</v>
      </c>
      <c r="R53" s="121"/>
      <c r="S53" s="95">
        <v>4873</v>
      </c>
      <c r="T53" s="95">
        <v>10</v>
      </c>
      <c r="U53" s="95">
        <v>145</v>
      </c>
      <c r="V53" s="95">
        <v>73</v>
      </c>
      <c r="W53" s="95">
        <v>448</v>
      </c>
      <c r="X53" s="95">
        <v>36</v>
      </c>
      <c r="Y53" s="344">
        <v>696</v>
      </c>
      <c r="Z53" s="346">
        <v>87</v>
      </c>
      <c r="AA53" s="121">
        <v>2866</v>
      </c>
      <c r="AB53" s="94">
        <v>7708</v>
      </c>
      <c r="AC53" s="94">
        <v>43</v>
      </c>
      <c r="AD53" s="94">
        <v>140</v>
      </c>
    </row>
    <row r="54" spans="1:30" s="347" customFormat="1" ht="15" customHeight="1">
      <c r="A54" s="348"/>
      <c r="B54" s="348" t="s">
        <v>279</v>
      </c>
      <c r="C54" s="340"/>
      <c r="D54" s="341">
        <v>44207</v>
      </c>
      <c r="E54" s="342">
        <v>40754</v>
      </c>
      <c r="F54" s="343">
        <v>29433</v>
      </c>
      <c r="G54" s="95">
        <v>3474</v>
      </c>
      <c r="H54" s="95">
        <v>21769</v>
      </c>
      <c r="I54" s="95">
        <v>569</v>
      </c>
      <c r="J54" s="344">
        <v>3621</v>
      </c>
      <c r="K54" s="95">
        <v>11321</v>
      </c>
      <c r="L54" s="95">
        <v>256</v>
      </c>
      <c r="M54" s="95">
        <v>897</v>
      </c>
      <c r="N54" s="95">
        <v>1685</v>
      </c>
      <c r="O54" s="95"/>
      <c r="P54" s="95"/>
      <c r="Q54" s="95" t="s">
        <v>279</v>
      </c>
      <c r="R54" s="121"/>
      <c r="S54" s="95">
        <v>6297</v>
      </c>
      <c r="T54" s="95">
        <v>28</v>
      </c>
      <c r="U54" s="95">
        <v>370</v>
      </c>
      <c r="V54" s="95">
        <v>162</v>
      </c>
      <c r="W54" s="95">
        <v>811</v>
      </c>
      <c r="X54" s="95">
        <v>69</v>
      </c>
      <c r="Y54" s="344">
        <v>746</v>
      </c>
      <c r="Z54" s="346">
        <v>100</v>
      </c>
      <c r="AA54" s="121">
        <v>3353</v>
      </c>
      <c r="AB54" s="94">
        <v>9829</v>
      </c>
      <c r="AC54" s="94">
        <v>50</v>
      </c>
      <c r="AD54" s="94">
        <v>161</v>
      </c>
    </row>
    <row r="55" spans="2:30" s="348" customFormat="1" ht="15" customHeight="1">
      <c r="B55" s="348" t="s">
        <v>280</v>
      </c>
      <c r="C55" s="340"/>
      <c r="D55" s="341">
        <v>55639</v>
      </c>
      <c r="E55" s="342">
        <v>51227</v>
      </c>
      <c r="F55" s="343">
        <v>35111</v>
      </c>
      <c r="G55" s="95">
        <v>7664</v>
      </c>
      <c r="H55" s="95">
        <v>22958</v>
      </c>
      <c r="I55" s="95">
        <v>737</v>
      </c>
      <c r="J55" s="344">
        <v>3752</v>
      </c>
      <c r="K55" s="95">
        <v>16116</v>
      </c>
      <c r="L55" s="95">
        <v>536</v>
      </c>
      <c r="M55" s="95">
        <v>2163</v>
      </c>
      <c r="N55" s="95">
        <v>1987</v>
      </c>
      <c r="O55" s="95"/>
      <c r="P55" s="95"/>
      <c r="Q55" s="95" t="s">
        <v>280</v>
      </c>
      <c r="R55" s="121"/>
      <c r="S55" s="95">
        <v>7234</v>
      </c>
      <c r="T55" s="95">
        <v>88</v>
      </c>
      <c r="U55" s="95">
        <v>703</v>
      </c>
      <c r="V55" s="95">
        <v>416</v>
      </c>
      <c r="W55" s="95">
        <v>1788</v>
      </c>
      <c r="X55" s="95">
        <v>143</v>
      </c>
      <c r="Y55" s="344">
        <v>1058</v>
      </c>
      <c r="Z55" s="346">
        <v>159</v>
      </c>
      <c r="AA55" s="121">
        <v>4253</v>
      </c>
      <c r="AB55" s="95">
        <v>12720</v>
      </c>
      <c r="AC55" s="95">
        <v>70</v>
      </c>
      <c r="AD55" s="95">
        <v>107</v>
      </c>
    </row>
    <row r="56" spans="1:30" s="93" customFormat="1" ht="15" customHeight="1">
      <c r="A56" s="173"/>
      <c r="B56" s="173" t="s">
        <v>281</v>
      </c>
      <c r="C56" s="119"/>
      <c r="D56" s="341">
        <v>41238</v>
      </c>
      <c r="E56" s="342">
        <v>38114</v>
      </c>
      <c r="F56" s="343">
        <v>25538</v>
      </c>
      <c r="G56" s="95">
        <v>9444</v>
      </c>
      <c r="H56" s="95">
        <v>13406</v>
      </c>
      <c r="I56" s="95">
        <v>485</v>
      </c>
      <c r="J56" s="344">
        <v>2203</v>
      </c>
      <c r="K56" s="95">
        <v>12576</v>
      </c>
      <c r="L56" s="95">
        <v>504</v>
      </c>
      <c r="M56" s="95">
        <v>2146</v>
      </c>
      <c r="N56" s="95">
        <v>2736</v>
      </c>
      <c r="O56" s="95"/>
      <c r="P56" s="95"/>
      <c r="Q56" s="95" t="s">
        <v>281</v>
      </c>
      <c r="R56" s="121"/>
      <c r="S56" s="95">
        <v>3449</v>
      </c>
      <c r="T56" s="95">
        <v>96</v>
      </c>
      <c r="U56" s="95">
        <v>888</v>
      </c>
      <c r="V56" s="95">
        <v>268</v>
      </c>
      <c r="W56" s="95">
        <v>1709</v>
      </c>
      <c r="X56" s="95">
        <v>93</v>
      </c>
      <c r="Y56" s="344">
        <v>687</v>
      </c>
      <c r="Z56" s="346">
        <v>116</v>
      </c>
      <c r="AA56" s="121">
        <v>3008</v>
      </c>
      <c r="AB56" s="94">
        <v>9416</v>
      </c>
      <c r="AC56" s="94">
        <v>46</v>
      </c>
      <c r="AD56" s="94">
        <v>25</v>
      </c>
    </row>
    <row r="57" spans="1:30" s="347" customFormat="1" ht="15" customHeight="1">
      <c r="A57" s="348"/>
      <c r="B57" s="348" t="s">
        <v>282</v>
      </c>
      <c r="C57" s="340"/>
      <c r="D57" s="341">
        <v>30469</v>
      </c>
      <c r="E57" s="342">
        <v>27557</v>
      </c>
      <c r="F57" s="343">
        <v>18392</v>
      </c>
      <c r="G57" s="95">
        <v>8755</v>
      </c>
      <c r="H57" s="95">
        <v>7907</v>
      </c>
      <c r="I57" s="95">
        <v>385</v>
      </c>
      <c r="J57" s="344">
        <v>1345</v>
      </c>
      <c r="K57" s="95">
        <v>9165</v>
      </c>
      <c r="L57" s="95">
        <v>356</v>
      </c>
      <c r="M57" s="95">
        <v>1327</v>
      </c>
      <c r="N57" s="95">
        <v>3185</v>
      </c>
      <c r="O57" s="95"/>
      <c r="P57" s="95"/>
      <c r="Q57" s="95" t="s">
        <v>282</v>
      </c>
      <c r="R57" s="121"/>
      <c r="S57" s="95">
        <v>1454</v>
      </c>
      <c r="T57" s="95">
        <v>136</v>
      </c>
      <c r="U57" s="95">
        <v>801</v>
      </c>
      <c r="V57" s="95">
        <v>129</v>
      </c>
      <c r="W57" s="95">
        <v>1225</v>
      </c>
      <c r="X57" s="95">
        <v>111</v>
      </c>
      <c r="Y57" s="344">
        <v>441</v>
      </c>
      <c r="Z57" s="346">
        <v>69</v>
      </c>
      <c r="AA57" s="121">
        <v>2843</v>
      </c>
      <c r="AB57" s="94">
        <v>7060</v>
      </c>
      <c r="AC57" s="94">
        <v>71</v>
      </c>
      <c r="AD57" s="94">
        <v>18</v>
      </c>
    </row>
    <row r="58" spans="1:30" s="347" customFormat="1" ht="15" customHeight="1">
      <c r="A58" s="348"/>
      <c r="B58" s="348" t="s">
        <v>283</v>
      </c>
      <c r="C58" s="340"/>
      <c r="D58" s="341">
        <v>27405</v>
      </c>
      <c r="E58" s="342">
        <v>24281</v>
      </c>
      <c r="F58" s="343">
        <v>15300</v>
      </c>
      <c r="G58" s="95">
        <v>9090</v>
      </c>
      <c r="H58" s="95">
        <v>4871</v>
      </c>
      <c r="I58" s="95">
        <v>304</v>
      </c>
      <c r="J58" s="344">
        <v>1035</v>
      </c>
      <c r="K58" s="95">
        <v>8981</v>
      </c>
      <c r="L58" s="95">
        <v>340</v>
      </c>
      <c r="M58" s="95">
        <v>537</v>
      </c>
      <c r="N58" s="95">
        <v>4539</v>
      </c>
      <c r="O58" s="95"/>
      <c r="P58" s="95"/>
      <c r="Q58" s="95" t="s">
        <v>283</v>
      </c>
      <c r="R58" s="121"/>
      <c r="S58" s="95">
        <v>1087</v>
      </c>
      <c r="T58" s="95">
        <v>180</v>
      </c>
      <c r="U58" s="95">
        <v>920</v>
      </c>
      <c r="V58" s="95">
        <v>72</v>
      </c>
      <c r="W58" s="95">
        <v>684</v>
      </c>
      <c r="X58" s="95">
        <v>90</v>
      </c>
      <c r="Y58" s="344">
        <v>532</v>
      </c>
      <c r="Z58" s="346">
        <v>44</v>
      </c>
      <c r="AA58" s="121">
        <v>3080</v>
      </c>
      <c r="AB58" s="94">
        <v>7662</v>
      </c>
      <c r="AC58" s="94">
        <v>42</v>
      </c>
      <c r="AD58" s="94">
        <v>10</v>
      </c>
    </row>
    <row r="59" spans="1:30" s="347" customFormat="1" ht="15" customHeight="1">
      <c r="A59" s="348"/>
      <c r="B59" s="348" t="s">
        <v>284</v>
      </c>
      <c r="C59" s="340"/>
      <c r="D59" s="341">
        <v>21439</v>
      </c>
      <c r="E59" s="342">
        <v>18337</v>
      </c>
      <c r="F59" s="343">
        <v>10397</v>
      </c>
      <c r="G59" s="95">
        <v>6801</v>
      </c>
      <c r="H59" s="95">
        <v>2520</v>
      </c>
      <c r="I59" s="95">
        <v>264</v>
      </c>
      <c r="J59" s="344">
        <v>812</v>
      </c>
      <c r="K59" s="95">
        <v>7940</v>
      </c>
      <c r="L59" s="95">
        <v>460</v>
      </c>
      <c r="M59" s="95">
        <v>225</v>
      </c>
      <c r="N59" s="95">
        <v>4295</v>
      </c>
      <c r="O59" s="95"/>
      <c r="P59" s="95"/>
      <c r="Q59" s="95" t="s">
        <v>284</v>
      </c>
      <c r="R59" s="121"/>
      <c r="S59" s="95">
        <v>1009</v>
      </c>
      <c r="T59" s="95">
        <v>202</v>
      </c>
      <c r="U59" s="95">
        <v>807</v>
      </c>
      <c r="V59" s="95">
        <v>117</v>
      </c>
      <c r="W59" s="95">
        <v>276</v>
      </c>
      <c r="X59" s="95">
        <v>79</v>
      </c>
      <c r="Y59" s="344">
        <v>470</v>
      </c>
      <c r="Z59" s="346">
        <v>30</v>
      </c>
      <c r="AA59" s="121">
        <v>3072</v>
      </c>
      <c r="AB59" s="94">
        <v>6795</v>
      </c>
      <c r="AC59" s="94">
        <v>45</v>
      </c>
      <c r="AD59" s="94">
        <v>3</v>
      </c>
    </row>
    <row r="60" spans="2:30" s="173" customFormat="1" ht="15" customHeight="1">
      <c r="B60" s="173" t="s">
        <v>285</v>
      </c>
      <c r="C60" s="119"/>
      <c r="D60" s="341">
        <v>11993</v>
      </c>
      <c r="E60" s="342">
        <v>9943</v>
      </c>
      <c r="F60" s="343">
        <v>5085</v>
      </c>
      <c r="G60" s="95">
        <v>3212</v>
      </c>
      <c r="H60" s="95">
        <v>1115</v>
      </c>
      <c r="I60" s="95">
        <v>158</v>
      </c>
      <c r="J60" s="344">
        <v>600</v>
      </c>
      <c r="K60" s="95">
        <v>4858</v>
      </c>
      <c r="L60" s="95">
        <v>532</v>
      </c>
      <c r="M60" s="95">
        <v>243</v>
      </c>
      <c r="N60" s="95">
        <v>2054</v>
      </c>
      <c r="O60" s="95"/>
      <c r="P60" s="95"/>
      <c r="Q60" s="95" t="s">
        <v>285</v>
      </c>
      <c r="R60" s="121"/>
      <c r="S60" s="95">
        <v>749</v>
      </c>
      <c r="T60" s="95">
        <v>96</v>
      </c>
      <c r="U60" s="95">
        <v>376</v>
      </c>
      <c r="V60" s="95">
        <v>209</v>
      </c>
      <c r="W60" s="95">
        <v>118</v>
      </c>
      <c r="X60" s="95">
        <v>54</v>
      </c>
      <c r="Y60" s="344">
        <v>427</v>
      </c>
      <c r="Z60" s="346">
        <v>6</v>
      </c>
      <c r="AA60" s="121">
        <v>2044</v>
      </c>
      <c r="AB60" s="95">
        <v>3797</v>
      </c>
      <c r="AC60" s="95">
        <v>42</v>
      </c>
      <c r="AD60" s="95">
        <v>1</v>
      </c>
    </row>
    <row r="61" spans="1:30" s="93" customFormat="1" ht="15" customHeight="1">
      <c r="A61" s="173"/>
      <c r="B61" s="173" t="s">
        <v>188</v>
      </c>
      <c r="C61" s="119"/>
      <c r="D61" s="341">
        <v>6994</v>
      </c>
      <c r="E61" s="342">
        <v>5685</v>
      </c>
      <c r="F61" s="343">
        <v>2649</v>
      </c>
      <c r="G61" s="95">
        <v>1528</v>
      </c>
      <c r="H61" s="95">
        <v>497</v>
      </c>
      <c r="I61" s="95">
        <v>171</v>
      </c>
      <c r="J61" s="344">
        <v>453</v>
      </c>
      <c r="K61" s="95">
        <v>3036</v>
      </c>
      <c r="L61" s="95">
        <v>308</v>
      </c>
      <c r="M61" s="95">
        <v>333</v>
      </c>
      <c r="N61" s="95">
        <v>821</v>
      </c>
      <c r="O61" s="95"/>
      <c r="P61" s="95"/>
      <c r="Q61" s="95" t="s">
        <v>188</v>
      </c>
      <c r="R61" s="121"/>
      <c r="S61" s="95">
        <v>680</v>
      </c>
      <c r="T61" s="95">
        <v>75</v>
      </c>
      <c r="U61" s="95">
        <v>173</v>
      </c>
      <c r="V61" s="95">
        <v>221</v>
      </c>
      <c r="W61" s="95">
        <v>118</v>
      </c>
      <c r="X61" s="95">
        <v>12</v>
      </c>
      <c r="Y61" s="344">
        <v>295</v>
      </c>
      <c r="Z61" s="346">
        <v>8</v>
      </c>
      <c r="AA61" s="121">
        <v>1301</v>
      </c>
      <c r="AB61" s="94">
        <v>2214</v>
      </c>
      <c r="AC61" s="94">
        <v>30</v>
      </c>
      <c r="AD61" s="94">
        <v>0</v>
      </c>
    </row>
    <row r="62" spans="1:30" s="93" customFormat="1" ht="15" customHeight="1">
      <c r="A62" s="173"/>
      <c r="B62" s="173"/>
      <c r="C62" s="119"/>
      <c r="D62" s="341"/>
      <c r="E62" s="342"/>
      <c r="F62" s="343"/>
      <c r="G62" s="95"/>
      <c r="H62" s="95"/>
      <c r="I62" s="95"/>
      <c r="J62" s="344"/>
      <c r="K62" s="95"/>
      <c r="L62" s="95"/>
      <c r="M62" s="95"/>
      <c r="N62" s="95"/>
      <c r="O62" s="95"/>
      <c r="P62" s="95"/>
      <c r="Q62" s="95"/>
      <c r="R62" s="121"/>
      <c r="S62" s="95"/>
      <c r="T62" s="95"/>
      <c r="U62" s="95"/>
      <c r="V62" s="95"/>
      <c r="W62" s="95"/>
      <c r="X62" s="95"/>
      <c r="Y62" s="344"/>
      <c r="Z62" s="346"/>
      <c r="AA62" s="121"/>
      <c r="AB62" s="94"/>
      <c r="AC62" s="94"/>
      <c r="AD62" s="94"/>
    </row>
    <row r="63" spans="1:30" s="93" customFormat="1" ht="15" customHeight="1">
      <c r="A63" s="173" t="s">
        <v>286</v>
      </c>
      <c r="B63" s="173"/>
      <c r="C63" s="119"/>
      <c r="D63" s="341"/>
      <c r="E63" s="342"/>
      <c r="F63" s="343"/>
      <c r="G63" s="95"/>
      <c r="H63" s="95"/>
      <c r="I63" s="95"/>
      <c r="J63" s="344"/>
      <c r="K63" s="95"/>
      <c r="L63" s="95"/>
      <c r="M63" s="95"/>
      <c r="N63" s="95"/>
      <c r="O63" s="95"/>
      <c r="P63" s="95" t="s">
        <v>286</v>
      </c>
      <c r="Q63" s="95"/>
      <c r="R63" s="121"/>
      <c r="S63" s="95"/>
      <c r="T63" s="95"/>
      <c r="U63" s="95"/>
      <c r="V63" s="95"/>
      <c r="W63" s="95"/>
      <c r="X63" s="95"/>
      <c r="Y63" s="344"/>
      <c r="Z63" s="346"/>
      <c r="AA63" s="121"/>
      <c r="AB63" s="94"/>
      <c r="AC63" s="94"/>
      <c r="AD63" s="94"/>
    </row>
    <row r="64" spans="1:30" s="93" customFormat="1" ht="15" customHeight="1">
      <c r="A64" s="173"/>
      <c r="B64" s="173" t="s">
        <v>287</v>
      </c>
      <c r="C64" s="119"/>
      <c r="D64" s="341">
        <v>98300</v>
      </c>
      <c r="E64" s="342">
        <v>85803</v>
      </c>
      <c r="F64" s="343">
        <v>51823</v>
      </c>
      <c r="G64" s="95">
        <v>29386</v>
      </c>
      <c r="H64" s="95">
        <v>16910</v>
      </c>
      <c r="I64" s="95">
        <v>1282</v>
      </c>
      <c r="J64" s="344">
        <v>4245</v>
      </c>
      <c r="K64" s="95">
        <v>33980</v>
      </c>
      <c r="L64" s="95">
        <v>1996</v>
      </c>
      <c r="M64" s="95">
        <v>2665</v>
      </c>
      <c r="N64" s="95">
        <v>14894</v>
      </c>
      <c r="O64" s="95"/>
      <c r="P64" s="95"/>
      <c r="Q64" s="95" t="s">
        <v>287</v>
      </c>
      <c r="R64" s="121"/>
      <c r="S64" s="95">
        <v>4979</v>
      </c>
      <c r="T64" s="95">
        <v>689</v>
      </c>
      <c r="U64" s="95">
        <v>3077</v>
      </c>
      <c r="V64" s="95">
        <v>748</v>
      </c>
      <c r="W64" s="95">
        <v>2421</v>
      </c>
      <c r="X64" s="95">
        <v>346</v>
      </c>
      <c r="Y64" s="344">
        <v>2165</v>
      </c>
      <c r="Z64" s="346">
        <v>157</v>
      </c>
      <c r="AA64" s="121">
        <v>12340</v>
      </c>
      <c r="AB64" s="94">
        <v>27528</v>
      </c>
      <c r="AC64" s="94">
        <v>230</v>
      </c>
      <c r="AD64" s="94">
        <v>32</v>
      </c>
    </row>
    <row r="65" spans="1:30" s="93" customFormat="1" ht="15" customHeight="1">
      <c r="A65" s="173"/>
      <c r="B65" s="173" t="s">
        <v>288</v>
      </c>
      <c r="C65" s="119"/>
      <c r="D65" s="341">
        <v>57874</v>
      </c>
      <c r="E65" s="342">
        <v>51838</v>
      </c>
      <c r="F65" s="343">
        <v>33692</v>
      </c>
      <c r="G65" s="95">
        <v>17845</v>
      </c>
      <c r="H65" s="95">
        <v>12778</v>
      </c>
      <c r="I65" s="95">
        <v>689</v>
      </c>
      <c r="J65" s="344">
        <v>2380</v>
      </c>
      <c r="K65" s="95">
        <v>18146</v>
      </c>
      <c r="L65" s="95">
        <v>696</v>
      </c>
      <c r="M65" s="95">
        <v>1864</v>
      </c>
      <c r="N65" s="95">
        <v>7724</v>
      </c>
      <c r="O65" s="95"/>
      <c r="P65" s="95"/>
      <c r="Q65" s="95" t="s">
        <v>288</v>
      </c>
      <c r="R65" s="121"/>
      <c r="S65" s="95">
        <v>2541</v>
      </c>
      <c r="T65" s="95">
        <v>316</v>
      </c>
      <c r="U65" s="95">
        <v>1721</v>
      </c>
      <c r="V65" s="95">
        <v>201</v>
      </c>
      <c r="W65" s="95">
        <v>1909</v>
      </c>
      <c r="X65" s="95">
        <v>201</v>
      </c>
      <c r="Y65" s="344">
        <v>973</v>
      </c>
      <c r="Z65" s="346">
        <v>113</v>
      </c>
      <c r="AA65" s="121">
        <v>5923</v>
      </c>
      <c r="AB65" s="94">
        <v>14722</v>
      </c>
      <c r="AC65" s="94">
        <v>113</v>
      </c>
      <c r="AD65" s="94">
        <v>28</v>
      </c>
    </row>
    <row r="66" spans="1:30" s="93" customFormat="1" ht="15" customHeight="1">
      <c r="A66" s="173"/>
      <c r="B66" s="173" t="s">
        <v>289</v>
      </c>
      <c r="C66" s="119"/>
      <c r="D66" s="341">
        <v>40426</v>
      </c>
      <c r="E66" s="342">
        <v>33965</v>
      </c>
      <c r="F66" s="343">
        <v>18131</v>
      </c>
      <c r="G66" s="95">
        <v>11541</v>
      </c>
      <c r="H66" s="95">
        <v>4132</v>
      </c>
      <c r="I66" s="95">
        <v>593</v>
      </c>
      <c r="J66" s="344">
        <v>1865</v>
      </c>
      <c r="K66" s="95">
        <v>15834</v>
      </c>
      <c r="L66" s="95">
        <v>1300</v>
      </c>
      <c r="M66" s="95">
        <v>801</v>
      </c>
      <c r="N66" s="95">
        <v>7170</v>
      </c>
      <c r="O66" s="95"/>
      <c r="P66" s="95"/>
      <c r="Q66" s="95" t="s">
        <v>289</v>
      </c>
      <c r="R66" s="121"/>
      <c r="S66" s="95">
        <v>2438</v>
      </c>
      <c r="T66" s="95">
        <v>373</v>
      </c>
      <c r="U66" s="95">
        <v>1356</v>
      </c>
      <c r="V66" s="95">
        <v>547</v>
      </c>
      <c r="W66" s="95">
        <v>512</v>
      </c>
      <c r="X66" s="95">
        <v>145</v>
      </c>
      <c r="Y66" s="344">
        <v>1192</v>
      </c>
      <c r="Z66" s="346">
        <v>44</v>
      </c>
      <c r="AA66" s="121">
        <v>6417</v>
      </c>
      <c r="AB66" s="94">
        <v>12806</v>
      </c>
      <c r="AC66" s="94">
        <v>117</v>
      </c>
      <c r="AD66" s="94">
        <v>4</v>
      </c>
    </row>
    <row r="67" spans="1:30" s="93" customFormat="1" ht="15" customHeight="1">
      <c r="A67" s="173"/>
      <c r="B67" s="173"/>
      <c r="C67" s="119"/>
      <c r="D67" s="341"/>
      <c r="E67" s="342"/>
      <c r="F67" s="343"/>
      <c r="G67" s="95"/>
      <c r="H67" s="95"/>
      <c r="I67" s="95"/>
      <c r="J67" s="344"/>
      <c r="K67" s="95"/>
      <c r="L67" s="95"/>
      <c r="M67" s="95"/>
      <c r="N67" s="95"/>
      <c r="O67" s="95"/>
      <c r="P67" s="95"/>
      <c r="Q67" s="95"/>
      <c r="R67" s="121"/>
      <c r="S67" s="95"/>
      <c r="T67" s="95"/>
      <c r="U67" s="95"/>
      <c r="V67" s="95"/>
      <c r="W67" s="95"/>
      <c r="X67" s="95"/>
      <c r="Y67" s="344"/>
      <c r="Z67" s="346"/>
      <c r="AA67" s="121"/>
      <c r="AB67" s="95"/>
      <c r="AC67" s="95"/>
      <c r="AD67" s="95"/>
    </row>
    <row r="68" spans="1:30" s="93" customFormat="1" ht="15" customHeight="1">
      <c r="A68" s="176"/>
      <c r="B68" s="176"/>
      <c r="C68" s="124"/>
      <c r="D68" s="357"/>
      <c r="E68" s="358"/>
      <c r="F68" s="359"/>
      <c r="G68" s="126"/>
      <c r="H68" s="126"/>
      <c r="I68" s="126"/>
      <c r="J68" s="360"/>
      <c r="K68" s="126"/>
      <c r="L68" s="126"/>
      <c r="M68" s="126"/>
      <c r="N68" s="126"/>
      <c r="O68" s="95"/>
      <c r="P68" s="126"/>
      <c r="Q68" s="126"/>
      <c r="R68" s="127"/>
      <c r="S68" s="126"/>
      <c r="T68" s="126"/>
      <c r="U68" s="126"/>
      <c r="V68" s="126"/>
      <c r="W68" s="126"/>
      <c r="X68" s="126"/>
      <c r="Y68" s="360"/>
      <c r="Z68" s="361"/>
      <c r="AA68" s="127"/>
      <c r="AB68" s="126"/>
      <c r="AC68" s="126"/>
      <c r="AD68" s="126"/>
    </row>
    <row r="69" spans="2:17" ht="13.5">
      <c r="B69" s="312"/>
      <c r="D69" s="252" t="s">
        <v>815</v>
      </c>
      <c r="P69" s="315"/>
      <c r="Q69" s="316"/>
    </row>
    <row r="70" spans="1:17" ht="13.5">
      <c r="A70" s="252"/>
      <c r="B70" s="312"/>
      <c r="D70" s="252" t="s">
        <v>821</v>
      </c>
      <c r="P70" s="315"/>
      <c r="Q70" s="316"/>
    </row>
    <row r="71" spans="1:17" ht="15" customHeight="1">
      <c r="A71" s="237" t="s">
        <v>595</v>
      </c>
      <c r="B71" s="317"/>
      <c r="P71" s="318"/>
      <c r="Q71" s="319"/>
    </row>
    <row r="72" spans="1:30" ht="15" customHeight="1">
      <c r="A72" s="1093" t="s">
        <v>825</v>
      </c>
      <c r="B72" s="1053"/>
      <c r="C72" s="1054"/>
      <c r="D72" s="1094" t="s">
        <v>38</v>
      </c>
      <c r="E72" s="1097" t="s">
        <v>237</v>
      </c>
      <c r="F72" s="1087"/>
      <c r="G72" s="1087"/>
      <c r="H72" s="1087"/>
      <c r="I72" s="1087"/>
      <c r="J72" s="1087"/>
      <c r="K72" s="1087"/>
      <c r="L72" s="1087"/>
      <c r="M72" s="1087"/>
      <c r="N72" s="1087"/>
      <c r="O72" s="320"/>
      <c r="P72" s="1093" t="s">
        <v>825</v>
      </c>
      <c r="Q72" s="1053"/>
      <c r="R72" s="1054"/>
      <c r="S72" s="1087" t="s">
        <v>238</v>
      </c>
      <c r="T72" s="1087"/>
      <c r="U72" s="1087"/>
      <c r="V72" s="1087"/>
      <c r="W72" s="1087"/>
      <c r="X72" s="1087"/>
      <c r="Y72" s="1088"/>
      <c r="Z72" s="1089" t="s">
        <v>239</v>
      </c>
      <c r="AA72" s="1079" t="s">
        <v>240</v>
      </c>
      <c r="AB72" s="1082" t="s">
        <v>261</v>
      </c>
      <c r="AC72" s="1082"/>
      <c r="AD72" s="1082"/>
    </row>
    <row r="73" spans="1:30" ht="15" customHeight="1">
      <c r="A73" s="1055"/>
      <c r="B73" s="1055"/>
      <c r="C73" s="1056"/>
      <c r="D73" s="1095"/>
      <c r="E73" s="1098" t="s">
        <v>38</v>
      </c>
      <c r="F73" s="1090" t="s">
        <v>241</v>
      </c>
      <c r="G73" s="1091"/>
      <c r="H73" s="1091"/>
      <c r="I73" s="1091"/>
      <c r="J73" s="1092"/>
      <c r="K73" s="1090" t="s">
        <v>242</v>
      </c>
      <c r="L73" s="1091"/>
      <c r="M73" s="1091"/>
      <c r="N73" s="1091"/>
      <c r="O73" s="320"/>
      <c r="P73" s="1055"/>
      <c r="Q73" s="1055"/>
      <c r="R73" s="1056"/>
      <c r="S73" s="1090" t="s">
        <v>242</v>
      </c>
      <c r="T73" s="1091"/>
      <c r="U73" s="1091"/>
      <c r="V73" s="1091"/>
      <c r="W73" s="1091"/>
      <c r="X73" s="1091"/>
      <c r="Y73" s="1092"/>
      <c r="Z73" s="1070"/>
      <c r="AA73" s="1080"/>
      <c r="AB73" s="1083"/>
      <c r="AC73" s="1083"/>
      <c r="AD73" s="1083"/>
    </row>
    <row r="74" spans="1:30" ht="15" customHeight="1">
      <c r="A74" s="1055"/>
      <c r="B74" s="1055"/>
      <c r="C74" s="1056"/>
      <c r="D74" s="1095"/>
      <c r="E74" s="1099"/>
      <c r="F74" s="1101" t="s">
        <v>38</v>
      </c>
      <c r="G74" s="1069" t="s">
        <v>263</v>
      </c>
      <c r="H74" s="1069" t="s">
        <v>264</v>
      </c>
      <c r="I74" s="1069" t="s">
        <v>265</v>
      </c>
      <c r="J74" s="1069" t="s">
        <v>266</v>
      </c>
      <c r="K74" s="1084" t="s">
        <v>38</v>
      </c>
      <c r="L74" s="1069" t="s">
        <v>267</v>
      </c>
      <c r="M74" s="1069" t="s">
        <v>268</v>
      </c>
      <c r="N74" s="1072" t="s">
        <v>739</v>
      </c>
      <c r="O74" s="322"/>
      <c r="P74" s="1055"/>
      <c r="Q74" s="1055"/>
      <c r="R74" s="1056"/>
      <c r="S74" s="1069" t="s">
        <v>740</v>
      </c>
      <c r="T74" s="1069" t="s">
        <v>741</v>
      </c>
      <c r="U74" s="1069" t="s">
        <v>742</v>
      </c>
      <c r="V74" s="1069" t="s">
        <v>743</v>
      </c>
      <c r="W74" s="1069" t="s">
        <v>744</v>
      </c>
      <c r="X74" s="1069" t="s">
        <v>745</v>
      </c>
      <c r="Y74" s="1069" t="s">
        <v>746</v>
      </c>
      <c r="Z74" s="1070"/>
      <c r="AA74" s="1080"/>
      <c r="AB74" s="1066" t="s">
        <v>262</v>
      </c>
      <c r="AC74" s="1069" t="s">
        <v>269</v>
      </c>
      <c r="AD74" s="1072" t="s">
        <v>270</v>
      </c>
    </row>
    <row r="75" spans="1:30" s="262" customFormat="1" ht="15" customHeight="1">
      <c r="A75" s="1055"/>
      <c r="B75" s="1055"/>
      <c r="C75" s="1056"/>
      <c r="D75" s="1095"/>
      <c r="E75" s="1099"/>
      <c r="F75" s="1075"/>
      <c r="G75" s="1075"/>
      <c r="H75" s="1075"/>
      <c r="I75" s="1075"/>
      <c r="J75" s="1075"/>
      <c r="K75" s="1085"/>
      <c r="L75" s="1075"/>
      <c r="M75" s="1075"/>
      <c r="N75" s="1077"/>
      <c r="O75" s="321"/>
      <c r="P75" s="1055"/>
      <c r="Q75" s="1055"/>
      <c r="R75" s="1056"/>
      <c r="S75" s="1075"/>
      <c r="T75" s="1075"/>
      <c r="U75" s="1075"/>
      <c r="V75" s="1075"/>
      <c r="W75" s="1075"/>
      <c r="X75" s="1075"/>
      <c r="Y75" s="1075"/>
      <c r="Z75" s="1070"/>
      <c r="AA75" s="1080"/>
      <c r="AB75" s="1067"/>
      <c r="AC75" s="1070"/>
      <c r="AD75" s="1073"/>
    </row>
    <row r="76" spans="1:30" s="262" customFormat="1" ht="15" customHeight="1">
      <c r="A76" s="1055"/>
      <c r="B76" s="1055"/>
      <c r="C76" s="1056"/>
      <c r="D76" s="1095"/>
      <c r="E76" s="1099"/>
      <c r="F76" s="1075"/>
      <c r="G76" s="1075"/>
      <c r="H76" s="1075"/>
      <c r="I76" s="1075"/>
      <c r="J76" s="1075"/>
      <c r="K76" s="1085"/>
      <c r="L76" s="1075"/>
      <c r="M76" s="1075"/>
      <c r="N76" s="1077"/>
      <c r="O76" s="321"/>
      <c r="P76" s="1055"/>
      <c r="Q76" s="1055"/>
      <c r="R76" s="1056"/>
      <c r="S76" s="1075"/>
      <c r="T76" s="1075"/>
      <c r="U76" s="1075"/>
      <c r="V76" s="1075"/>
      <c r="W76" s="1075"/>
      <c r="X76" s="1075"/>
      <c r="Y76" s="1075"/>
      <c r="Z76" s="1070"/>
      <c r="AA76" s="1080"/>
      <c r="AB76" s="1067"/>
      <c r="AC76" s="1070"/>
      <c r="AD76" s="1073"/>
    </row>
    <row r="77" spans="1:30" s="262" customFormat="1" ht="15" customHeight="1">
      <c r="A77" s="1057"/>
      <c r="B77" s="1057"/>
      <c r="C77" s="1058"/>
      <c r="D77" s="1096"/>
      <c r="E77" s="1100"/>
      <c r="F77" s="1076"/>
      <c r="G77" s="1076"/>
      <c r="H77" s="1076"/>
      <c r="I77" s="1076"/>
      <c r="J77" s="1076"/>
      <c r="K77" s="1086"/>
      <c r="L77" s="1076"/>
      <c r="M77" s="1076"/>
      <c r="N77" s="1078"/>
      <c r="O77" s="321"/>
      <c r="P77" s="1057"/>
      <c r="Q77" s="1057"/>
      <c r="R77" s="1058"/>
      <c r="S77" s="1076"/>
      <c r="T77" s="1076"/>
      <c r="U77" s="1076"/>
      <c r="V77" s="1076"/>
      <c r="W77" s="1076"/>
      <c r="X77" s="1076"/>
      <c r="Y77" s="1076"/>
      <c r="Z77" s="1071"/>
      <c r="AA77" s="1081"/>
      <c r="AB77" s="1068"/>
      <c r="AC77" s="1071"/>
      <c r="AD77" s="1074"/>
    </row>
    <row r="78" spans="1:30" s="93" customFormat="1" ht="15" customHeight="1">
      <c r="A78" s="173"/>
      <c r="B78" s="173"/>
      <c r="C78" s="119"/>
      <c r="D78" s="341"/>
      <c r="E78" s="342"/>
      <c r="F78" s="343"/>
      <c r="G78" s="95"/>
      <c r="H78" s="95"/>
      <c r="I78" s="95"/>
      <c r="J78" s="344"/>
      <c r="K78" s="95"/>
      <c r="L78" s="95"/>
      <c r="M78" s="95"/>
      <c r="N78" s="95"/>
      <c r="O78" s="95"/>
      <c r="P78" s="95"/>
      <c r="Q78" s="95"/>
      <c r="R78" s="121"/>
      <c r="S78" s="95"/>
      <c r="T78" s="95"/>
      <c r="U78" s="95"/>
      <c r="V78" s="95"/>
      <c r="W78" s="95"/>
      <c r="X78" s="95"/>
      <c r="Y78" s="344"/>
      <c r="Z78" s="346"/>
      <c r="AA78" s="121"/>
      <c r="AB78" s="94"/>
      <c r="AC78" s="94"/>
      <c r="AD78" s="94"/>
    </row>
    <row r="79" spans="1:30" s="114" customFormat="1" ht="15" customHeight="1">
      <c r="A79" s="171" t="s">
        <v>260</v>
      </c>
      <c r="B79" s="171"/>
      <c r="C79" s="109"/>
      <c r="D79" s="332">
        <v>439422</v>
      </c>
      <c r="E79" s="333">
        <v>375333</v>
      </c>
      <c r="F79" s="334">
        <v>280251</v>
      </c>
      <c r="G79" s="116">
        <v>64220</v>
      </c>
      <c r="H79" s="116">
        <v>184507</v>
      </c>
      <c r="I79" s="116">
        <v>4048</v>
      </c>
      <c r="J79" s="335">
        <v>27476</v>
      </c>
      <c r="K79" s="116">
        <v>95082</v>
      </c>
      <c r="L79" s="116">
        <v>3456</v>
      </c>
      <c r="M79" s="116">
        <v>8595</v>
      </c>
      <c r="N79" s="116">
        <v>25300</v>
      </c>
      <c r="O79" s="116"/>
      <c r="P79" s="116" t="s">
        <v>260</v>
      </c>
      <c r="Q79" s="116"/>
      <c r="R79" s="117"/>
      <c r="S79" s="116">
        <v>32516</v>
      </c>
      <c r="T79" s="116">
        <v>996</v>
      </c>
      <c r="U79" s="116">
        <v>5726</v>
      </c>
      <c r="V79" s="116">
        <v>1811</v>
      </c>
      <c r="W79" s="116">
        <v>8096</v>
      </c>
      <c r="X79" s="116">
        <v>2041</v>
      </c>
      <c r="Y79" s="335">
        <v>6545</v>
      </c>
      <c r="Z79" s="337">
        <v>866</v>
      </c>
      <c r="AA79" s="117">
        <v>63223</v>
      </c>
      <c r="AB79" s="172">
        <v>77445</v>
      </c>
      <c r="AC79" s="172">
        <v>979</v>
      </c>
      <c r="AD79" s="172">
        <v>2231</v>
      </c>
    </row>
    <row r="80" spans="1:30" s="93" customFormat="1" ht="15" customHeight="1">
      <c r="A80" s="173"/>
      <c r="B80" s="173" t="s">
        <v>290</v>
      </c>
      <c r="C80" s="119"/>
      <c r="D80" s="341">
        <v>2</v>
      </c>
      <c r="E80" s="342">
        <v>0</v>
      </c>
      <c r="F80" s="343">
        <v>0</v>
      </c>
      <c r="G80" s="95">
        <v>0</v>
      </c>
      <c r="H80" s="95">
        <v>0</v>
      </c>
      <c r="I80" s="95">
        <v>0</v>
      </c>
      <c r="J80" s="344">
        <v>0</v>
      </c>
      <c r="K80" s="95">
        <v>0</v>
      </c>
      <c r="L80" s="95">
        <v>0</v>
      </c>
      <c r="M80" s="95">
        <v>0</v>
      </c>
      <c r="N80" s="95">
        <v>0</v>
      </c>
      <c r="O80" s="95"/>
      <c r="P80" s="95"/>
      <c r="Q80" s="95" t="s">
        <v>290</v>
      </c>
      <c r="R80" s="121"/>
      <c r="S80" s="95">
        <v>0</v>
      </c>
      <c r="T80" s="95">
        <v>0</v>
      </c>
      <c r="U80" s="95">
        <v>0</v>
      </c>
      <c r="V80" s="95">
        <v>0</v>
      </c>
      <c r="W80" s="95">
        <v>0</v>
      </c>
      <c r="X80" s="95">
        <v>0</v>
      </c>
      <c r="Y80" s="344">
        <v>0</v>
      </c>
      <c r="Z80" s="346">
        <v>0</v>
      </c>
      <c r="AA80" s="121">
        <v>2</v>
      </c>
      <c r="AB80" s="94">
        <v>0</v>
      </c>
      <c r="AC80" s="94">
        <v>0</v>
      </c>
      <c r="AD80" s="94">
        <v>0</v>
      </c>
    </row>
    <row r="81" spans="1:30" s="93" customFormat="1" ht="15" customHeight="1">
      <c r="A81" s="173"/>
      <c r="B81" s="173" t="s">
        <v>272</v>
      </c>
      <c r="C81" s="119"/>
      <c r="D81" s="341">
        <v>4222</v>
      </c>
      <c r="E81" s="342">
        <v>103</v>
      </c>
      <c r="F81" s="343">
        <v>40</v>
      </c>
      <c r="G81" s="95">
        <v>10</v>
      </c>
      <c r="H81" s="95">
        <v>17</v>
      </c>
      <c r="I81" s="95">
        <v>4</v>
      </c>
      <c r="J81" s="344">
        <v>9</v>
      </c>
      <c r="K81" s="95">
        <v>63</v>
      </c>
      <c r="L81" s="95">
        <v>0</v>
      </c>
      <c r="M81" s="95">
        <v>0</v>
      </c>
      <c r="N81" s="95">
        <v>0</v>
      </c>
      <c r="O81" s="95"/>
      <c r="P81" s="95"/>
      <c r="Q81" s="95" t="s">
        <v>272</v>
      </c>
      <c r="R81" s="121"/>
      <c r="S81" s="95">
        <v>0</v>
      </c>
      <c r="T81" s="95">
        <v>0</v>
      </c>
      <c r="U81" s="95">
        <v>0</v>
      </c>
      <c r="V81" s="95">
        <v>4</v>
      </c>
      <c r="W81" s="95">
        <v>0</v>
      </c>
      <c r="X81" s="95">
        <v>48</v>
      </c>
      <c r="Y81" s="344">
        <v>11</v>
      </c>
      <c r="Z81" s="346">
        <v>8</v>
      </c>
      <c r="AA81" s="121">
        <v>4111</v>
      </c>
      <c r="AB81" s="94">
        <v>12</v>
      </c>
      <c r="AC81" s="94">
        <v>93</v>
      </c>
      <c r="AD81" s="94">
        <v>106</v>
      </c>
    </row>
    <row r="82" spans="1:30" s="93" customFormat="1" ht="15" customHeight="1">
      <c r="A82" s="173"/>
      <c r="B82" s="173" t="s">
        <v>273</v>
      </c>
      <c r="C82" s="119"/>
      <c r="D82" s="341">
        <v>15821</v>
      </c>
      <c r="E82" s="342">
        <v>2222</v>
      </c>
      <c r="F82" s="343">
        <v>1667</v>
      </c>
      <c r="G82" s="95">
        <v>376</v>
      </c>
      <c r="H82" s="95">
        <v>1092</v>
      </c>
      <c r="I82" s="95">
        <v>15</v>
      </c>
      <c r="J82" s="344">
        <v>184</v>
      </c>
      <c r="K82" s="95">
        <v>555</v>
      </c>
      <c r="L82" s="95">
        <v>0</v>
      </c>
      <c r="M82" s="95">
        <v>0</v>
      </c>
      <c r="N82" s="95">
        <v>5</v>
      </c>
      <c r="O82" s="95"/>
      <c r="P82" s="95"/>
      <c r="Q82" s="95" t="s">
        <v>273</v>
      </c>
      <c r="R82" s="121"/>
      <c r="S82" s="95">
        <v>5</v>
      </c>
      <c r="T82" s="95">
        <v>7</v>
      </c>
      <c r="U82" s="95">
        <v>30</v>
      </c>
      <c r="V82" s="95">
        <v>0</v>
      </c>
      <c r="W82" s="95">
        <v>10</v>
      </c>
      <c r="X82" s="95">
        <v>452</v>
      </c>
      <c r="Y82" s="344">
        <v>46</v>
      </c>
      <c r="Z82" s="346">
        <v>133</v>
      </c>
      <c r="AA82" s="121">
        <v>13466</v>
      </c>
      <c r="AB82" s="94">
        <v>38</v>
      </c>
      <c r="AC82" s="94">
        <v>170</v>
      </c>
      <c r="AD82" s="94">
        <v>662</v>
      </c>
    </row>
    <row r="83" spans="1:30" s="93" customFormat="1" ht="15" customHeight="1">
      <c r="A83" s="173"/>
      <c r="B83" s="173" t="s">
        <v>274</v>
      </c>
      <c r="C83" s="119"/>
      <c r="D83" s="341">
        <v>20141</v>
      </c>
      <c r="E83" s="342">
        <v>12611</v>
      </c>
      <c r="F83" s="343">
        <v>11604</v>
      </c>
      <c r="G83" s="95">
        <v>3006</v>
      </c>
      <c r="H83" s="95">
        <v>7849</v>
      </c>
      <c r="I83" s="95">
        <v>39</v>
      </c>
      <c r="J83" s="344">
        <v>710</v>
      </c>
      <c r="K83" s="95">
        <v>1007</v>
      </c>
      <c r="L83" s="95">
        <v>4</v>
      </c>
      <c r="M83" s="95">
        <v>33</v>
      </c>
      <c r="N83" s="95">
        <v>41</v>
      </c>
      <c r="O83" s="95"/>
      <c r="P83" s="95"/>
      <c r="Q83" s="95" t="s">
        <v>274</v>
      </c>
      <c r="R83" s="121"/>
      <c r="S83" s="95">
        <v>171</v>
      </c>
      <c r="T83" s="95">
        <v>32</v>
      </c>
      <c r="U83" s="95">
        <v>41</v>
      </c>
      <c r="V83" s="95">
        <v>0</v>
      </c>
      <c r="W83" s="95">
        <v>102</v>
      </c>
      <c r="X83" s="95">
        <v>456</v>
      </c>
      <c r="Y83" s="344">
        <v>127</v>
      </c>
      <c r="Z83" s="346">
        <v>184</v>
      </c>
      <c r="AA83" s="121">
        <v>7346</v>
      </c>
      <c r="AB83" s="94">
        <v>410</v>
      </c>
      <c r="AC83" s="94">
        <v>102</v>
      </c>
      <c r="AD83" s="94">
        <v>521</v>
      </c>
    </row>
    <row r="84" spans="1:30" s="93" customFormat="1" ht="15" customHeight="1">
      <c r="A84" s="173"/>
      <c r="B84" s="173" t="s">
        <v>275</v>
      </c>
      <c r="C84" s="119"/>
      <c r="D84" s="341">
        <v>36884</v>
      </c>
      <c r="E84" s="342">
        <v>31223</v>
      </c>
      <c r="F84" s="343">
        <v>29175</v>
      </c>
      <c r="G84" s="95">
        <v>4428</v>
      </c>
      <c r="H84" s="95">
        <v>22662</v>
      </c>
      <c r="I84" s="95">
        <v>113</v>
      </c>
      <c r="J84" s="344">
        <v>1972</v>
      </c>
      <c r="K84" s="95">
        <v>2048</v>
      </c>
      <c r="L84" s="95">
        <v>16</v>
      </c>
      <c r="M84" s="95">
        <v>102</v>
      </c>
      <c r="N84" s="95">
        <v>233</v>
      </c>
      <c r="O84" s="95"/>
      <c r="P84" s="95"/>
      <c r="Q84" s="95" t="s">
        <v>275</v>
      </c>
      <c r="R84" s="121"/>
      <c r="S84" s="95">
        <v>781</v>
      </c>
      <c r="T84" s="95">
        <v>22</v>
      </c>
      <c r="U84" s="95">
        <v>132</v>
      </c>
      <c r="V84" s="95">
        <v>63</v>
      </c>
      <c r="W84" s="95">
        <v>210</v>
      </c>
      <c r="X84" s="95">
        <v>235</v>
      </c>
      <c r="Y84" s="344">
        <v>254</v>
      </c>
      <c r="Z84" s="346">
        <v>124</v>
      </c>
      <c r="AA84" s="121">
        <v>5537</v>
      </c>
      <c r="AB84" s="94">
        <v>1494</v>
      </c>
      <c r="AC84" s="94">
        <v>91</v>
      </c>
      <c r="AD84" s="94">
        <v>248</v>
      </c>
    </row>
    <row r="85" spans="1:30" s="93" customFormat="1" ht="15" customHeight="1">
      <c r="A85" s="173"/>
      <c r="B85" s="173" t="s">
        <v>276</v>
      </c>
      <c r="C85" s="119"/>
      <c r="D85" s="341">
        <v>39679</v>
      </c>
      <c r="E85" s="342">
        <v>35782</v>
      </c>
      <c r="F85" s="343">
        <v>32205</v>
      </c>
      <c r="G85" s="95">
        <v>2714</v>
      </c>
      <c r="H85" s="95">
        <v>26366</v>
      </c>
      <c r="I85" s="95">
        <v>165</v>
      </c>
      <c r="J85" s="344">
        <v>2960</v>
      </c>
      <c r="K85" s="95">
        <v>3577</v>
      </c>
      <c r="L85" s="95">
        <v>24</v>
      </c>
      <c r="M85" s="95">
        <v>126</v>
      </c>
      <c r="N85" s="95">
        <v>842</v>
      </c>
      <c r="O85" s="95"/>
      <c r="P85" s="95"/>
      <c r="Q85" s="95" t="s">
        <v>276</v>
      </c>
      <c r="R85" s="121"/>
      <c r="S85" s="95">
        <v>1654</v>
      </c>
      <c r="T85" s="95">
        <v>21</v>
      </c>
      <c r="U85" s="95">
        <v>152</v>
      </c>
      <c r="V85" s="95">
        <v>37</v>
      </c>
      <c r="W85" s="95">
        <v>301</v>
      </c>
      <c r="X85" s="95">
        <v>113</v>
      </c>
      <c r="Y85" s="344">
        <v>307</v>
      </c>
      <c r="Z85" s="346">
        <v>59</v>
      </c>
      <c r="AA85" s="121">
        <v>3838</v>
      </c>
      <c r="AB85" s="94">
        <v>3130</v>
      </c>
      <c r="AC85" s="94">
        <v>47</v>
      </c>
      <c r="AD85" s="94">
        <v>130</v>
      </c>
    </row>
    <row r="86" spans="1:30" s="93" customFormat="1" ht="15" customHeight="1">
      <c r="A86" s="173"/>
      <c r="B86" s="173" t="s">
        <v>277</v>
      </c>
      <c r="C86" s="119"/>
      <c r="D86" s="341">
        <v>41610</v>
      </c>
      <c r="E86" s="342">
        <v>38457</v>
      </c>
      <c r="F86" s="343">
        <v>32856</v>
      </c>
      <c r="G86" s="95">
        <v>1798</v>
      </c>
      <c r="H86" s="95">
        <v>26818</v>
      </c>
      <c r="I86" s="95">
        <v>272</v>
      </c>
      <c r="J86" s="344">
        <v>3968</v>
      </c>
      <c r="K86" s="95">
        <v>5601</v>
      </c>
      <c r="L86" s="95">
        <v>40</v>
      </c>
      <c r="M86" s="95">
        <v>123</v>
      </c>
      <c r="N86" s="95">
        <v>1297</v>
      </c>
      <c r="O86" s="95"/>
      <c r="P86" s="95"/>
      <c r="Q86" s="95" t="s">
        <v>277</v>
      </c>
      <c r="R86" s="121"/>
      <c r="S86" s="95">
        <v>3088</v>
      </c>
      <c r="T86" s="95">
        <v>7</v>
      </c>
      <c r="U86" s="95">
        <v>189</v>
      </c>
      <c r="V86" s="95">
        <v>41</v>
      </c>
      <c r="W86" s="95">
        <v>299</v>
      </c>
      <c r="X86" s="95">
        <v>52</v>
      </c>
      <c r="Y86" s="344">
        <v>465</v>
      </c>
      <c r="Z86" s="346">
        <v>50</v>
      </c>
      <c r="AA86" s="121">
        <v>3103</v>
      </c>
      <c r="AB86" s="94">
        <v>5194</v>
      </c>
      <c r="AC86" s="94">
        <v>37</v>
      </c>
      <c r="AD86" s="94">
        <v>99</v>
      </c>
    </row>
    <row r="87" spans="1:30" s="93" customFormat="1" ht="15" customHeight="1">
      <c r="A87" s="173"/>
      <c r="B87" s="173" t="s">
        <v>278</v>
      </c>
      <c r="C87" s="119"/>
      <c r="D87" s="341">
        <v>42125</v>
      </c>
      <c r="E87" s="342">
        <v>39216</v>
      </c>
      <c r="F87" s="343">
        <v>30927</v>
      </c>
      <c r="G87" s="95">
        <v>1938</v>
      </c>
      <c r="H87" s="95">
        <v>24706</v>
      </c>
      <c r="I87" s="95">
        <v>388</v>
      </c>
      <c r="J87" s="344">
        <v>3895</v>
      </c>
      <c r="K87" s="95">
        <v>8289</v>
      </c>
      <c r="L87" s="95">
        <v>80</v>
      </c>
      <c r="M87" s="95">
        <v>345</v>
      </c>
      <c r="N87" s="95">
        <v>1587</v>
      </c>
      <c r="O87" s="95"/>
      <c r="P87" s="95"/>
      <c r="Q87" s="95" t="s">
        <v>278</v>
      </c>
      <c r="R87" s="121"/>
      <c r="S87" s="95">
        <v>4871</v>
      </c>
      <c r="T87" s="95">
        <v>9</v>
      </c>
      <c r="U87" s="95">
        <v>145</v>
      </c>
      <c r="V87" s="95">
        <v>73</v>
      </c>
      <c r="W87" s="95">
        <v>448</v>
      </c>
      <c r="X87" s="95">
        <v>36</v>
      </c>
      <c r="Y87" s="344">
        <v>695</v>
      </c>
      <c r="Z87" s="346">
        <v>43</v>
      </c>
      <c r="AA87" s="121">
        <v>2866</v>
      </c>
      <c r="AB87" s="94">
        <v>7705</v>
      </c>
      <c r="AC87" s="94">
        <v>43</v>
      </c>
      <c r="AD87" s="94">
        <v>140</v>
      </c>
    </row>
    <row r="88" spans="1:30" s="93" customFormat="1" ht="15" customHeight="1">
      <c r="A88" s="173"/>
      <c r="B88" s="173" t="s">
        <v>279</v>
      </c>
      <c r="C88" s="119"/>
      <c r="D88" s="341">
        <v>44130</v>
      </c>
      <c r="E88" s="342">
        <v>40727</v>
      </c>
      <c r="F88" s="343">
        <v>29413</v>
      </c>
      <c r="G88" s="95">
        <v>3472</v>
      </c>
      <c r="H88" s="95">
        <v>21769</v>
      </c>
      <c r="I88" s="95">
        <v>565</v>
      </c>
      <c r="J88" s="344">
        <v>3607</v>
      </c>
      <c r="K88" s="95">
        <v>11314</v>
      </c>
      <c r="L88" s="95">
        <v>256</v>
      </c>
      <c r="M88" s="95">
        <v>897</v>
      </c>
      <c r="N88" s="95">
        <v>1683</v>
      </c>
      <c r="O88" s="95"/>
      <c r="P88" s="95"/>
      <c r="Q88" s="95" t="s">
        <v>279</v>
      </c>
      <c r="R88" s="121"/>
      <c r="S88" s="95">
        <v>6296</v>
      </c>
      <c r="T88" s="95">
        <v>28</v>
      </c>
      <c r="U88" s="95">
        <v>370</v>
      </c>
      <c r="V88" s="95">
        <v>161</v>
      </c>
      <c r="W88" s="95">
        <v>811</v>
      </c>
      <c r="X88" s="95">
        <v>68</v>
      </c>
      <c r="Y88" s="344">
        <v>744</v>
      </c>
      <c r="Z88" s="346">
        <v>50</v>
      </c>
      <c r="AA88" s="121">
        <v>3353</v>
      </c>
      <c r="AB88" s="94">
        <v>9824</v>
      </c>
      <c r="AC88" s="94">
        <v>50</v>
      </c>
      <c r="AD88" s="94">
        <v>161</v>
      </c>
    </row>
    <row r="89" spans="1:30" s="93" customFormat="1" ht="15" customHeight="1">
      <c r="A89" s="173"/>
      <c r="B89" s="173" t="s">
        <v>280</v>
      </c>
      <c r="C89" s="119"/>
      <c r="D89" s="341">
        <v>55501</v>
      </c>
      <c r="E89" s="342">
        <v>51169</v>
      </c>
      <c r="F89" s="343">
        <v>35064</v>
      </c>
      <c r="G89" s="95">
        <v>7660</v>
      </c>
      <c r="H89" s="95">
        <v>22937</v>
      </c>
      <c r="I89" s="95">
        <v>728</v>
      </c>
      <c r="J89" s="344">
        <v>3739</v>
      </c>
      <c r="K89" s="95">
        <v>16105</v>
      </c>
      <c r="L89" s="95">
        <v>536</v>
      </c>
      <c r="M89" s="95">
        <v>2160</v>
      </c>
      <c r="N89" s="95">
        <v>1986</v>
      </c>
      <c r="O89" s="95"/>
      <c r="P89" s="95"/>
      <c r="Q89" s="95" t="s">
        <v>280</v>
      </c>
      <c r="R89" s="121"/>
      <c r="S89" s="95">
        <v>7231</v>
      </c>
      <c r="T89" s="95">
        <v>88</v>
      </c>
      <c r="U89" s="95">
        <v>703</v>
      </c>
      <c r="V89" s="95">
        <v>416</v>
      </c>
      <c r="W89" s="95">
        <v>1788</v>
      </c>
      <c r="X89" s="95">
        <v>143</v>
      </c>
      <c r="Y89" s="344">
        <v>1054</v>
      </c>
      <c r="Z89" s="346">
        <v>79</v>
      </c>
      <c r="AA89" s="121">
        <v>4253</v>
      </c>
      <c r="AB89" s="94">
        <v>12715</v>
      </c>
      <c r="AC89" s="94">
        <v>70</v>
      </c>
      <c r="AD89" s="94">
        <v>107</v>
      </c>
    </row>
    <row r="90" spans="1:30" s="93" customFormat="1" ht="15" customHeight="1">
      <c r="A90" s="173"/>
      <c r="B90" s="173" t="s">
        <v>281</v>
      </c>
      <c r="C90" s="119"/>
      <c r="D90" s="341">
        <v>41145</v>
      </c>
      <c r="E90" s="342">
        <v>38079</v>
      </c>
      <c r="F90" s="343">
        <v>25508</v>
      </c>
      <c r="G90" s="95">
        <v>9440</v>
      </c>
      <c r="H90" s="95">
        <v>13395</v>
      </c>
      <c r="I90" s="95">
        <v>481</v>
      </c>
      <c r="J90" s="344">
        <v>2192</v>
      </c>
      <c r="K90" s="95">
        <v>12571</v>
      </c>
      <c r="L90" s="95">
        <v>504</v>
      </c>
      <c r="M90" s="95">
        <v>2145</v>
      </c>
      <c r="N90" s="95">
        <v>2736</v>
      </c>
      <c r="O90" s="95"/>
      <c r="P90" s="95"/>
      <c r="Q90" s="95" t="s">
        <v>281</v>
      </c>
      <c r="R90" s="121"/>
      <c r="S90" s="95">
        <v>3448</v>
      </c>
      <c r="T90" s="95">
        <v>96</v>
      </c>
      <c r="U90" s="95">
        <v>888</v>
      </c>
      <c r="V90" s="95">
        <v>268</v>
      </c>
      <c r="W90" s="95">
        <v>1707</v>
      </c>
      <c r="X90" s="95">
        <v>93</v>
      </c>
      <c r="Y90" s="344">
        <v>686</v>
      </c>
      <c r="Z90" s="346">
        <v>58</v>
      </c>
      <c r="AA90" s="121">
        <v>3008</v>
      </c>
      <c r="AB90" s="94">
        <v>9413</v>
      </c>
      <c r="AC90" s="94">
        <v>46</v>
      </c>
      <c r="AD90" s="94">
        <v>25</v>
      </c>
    </row>
    <row r="91" spans="1:30" s="93" customFormat="1" ht="15" customHeight="1">
      <c r="A91" s="173"/>
      <c r="B91" s="173" t="s">
        <v>282</v>
      </c>
      <c r="C91" s="119"/>
      <c r="D91" s="341">
        <v>30416</v>
      </c>
      <c r="E91" s="342">
        <v>27539</v>
      </c>
      <c r="F91" s="343">
        <v>18377</v>
      </c>
      <c r="G91" s="95">
        <v>8752</v>
      </c>
      <c r="H91" s="95">
        <v>7900</v>
      </c>
      <c r="I91" s="95">
        <v>382</v>
      </c>
      <c r="J91" s="344">
        <v>1343</v>
      </c>
      <c r="K91" s="95">
        <v>9162</v>
      </c>
      <c r="L91" s="95">
        <v>356</v>
      </c>
      <c r="M91" s="95">
        <v>1326</v>
      </c>
      <c r="N91" s="95">
        <v>3184</v>
      </c>
      <c r="O91" s="95"/>
      <c r="P91" s="95"/>
      <c r="Q91" s="95" t="s">
        <v>282</v>
      </c>
      <c r="R91" s="121"/>
      <c r="S91" s="95">
        <v>1454</v>
      </c>
      <c r="T91" s="95">
        <v>136</v>
      </c>
      <c r="U91" s="95">
        <v>801</v>
      </c>
      <c r="V91" s="95">
        <v>129</v>
      </c>
      <c r="W91" s="95">
        <v>1225</v>
      </c>
      <c r="X91" s="95">
        <v>111</v>
      </c>
      <c r="Y91" s="344">
        <v>440</v>
      </c>
      <c r="Z91" s="346">
        <v>34</v>
      </c>
      <c r="AA91" s="121">
        <v>2843</v>
      </c>
      <c r="AB91" s="94">
        <v>7059</v>
      </c>
      <c r="AC91" s="94">
        <v>71</v>
      </c>
      <c r="AD91" s="94">
        <v>18</v>
      </c>
    </row>
    <row r="92" spans="1:30" s="93" customFormat="1" ht="15" customHeight="1">
      <c r="A92" s="173"/>
      <c r="B92" s="173" t="s">
        <v>283</v>
      </c>
      <c r="C92" s="119"/>
      <c r="D92" s="341">
        <v>27363</v>
      </c>
      <c r="E92" s="342">
        <v>24261</v>
      </c>
      <c r="F92" s="343">
        <v>15292</v>
      </c>
      <c r="G92" s="95">
        <v>9088</v>
      </c>
      <c r="H92" s="95">
        <v>4867</v>
      </c>
      <c r="I92" s="95">
        <v>304</v>
      </c>
      <c r="J92" s="344">
        <v>1033</v>
      </c>
      <c r="K92" s="95">
        <v>8969</v>
      </c>
      <c r="L92" s="95">
        <v>340</v>
      </c>
      <c r="M92" s="95">
        <v>537</v>
      </c>
      <c r="N92" s="95">
        <v>4539</v>
      </c>
      <c r="O92" s="95"/>
      <c r="P92" s="95"/>
      <c r="Q92" s="95" t="s">
        <v>283</v>
      </c>
      <c r="R92" s="121"/>
      <c r="S92" s="95">
        <v>1080</v>
      </c>
      <c r="T92" s="95">
        <v>179</v>
      </c>
      <c r="U92" s="95">
        <v>919</v>
      </c>
      <c r="V92" s="95">
        <v>72</v>
      </c>
      <c r="W92" s="95">
        <v>683</v>
      </c>
      <c r="X92" s="95">
        <v>89</v>
      </c>
      <c r="Y92" s="344">
        <v>531</v>
      </c>
      <c r="Z92" s="346">
        <v>22</v>
      </c>
      <c r="AA92" s="121">
        <v>3080</v>
      </c>
      <c r="AB92" s="94">
        <v>7652</v>
      </c>
      <c r="AC92" s="94">
        <v>42</v>
      </c>
      <c r="AD92" s="94">
        <v>10</v>
      </c>
    </row>
    <row r="93" spans="1:30" s="93" customFormat="1" ht="15" customHeight="1">
      <c r="A93" s="173"/>
      <c r="B93" s="173" t="s">
        <v>284</v>
      </c>
      <c r="C93" s="119"/>
      <c r="D93" s="341">
        <v>21415</v>
      </c>
      <c r="E93" s="342">
        <v>18328</v>
      </c>
      <c r="F93" s="343">
        <v>10391</v>
      </c>
      <c r="G93" s="95">
        <v>6798</v>
      </c>
      <c r="H93" s="95">
        <v>2518</v>
      </c>
      <c r="I93" s="95">
        <v>263</v>
      </c>
      <c r="J93" s="344">
        <v>812</v>
      </c>
      <c r="K93" s="95">
        <v>7937</v>
      </c>
      <c r="L93" s="95">
        <v>460</v>
      </c>
      <c r="M93" s="95">
        <v>225</v>
      </c>
      <c r="N93" s="95">
        <v>4294</v>
      </c>
      <c r="O93" s="95"/>
      <c r="P93" s="95"/>
      <c r="Q93" s="95" t="s">
        <v>284</v>
      </c>
      <c r="R93" s="121"/>
      <c r="S93" s="95">
        <v>1009</v>
      </c>
      <c r="T93" s="95">
        <v>202</v>
      </c>
      <c r="U93" s="95">
        <v>807</v>
      </c>
      <c r="V93" s="95">
        <v>117</v>
      </c>
      <c r="W93" s="95">
        <v>276</v>
      </c>
      <c r="X93" s="95">
        <v>79</v>
      </c>
      <c r="Y93" s="344">
        <v>468</v>
      </c>
      <c r="Z93" s="346">
        <v>15</v>
      </c>
      <c r="AA93" s="121">
        <v>3072</v>
      </c>
      <c r="AB93" s="94">
        <v>6794</v>
      </c>
      <c r="AC93" s="94">
        <v>45</v>
      </c>
      <c r="AD93" s="94">
        <v>3</v>
      </c>
    </row>
    <row r="94" spans="1:30" s="93" customFormat="1" ht="15" customHeight="1">
      <c r="A94" s="173"/>
      <c r="B94" s="173" t="s">
        <v>285</v>
      </c>
      <c r="C94" s="119"/>
      <c r="D94" s="341">
        <v>11982</v>
      </c>
      <c r="E94" s="342">
        <v>9935</v>
      </c>
      <c r="F94" s="343">
        <v>5084</v>
      </c>
      <c r="G94" s="95">
        <v>3212</v>
      </c>
      <c r="H94" s="95">
        <v>1115</v>
      </c>
      <c r="I94" s="95">
        <v>158</v>
      </c>
      <c r="J94" s="344">
        <v>599</v>
      </c>
      <c r="K94" s="95">
        <v>4851</v>
      </c>
      <c r="L94" s="95">
        <v>532</v>
      </c>
      <c r="M94" s="95">
        <v>243</v>
      </c>
      <c r="N94" s="95">
        <v>2052</v>
      </c>
      <c r="O94" s="95"/>
      <c r="P94" s="95"/>
      <c r="Q94" s="95" t="s">
        <v>285</v>
      </c>
      <c r="R94" s="121"/>
      <c r="S94" s="95">
        <v>748</v>
      </c>
      <c r="T94" s="95">
        <v>95</v>
      </c>
      <c r="U94" s="95">
        <v>376</v>
      </c>
      <c r="V94" s="95">
        <v>209</v>
      </c>
      <c r="W94" s="95">
        <v>118</v>
      </c>
      <c r="X94" s="95">
        <v>54</v>
      </c>
      <c r="Y94" s="344">
        <v>424</v>
      </c>
      <c r="Z94" s="346">
        <v>3</v>
      </c>
      <c r="AA94" s="121">
        <v>2044</v>
      </c>
      <c r="AB94" s="94">
        <v>3793</v>
      </c>
      <c r="AC94" s="94">
        <v>42</v>
      </c>
      <c r="AD94" s="94">
        <v>1</v>
      </c>
    </row>
    <row r="95" spans="1:30" s="93" customFormat="1" ht="15" customHeight="1">
      <c r="A95" s="173"/>
      <c r="B95" s="173" t="s">
        <v>188</v>
      </c>
      <c r="C95" s="119"/>
      <c r="D95" s="341">
        <v>6986</v>
      </c>
      <c r="E95" s="342">
        <v>5681</v>
      </c>
      <c r="F95" s="343">
        <v>2648</v>
      </c>
      <c r="G95" s="95">
        <v>1528</v>
      </c>
      <c r="H95" s="95">
        <v>496</v>
      </c>
      <c r="I95" s="95">
        <v>171</v>
      </c>
      <c r="J95" s="344">
        <v>453</v>
      </c>
      <c r="K95" s="95">
        <v>3033</v>
      </c>
      <c r="L95" s="95">
        <v>308</v>
      </c>
      <c r="M95" s="95">
        <v>333</v>
      </c>
      <c r="N95" s="95">
        <v>821</v>
      </c>
      <c r="O95" s="95"/>
      <c r="P95" s="95"/>
      <c r="Q95" s="95" t="s">
        <v>188</v>
      </c>
      <c r="R95" s="121"/>
      <c r="S95" s="95">
        <v>680</v>
      </c>
      <c r="T95" s="95">
        <v>74</v>
      </c>
      <c r="U95" s="95">
        <v>173</v>
      </c>
      <c r="V95" s="95">
        <v>221</v>
      </c>
      <c r="W95" s="95">
        <v>118</v>
      </c>
      <c r="X95" s="95">
        <v>12</v>
      </c>
      <c r="Y95" s="344">
        <v>293</v>
      </c>
      <c r="Z95" s="346">
        <v>4</v>
      </c>
      <c r="AA95" s="121">
        <v>1301</v>
      </c>
      <c r="AB95" s="94">
        <v>2212</v>
      </c>
      <c r="AC95" s="94">
        <v>30</v>
      </c>
      <c r="AD95" s="94">
        <v>0</v>
      </c>
    </row>
    <row r="96" spans="1:30" s="93" customFormat="1" ht="15" customHeight="1">
      <c r="A96" s="173"/>
      <c r="B96" s="173"/>
      <c r="C96" s="119"/>
      <c r="D96" s="341"/>
      <c r="E96" s="342"/>
      <c r="F96" s="343"/>
      <c r="G96" s="95"/>
      <c r="H96" s="95"/>
      <c r="I96" s="95"/>
      <c r="J96" s="344"/>
      <c r="K96" s="95"/>
      <c r="L96" s="95"/>
      <c r="M96" s="95"/>
      <c r="N96" s="95"/>
      <c r="O96" s="95"/>
      <c r="P96" s="95"/>
      <c r="Q96" s="95"/>
      <c r="R96" s="121"/>
      <c r="S96" s="95"/>
      <c r="T96" s="95"/>
      <c r="U96" s="95"/>
      <c r="V96" s="95"/>
      <c r="W96" s="95"/>
      <c r="X96" s="95"/>
      <c r="Y96" s="344"/>
      <c r="Z96" s="346"/>
      <c r="AA96" s="121"/>
      <c r="AB96" s="94"/>
      <c r="AC96" s="94"/>
      <c r="AD96" s="94"/>
    </row>
    <row r="97" spans="1:30" s="93" customFormat="1" ht="15" customHeight="1">
      <c r="A97" s="173" t="s">
        <v>286</v>
      </c>
      <c r="B97" s="173"/>
      <c r="C97" s="119"/>
      <c r="D97" s="341"/>
      <c r="E97" s="342"/>
      <c r="F97" s="343"/>
      <c r="G97" s="95"/>
      <c r="H97" s="95"/>
      <c r="I97" s="95"/>
      <c r="J97" s="344"/>
      <c r="K97" s="95"/>
      <c r="L97" s="95"/>
      <c r="M97" s="95"/>
      <c r="N97" s="95"/>
      <c r="O97" s="95"/>
      <c r="P97" s="95" t="s">
        <v>286</v>
      </c>
      <c r="Q97" s="95"/>
      <c r="R97" s="121"/>
      <c r="S97" s="95"/>
      <c r="T97" s="95"/>
      <c r="U97" s="95"/>
      <c r="V97" s="95"/>
      <c r="W97" s="95"/>
      <c r="X97" s="95"/>
      <c r="Y97" s="344"/>
      <c r="Z97" s="346"/>
      <c r="AA97" s="121"/>
      <c r="AB97" s="94"/>
      <c r="AC97" s="94"/>
      <c r="AD97" s="94"/>
    </row>
    <row r="98" spans="1:30" s="93" customFormat="1" ht="15" customHeight="1">
      <c r="A98" s="173"/>
      <c r="B98" s="173" t="s">
        <v>287</v>
      </c>
      <c r="C98" s="119"/>
      <c r="D98" s="341">
        <v>98162</v>
      </c>
      <c r="E98" s="342">
        <v>85744</v>
      </c>
      <c r="F98" s="343">
        <v>51792</v>
      </c>
      <c r="G98" s="95">
        <v>29378</v>
      </c>
      <c r="H98" s="95">
        <v>16896</v>
      </c>
      <c r="I98" s="95">
        <v>1278</v>
      </c>
      <c r="J98" s="344">
        <v>4240</v>
      </c>
      <c r="K98" s="95">
        <v>33952</v>
      </c>
      <c r="L98" s="95">
        <v>1996</v>
      </c>
      <c r="M98" s="95">
        <v>2664</v>
      </c>
      <c r="N98" s="95">
        <v>14890</v>
      </c>
      <c r="O98" s="95"/>
      <c r="P98" s="95"/>
      <c r="Q98" s="95" t="s">
        <v>287</v>
      </c>
      <c r="R98" s="121"/>
      <c r="S98" s="95">
        <v>4971</v>
      </c>
      <c r="T98" s="95">
        <v>686</v>
      </c>
      <c r="U98" s="95">
        <v>3076</v>
      </c>
      <c r="V98" s="95">
        <v>748</v>
      </c>
      <c r="W98" s="95">
        <v>2420</v>
      </c>
      <c r="X98" s="95">
        <v>345</v>
      </c>
      <c r="Y98" s="344">
        <v>2156</v>
      </c>
      <c r="Z98" s="346">
        <v>78</v>
      </c>
      <c r="AA98" s="121">
        <v>12340</v>
      </c>
      <c r="AB98" s="94">
        <v>27510</v>
      </c>
      <c r="AC98" s="94">
        <v>230</v>
      </c>
      <c r="AD98" s="94">
        <v>32</v>
      </c>
    </row>
    <row r="99" spans="1:30" s="93" customFormat="1" ht="15" customHeight="1">
      <c r="A99" s="173"/>
      <c r="B99" s="173" t="s">
        <v>288</v>
      </c>
      <c r="C99" s="119"/>
      <c r="D99" s="341">
        <v>57779</v>
      </c>
      <c r="E99" s="342">
        <v>51800</v>
      </c>
      <c r="F99" s="343">
        <v>33669</v>
      </c>
      <c r="G99" s="95">
        <v>17840</v>
      </c>
      <c r="H99" s="95">
        <v>12767</v>
      </c>
      <c r="I99" s="95">
        <v>686</v>
      </c>
      <c r="J99" s="344">
        <v>2376</v>
      </c>
      <c r="K99" s="95">
        <v>18131</v>
      </c>
      <c r="L99" s="95">
        <v>696</v>
      </c>
      <c r="M99" s="95">
        <v>1863</v>
      </c>
      <c r="N99" s="95">
        <v>7723</v>
      </c>
      <c r="O99" s="95"/>
      <c r="P99" s="95"/>
      <c r="Q99" s="95" t="s">
        <v>288</v>
      </c>
      <c r="R99" s="121"/>
      <c r="S99" s="95">
        <v>2534</v>
      </c>
      <c r="T99" s="95">
        <v>315</v>
      </c>
      <c r="U99" s="95">
        <v>1720</v>
      </c>
      <c r="V99" s="95">
        <v>201</v>
      </c>
      <c r="W99" s="95">
        <v>1908</v>
      </c>
      <c r="X99" s="95">
        <v>200</v>
      </c>
      <c r="Y99" s="344">
        <v>971</v>
      </c>
      <c r="Z99" s="346">
        <v>56</v>
      </c>
      <c r="AA99" s="121">
        <v>5923</v>
      </c>
      <c r="AB99" s="94">
        <v>14711</v>
      </c>
      <c r="AC99" s="94">
        <v>113</v>
      </c>
      <c r="AD99" s="94">
        <v>28</v>
      </c>
    </row>
    <row r="100" spans="1:30" s="93" customFormat="1" ht="15" customHeight="1">
      <c r="A100" s="173"/>
      <c r="B100" s="173" t="s">
        <v>289</v>
      </c>
      <c r="C100" s="119"/>
      <c r="D100" s="341">
        <v>40383</v>
      </c>
      <c r="E100" s="342">
        <v>33944</v>
      </c>
      <c r="F100" s="343">
        <v>18123</v>
      </c>
      <c r="G100" s="95">
        <v>11538</v>
      </c>
      <c r="H100" s="95">
        <v>4129</v>
      </c>
      <c r="I100" s="95">
        <v>592</v>
      </c>
      <c r="J100" s="344">
        <v>1864</v>
      </c>
      <c r="K100" s="95">
        <v>15821</v>
      </c>
      <c r="L100" s="95">
        <v>1300</v>
      </c>
      <c r="M100" s="95">
        <v>801</v>
      </c>
      <c r="N100" s="95">
        <v>7167</v>
      </c>
      <c r="O100" s="95"/>
      <c r="P100" s="95"/>
      <c r="Q100" s="95" t="s">
        <v>289</v>
      </c>
      <c r="R100" s="121"/>
      <c r="S100" s="95">
        <v>2437</v>
      </c>
      <c r="T100" s="95">
        <v>371</v>
      </c>
      <c r="U100" s="95">
        <v>1356</v>
      </c>
      <c r="V100" s="95">
        <v>547</v>
      </c>
      <c r="W100" s="95">
        <v>512</v>
      </c>
      <c r="X100" s="95">
        <v>145</v>
      </c>
      <c r="Y100" s="344">
        <v>1185</v>
      </c>
      <c r="Z100" s="346">
        <v>22</v>
      </c>
      <c r="AA100" s="121">
        <v>6417</v>
      </c>
      <c r="AB100" s="94">
        <v>12799</v>
      </c>
      <c r="AC100" s="94">
        <v>117</v>
      </c>
      <c r="AD100" s="94">
        <v>4</v>
      </c>
    </row>
    <row r="101" spans="1:30" s="93" customFormat="1" ht="15" customHeight="1">
      <c r="A101" s="176"/>
      <c r="B101" s="176"/>
      <c r="C101" s="124"/>
      <c r="D101" s="357"/>
      <c r="E101" s="358"/>
      <c r="F101" s="359"/>
      <c r="G101" s="126"/>
      <c r="H101" s="126"/>
      <c r="I101" s="126"/>
      <c r="J101" s="360"/>
      <c r="K101" s="126"/>
      <c r="L101" s="126"/>
      <c r="M101" s="126"/>
      <c r="N101" s="126"/>
      <c r="O101" s="95"/>
      <c r="P101" s="126"/>
      <c r="Q101" s="126"/>
      <c r="R101" s="127"/>
      <c r="S101" s="126"/>
      <c r="T101" s="126"/>
      <c r="U101" s="126"/>
      <c r="V101" s="126"/>
      <c r="W101" s="126"/>
      <c r="X101" s="126"/>
      <c r="Y101" s="360"/>
      <c r="Z101" s="361"/>
      <c r="AA101" s="127"/>
      <c r="AB101" s="126"/>
      <c r="AC101" s="126"/>
      <c r="AD101" s="126"/>
    </row>
    <row r="102" spans="4:30" s="93" customFormat="1" ht="15" customHeight="1"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5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</row>
    <row r="103" spans="4:30" s="93" customFormat="1" ht="15" customHeight="1"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5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</row>
    <row r="104" spans="4:30" s="93" customFormat="1" ht="15" customHeight="1"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5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</row>
    <row r="105" spans="4:30" s="93" customFormat="1" ht="15" customHeight="1"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5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</row>
    <row r="106" spans="4:30" s="93" customFormat="1" ht="15" customHeight="1"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5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</row>
    <row r="107" spans="4:30" s="93" customFormat="1" ht="15" customHeight="1"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5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</row>
    <row r="108" spans="4:30" s="93" customFormat="1" ht="15" customHeight="1"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5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</row>
    <row r="109" spans="4:30" s="93" customFormat="1" ht="15" customHeight="1"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5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</row>
    <row r="110" spans="4:30" s="93" customFormat="1" ht="15" customHeight="1"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5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</row>
    <row r="111" spans="4:30" s="93" customFormat="1" ht="15" customHeight="1"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5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</row>
    <row r="112" spans="4:30" s="93" customFormat="1" ht="15" customHeight="1"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5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</row>
    <row r="113" spans="4:30" s="93" customFormat="1" ht="15" customHeight="1"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5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</row>
    <row r="114" spans="4:30" s="93" customFormat="1" ht="15" customHeight="1"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5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</row>
    <row r="115" spans="4:30" s="93" customFormat="1" ht="15" customHeight="1"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5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</row>
    <row r="116" spans="4:30" s="93" customFormat="1" ht="15" customHeight="1"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</row>
    <row r="117" spans="4:30" s="93" customFormat="1" ht="15" customHeight="1"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5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</row>
    <row r="118" spans="4:30" s="93" customFormat="1" ht="15" customHeight="1"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5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</row>
    <row r="119" spans="4:30" s="93" customFormat="1" ht="15" customHeight="1"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5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</row>
    <row r="120" spans="4:30" s="93" customFormat="1" ht="15" customHeight="1"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5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</row>
    <row r="121" spans="4:30" s="93" customFormat="1" ht="15" customHeight="1"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5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</row>
    <row r="122" spans="4:30" s="93" customFormat="1" ht="15" customHeight="1"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5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</row>
    <row r="123" spans="4:30" s="93" customFormat="1" ht="15" customHeight="1"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5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</row>
    <row r="124" spans="4:30" s="93" customFormat="1" ht="15" customHeight="1"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5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</row>
    <row r="125" spans="4:30" s="93" customFormat="1" ht="15" customHeight="1"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5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</row>
    <row r="126" spans="4:30" s="93" customFormat="1" ht="15" customHeight="1"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5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</row>
    <row r="127" spans="4:30" s="93" customFormat="1" ht="15" customHeight="1"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5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</row>
    <row r="128" spans="4:30" s="93" customFormat="1" ht="15" customHeight="1"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5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</row>
    <row r="129" spans="4:30" s="93" customFormat="1" ht="15" customHeight="1"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5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</row>
    <row r="130" spans="4:30" s="93" customFormat="1" ht="15" customHeight="1"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5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</row>
    <row r="131" spans="4:30" s="93" customFormat="1" ht="15" customHeight="1"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5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</row>
    <row r="132" spans="4:30" s="93" customFormat="1" ht="15" customHeight="1"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5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</row>
    <row r="133" spans="4:30" s="93" customFormat="1" ht="15" customHeight="1"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5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</row>
    <row r="134" spans="4:30" s="93" customFormat="1" ht="15" customHeight="1"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5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</row>
    <row r="135" spans="4:30" s="93" customFormat="1" ht="15" customHeight="1"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5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</row>
    <row r="136" spans="4:30" s="93" customFormat="1" ht="15" customHeight="1"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5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</row>
    <row r="137" spans="4:30" s="93" customFormat="1" ht="15" customHeight="1"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5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</row>
    <row r="138" spans="4:30" s="93" customFormat="1" ht="15" customHeight="1"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5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</row>
    <row r="139" spans="4:30" s="93" customFormat="1" ht="15" customHeight="1"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5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</row>
    <row r="140" spans="4:30" s="93" customFormat="1" ht="15" customHeight="1"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5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</row>
    <row r="141" spans="4:30" s="93" customFormat="1" ht="15" customHeight="1"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5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</row>
    <row r="142" spans="4:30" s="93" customFormat="1" ht="15" customHeight="1"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5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</row>
    <row r="143" spans="4:30" s="93" customFormat="1" ht="15" customHeight="1"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5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</row>
    <row r="144" spans="4:30" s="93" customFormat="1" ht="15" customHeight="1"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5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</row>
    <row r="145" spans="4:30" s="93" customFormat="1" ht="15" customHeight="1"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5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</row>
    <row r="146" spans="4:30" s="93" customFormat="1" ht="15" customHeight="1"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5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</row>
    <row r="147" spans="4:30" s="93" customFormat="1" ht="15" customHeight="1"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5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</row>
    <row r="148" spans="4:30" s="93" customFormat="1" ht="15" customHeight="1"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5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</row>
    <row r="149" spans="4:30" s="93" customFormat="1" ht="15" customHeight="1"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5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</row>
    <row r="150" spans="4:30" s="93" customFormat="1" ht="15" customHeight="1"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5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</row>
    <row r="151" spans="4:30" s="93" customFormat="1" ht="15" customHeight="1"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5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</row>
    <row r="152" spans="4:30" s="93" customFormat="1" ht="15" customHeight="1"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5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</row>
    <row r="153" spans="4:30" s="93" customFormat="1" ht="15" customHeight="1"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5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</row>
    <row r="154" spans="4:30" s="93" customFormat="1" ht="15" customHeight="1"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5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</row>
    <row r="155" spans="4:30" s="93" customFormat="1" ht="15" customHeight="1"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5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</row>
    <row r="156" spans="4:30" s="93" customFormat="1" ht="15" customHeight="1"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5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</row>
    <row r="157" spans="4:30" s="93" customFormat="1" ht="15" customHeight="1"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5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</row>
    <row r="158" spans="4:30" s="93" customFormat="1" ht="15" customHeight="1"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5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</row>
    <row r="159" spans="4:30" s="93" customFormat="1" ht="15" customHeight="1"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5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</row>
    <row r="160" spans="4:30" s="93" customFormat="1" ht="15" customHeight="1"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5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</row>
    <row r="161" spans="4:30" s="93" customFormat="1" ht="15" customHeight="1"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5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</row>
    <row r="162" spans="4:30" s="93" customFormat="1" ht="15" customHeight="1"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5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</row>
    <row r="163" spans="4:30" s="93" customFormat="1" ht="15" customHeight="1"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5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</row>
    <row r="164" spans="4:30" s="93" customFormat="1" ht="15" customHeight="1"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5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</row>
    <row r="165" spans="4:30" s="93" customFormat="1" ht="15" customHeight="1"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5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</row>
    <row r="166" spans="4:30" s="93" customFormat="1" ht="15" customHeight="1"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5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</row>
    <row r="167" spans="4:30" s="93" customFormat="1" ht="15" customHeight="1"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5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</row>
    <row r="168" spans="4:30" s="93" customFormat="1" ht="15" customHeight="1"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5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</row>
    <row r="169" spans="4:30" s="93" customFormat="1" ht="15" customHeight="1"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5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</row>
    <row r="170" spans="4:30" s="93" customFormat="1" ht="15" customHeight="1"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5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</row>
    <row r="171" spans="4:30" s="93" customFormat="1" ht="15" customHeight="1"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5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</row>
    <row r="172" spans="4:30" s="93" customFormat="1" ht="15" customHeight="1"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5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</row>
    <row r="173" spans="4:30" s="93" customFormat="1" ht="15" customHeight="1"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5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</row>
    <row r="174" spans="4:30" s="93" customFormat="1" ht="15" customHeight="1"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5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</row>
    <row r="175" spans="4:30" s="93" customFormat="1" ht="15" customHeight="1"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5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</row>
    <row r="176" spans="4:30" s="93" customFormat="1" ht="15" customHeight="1"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5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</row>
    <row r="177" spans="4:30" s="93" customFormat="1" ht="15" customHeight="1"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5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</row>
    <row r="178" spans="4:30" s="93" customFormat="1" ht="15" customHeight="1"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5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</row>
    <row r="179" spans="4:30" s="93" customFormat="1" ht="15" customHeight="1"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5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</row>
    <row r="180" spans="4:30" s="93" customFormat="1" ht="15" customHeight="1"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5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</row>
    <row r="181" spans="4:30" s="93" customFormat="1" ht="15" customHeight="1"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5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</row>
    <row r="182" spans="4:30" s="93" customFormat="1" ht="15" customHeight="1"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5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</row>
    <row r="183" spans="4:30" s="93" customFormat="1" ht="15" customHeight="1"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5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</row>
    <row r="184" spans="4:30" s="93" customFormat="1" ht="15" customHeight="1"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5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</row>
    <row r="185" spans="4:30" s="93" customFormat="1" ht="15" customHeight="1"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5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</row>
    <row r="186" spans="4:30" s="93" customFormat="1" ht="15" customHeight="1"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5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</row>
    <row r="187" spans="4:30" s="93" customFormat="1" ht="15" customHeight="1"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5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</row>
    <row r="188" spans="4:30" s="93" customFormat="1" ht="15" customHeight="1"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5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</row>
    <row r="189" spans="4:30" s="93" customFormat="1" ht="15" customHeight="1"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5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</row>
    <row r="190" spans="4:30" s="93" customFormat="1" ht="15" customHeight="1"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5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</row>
    <row r="191" spans="4:30" s="93" customFormat="1" ht="15" customHeight="1"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5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</row>
    <row r="192" spans="4:30" s="93" customFormat="1" ht="15" customHeight="1"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5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</row>
  </sheetData>
  <sheetProtection/>
  <mergeCells count="93">
    <mergeCell ref="U74:U77"/>
    <mergeCell ref="V74:V77"/>
    <mergeCell ref="AC74:AC77"/>
    <mergeCell ref="AD74:AD77"/>
    <mergeCell ref="W74:W77"/>
    <mergeCell ref="X74:X77"/>
    <mergeCell ref="Y74:Y77"/>
    <mergeCell ref="AB74:AB77"/>
    <mergeCell ref="K74:K77"/>
    <mergeCell ref="L74:L77"/>
    <mergeCell ref="M74:M77"/>
    <mergeCell ref="N74:N77"/>
    <mergeCell ref="S74:S77"/>
    <mergeCell ref="T74:T77"/>
    <mergeCell ref="AB72:AD73"/>
    <mergeCell ref="E73:E77"/>
    <mergeCell ref="F73:J73"/>
    <mergeCell ref="K73:N73"/>
    <mergeCell ref="S73:Y73"/>
    <mergeCell ref="F74:F77"/>
    <mergeCell ref="G74:G77"/>
    <mergeCell ref="H74:H77"/>
    <mergeCell ref="I74:I77"/>
    <mergeCell ref="J74:J77"/>
    <mergeCell ref="AB40:AB43"/>
    <mergeCell ref="AC40:AC43"/>
    <mergeCell ref="AD40:AD43"/>
    <mergeCell ref="A72:C77"/>
    <mergeCell ref="D72:D77"/>
    <mergeCell ref="E72:N72"/>
    <mergeCell ref="P72:R77"/>
    <mergeCell ref="S72:Y72"/>
    <mergeCell ref="Z72:Z77"/>
    <mergeCell ref="AA72:AA77"/>
    <mergeCell ref="Y40:Y43"/>
    <mergeCell ref="I40:I43"/>
    <mergeCell ref="J40:J43"/>
    <mergeCell ref="K40:K43"/>
    <mergeCell ref="L40:L43"/>
    <mergeCell ref="M40:M43"/>
    <mergeCell ref="N40:N43"/>
    <mergeCell ref="S40:S43"/>
    <mergeCell ref="T40:T43"/>
    <mergeCell ref="H40:H43"/>
    <mergeCell ref="S38:Y38"/>
    <mergeCell ref="Z38:Z43"/>
    <mergeCell ref="AA38:AA43"/>
    <mergeCell ref="AB38:AD39"/>
    <mergeCell ref="S39:Y39"/>
    <mergeCell ref="U40:U43"/>
    <mergeCell ref="V40:V43"/>
    <mergeCell ref="W40:W43"/>
    <mergeCell ref="X40:X43"/>
    <mergeCell ref="H6:H9"/>
    <mergeCell ref="A38:C43"/>
    <mergeCell ref="D38:D43"/>
    <mergeCell ref="E38:N38"/>
    <mergeCell ref="P38:R43"/>
    <mergeCell ref="E39:E43"/>
    <mergeCell ref="F39:J39"/>
    <mergeCell ref="K39:N39"/>
    <mergeCell ref="F40:F43"/>
    <mergeCell ref="G40:G43"/>
    <mergeCell ref="Y6:Y9"/>
    <mergeCell ref="A4:C9"/>
    <mergeCell ref="D4:D9"/>
    <mergeCell ref="E4:N4"/>
    <mergeCell ref="P4:R9"/>
    <mergeCell ref="E5:E9"/>
    <mergeCell ref="F5:J5"/>
    <mergeCell ref="K5:N5"/>
    <mergeCell ref="F6:F9"/>
    <mergeCell ref="G6:G9"/>
    <mergeCell ref="I6:I9"/>
    <mergeCell ref="J6:J9"/>
    <mergeCell ref="K6:K9"/>
    <mergeCell ref="L6:L9"/>
    <mergeCell ref="S4:Y4"/>
    <mergeCell ref="Z4:Z9"/>
    <mergeCell ref="S5:Y5"/>
    <mergeCell ref="U6:U9"/>
    <mergeCell ref="V6:V9"/>
    <mergeCell ref="W6:W9"/>
    <mergeCell ref="AB6:AB9"/>
    <mergeCell ref="AC6:AC9"/>
    <mergeCell ref="AD6:AD9"/>
    <mergeCell ref="M6:M9"/>
    <mergeCell ref="N6:N9"/>
    <mergeCell ref="S6:S9"/>
    <mergeCell ref="T6:T9"/>
    <mergeCell ref="AA4:AA9"/>
    <mergeCell ref="AB4:AD5"/>
    <mergeCell ref="X6:X9"/>
  </mergeCells>
  <printOptions/>
  <pageMargins left="0.7874015748031497" right="0.98425196850393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6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9.75" customHeight="1"/>
  <cols>
    <col min="1" max="1" width="2.75390625" style="254" customWidth="1"/>
    <col min="2" max="2" width="11.125" style="364" customWidth="1"/>
    <col min="3" max="3" width="3.75390625" style="254" customWidth="1"/>
    <col min="4" max="4" width="2.75390625" style="254" customWidth="1"/>
    <col min="5" max="15" width="10.75390625" style="365" customWidth="1"/>
    <col min="16" max="16384" width="9.125" style="254" customWidth="1"/>
  </cols>
  <sheetData>
    <row r="1" ht="15" customHeight="1">
      <c r="E1" s="17" t="s">
        <v>291</v>
      </c>
    </row>
    <row r="2" ht="12" customHeight="1">
      <c r="A2" s="72" t="s">
        <v>595</v>
      </c>
    </row>
    <row r="3" spans="1:15" s="364" customFormat="1" ht="9.75" customHeight="1">
      <c r="A3" s="1053" t="s">
        <v>35</v>
      </c>
      <c r="B3" s="1053"/>
      <c r="C3" s="1053"/>
      <c r="D3" s="1054"/>
      <c r="E3" s="1102" t="s">
        <v>38</v>
      </c>
      <c r="F3" s="366"/>
      <c r="G3" s="366"/>
      <c r="H3" s="366" t="s">
        <v>26</v>
      </c>
      <c r="I3" s="366"/>
      <c r="J3" s="367"/>
      <c r="K3" s="366"/>
      <c r="L3" s="366"/>
      <c r="M3" s="366" t="s">
        <v>27</v>
      </c>
      <c r="N3" s="366"/>
      <c r="O3" s="366"/>
    </row>
    <row r="4" spans="1:15" s="364" customFormat="1" ht="9.75" customHeight="1">
      <c r="A4" s="1057"/>
      <c r="B4" s="1057"/>
      <c r="C4" s="1057"/>
      <c r="D4" s="1058"/>
      <c r="E4" s="1103"/>
      <c r="F4" s="368" t="s">
        <v>292</v>
      </c>
      <c r="G4" s="369" t="s">
        <v>166</v>
      </c>
      <c r="H4" s="369" t="s">
        <v>167</v>
      </c>
      <c r="I4" s="369" t="s">
        <v>168</v>
      </c>
      <c r="J4" s="369" t="s">
        <v>169</v>
      </c>
      <c r="K4" s="368" t="s">
        <v>292</v>
      </c>
      <c r="L4" s="369" t="s">
        <v>166</v>
      </c>
      <c r="M4" s="369" t="s">
        <v>167</v>
      </c>
      <c r="N4" s="369" t="s">
        <v>168</v>
      </c>
      <c r="O4" s="370" t="s">
        <v>169</v>
      </c>
    </row>
    <row r="5" spans="1:15" s="364" customFormat="1" ht="9.75" customHeight="1">
      <c r="A5" s="255"/>
      <c r="B5" s="255"/>
      <c r="C5" s="255"/>
      <c r="D5" s="256"/>
      <c r="E5" s="371"/>
      <c r="F5" s="372"/>
      <c r="G5" s="373"/>
      <c r="H5" s="373"/>
      <c r="I5" s="373"/>
      <c r="J5" s="374"/>
      <c r="K5" s="372"/>
      <c r="L5" s="373"/>
      <c r="M5" s="373"/>
      <c r="N5" s="373"/>
      <c r="O5" s="373"/>
    </row>
    <row r="6" spans="1:15" s="317" customFormat="1" ht="8.25" customHeight="1">
      <c r="A6" s="922" t="s">
        <v>621</v>
      </c>
      <c r="B6" s="922"/>
      <c r="C6" s="923"/>
      <c r="D6" s="924"/>
      <c r="E6" s="925">
        <v>377356</v>
      </c>
      <c r="F6" s="926">
        <v>180367</v>
      </c>
      <c r="G6" s="926">
        <v>67500</v>
      </c>
      <c r="H6" s="926">
        <v>107697</v>
      </c>
      <c r="I6" s="926">
        <v>2347</v>
      </c>
      <c r="J6" s="927">
        <v>2432</v>
      </c>
      <c r="K6" s="926">
        <v>196989</v>
      </c>
      <c r="L6" s="926">
        <v>63974</v>
      </c>
      <c r="M6" s="926">
        <v>109868</v>
      </c>
      <c r="N6" s="926">
        <v>15229</v>
      </c>
      <c r="O6" s="926">
        <v>7200</v>
      </c>
    </row>
    <row r="7" spans="1:15" ht="8.25" customHeight="1">
      <c r="A7" s="928"/>
      <c r="B7" s="928" t="s">
        <v>622</v>
      </c>
      <c r="C7" s="929"/>
      <c r="D7" s="930"/>
      <c r="E7" s="931">
        <v>62925</v>
      </c>
      <c r="F7" s="932">
        <v>32074</v>
      </c>
      <c r="G7" s="932">
        <v>32074</v>
      </c>
      <c r="H7" s="932">
        <v>0</v>
      </c>
      <c r="I7" s="932">
        <v>0</v>
      </c>
      <c r="J7" s="933">
        <v>0</v>
      </c>
      <c r="K7" s="932">
        <v>30851</v>
      </c>
      <c r="L7" s="932">
        <v>30851</v>
      </c>
      <c r="M7" s="932">
        <v>0</v>
      </c>
      <c r="N7" s="932">
        <v>0</v>
      </c>
      <c r="O7" s="932">
        <v>0</v>
      </c>
    </row>
    <row r="8" spans="1:15" ht="8.25" customHeight="1">
      <c r="A8" s="928"/>
      <c r="B8" s="928" t="s">
        <v>623</v>
      </c>
      <c r="C8" s="929"/>
      <c r="D8" s="930"/>
      <c r="E8" s="931">
        <v>4166</v>
      </c>
      <c r="F8" s="932">
        <v>2110</v>
      </c>
      <c r="G8" s="932">
        <v>2110</v>
      </c>
      <c r="H8" s="932">
        <v>0</v>
      </c>
      <c r="I8" s="932">
        <v>0</v>
      </c>
      <c r="J8" s="933">
        <v>0</v>
      </c>
      <c r="K8" s="932">
        <v>2056</v>
      </c>
      <c r="L8" s="932">
        <v>2056</v>
      </c>
      <c r="M8" s="932">
        <v>0</v>
      </c>
      <c r="N8" s="932">
        <v>0</v>
      </c>
      <c r="O8" s="932">
        <v>0</v>
      </c>
    </row>
    <row r="9" spans="1:15" ht="8.25" customHeight="1">
      <c r="A9" s="928"/>
      <c r="B9" s="928" t="s">
        <v>624</v>
      </c>
      <c r="C9" s="929"/>
      <c r="D9" s="930"/>
      <c r="E9" s="931">
        <v>4406</v>
      </c>
      <c r="F9" s="932">
        <v>2204</v>
      </c>
      <c r="G9" s="932">
        <v>2204</v>
      </c>
      <c r="H9" s="932">
        <v>0</v>
      </c>
      <c r="I9" s="932">
        <v>0</v>
      </c>
      <c r="J9" s="933">
        <v>0</v>
      </c>
      <c r="K9" s="932">
        <v>2202</v>
      </c>
      <c r="L9" s="932">
        <v>2202</v>
      </c>
      <c r="M9" s="932">
        <v>0</v>
      </c>
      <c r="N9" s="932">
        <v>0</v>
      </c>
      <c r="O9" s="932">
        <v>0</v>
      </c>
    </row>
    <row r="10" spans="1:15" ht="8.25" customHeight="1">
      <c r="A10" s="928"/>
      <c r="B10" s="928" t="s">
        <v>625</v>
      </c>
      <c r="C10" s="929"/>
      <c r="D10" s="930"/>
      <c r="E10" s="931">
        <v>4272</v>
      </c>
      <c r="F10" s="932">
        <v>2152</v>
      </c>
      <c r="G10" s="932">
        <v>2151</v>
      </c>
      <c r="H10" s="932">
        <v>1</v>
      </c>
      <c r="I10" s="932">
        <v>0</v>
      </c>
      <c r="J10" s="933">
        <v>0</v>
      </c>
      <c r="K10" s="932">
        <v>2120</v>
      </c>
      <c r="L10" s="932">
        <v>2114</v>
      </c>
      <c r="M10" s="932">
        <v>6</v>
      </c>
      <c r="N10" s="932">
        <v>0</v>
      </c>
      <c r="O10" s="932">
        <v>0</v>
      </c>
    </row>
    <row r="11" spans="1:15" ht="8.25" customHeight="1">
      <c r="A11" s="928"/>
      <c r="B11" s="928" t="s">
        <v>626</v>
      </c>
      <c r="C11" s="929"/>
      <c r="D11" s="930"/>
      <c r="E11" s="931">
        <v>3882</v>
      </c>
      <c r="F11" s="932">
        <v>1977</v>
      </c>
      <c r="G11" s="932">
        <v>1974</v>
      </c>
      <c r="H11" s="932">
        <v>2</v>
      </c>
      <c r="I11" s="932">
        <v>0</v>
      </c>
      <c r="J11" s="933">
        <v>1</v>
      </c>
      <c r="K11" s="932">
        <v>1905</v>
      </c>
      <c r="L11" s="932">
        <v>1888</v>
      </c>
      <c r="M11" s="932">
        <v>17</v>
      </c>
      <c r="N11" s="932">
        <v>0</v>
      </c>
      <c r="O11" s="932">
        <v>0</v>
      </c>
    </row>
    <row r="12" spans="1:15" ht="8.25" customHeight="1">
      <c r="A12" s="928"/>
      <c r="B12" s="928" t="s">
        <v>627</v>
      </c>
      <c r="C12" s="929"/>
      <c r="D12" s="930"/>
      <c r="E12" s="931">
        <v>3331</v>
      </c>
      <c r="F12" s="932">
        <v>1574</v>
      </c>
      <c r="G12" s="932">
        <v>1555</v>
      </c>
      <c r="H12" s="932">
        <v>18</v>
      </c>
      <c r="I12" s="932">
        <v>1</v>
      </c>
      <c r="J12" s="933">
        <v>0</v>
      </c>
      <c r="K12" s="932">
        <v>1757</v>
      </c>
      <c r="L12" s="932">
        <v>1708</v>
      </c>
      <c r="M12" s="932">
        <v>47</v>
      </c>
      <c r="N12" s="932">
        <v>0</v>
      </c>
      <c r="O12" s="932">
        <v>2</v>
      </c>
    </row>
    <row r="13" spans="1:15" ht="8.25" customHeight="1">
      <c r="A13" s="928"/>
      <c r="B13" s="928" t="s">
        <v>628</v>
      </c>
      <c r="C13" s="929"/>
      <c r="D13" s="930"/>
      <c r="E13" s="931">
        <v>3203</v>
      </c>
      <c r="F13" s="932">
        <v>1570</v>
      </c>
      <c r="G13" s="932">
        <v>1528</v>
      </c>
      <c r="H13" s="932">
        <v>42</v>
      </c>
      <c r="I13" s="932">
        <v>0</v>
      </c>
      <c r="J13" s="933">
        <v>0</v>
      </c>
      <c r="K13" s="932">
        <v>1633</v>
      </c>
      <c r="L13" s="932">
        <v>1558</v>
      </c>
      <c r="M13" s="932">
        <v>67</v>
      </c>
      <c r="N13" s="932">
        <v>0</v>
      </c>
      <c r="O13" s="932">
        <v>8</v>
      </c>
    </row>
    <row r="14" spans="1:15" ht="8.25" customHeight="1">
      <c r="A14" s="928"/>
      <c r="B14" s="928" t="s">
        <v>629</v>
      </c>
      <c r="C14" s="929"/>
      <c r="D14" s="930"/>
      <c r="E14" s="931">
        <v>3458</v>
      </c>
      <c r="F14" s="932">
        <v>1608</v>
      </c>
      <c r="G14" s="932">
        <v>1533</v>
      </c>
      <c r="H14" s="932">
        <v>69</v>
      </c>
      <c r="I14" s="932">
        <v>0</v>
      </c>
      <c r="J14" s="933">
        <v>6</v>
      </c>
      <c r="K14" s="932">
        <v>1850</v>
      </c>
      <c r="L14" s="932">
        <v>1699</v>
      </c>
      <c r="M14" s="932">
        <v>140</v>
      </c>
      <c r="N14" s="932">
        <v>0</v>
      </c>
      <c r="O14" s="932">
        <v>11</v>
      </c>
    </row>
    <row r="15" spans="1:15" ht="8.25" customHeight="1">
      <c r="A15" s="928"/>
      <c r="B15" s="928" t="s">
        <v>630</v>
      </c>
      <c r="C15" s="929"/>
      <c r="D15" s="930"/>
      <c r="E15" s="931">
        <v>3513</v>
      </c>
      <c r="F15" s="932">
        <v>1587</v>
      </c>
      <c r="G15" s="932">
        <v>1475</v>
      </c>
      <c r="H15" s="932">
        <v>110</v>
      </c>
      <c r="I15" s="932">
        <v>0</v>
      </c>
      <c r="J15" s="933">
        <v>2</v>
      </c>
      <c r="K15" s="932">
        <v>1926</v>
      </c>
      <c r="L15" s="932">
        <v>1706</v>
      </c>
      <c r="M15" s="932">
        <v>214</v>
      </c>
      <c r="N15" s="932">
        <v>0</v>
      </c>
      <c r="O15" s="932">
        <v>6</v>
      </c>
    </row>
    <row r="16" spans="1:15" ht="8.25" customHeight="1">
      <c r="A16" s="928"/>
      <c r="B16" s="928" t="s">
        <v>631</v>
      </c>
      <c r="C16" s="929"/>
      <c r="D16" s="930"/>
      <c r="E16" s="931">
        <v>3687</v>
      </c>
      <c r="F16" s="932">
        <v>1657</v>
      </c>
      <c r="G16" s="932">
        <v>1481</v>
      </c>
      <c r="H16" s="932">
        <v>172</v>
      </c>
      <c r="I16" s="932">
        <v>0</v>
      </c>
      <c r="J16" s="933">
        <v>4</v>
      </c>
      <c r="K16" s="932">
        <v>2030</v>
      </c>
      <c r="L16" s="932">
        <v>1675</v>
      </c>
      <c r="M16" s="932">
        <v>325</v>
      </c>
      <c r="N16" s="932">
        <v>1</v>
      </c>
      <c r="O16" s="932">
        <v>28</v>
      </c>
    </row>
    <row r="17" spans="1:15" ht="8.25" customHeight="1">
      <c r="A17" s="928"/>
      <c r="B17" s="928" t="s">
        <v>632</v>
      </c>
      <c r="C17" s="929"/>
      <c r="D17" s="930"/>
      <c r="E17" s="931">
        <v>3847</v>
      </c>
      <c r="F17" s="932">
        <v>1807</v>
      </c>
      <c r="G17" s="932">
        <v>1501</v>
      </c>
      <c r="H17" s="932">
        <v>297</v>
      </c>
      <c r="I17" s="932">
        <v>0</v>
      </c>
      <c r="J17" s="933">
        <v>9</v>
      </c>
      <c r="K17" s="932">
        <v>2040</v>
      </c>
      <c r="L17" s="932">
        <v>1603</v>
      </c>
      <c r="M17" s="932">
        <v>416</v>
      </c>
      <c r="N17" s="932">
        <v>0</v>
      </c>
      <c r="O17" s="932">
        <v>20</v>
      </c>
    </row>
    <row r="18" spans="1:15" ht="8.25" customHeight="1">
      <c r="A18" s="928"/>
      <c r="B18" s="928" t="s">
        <v>633</v>
      </c>
      <c r="C18" s="929"/>
      <c r="D18" s="930"/>
      <c r="E18" s="931">
        <v>3971</v>
      </c>
      <c r="F18" s="932">
        <v>1795</v>
      </c>
      <c r="G18" s="932">
        <v>1398</v>
      </c>
      <c r="H18" s="932">
        <v>387</v>
      </c>
      <c r="I18" s="932">
        <v>0</v>
      </c>
      <c r="J18" s="933">
        <v>9</v>
      </c>
      <c r="K18" s="932">
        <v>2176</v>
      </c>
      <c r="L18" s="932">
        <v>1527</v>
      </c>
      <c r="M18" s="932">
        <v>622</v>
      </c>
      <c r="N18" s="932">
        <v>1</v>
      </c>
      <c r="O18" s="932">
        <v>26</v>
      </c>
    </row>
    <row r="19" spans="1:15" ht="8.25" customHeight="1">
      <c r="A19" s="928"/>
      <c r="B19" s="928" t="s">
        <v>634</v>
      </c>
      <c r="C19" s="929"/>
      <c r="D19" s="930"/>
      <c r="E19" s="931">
        <v>4392</v>
      </c>
      <c r="F19" s="932">
        <v>2030</v>
      </c>
      <c r="G19" s="932">
        <v>1393</v>
      </c>
      <c r="H19" s="932">
        <v>626</v>
      </c>
      <c r="I19" s="932">
        <v>0</v>
      </c>
      <c r="J19" s="933">
        <v>11</v>
      </c>
      <c r="K19" s="932">
        <v>2362</v>
      </c>
      <c r="L19" s="932">
        <v>1424</v>
      </c>
      <c r="M19" s="932">
        <v>895</v>
      </c>
      <c r="N19" s="932">
        <v>1</v>
      </c>
      <c r="O19" s="932">
        <v>40</v>
      </c>
    </row>
    <row r="20" spans="1:15" ht="8.25" customHeight="1">
      <c r="A20" s="928"/>
      <c r="B20" s="928" t="s">
        <v>635</v>
      </c>
      <c r="C20" s="929"/>
      <c r="D20" s="930"/>
      <c r="E20" s="931">
        <v>4796</v>
      </c>
      <c r="F20" s="932">
        <v>2244</v>
      </c>
      <c r="G20" s="932">
        <v>1385</v>
      </c>
      <c r="H20" s="932">
        <v>837</v>
      </c>
      <c r="I20" s="932">
        <v>1</v>
      </c>
      <c r="J20" s="933">
        <v>21</v>
      </c>
      <c r="K20" s="932">
        <v>2552</v>
      </c>
      <c r="L20" s="932">
        <v>1325</v>
      </c>
      <c r="M20" s="932">
        <v>1186</v>
      </c>
      <c r="N20" s="932">
        <v>0</v>
      </c>
      <c r="O20" s="932">
        <v>39</v>
      </c>
    </row>
    <row r="21" spans="1:15" ht="8.25" customHeight="1">
      <c r="A21" s="928"/>
      <c r="B21" s="928" t="s">
        <v>636</v>
      </c>
      <c r="C21" s="929"/>
      <c r="D21" s="930"/>
      <c r="E21" s="931">
        <v>5142</v>
      </c>
      <c r="F21" s="932">
        <v>2386</v>
      </c>
      <c r="G21" s="932">
        <v>1259</v>
      </c>
      <c r="H21" s="932">
        <v>1107</v>
      </c>
      <c r="I21" s="932">
        <v>1</v>
      </c>
      <c r="J21" s="933">
        <v>19</v>
      </c>
      <c r="K21" s="932">
        <v>2756</v>
      </c>
      <c r="L21" s="932">
        <v>1222</v>
      </c>
      <c r="M21" s="932">
        <v>1446</v>
      </c>
      <c r="N21" s="932">
        <v>1</v>
      </c>
      <c r="O21" s="932">
        <v>86</v>
      </c>
    </row>
    <row r="22" spans="1:15" ht="8.25" customHeight="1">
      <c r="A22" s="928"/>
      <c r="B22" s="928" t="s">
        <v>637</v>
      </c>
      <c r="C22" s="929"/>
      <c r="D22" s="930"/>
      <c r="E22" s="931">
        <v>5565</v>
      </c>
      <c r="F22" s="932">
        <v>2616</v>
      </c>
      <c r="G22" s="932">
        <v>1188</v>
      </c>
      <c r="H22" s="932">
        <v>1397</v>
      </c>
      <c r="I22" s="932">
        <v>2</v>
      </c>
      <c r="J22" s="933">
        <v>28</v>
      </c>
      <c r="K22" s="932">
        <v>2949</v>
      </c>
      <c r="L22" s="932">
        <v>1142</v>
      </c>
      <c r="M22" s="932">
        <v>1702</v>
      </c>
      <c r="N22" s="932">
        <v>2</v>
      </c>
      <c r="O22" s="932">
        <v>99</v>
      </c>
    </row>
    <row r="23" spans="1:15" ht="8.25" customHeight="1">
      <c r="A23" s="928"/>
      <c r="B23" s="928" t="s">
        <v>638</v>
      </c>
      <c r="C23" s="929"/>
      <c r="D23" s="930"/>
      <c r="E23" s="931">
        <v>5940</v>
      </c>
      <c r="F23" s="932">
        <v>2830</v>
      </c>
      <c r="G23" s="932">
        <v>1118</v>
      </c>
      <c r="H23" s="932">
        <v>1679</v>
      </c>
      <c r="I23" s="932">
        <v>1</v>
      </c>
      <c r="J23" s="933">
        <v>31</v>
      </c>
      <c r="K23" s="932">
        <v>3110</v>
      </c>
      <c r="L23" s="932">
        <v>930</v>
      </c>
      <c r="M23" s="932">
        <v>2071</v>
      </c>
      <c r="N23" s="932">
        <v>1</v>
      </c>
      <c r="O23" s="932">
        <v>104</v>
      </c>
    </row>
    <row r="24" spans="1:15" ht="8.25" customHeight="1">
      <c r="A24" s="928"/>
      <c r="B24" s="928" t="s">
        <v>639</v>
      </c>
      <c r="C24" s="929"/>
      <c r="D24" s="930"/>
      <c r="E24" s="931">
        <v>6272</v>
      </c>
      <c r="F24" s="932">
        <v>2983</v>
      </c>
      <c r="G24" s="932">
        <v>1080</v>
      </c>
      <c r="H24" s="932">
        <v>1851</v>
      </c>
      <c r="I24" s="932">
        <v>0</v>
      </c>
      <c r="J24" s="933">
        <v>50</v>
      </c>
      <c r="K24" s="932">
        <v>3289</v>
      </c>
      <c r="L24" s="932">
        <v>847</v>
      </c>
      <c r="M24" s="932">
        <v>2303</v>
      </c>
      <c r="N24" s="932">
        <v>5</v>
      </c>
      <c r="O24" s="932">
        <v>131</v>
      </c>
    </row>
    <row r="25" spans="1:15" ht="8.25" customHeight="1">
      <c r="A25" s="928"/>
      <c r="B25" s="928" t="s">
        <v>640</v>
      </c>
      <c r="C25" s="929"/>
      <c r="D25" s="930"/>
      <c r="E25" s="931">
        <v>6402</v>
      </c>
      <c r="F25" s="932">
        <v>3027</v>
      </c>
      <c r="G25" s="932">
        <v>997</v>
      </c>
      <c r="H25" s="932">
        <v>1992</v>
      </c>
      <c r="I25" s="932">
        <v>1</v>
      </c>
      <c r="J25" s="933">
        <v>36</v>
      </c>
      <c r="K25" s="932">
        <v>3375</v>
      </c>
      <c r="L25" s="932">
        <v>790</v>
      </c>
      <c r="M25" s="932">
        <v>2418</v>
      </c>
      <c r="N25" s="932">
        <v>5</v>
      </c>
      <c r="O25" s="932">
        <v>152</v>
      </c>
    </row>
    <row r="26" spans="1:15" ht="8.25" customHeight="1">
      <c r="A26" s="928"/>
      <c r="B26" s="928" t="s">
        <v>641</v>
      </c>
      <c r="C26" s="929"/>
      <c r="D26" s="930"/>
      <c r="E26" s="931">
        <v>6474</v>
      </c>
      <c r="F26" s="932">
        <v>3108</v>
      </c>
      <c r="G26" s="932">
        <v>912</v>
      </c>
      <c r="H26" s="932">
        <v>2149</v>
      </c>
      <c r="I26" s="932">
        <v>3</v>
      </c>
      <c r="J26" s="933">
        <v>44</v>
      </c>
      <c r="K26" s="932">
        <v>3366</v>
      </c>
      <c r="L26" s="932">
        <v>713</v>
      </c>
      <c r="M26" s="932">
        <v>2478</v>
      </c>
      <c r="N26" s="932">
        <v>5</v>
      </c>
      <c r="O26" s="932">
        <v>168</v>
      </c>
    </row>
    <row r="27" spans="1:15" ht="8.25" customHeight="1">
      <c r="A27" s="928"/>
      <c r="B27" s="928" t="s">
        <v>642</v>
      </c>
      <c r="C27" s="929"/>
      <c r="D27" s="930"/>
      <c r="E27" s="931">
        <v>6221</v>
      </c>
      <c r="F27" s="932">
        <v>2916</v>
      </c>
      <c r="G27" s="932">
        <v>809</v>
      </c>
      <c r="H27" s="932">
        <v>2053</v>
      </c>
      <c r="I27" s="932">
        <v>0</v>
      </c>
      <c r="J27" s="933">
        <v>54</v>
      </c>
      <c r="K27" s="932">
        <v>3305</v>
      </c>
      <c r="L27" s="932">
        <v>556</v>
      </c>
      <c r="M27" s="932">
        <v>2544</v>
      </c>
      <c r="N27" s="932">
        <v>7</v>
      </c>
      <c r="O27" s="932">
        <v>187</v>
      </c>
    </row>
    <row r="28" spans="1:15" ht="8.25" customHeight="1">
      <c r="A28" s="928"/>
      <c r="B28" s="928" t="s">
        <v>643</v>
      </c>
      <c r="C28" s="929"/>
      <c r="D28" s="930"/>
      <c r="E28" s="931">
        <v>5938</v>
      </c>
      <c r="F28" s="932">
        <v>2811</v>
      </c>
      <c r="G28" s="932">
        <v>662</v>
      </c>
      <c r="H28" s="932">
        <v>2088</v>
      </c>
      <c r="I28" s="932">
        <v>1</v>
      </c>
      <c r="J28" s="933">
        <v>43</v>
      </c>
      <c r="K28" s="932">
        <v>3127</v>
      </c>
      <c r="L28" s="932">
        <v>471</v>
      </c>
      <c r="M28" s="932">
        <v>2454</v>
      </c>
      <c r="N28" s="932">
        <v>12</v>
      </c>
      <c r="O28" s="932">
        <v>169</v>
      </c>
    </row>
    <row r="29" spans="1:15" ht="8.25" customHeight="1">
      <c r="A29" s="928"/>
      <c r="B29" s="928" t="s">
        <v>644</v>
      </c>
      <c r="C29" s="929"/>
      <c r="D29" s="930"/>
      <c r="E29" s="931">
        <v>5437</v>
      </c>
      <c r="F29" s="932">
        <v>2534</v>
      </c>
      <c r="G29" s="932">
        <v>551</v>
      </c>
      <c r="H29" s="932">
        <v>1918</v>
      </c>
      <c r="I29" s="932">
        <v>2</v>
      </c>
      <c r="J29" s="933">
        <v>50</v>
      </c>
      <c r="K29" s="932">
        <v>2903</v>
      </c>
      <c r="L29" s="932">
        <v>431</v>
      </c>
      <c r="M29" s="932">
        <v>2271</v>
      </c>
      <c r="N29" s="932">
        <v>9</v>
      </c>
      <c r="O29" s="932">
        <v>173</v>
      </c>
    </row>
    <row r="30" spans="1:15" ht="8.25" customHeight="1">
      <c r="A30" s="928"/>
      <c r="B30" s="928" t="s">
        <v>645</v>
      </c>
      <c r="C30" s="929"/>
      <c r="D30" s="930"/>
      <c r="E30" s="931">
        <v>5449</v>
      </c>
      <c r="F30" s="932">
        <v>2600</v>
      </c>
      <c r="G30" s="932">
        <v>499</v>
      </c>
      <c r="H30" s="932">
        <v>2030</v>
      </c>
      <c r="I30" s="932">
        <v>2</v>
      </c>
      <c r="J30" s="933">
        <v>51</v>
      </c>
      <c r="K30" s="932">
        <v>2849</v>
      </c>
      <c r="L30" s="932">
        <v>341</v>
      </c>
      <c r="M30" s="932">
        <v>2322</v>
      </c>
      <c r="N30" s="932">
        <v>13</v>
      </c>
      <c r="O30" s="932">
        <v>163</v>
      </c>
    </row>
    <row r="31" spans="1:15" ht="8.25" customHeight="1">
      <c r="A31" s="928"/>
      <c r="B31" s="928" t="s">
        <v>646</v>
      </c>
      <c r="C31" s="929"/>
      <c r="D31" s="930"/>
      <c r="E31" s="931">
        <v>5539</v>
      </c>
      <c r="F31" s="932">
        <v>2619</v>
      </c>
      <c r="G31" s="932">
        <v>457</v>
      </c>
      <c r="H31" s="932">
        <v>2076</v>
      </c>
      <c r="I31" s="932">
        <v>4</v>
      </c>
      <c r="J31" s="933">
        <v>70</v>
      </c>
      <c r="K31" s="932">
        <v>2920</v>
      </c>
      <c r="L31" s="932">
        <v>313</v>
      </c>
      <c r="M31" s="932">
        <v>2389</v>
      </c>
      <c r="N31" s="932">
        <v>13</v>
      </c>
      <c r="O31" s="932">
        <v>189</v>
      </c>
    </row>
    <row r="32" spans="1:15" ht="8.25" customHeight="1">
      <c r="A32" s="928"/>
      <c r="B32" s="928" t="s">
        <v>647</v>
      </c>
      <c r="C32" s="929"/>
      <c r="D32" s="930"/>
      <c r="E32" s="931">
        <v>4324</v>
      </c>
      <c r="F32" s="932">
        <v>2099</v>
      </c>
      <c r="G32" s="932">
        <v>340</v>
      </c>
      <c r="H32" s="932">
        <v>1676</v>
      </c>
      <c r="I32" s="932">
        <v>2</v>
      </c>
      <c r="J32" s="933">
        <v>67</v>
      </c>
      <c r="K32" s="932">
        <v>2225</v>
      </c>
      <c r="L32" s="932">
        <v>243</v>
      </c>
      <c r="M32" s="932">
        <v>1788</v>
      </c>
      <c r="N32" s="932">
        <v>10</v>
      </c>
      <c r="O32" s="932">
        <v>172</v>
      </c>
    </row>
    <row r="33" spans="1:15" ht="8.25" customHeight="1">
      <c r="A33" s="928"/>
      <c r="B33" s="928" t="s">
        <v>648</v>
      </c>
      <c r="C33" s="929"/>
      <c r="D33" s="930"/>
      <c r="E33" s="931">
        <v>5387</v>
      </c>
      <c r="F33" s="932">
        <v>2506</v>
      </c>
      <c r="G33" s="932">
        <v>394</v>
      </c>
      <c r="H33" s="932">
        <v>2028</v>
      </c>
      <c r="I33" s="932">
        <v>2</v>
      </c>
      <c r="J33" s="933">
        <v>67</v>
      </c>
      <c r="K33" s="932">
        <v>2881</v>
      </c>
      <c r="L33" s="932">
        <v>245</v>
      </c>
      <c r="M33" s="932">
        <v>2399</v>
      </c>
      <c r="N33" s="932">
        <v>19</v>
      </c>
      <c r="O33" s="932">
        <v>198</v>
      </c>
    </row>
    <row r="34" spans="1:15" ht="8.25" customHeight="1">
      <c r="A34" s="928"/>
      <c r="B34" s="928" t="s">
        <v>649</v>
      </c>
      <c r="C34" s="929"/>
      <c r="D34" s="930"/>
      <c r="E34" s="931">
        <v>4976</v>
      </c>
      <c r="F34" s="932">
        <v>2331</v>
      </c>
      <c r="G34" s="932">
        <v>341</v>
      </c>
      <c r="H34" s="932">
        <v>1918</v>
      </c>
      <c r="I34" s="932">
        <v>5</v>
      </c>
      <c r="J34" s="933">
        <v>55</v>
      </c>
      <c r="K34" s="932">
        <v>2645</v>
      </c>
      <c r="L34" s="932">
        <v>208</v>
      </c>
      <c r="M34" s="932">
        <v>2211</v>
      </c>
      <c r="N34" s="932">
        <v>17</v>
      </c>
      <c r="O34" s="932">
        <v>195</v>
      </c>
    </row>
    <row r="35" spans="1:15" ht="8.25" customHeight="1">
      <c r="A35" s="928"/>
      <c r="B35" s="928" t="s">
        <v>650</v>
      </c>
      <c r="C35" s="929"/>
      <c r="D35" s="930"/>
      <c r="E35" s="931">
        <v>4988</v>
      </c>
      <c r="F35" s="932">
        <v>2306</v>
      </c>
      <c r="G35" s="932">
        <v>291</v>
      </c>
      <c r="H35" s="932">
        <v>1949</v>
      </c>
      <c r="I35" s="932">
        <v>4</v>
      </c>
      <c r="J35" s="933">
        <v>46</v>
      </c>
      <c r="K35" s="932">
        <v>2682</v>
      </c>
      <c r="L35" s="932">
        <v>183</v>
      </c>
      <c r="M35" s="932">
        <v>2282</v>
      </c>
      <c r="N35" s="932">
        <v>23</v>
      </c>
      <c r="O35" s="932">
        <v>178</v>
      </c>
    </row>
    <row r="36" spans="1:15" ht="8.25" customHeight="1">
      <c r="A36" s="928"/>
      <c r="B36" s="928" t="s">
        <v>651</v>
      </c>
      <c r="C36" s="929"/>
      <c r="D36" s="930"/>
      <c r="E36" s="931">
        <v>4676</v>
      </c>
      <c r="F36" s="932">
        <v>2185</v>
      </c>
      <c r="G36" s="932">
        <v>282</v>
      </c>
      <c r="H36" s="932">
        <v>1831</v>
      </c>
      <c r="I36" s="932">
        <v>3</v>
      </c>
      <c r="J36" s="933">
        <v>53</v>
      </c>
      <c r="K36" s="932">
        <v>2491</v>
      </c>
      <c r="L36" s="932">
        <v>147</v>
      </c>
      <c r="M36" s="932">
        <v>2129</v>
      </c>
      <c r="N36" s="932">
        <v>17</v>
      </c>
      <c r="O36" s="932">
        <v>189</v>
      </c>
    </row>
    <row r="37" spans="1:15" ht="8.25" customHeight="1">
      <c r="A37" s="928"/>
      <c r="B37" s="928" t="s">
        <v>652</v>
      </c>
      <c r="C37" s="929"/>
      <c r="D37" s="930"/>
      <c r="E37" s="931">
        <v>4738</v>
      </c>
      <c r="F37" s="932">
        <v>2211</v>
      </c>
      <c r="G37" s="932">
        <v>239</v>
      </c>
      <c r="H37" s="932">
        <v>1882</v>
      </c>
      <c r="I37" s="932">
        <v>6</v>
      </c>
      <c r="J37" s="933">
        <v>62</v>
      </c>
      <c r="K37" s="932">
        <v>2527</v>
      </c>
      <c r="L37" s="932">
        <v>151</v>
      </c>
      <c r="M37" s="932">
        <v>2133</v>
      </c>
      <c r="N37" s="932">
        <v>40</v>
      </c>
      <c r="O37" s="932">
        <v>195</v>
      </c>
    </row>
    <row r="38" spans="1:15" ht="8.25" customHeight="1">
      <c r="A38" s="928"/>
      <c r="B38" s="928" t="s">
        <v>653</v>
      </c>
      <c r="C38" s="929"/>
      <c r="D38" s="930"/>
      <c r="E38" s="931">
        <v>4908</v>
      </c>
      <c r="F38" s="932">
        <v>2309</v>
      </c>
      <c r="G38" s="932">
        <v>238</v>
      </c>
      <c r="H38" s="932">
        <v>1998</v>
      </c>
      <c r="I38" s="932">
        <v>7</v>
      </c>
      <c r="J38" s="933">
        <v>53</v>
      </c>
      <c r="K38" s="932">
        <v>2599</v>
      </c>
      <c r="L38" s="932">
        <v>139</v>
      </c>
      <c r="M38" s="932">
        <v>2237</v>
      </c>
      <c r="N38" s="932">
        <v>27</v>
      </c>
      <c r="O38" s="932">
        <v>187</v>
      </c>
    </row>
    <row r="39" spans="1:15" ht="8.25" customHeight="1">
      <c r="A39" s="928"/>
      <c r="B39" s="928" t="s">
        <v>654</v>
      </c>
      <c r="C39" s="929"/>
      <c r="D39" s="930"/>
      <c r="E39" s="931">
        <v>4876</v>
      </c>
      <c r="F39" s="932">
        <v>2290</v>
      </c>
      <c r="G39" s="932">
        <v>242</v>
      </c>
      <c r="H39" s="932">
        <v>1961</v>
      </c>
      <c r="I39" s="932">
        <v>12</v>
      </c>
      <c r="J39" s="933">
        <v>61</v>
      </c>
      <c r="K39" s="932">
        <v>2586</v>
      </c>
      <c r="L39" s="932">
        <v>118</v>
      </c>
      <c r="M39" s="932">
        <v>2214</v>
      </c>
      <c r="N39" s="932">
        <v>40</v>
      </c>
      <c r="O39" s="932">
        <v>202</v>
      </c>
    </row>
    <row r="40" spans="1:15" ht="8.25" customHeight="1">
      <c r="A40" s="928"/>
      <c r="B40" s="928" t="s">
        <v>655</v>
      </c>
      <c r="C40" s="929"/>
      <c r="D40" s="930"/>
      <c r="E40" s="931">
        <v>4847</v>
      </c>
      <c r="F40" s="932">
        <v>2204</v>
      </c>
      <c r="G40" s="932">
        <v>179</v>
      </c>
      <c r="H40" s="932">
        <v>1927</v>
      </c>
      <c r="I40" s="932">
        <v>10</v>
      </c>
      <c r="J40" s="933">
        <v>78</v>
      </c>
      <c r="K40" s="932">
        <v>2643</v>
      </c>
      <c r="L40" s="932">
        <v>106</v>
      </c>
      <c r="M40" s="932">
        <v>2276</v>
      </c>
      <c r="N40" s="932">
        <v>49</v>
      </c>
      <c r="O40" s="932">
        <v>202</v>
      </c>
    </row>
    <row r="41" spans="1:15" ht="8.25" customHeight="1">
      <c r="A41" s="928"/>
      <c r="B41" s="928" t="s">
        <v>656</v>
      </c>
      <c r="C41" s="929"/>
      <c r="D41" s="930"/>
      <c r="E41" s="931">
        <v>4476</v>
      </c>
      <c r="F41" s="932">
        <v>2143</v>
      </c>
      <c r="G41" s="932">
        <v>147</v>
      </c>
      <c r="H41" s="932">
        <v>1924</v>
      </c>
      <c r="I41" s="932">
        <v>8</v>
      </c>
      <c r="J41" s="933">
        <v>59</v>
      </c>
      <c r="K41" s="932">
        <v>2333</v>
      </c>
      <c r="L41" s="932">
        <v>95</v>
      </c>
      <c r="M41" s="932">
        <v>2041</v>
      </c>
      <c r="N41" s="932">
        <v>46</v>
      </c>
      <c r="O41" s="932">
        <v>142</v>
      </c>
    </row>
    <row r="42" spans="1:15" ht="8.25" customHeight="1">
      <c r="A42" s="928"/>
      <c r="B42" s="928" t="s">
        <v>657</v>
      </c>
      <c r="C42" s="929"/>
      <c r="D42" s="930"/>
      <c r="E42" s="931">
        <v>4662</v>
      </c>
      <c r="F42" s="932">
        <v>2175</v>
      </c>
      <c r="G42" s="932">
        <v>148</v>
      </c>
      <c r="H42" s="932">
        <v>1947</v>
      </c>
      <c r="I42" s="932">
        <v>15</v>
      </c>
      <c r="J42" s="933">
        <v>59</v>
      </c>
      <c r="K42" s="932">
        <v>2487</v>
      </c>
      <c r="L42" s="932">
        <v>88</v>
      </c>
      <c r="M42" s="932">
        <v>2160</v>
      </c>
      <c r="N42" s="932">
        <v>54</v>
      </c>
      <c r="O42" s="932">
        <v>179</v>
      </c>
    </row>
    <row r="43" spans="1:15" ht="8.25" customHeight="1">
      <c r="A43" s="928"/>
      <c r="B43" s="928" t="s">
        <v>658</v>
      </c>
      <c r="C43" s="929"/>
      <c r="D43" s="930"/>
      <c r="E43" s="931">
        <v>4963</v>
      </c>
      <c r="F43" s="932">
        <v>2345</v>
      </c>
      <c r="G43" s="932">
        <v>148</v>
      </c>
      <c r="H43" s="932">
        <v>2120</v>
      </c>
      <c r="I43" s="932">
        <v>5</v>
      </c>
      <c r="J43" s="933">
        <v>65</v>
      </c>
      <c r="K43" s="932">
        <v>2618</v>
      </c>
      <c r="L43" s="932">
        <v>74</v>
      </c>
      <c r="M43" s="932">
        <v>2299</v>
      </c>
      <c r="N43" s="932">
        <v>70</v>
      </c>
      <c r="O43" s="932">
        <v>165</v>
      </c>
    </row>
    <row r="44" spans="1:15" ht="8.25" customHeight="1">
      <c r="A44" s="928"/>
      <c r="B44" s="928" t="s">
        <v>659</v>
      </c>
      <c r="C44" s="929"/>
      <c r="D44" s="930"/>
      <c r="E44" s="931">
        <v>4853</v>
      </c>
      <c r="F44" s="932">
        <v>2282</v>
      </c>
      <c r="G44" s="932">
        <v>133</v>
      </c>
      <c r="H44" s="932">
        <v>2058</v>
      </c>
      <c r="I44" s="932">
        <v>10</v>
      </c>
      <c r="J44" s="933">
        <v>70</v>
      </c>
      <c r="K44" s="932">
        <v>2571</v>
      </c>
      <c r="L44" s="932">
        <v>68</v>
      </c>
      <c r="M44" s="932">
        <v>2286</v>
      </c>
      <c r="N44" s="932">
        <v>63</v>
      </c>
      <c r="O44" s="932">
        <v>145</v>
      </c>
    </row>
    <row r="45" spans="1:15" ht="8.25" customHeight="1">
      <c r="A45" s="928"/>
      <c r="B45" s="928" t="s">
        <v>660</v>
      </c>
      <c r="C45" s="929"/>
      <c r="D45" s="930"/>
      <c r="E45" s="931">
        <v>4898</v>
      </c>
      <c r="F45" s="932">
        <v>2319</v>
      </c>
      <c r="G45" s="932">
        <v>127</v>
      </c>
      <c r="H45" s="932">
        <v>2071</v>
      </c>
      <c r="I45" s="932">
        <v>29</v>
      </c>
      <c r="J45" s="933">
        <v>75</v>
      </c>
      <c r="K45" s="932">
        <v>2579</v>
      </c>
      <c r="L45" s="932">
        <v>58</v>
      </c>
      <c r="M45" s="932">
        <v>2235</v>
      </c>
      <c r="N45" s="932">
        <v>84</v>
      </c>
      <c r="O45" s="932">
        <v>191</v>
      </c>
    </row>
    <row r="46" spans="1:15" ht="8.25" customHeight="1">
      <c r="A46" s="928"/>
      <c r="B46" s="928" t="s">
        <v>661</v>
      </c>
      <c r="C46" s="929"/>
      <c r="D46" s="930"/>
      <c r="E46" s="931">
        <v>5162</v>
      </c>
      <c r="F46" s="932">
        <v>2413</v>
      </c>
      <c r="G46" s="932">
        <v>126</v>
      </c>
      <c r="H46" s="932">
        <v>2193</v>
      </c>
      <c r="I46" s="932">
        <v>23</v>
      </c>
      <c r="J46" s="933">
        <v>56</v>
      </c>
      <c r="K46" s="932">
        <v>2749</v>
      </c>
      <c r="L46" s="932">
        <v>55</v>
      </c>
      <c r="M46" s="932">
        <v>2395</v>
      </c>
      <c r="N46" s="932">
        <v>95</v>
      </c>
      <c r="O46" s="932">
        <v>197</v>
      </c>
    </row>
    <row r="47" spans="1:15" ht="8.25" customHeight="1">
      <c r="A47" s="928"/>
      <c r="B47" s="928" t="s">
        <v>662</v>
      </c>
      <c r="C47" s="929"/>
      <c r="D47" s="930"/>
      <c r="E47" s="931">
        <v>5363</v>
      </c>
      <c r="F47" s="932">
        <v>2542</v>
      </c>
      <c r="G47" s="932">
        <v>123</v>
      </c>
      <c r="H47" s="932">
        <v>2286</v>
      </c>
      <c r="I47" s="932">
        <v>24</v>
      </c>
      <c r="J47" s="933">
        <v>94</v>
      </c>
      <c r="K47" s="932">
        <v>2821</v>
      </c>
      <c r="L47" s="932">
        <v>66</v>
      </c>
      <c r="M47" s="932">
        <v>2454</v>
      </c>
      <c r="N47" s="932">
        <v>107</v>
      </c>
      <c r="O47" s="932">
        <v>179</v>
      </c>
    </row>
    <row r="48" spans="1:15" ht="8.25" customHeight="1">
      <c r="A48" s="928"/>
      <c r="B48" s="928" t="s">
        <v>663</v>
      </c>
      <c r="C48" s="929"/>
      <c r="D48" s="930"/>
      <c r="E48" s="931">
        <v>6286</v>
      </c>
      <c r="F48" s="932">
        <v>3013</v>
      </c>
      <c r="G48" s="932">
        <v>137</v>
      </c>
      <c r="H48" s="932">
        <v>2735</v>
      </c>
      <c r="I48" s="932">
        <v>29</v>
      </c>
      <c r="J48" s="933">
        <v>103</v>
      </c>
      <c r="K48" s="932">
        <v>3273</v>
      </c>
      <c r="L48" s="932">
        <v>49</v>
      </c>
      <c r="M48" s="932">
        <v>2855</v>
      </c>
      <c r="N48" s="932">
        <v>136</v>
      </c>
      <c r="O48" s="932">
        <v>218</v>
      </c>
    </row>
    <row r="49" spans="1:15" ht="8.25" customHeight="1">
      <c r="A49" s="928"/>
      <c r="B49" s="928" t="s">
        <v>664</v>
      </c>
      <c r="C49" s="929"/>
      <c r="D49" s="930"/>
      <c r="E49" s="931">
        <v>7307</v>
      </c>
      <c r="F49" s="932">
        <v>3371</v>
      </c>
      <c r="G49" s="932">
        <v>104</v>
      </c>
      <c r="H49" s="932">
        <v>3128</v>
      </c>
      <c r="I49" s="932">
        <v>44</v>
      </c>
      <c r="J49" s="933">
        <v>85</v>
      </c>
      <c r="K49" s="932">
        <v>3936</v>
      </c>
      <c r="L49" s="932">
        <v>72</v>
      </c>
      <c r="M49" s="932">
        <v>3421</v>
      </c>
      <c r="N49" s="932">
        <v>189</v>
      </c>
      <c r="O49" s="932">
        <v>242</v>
      </c>
    </row>
    <row r="50" spans="1:15" ht="8.25" customHeight="1">
      <c r="A50" s="928"/>
      <c r="B50" s="928" t="s">
        <v>665</v>
      </c>
      <c r="C50" s="929"/>
      <c r="D50" s="930"/>
      <c r="E50" s="931">
        <v>7436</v>
      </c>
      <c r="F50" s="932">
        <v>3555</v>
      </c>
      <c r="G50" s="932">
        <v>115</v>
      </c>
      <c r="H50" s="932">
        <v>3290</v>
      </c>
      <c r="I50" s="932">
        <v>42</v>
      </c>
      <c r="J50" s="933">
        <v>98</v>
      </c>
      <c r="K50" s="932">
        <v>3881</v>
      </c>
      <c r="L50" s="932">
        <v>73</v>
      </c>
      <c r="M50" s="932">
        <v>3330</v>
      </c>
      <c r="N50" s="932">
        <v>214</v>
      </c>
      <c r="O50" s="932">
        <v>236</v>
      </c>
    </row>
    <row r="51" spans="1:15" ht="8.25" customHeight="1">
      <c r="A51" s="928"/>
      <c r="B51" s="928" t="s">
        <v>666</v>
      </c>
      <c r="C51" s="929"/>
      <c r="D51" s="930"/>
      <c r="E51" s="931">
        <v>7680</v>
      </c>
      <c r="F51" s="932">
        <v>3765</v>
      </c>
      <c r="G51" s="932">
        <v>101</v>
      </c>
      <c r="H51" s="932">
        <v>3527</v>
      </c>
      <c r="I51" s="932">
        <v>50</v>
      </c>
      <c r="J51" s="933">
        <v>81</v>
      </c>
      <c r="K51" s="932">
        <v>3915</v>
      </c>
      <c r="L51" s="932">
        <v>68</v>
      </c>
      <c r="M51" s="932">
        <v>3408</v>
      </c>
      <c r="N51" s="932">
        <v>236</v>
      </c>
      <c r="O51" s="932">
        <v>195</v>
      </c>
    </row>
    <row r="52" spans="1:15" ht="8.25" customHeight="1">
      <c r="A52" s="928"/>
      <c r="B52" s="928" t="s">
        <v>667</v>
      </c>
      <c r="C52" s="929"/>
      <c r="D52" s="930"/>
      <c r="E52" s="931">
        <v>3811</v>
      </c>
      <c r="F52" s="932">
        <v>1829</v>
      </c>
      <c r="G52" s="932">
        <v>44</v>
      </c>
      <c r="H52" s="932">
        <v>1712</v>
      </c>
      <c r="I52" s="932">
        <v>29</v>
      </c>
      <c r="J52" s="933">
        <v>40</v>
      </c>
      <c r="K52" s="932">
        <v>1982</v>
      </c>
      <c r="L52" s="932">
        <v>39</v>
      </c>
      <c r="M52" s="932">
        <v>1725</v>
      </c>
      <c r="N52" s="932">
        <v>107</v>
      </c>
      <c r="O52" s="932">
        <v>106</v>
      </c>
    </row>
    <row r="53" spans="1:15" ht="8.25" customHeight="1">
      <c r="A53" s="928"/>
      <c r="B53" s="928" t="s">
        <v>668</v>
      </c>
      <c r="C53" s="929"/>
      <c r="D53" s="930"/>
      <c r="E53" s="931">
        <v>3985</v>
      </c>
      <c r="F53" s="932">
        <v>1858</v>
      </c>
      <c r="G53" s="932">
        <v>25</v>
      </c>
      <c r="H53" s="932">
        <v>1753</v>
      </c>
      <c r="I53" s="932">
        <v>31</v>
      </c>
      <c r="J53" s="933">
        <v>42</v>
      </c>
      <c r="K53" s="932">
        <v>2127</v>
      </c>
      <c r="L53" s="932">
        <v>46</v>
      </c>
      <c r="M53" s="932">
        <v>1836</v>
      </c>
      <c r="N53" s="932">
        <v>128</v>
      </c>
      <c r="O53" s="932">
        <v>108</v>
      </c>
    </row>
    <row r="54" spans="1:15" ht="8.25" customHeight="1">
      <c r="A54" s="928"/>
      <c r="B54" s="928" t="s">
        <v>669</v>
      </c>
      <c r="C54" s="929"/>
      <c r="D54" s="930"/>
      <c r="E54" s="931">
        <v>5313</v>
      </c>
      <c r="F54" s="932">
        <v>2627</v>
      </c>
      <c r="G54" s="932">
        <v>33</v>
      </c>
      <c r="H54" s="932">
        <v>2496</v>
      </c>
      <c r="I54" s="932">
        <v>42</v>
      </c>
      <c r="J54" s="933">
        <v>53</v>
      </c>
      <c r="K54" s="932">
        <v>2686</v>
      </c>
      <c r="L54" s="932">
        <v>38</v>
      </c>
      <c r="M54" s="932">
        <v>2316</v>
      </c>
      <c r="N54" s="932">
        <v>199</v>
      </c>
      <c r="O54" s="932">
        <v>124</v>
      </c>
    </row>
    <row r="55" spans="1:15" ht="8.25" customHeight="1">
      <c r="A55" s="928"/>
      <c r="B55" s="928" t="s">
        <v>670</v>
      </c>
      <c r="C55" s="929"/>
      <c r="D55" s="930"/>
      <c r="E55" s="931">
        <v>5397</v>
      </c>
      <c r="F55" s="932">
        <v>2661</v>
      </c>
      <c r="G55" s="932">
        <v>24</v>
      </c>
      <c r="H55" s="932">
        <v>2539</v>
      </c>
      <c r="I55" s="932">
        <v>38</v>
      </c>
      <c r="J55" s="933">
        <v>58</v>
      </c>
      <c r="K55" s="932">
        <v>2736</v>
      </c>
      <c r="L55" s="932">
        <v>38</v>
      </c>
      <c r="M55" s="932">
        <v>2351</v>
      </c>
      <c r="N55" s="932">
        <v>230</v>
      </c>
      <c r="O55" s="932">
        <v>103</v>
      </c>
    </row>
    <row r="56" spans="1:15" ht="8.25" customHeight="1">
      <c r="A56" s="928"/>
      <c r="B56" s="928" t="s">
        <v>671</v>
      </c>
      <c r="C56" s="929"/>
      <c r="D56" s="930"/>
      <c r="E56" s="931">
        <v>5509</v>
      </c>
      <c r="F56" s="932">
        <v>2721</v>
      </c>
      <c r="G56" s="932">
        <v>22</v>
      </c>
      <c r="H56" s="932">
        <v>2605</v>
      </c>
      <c r="I56" s="932">
        <v>54</v>
      </c>
      <c r="J56" s="933">
        <v>38</v>
      </c>
      <c r="K56" s="932">
        <v>2788</v>
      </c>
      <c r="L56" s="932">
        <v>45</v>
      </c>
      <c r="M56" s="932">
        <v>2361</v>
      </c>
      <c r="N56" s="932">
        <v>244</v>
      </c>
      <c r="O56" s="932">
        <v>124</v>
      </c>
    </row>
    <row r="57" spans="1:15" ht="8.25" customHeight="1">
      <c r="A57" s="928"/>
      <c r="B57" s="928" t="s">
        <v>672</v>
      </c>
      <c r="C57" s="929"/>
      <c r="D57" s="930"/>
      <c r="E57" s="931">
        <v>4772</v>
      </c>
      <c r="F57" s="932">
        <v>2328</v>
      </c>
      <c r="G57" s="932">
        <v>19</v>
      </c>
      <c r="H57" s="932">
        <v>2220</v>
      </c>
      <c r="I57" s="932">
        <v>42</v>
      </c>
      <c r="J57" s="933">
        <v>44</v>
      </c>
      <c r="K57" s="932">
        <v>2444</v>
      </c>
      <c r="L57" s="932">
        <v>27</v>
      </c>
      <c r="M57" s="932">
        <v>2061</v>
      </c>
      <c r="N57" s="932">
        <v>250</v>
      </c>
      <c r="O57" s="932">
        <v>96</v>
      </c>
    </row>
    <row r="58" spans="1:15" ht="8.25" customHeight="1">
      <c r="A58" s="928"/>
      <c r="B58" s="928" t="s">
        <v>673</v>
      </c>
      <c r="C58" s="929"/>
      <c r="D58" s="930"/>
      <c r="E58" s="931">
        <v>4138</v>
      </c>
      <c r="F58" s="932">
        <v>2046</v>
      </c>
      <c r="G58" s="932">
        <v>11</v>
      </c>
      <c r="H58" s="932">
        <v>1951</v>
      </c>
      <c r="I58" s="932">
        <v>54</v>
      </c>
      <c r="J58" s="933">
        <v>28</v>
      </c>
      <c r="K58" s="932">
        <v>2092</v>
      </c>
      <c r="L58" s="932">
        <v>24</v>
      </c>
      <c r="M58" s="932">
        <v>1742</v>
      </c>
      <c r="N58" s="932">
        <v>230</v>
      </c>
      <c r="O58" s="932">
        <v>87</v>
      </c>
    </row>
    <row r="59" spans="1:15" ht="8.25" customHeight="1">
      <c r="A59" s="928"/>
      <c r="B59" s="928" t="s">
        <v>674</v>
      </c>
      <c r="C59" s="929"/>
      <c r="D59" s="930"/>
      <c r="E59" s="931">
        <v>3532</v>
      </c>
      <c r="F59" s="932">
        <v>1732</v>
      </c>
      <c r="G59" s="932">
        <v>12</v>
      </c>
      <c r="H59" s="932">
        <v>1656</v>
      </c>
      <c r="I59" s="932">
        <v>35</v>
      </c>
      <c r="J59" s="933">
        <v>26</v>
      </c>
      <c r="K59" s="932">
        <v>1800</v>
      </c>
      <c r="L59" s="932">
        <v>22</v>
      </c>
      <c r="M59" s="932">
        <v>1490</v>
      </c>
      <c r="N59" s="932">
        <v>213</v>
      </c>
      <c r="O59" s="932">
        <v>63</v>
      </c>
    </row>
    <row r="60" spans="1:15" ht="8.25" customHeight="1">
      <c r="A60" s="928"/>
      <c r="B60" s="928" t="s">
        <v>675</v>
      </c>
      <c r="C60" s="929"/>
      <c r="D60" s="930"/>
      <c r="E60" s="931">
        <v>3627</v>
      </c>
      <c r="F60" s="932">
        <v>1704</v>
      </c>
      <c r="G60" s="932">
        <v>6</v>
      </c>
      <c r="H60" s="932">
        <v>1633</v>
      </c>
      <c r="I60" s="932">
        <v>39</v>
      </c>
      <c r="J60" s="933">
        <v>24</v>
      </c>
      <c r="K60" s="932">
        <v>1923</v>
      </c>
      <c r="L60" s="932">
        <v>18</v>
      </c>
      <c r="M60" s="932">
        <v>1545</v>
      </c>
      <c r="N60" s="932">
        <v>285</v>
      </c>
      <c r="O60" s="932">
        <v>69</v>
      </c>
    </row>
    <row r="61" spans="1:15" ht="8.25" customHeight="1">
      <c r="A61" s="928"/>
      <c r="B61" s="928"/>
      <c r="C61" s="929"/>
      <c r="D61" s="929"/>
      <c r="E61" s="937"/>
      <c r="F61" s="932"/>
      <c r="G61" s="932"/>
      <c r="H61" s="932"/>
      <c r="I61" s="932"/>
      <c r="J61" s="937"/>
      <c r="K61" s="932"/>
      <c r="L61" s="932"/>
      <c r="M61" s="932"/>
      <c r="N61" s="932"/>
      <c r="O61" s="932"/>
    </row>
    <row r="62" ht="13.5">
      <c r="E62" s="17" t="s">
        <v>291</v>
      </c>
    </row>
    <row r="63" ht="12" customHeight="1">
      <c r="A63" s="72" t="s">
        <v>595</v>
      </c>
    </row>
    <row r="64" spans="1:15" s="364" customFormat="1" ht="9.75" customHeight="1">
      <c r="A64" s="1053" t="s">
        <v>35</v>
      </c>
      <c r="B64" s="1053"/>
      <c r="C64" s="1053"/>
      <c r="D64" s="1054"/>
      <c r="E64" s="1102" t="s">
        <v>38</v>
      </c>
      <c r="F64" s="366"/>
      <c r="G64" s="366"/>
      <c r="H64" s="366" t="s">
        <v>26</v>
      </c>
      <c r="I64" s="366"/>
      <c r="J64" s="367"/>
      <c r="K64" s="366"/>
      <c r="L64" s="366"/>
      <c r="M64" s="366" t="s">
        <v>27</v>
      </c>
      <c r="N64" s="366"/>
      <c r="O64" s="366"/>
    </row>
    <row r="65" spans="1:15" s="364" customFormat="1" ht="9.75" customHeight="1">
      <c r="A65" s="1057"/>
      <c r="B65" s="1057"/>
      <c r="C65" s="1057"/>
      <c r="D65" s="1058"/>
      <c r="E65" s="1103"/>
      <c r="F65" s="368" t="s">
        <v>292</v>
      </c>
      <c r="G65" s="369" t="s">
        <v>166</v>
      </c>
      <c r="H65" s="369" t="s">
        <v>167</v>
      </c>
      <c r="I65" s="369" t="s">
        <v>168</v>
      </c>
      <c r="J65" s="369" t="s">
        <v>169</v>
      </c>
      <c r="K65" s="368" t="s">
        <v>292</v>
      </c>
      <c r="L65" s="369" t="s">
        <v>166</v>
      </c>
      <c r="M65" s="369" t="s">
        <v>167</v>
      </c>
      <c r="N65" s="369" t="s">
        <v>168</v>
      </c>
      <c r="O65" s="370" t="s">
        <v>169</v>
      </c>
    </row>
    <row r="66" spans="1:15" s="934" customFormat="1" ht="8.25" customHeight="1">
      <c r="A66" s="928"/>
      <c r="B66" s="928" t="s">
        <v>676</v>
      </c>
      <c r="C66" s="929"/>
      <c r="D66" s="930"/>
      <c r="E66" s="931">
        <v>3724</v>
      </c>
      <c r="F66" s="932">
        <v>1774</v>
      </c>
      <c r="G66" s="932">
        <v>11</v>
      </c>
      <c r="H66" s="932">
        <v>1684</v>
      </c>
      <c r="I66" s="932">
        <v>46</v>
      </c>
      <c r="J66" s="933">
        <v>25</v>
      </c>
      <c r="K66" s="932">
        <v>1950</v>
      </c>
      <c r="L66" s="932">
        <v>16</v>
      </c>
      <c r="M66" s="932">
        <v>1589</v>
      </c>
      <c r="N66" s="932">
        <v>288</v>
      </c>
      <c r="O66" s="932">
        <v>53</v>
      </c>
    </row>
    <row r="67" spans="1:15" s="934" customFormat="1" ht="8.25" customHeight="1">
      <c r="A67" s="928"/>
      <c r="B67" s="928" t="s">
        <v>677</v>
      </c>
      <c r="C67" s="929"/>
      <c r="D67" s="930"/>
      <c r="E67" s="931">
        <v>3950</v>
      </c>
      <c r="F67" s="932">
        <v>1915</v>
      </c>
      <c r="G67" s="932">
        <v>5</v>
      </c>
      <c r="H67" s="932">
        <v>1827</v>
      </c>
      <c r="I67" s="932">
        <v>53</v>
      </c>
      <c r="J67" s="933">
        <v>25</v>
      </c>
      <c r="K67" s="932">
        <v>2035</v>
      </c>
      <c r="L67" s="932">
        <v>23</v>
      </c>
      <c r="M67" s="932">
        <v>1609</v>
      </c>
      <c r="N67" s="932">
        <v>339</v>
      </c>
      <c r="O67" s="932">
        <v>56</v>
      </c>
    </row>
    <row r="68" spans="1:15" s="934" customFormat="1" ht="8.25" customHeight="1">
      <c r="A68" s="928"/>
      <c r="B68" s="928" t="s">
        <v>678</v>
      </c>
      <c r="C68" s="929"/>
      <c r="D68" s="930"/>
      <c r="E68" s="931">
        <v>3497</v>
      </c>
      <c r="F68" s="932">
        <v>1708</v>
      </c>
      <c r="G68" s="932">
        <v>10</v>
      </c>
      <c r="H68" s="932">
        <v>1635</v>
      </c>
      <c r="I68" s="932">
        <v>44</v>
      </c>
      <c r="J68" s="933">
        <v>16</v>
      </c>
      <c r="K68" s="932">
        <v>1789</v>
      </c>
      <c r="L68" s="932">
        <v>21</v>
      </c>
      <c r="M68" s="932">
        <v>1368</v>
      </c>
      <c r="N68" s="932">
        <v>333</v>
      </c>
      <c r="O68" s="932">
        <v>50</v>
      </c>
    </row>
    <row r="69" spans="1:15" s="934" customFormat="1" ht="8.25" customHeight="1">
      <c r="A69" s="928"/>
      <c r="B69" s="928" t="s">
        <v>679</v>
      </c>
      <c r="C69" s="929"/>
      <c r="D69" s="930"/>
      <c r="E69" s="931">
        <v>3454</v>
      </c>
      <c r="F69" s="932">
        <v>1667</v>
      </c>
      <c r="G69" s="932">
        <v>3</v>
      </c>
      <c r="H69" s="932">
        <v>1601</v>
      </c>
      <c r="I69" s="932">
        <v>47</v>
      </c>
      <c r="J69" s="933">
        <v>13</v>
      </c>
      <c r="K69" s="932">
        <v>1787</v>
      </c>
      <c r="L69" s="932">
        <v>19</v>
      </c>
      <c r="M69" s="932">
        <v>1381</v>
      </c>
      <c r="N69" s="932">
        <v>328</v>
      </c>
      <c r="O69" s="932">
        <v>52</v>
      </c>
    </row>
    <row r="70" spans="1:15" s="934" customFormat="1" ht="8.25" customHeight="1">
      <c r="A70" s="928"/>
      <c r="B70" s="928" t="s">
        <v>680</v>
      </c>
      <c r="C70" s="929"/>
      <c r="D70" s="930"/>
      <c r="E70" s="931">
        <v>3585</v>
      </c>
      <c r="F70" s="932">
        <v>1737</v>
      </c>
      <c r="G70" s="932">
        <v>5</v>
      </c>
      <c r="H70" s="932">
        <v>1667</v>
      </c>
      <c r="I70" s="932">
        <v>50</v>
      </c>
      <c r="J70" s="933">
        <v>13</v>
      </c>
      <c r="K70" s="932">
        <v>1848</v>
      </c>
      <c r="L70" s="932">
        <v>18</v>
      </c>
      <c r="M70" s="932">
        <v>1363</v>
      </c>
      <c r="N70" s="932">
        <v>415</v>
      </c>
      <c r="O70" s="932">
        <v>42</v>
      </c>
    </row>
    <row r="71" spans="1:15" s="934" customFormat="1" ht="8.25" customHeight="1">
      <c r="A71" s="928"/>
      <c r="B71" s="928" t="s">
        <v>681</v>
      </c>
      <c r="C71" s="929"/>
      <c r="D71" s="930"/>
      <c r="E71" s="931">
        <v>3298</v>
      </c>
      <c r="F71" s="932">
        <v>1577</v>
      </c>
      <c r="G71" s="932">
        <v>6</v>
      </c>
      <c r="H71" s="932">
        <v>1493</v>
      </c>
      <c r="I71" s="932">
        <v>67</v>
      </c>
      <c r="J71" s="933">
        <v>9</v>
      </c>
      <c r="K71" s="932">
        <v>1721</v>
      </c>
      <c r="L71" s="932">
        <v>17</v>
      </c>
      <c r="M71" s="932">
        <v>1236</v>
      </c>
      <c r="N71" s="932">
        <v>422</v>
      </c>
      <c r="O71" s="932">
        <v>37</v>
      </c>
    </row>
    <row r="72" spans="1:15" s="934" customFormat="1" ht="8.25" customHeight="1">
      <c r="A72" s="928"/>
      <c r="B72" s="928" t="s">
        <v>682</v>
      </c>
      <c r="C72" s="929"/>
      <c r="D72" s="930"/>
      <c r="E72" s="931">
        <v>3346</v>
      </c>
      <c r="F72" s="932">
        <v>1553</v>
      </c>
      <c r="G72" s="932">
        <v>2</v>
      </c>
      <c r="H72" s="932">
        <v>1474</v>
      </c>
      <c r="I72" s="932">
        <v>65</v>
      </c>
      <c r="J72" s="933">
        <v>8</v>
      </c>
      <c r="K72" s="932">
        <v>1793</v>
      </c>
      <c r="L72" s="932">
        <v>17</v>
      </c>
      <c r="M72" s="932">
        <v>1209</v>
      </c>
      <c r="N72" s="932">
        <v>505</v>
      </c>
      <c r="O72" s="932">
        <v>48</v>
      </c>
    </row>
    <row r="73" spans="1:15" s="934" customFormat="1" ht="8.25" customHeight="1">
      <c r="A73" s="928"/>
      <c r="B73" s="928" t="s">
        <v>683</v>
      </c>
      <c r="C73" s="929"/>
      <c r="D73" s="930"/>
      <c r="E73" s="931">
        <v>2851</v>
      </c>
      <c r="F73" s="932">
        <v>1391</v>
      </c>
      <c r="G73" s="932">
        <v>2</v>
      </c>
      <c r="H73" s="932">
        <v>1308</v>
      </c>
      <c r="I73" s="932">
        <v>68</v>
      </c>
      <c r="J73" s="933">
        <v>9</v>
      </c>
      <c r="K73" s="932">
        <v>1460</v>
      </c>
      <c r="L73" s="932">
        <v>16</v>
      </c>
      <c r="M73" s="932">
        <v>935</v>
      </c>
      <c r="N73" s="932">
        <v>450</v>
      </c>
      <c r="O73" s="932">
        <v>42</v>
      </c>
    </row>
    <row r="74" spans="1:15" s="934" customFormat="1" ht="8.25" customHeight="1">
      <c r="A74" s="928"/>
      <c r="B74" s="928" t="s">
        <v>684</v>
      </c>
      <c r="C74" s="929"/>
      <c r="D74" s="930"/>
      <c r="E74" s="931">
        <v>2912</v>
      </c>
      <c r="F74" s="932">
        <v>1405</v>
      </c>
      <c r="G74" s="932">
        <v>2</v>
      </c>
      <c r="H74" s="932">
        <v>1319</v>
      </c>
      <c r="I74" s="932">
        <v>80</v>
      </c>
      <c r="J74" s="933">
        <v>3</v>
      </c>
      <c r="K74" s="932">
        <v>1507</v>
      </c>
      <c r="L74" s="932">
        <v>16</v>
      </c>
      <c r="M74" s="932">
        <v>928</v>
      </c>
      <c r="N74" s="932">
        <v>522</v>
      </c>
      <c r="O74" s="932">
        <v>33</v>
      </c>
    </row>
    <row r="75" spans="1:15" s="934" customFormat="1" ht="8.25" customHeight="1">
      <c r="A75" s="928"/>
      <c r="B75" s="928" t="s">
        <v>685</v>
      </c>
      <c r="C75" s="929"/>
      <c r="D75" s="930"/>
      <c r="E75" s="931">
        <v>2677</v>
      </c>
      <c r="F75" s="932">
        <v>1259</v>
      </c>
      <c r="G75" s="932">
        <v>3</v>
      </c>
      <c r="H75" s="932">
        <v>1188</v>
      </c>
      <c r="I75" s="932">
        <v>61</v>
      </c>
      <c r="J75" s="933">
        <v>4</v>
      </c>
      <c r="K75" s="932">
        <v>1418</v>
      </c>
      <c r="L75" s="932">
        <v>22</v>
      </c>
      <c r="M75" s="932">
        <v>824</v>
      </c>
      <c r="N75" s="932">
        <v>520</v>
      </c>
      <c r="O75" s="932">
        <v>40</v>
      </c>
    </row>
    <row r="76" spans="1:15" s="934" customFormat="1" ht="8.25" customHeight="1">
      <c r="A76" s="928"/>
      <c r="B76" s="928" t="s">
        <v>686</v>
      </c>
      <c r="C76" s="929"/>
      <c r="D76" s="930"/>
      <c r="E76" s="931">
        <v>2358</v>
      </c>
      <c r="F76" s="932">
        <v>1115</v>
      </c>
      <c r="G76" s="932">
        <v>2</v>
      </c>
      <c r="H76" s="932">
        <v>1047</v>
      </c>
      <c r="I76" s="932">
        <v>61</v>
      </c>
      <c r="J76" s="933">
        <v>4</v>
      </c>
      <c r="K76" s="932">
        <v>1243</v>
      </c>
      <c r="L76" s="932">
        <v>19</v>
      </c>
      <c r="M76" s="932">
        <v>645</v>
      </c>
      <c r="N76" s="932">
        <v>533</v>
      </c>
      <c r="O76" s="932">
        <v>39</v>
      </c>
    </row>
    <row r="77" spans="1:15" s="934" customFormat="1" ht="8.25" customHeight="1">
      <c r="A77" s="928"/>
      <c r="B77" s="928" t="s">
        <v>687</v>
      </c>
      <c r="C77" s="929"/>
      <c r="D77" s="930"/>
      <c r="E77" s="931">
        <v>2252</v>
      </c>
      <c r="F77" s="932">
        <v>1092</v>
      </c>
      <c r="G77" s="932">
        <v>0</v>
      </c>
      <c r="H77" s="932">
        <v>993</v>
      </c>
      <c r="I77" s="932">
        <v>95</v>
      </c>
      <c r="J77" s="933">
        <v>3</v>
      </c>
      <c r="K77" s="932">
        <v>1160</v>
      </c>
      <c r="L77" s="932">
        <v>11</v>
      </c>
      <c r="M77" s="932">
        <v>550</v>
      </c>
      <c r="N77" s="932">
        <v>559</v>
      </c>
      <c r="O77" s="932">
        <v>33</v>
      </c>
    </row>
    <row r="78" spans="1:15" s="934" customFormat="1" ht="8.25" customHeight="1">
      <c r="A78" s="928"/>
      <c r="B78" s="928" t="s">
        <v>688</v>
      </c>
      <c r="C78" s="929"/>
      <c r="D78" s="930"/>
      <c r="E78" s="931">
        <v>2097</v>
      </c>
      <c r="F78" s="932">
        <v>930</v>
      </c>
      <c r="G78" s="932">
        <v>0</v>
      </c>
      <c r="H78" s="932">
        <v>838</v>
      </c>
      <c r="I78" s="932">
        <v>87</v>
      </c>
      <c r="J78" s="933">
        <v>3</v>
      </c>
      <c r="K78" s="932">
        <v>1167</v>
      </c>
      <c r="L78" s="932">
        <v>7</v>
      </c>
      <c r="M78" s="932">
        <v>477</v>
      </c>
      <c r="N78" s="932">
        <v>648</v>
      </c>
      <c r="O78" s="932">
        <v>26</v>
      </c>
    </row>
    <row r="79" spans="1:15" s="934" customFormat="1" ht="8.25" customHeight="1">
      <c r="A79" s="928"/>
      <c r="B79" s="928" t="s">
        <v>689</v>
      </c>
      <c r="C79" s="929"/>
      <c r="D79" s="930"/>
      <c r="E79" s="931">
        <v>1726</v>
      </c>
      <c r="F79" s="932">
        <v>760</v>
      </c>
      <c r="G79" s="932">
        <v>0</v>
      </c>
      <c r="H79" s="932">
        <v>688</v>
      </c>
      <c r="I79" s="932">
        <v>66</v>
      </c>
      <c r="J79" s="933">
        <v>2</v>
      </c>
      <c r="K79" s="932">
        <v>966</v>
      </c>
      <c r="L79" s="932">
        <v>12</v>
      </c>
      <c r="M79" s="932">
        <v>357</v>
      </c>
      <c r="N79" s="932">
        <v>557</v>
      </c>
      <c r="O79" s="932">
        <v>30</v>
      </c>
    </row>
    <row r="80" spans="1:15" s="934" customFormat="1" ht="8.25" customHeight="1">
      <c r="A80" s="928"/>
      <c r="B80" s="928" t="s">
        <v>690</v>
      </c>
      <c r="C80" s="929"/>
      <c r="D80" s="930"/>
      <c r="E80" s="931">
        <v>1446</v>
      </c>
      <c r="F80" s="932">
        <v>610</v>
      </c>
      <c r="G80" s="932">
        <v>0</v>
      </c>
      <c r="H80" s="932">
        <v>542</v>
      </c>
      <c r="I80" s="932">
        <v>65</v>
      </c>
      <c r="J80" s="933">
        <v>3</v>
      </c>
      <c r="K80" s="932">
        <v>836</v>
      </c>
      <c r="L80" s="932">
        <v>9</v>
      </c>
      <c r="M80" s="932">
        <v>252</v>
      </c>
      <c r="N80" s="932">
        <v>537</v>
      </c>
      <c r="O80" s="932">
        <v>25</v>
      </c>
    </row>
    <row r="81" spans="1:15" s="934" customFormat="1" ht="8.25" customHeight="1">
      <c r="A81" s="928"/>
      <c r="B81" s="928" t="s">
        <v>691</v>
      </c>
      <c r="C81" s="929"/>
      <c r="D81" s="930"/>
      <c r="E81" s="931">
        <v>1396</v>
      </c>
      <c r="F81" s="932">
        <v>561</v>
      </c>
      <c r="G81" s="932">
        <v>2</v>
      </c>
      <c r="H81" s="932">
        <v>491</v>
      </c>
      <c r="I81" s="932">
        <v>65</v>
      </c>
      <c r="J81" s="933">
        <v>1</v>
      </c>
      <c r="K81" s="932">
        <v>835</v>
      </c>
      <c r="L81" s="932">
        <v>6</v>
      </c>
      <c r="M81" s="932">
        <v>218</v>
      </c>
      <c r="N81" s="932">
        <v>579</v>
      </c>
      <c r="O81" s="932">
        <v>18</v>
      </c>
    </row>
    <row r="82" spans="1:15" s="934" customFormat="1" ht="8.25" customHeight="1">
      <c r="A82" s="928"/>
      <c r="B82" s="928" t="s">
        <v>692</v>
      </c>
      <c r="C82" s="929"/>
      <c r="D82" s="930"/>
      <c r="E82" s="931">
        <v>1319</v>
      </c>
      <c r="F82" s="932">
        <v>500</v>
      </c>
      <c r="G82" s="932">
        <v>0</v>
      </c>
      <c r="H82" s="932">
        <v>424</v>
      </c>
      <c r="I82" s="932">
        <v>69</v>
      </c>
      <c r="J82" s="933">
        <v>5</v>
      </c>
      <c r="K82" s="932">
        <v>819</v>
      </c>
      <c r="L82" s="932">
        <v>10</v>
      </c>
      <c r="M82" s="932">
        <v>164</v>
      </c>
      <c r="N82" s="932">
        <v>607</v>
      </c>
      <c r="O82" s="932">
        <v>20</v>
      </c>
    </row>
    <row r="83" spans="1:15" s="934" customFormat="1" ht="8.25" customHeight="1">
      <c r="A83" s="928"/>
      <c r="B83" s="928" t="s">
        <v>693</v>
      </c>
      <c r="C83" s="929"/>
      <c r="D83" s="930"/>
      <c r="E83" s="931">
        <v>1193</v>
      </c>
      <c r="F83" s="932">
        <v>476</v>
      </c>
      <c r="G83" s="932">
        <v>0</v>
      </c>
      <c r="H83" s="932">
        <v>374</v>
      </c>
      <c r="I83" s="932">
        <v>99</v>
      </c>
      <c r="J83" s="933">
        <v>2</v>
      </c>
      <c r="K83" s="932">
        <v>717</v>
      </c>
      <c r="L83" s="932">
        <v>1</v>
      </c>
      <c r="M83" s="932">
        <v>148</v>
      </c>
      <c r="N83" s="932">
        <v>539</v>
      </c>
      <c r="O83" s="932">
        <v>13</v>
      </c>
    </row>
    <row r="84" spans="1:15" s="934" customFormat="1" ht="8.25" customHeight="1">
      <c r="A84" s="928"/>
      <c r="B84" s="928" t="s">
        <v>694</v>
      </c>
      <c r="C84" s="929"/>
      <c r="D84" s="930"/>
      <c r="E84" s="931">
        <v>916</v>
      </c>
      <c r="F84" s="932">
        <v>347</v>
      </c>
      <c r="G84" s="932">
        <v>0</v>
      </c>
      <c r="H84" s="932">
        <v>292</v>
      </c>
      <c r="I84" s="932">
        <v>54</v>
      </c>
      <c r="J84" s="933">
        <v>1</v>
      </c>
      <c r="K84" s="932">
        <v>569</v>
      </c>
      <c r="L84" s="932">
        <v>4</v>
      </c>
      <c r="M84" s="932">
        <v>85</v>
      </c>
      <c r="N84" s="932">
        <v>450</v>
      </c>
      <c r="O84" s="932">
        <v>14</v>
      </c>
    </row>
    <row r="85" spans="1:15" s="934" customFormat="1" ht="8.25" customHeight="1">
      <c r="A85" s="928"/>
      <c r="B85" s="928" t="s">
        <v>695</v>
      </c>
      <c r="C85" s="929"/>
      <c r="D85" s="930"/>
      <c r="E85" s="931">
        <v>768</v>
      </c>
      <c r="F85" s="932">
        <v>263</v>
      </c>
      <c r="G85" s="932">
        <v>0</v>
      </c>
      <c r="H85" s="932">
        <v>206</v>
      </c>
      <c r="I85" s="932">
        <v>54</v>
      </c>
      <c r="J85" s="933">
        <v>1</v>
      </c>
      <c r="K85" s="932">
        <v>505</v>
      </c>
      <c r="L85" s="932">
        <v>3</v>
      </c>
      <c r="M85" s="932">
        <v>71</v>
      </c>
      <c r="N85" s="932">
        <v>408</v>
      </c>
      <c r="O85" s="932">
        <v>11</v>
      </c>
    </row>
    <row r="86" spans="1:15" s="934" customFormat="1" ht="8.25" customHeight="1">
      <c r="A86" s="928"/>
      <c r="B86" s="928" t="s">
        <v>696</v>
      </c>
      <c r="C86" s="929"/>
      <c r="D86" s="930"/>
      <c r="E86" s="931">
        <v>728</v>
      </c>
      <c r="F86" s="932">
        <v>252</v>
      </c>
      <c r="G86" s="932">
        <v>1</v>
      </c>
      <c r="H86" s="932">
        <v>184</v>
      </c>
      <c r="I86" s="932">
        <v>65</v>
      </c>
      <c r="J86" s="933">
        <v>2</v>
      </c>
      <c r="K86" s="932">
        <v>476</v>
      </c>
      <c r="L86" s="932">
        <v>3</v>
      </c>
      <c r="M86" s="932">
        <v>44</v>
      </c>
      <c r="N86" s="932">
        <v>412</v>
      </c>
      <c r="O86" s="932">
        <v>10</v>
      </c>
    </row>
    <row r="87" spans="1:15" s="934" customFormat="1" ht="8.25" customHeight="1">
      <c r="A87" s="928"/>
      <c r="B87" s="928" t="s">
        <v>697</v>
      </c>
      <c r="C87" s="929"/>
      <c r="D87" s="930"/>
      <c r="E87" s="931">
        <v>600</v>
      </c>
      <c r="F87" s="932">
        <v>193</v>
      </c>
      <c r="G87" s="932">
        <v>0</v>
      </c>
      <c r="H87" s="932">
        <v>140</v>
      </c>
      <c r="I87" s="932">
        <v>51</v>
      </c>
      <c r="J87" s="933">
        <v>1</v>
      </c>
      <c r="K87" s="932">
        <v>407</v>
      </c>
      <c r="L87" s="932">
        <v>5</v>
      </c>
      <c r="M87" s="932">
        <v>33</v>
      </c>
      <c r="N87" s="932">
        <v>363</v>
      </c>
      <c r="O87" s="932">
        <v>2</v>
      </c>
    </row>
    <row r="88" spans="1:15" s="934" customFormat="1" ht="8.25" customHeight="1">
      <c r="A88" s="928"/>
      <c r="B88" s="928" t="s">
        <v>698</v>
      </c>
      <c r="C88" s="929"/>
      <c r="D88" s="930"/>
      <c r="E88" s="931">
        <v>525</v>
      </c>
      <c r="F88" s="932">
        <v>164</v>
      </c>
      <c r="G88" s="932">
        <v>0</v>
      </c>
      <c r="H88" s="932">
        <v>122</v>
      </c>
      <c r="I88" s="932">
        <v>42</v>
      </c>
      <c r="J88" s="933">
        <v>0</v>
      </c>
      <c r="K88" s="932">
        <v>361</v>
      </c>
      <c r="L88" s="932">
        <v>2</v>
      </c>
      <c r="M88" s="932">
        <v>24</v>
      </c>
      <c r="N88" s="932">
        <v>313</v>
      </c>
      <c r="O88" s="932">
        <v>10</v>
      </c>
    </row>
    <row r="89" spans="1:15" s="934" customFormat="1" ht="8.25" customHeight="1">
      <c r="A89" s="928"/>
      <c r="B89" s="928" t="s">
        <v>699</v>
      </c>
      <c r="C89" s="929"/>
      <c r="D89" s="930"/>
      <c r="E89" s="931">
        <v>412</v>
      </c>
      <c r="F89" s="932">
        <v>132</v>
      </c>
      <c r="G89" s="932">
        <v>0</v>
      </c>
      <c r="H89" s="932">
        <v>86</v>
      </c>
      <c r="I89" s="932">
        <v>46</v>
      </c>
      <c r="J89" s="933">
        <v>0</v>
      </c>
      <c r="K89" s="932">
        <v>280</v>
      </c>
      <c r="L89" s="932">
        <v>1</v>
      </c>
      <c r="M89" s="932">
        <v>13</v>
      </c>
      <c r="N89" s="932">
        <v>254</v>
      </c>
      <c r="O89" s="932">
        <v>4</v>
      </c>
    </row>
    <row r="90" spans="1:15" s="934" customFormat="1" ht="8.25" customHeight="1">
      <c r="A90" s="928"/>
      <c r="B90" s="928" t="s">
        <v>700</v>
      </c>
      <c r="C90" s="929"/>
      <c r="D90" s="930"/>
      <c r="E90" s="931">
        <v>350</v>
      </c>
      <c r="F90" s="932">
        <v>95</v>
      </c>
      <c r="G90" s="932">
        <v>0</v>
      </c>
      <c r="H90" s="932">
        <v>56</v>
      </c>
      <c r="I90" s="932">
        <v>39</v>
      </c>
      <c r="J90" s="933">
        <v>0</v>
      </c>
      <c r="K90" s="932">
        <v>255</v>
      </c>
      <c r="L90" s="932">
        <v>0</v>
      </c>
      <c r="M90" s="932">
        <v>10</v>
      </c>
      <c r="N90" s="932">
        <v>237</v>
      </c>
      <c r="O90" s="932">
        <v>2</v>
      </c>
    </row>
    <row r="91" spans="1:15" s="934" customFormat="1" ht="8.25" customHeight="1">
      <c r="A91" s="928"/>
      <c r="B91" s="928" t="s">
        <v>701</v>
      </c>
      <c r="C91" s="929"/>
      <c r="D91" s="930"/>
      <c r="E91" s="931">
        <v>261</v>
      </c>
      <c r="F91" s="932">
        <v>66</v>
      </c>
      <c r="G91" s="932">
        <v>1</v>
      </c>
      <c r="H91" s="932">
        <v>42</v>
      </c>
      <c r="I91" s="932">
        <v>22</v>
      </c>
      <c r="J91" s="933">
        <v>0</v>
      </c>
      <c r="K91" s="932">
        <v>195</v>
      </c>
      <c r="L91" s="932">
        <v>0</v>
      </c>
      <c r="M91" s="932">
        <v>16</v>
      </c>
      <c r="N91" s="932">
        <v>172</v>
      </c>
      <c r="O91" s="932">
        <v>0</v>
      </c>
    </row>
    <row r="92" spans="1:15" s="934" customFormat="1" ht="8.25" customHeight="1">
      <c r="A92" s="928"/>
      <c r="B92" s="928" t="s">
        <v>702</v>
      </c>
      <c r="C92" s="929"/>
      <c r="D92" s="930"/>
      <c r="E92" s="931">
        <v>188</v>
      </c>
      <c r="F92" s="932">
        <v>50</v>
      </c>
      <c r="G92" s="932">
        <v>0</v>
      </c>
      <c r="H92" s="932">
        <v>26</v>
      </c>
      <c r="I92" s="932">
        <v>24</v>
      </c>
      <c r="J92" s="933">
        <v>0</v>
      </c>
      <c r="K92" s="932">
        <v>138</v>
      </c>
      <c r="L92" s="932">
        <v>0</v>
      </c>
      <c r="M92" s="932">
        <v>3</v>
      </c>
      <c r="N92" s="932">
        <v>133</v>
      </c>
      <c r="O92" s="932">
        <v>1</v>
      </c>
    </row>
    <row r="93" spans="1:15" s="934" customFormat="1" ht="8.25" customHeight="1">
      <c r="A93" s="928"/>
      <c r="B93" s="928" t="s">
        <v>703</v>
      </c>
      <c r="C93" s="929"/>
      <c r="D93" s="930"/>
      <c r="E93" s="931">
        <v>148</v>
      </c>
      <c r="F93" s="932">
        <v>31</v>
      </c>
      <c r="G93" s="932">
        <v>0</v>
      </c>
      <c r="H93" s="932">
        <v>17</v>
      </c>
      <c r="I93" s="932">
        <v>14</v>
      </c>
      <c r="J93" s="933">
        <v>0</v>
      </c>
      <c r="K93" s="932">
        <v>117</v>
      </c>
      <c r="L93" s="932">
        <v>1</v>
      </c>
      <c r="M93" s="932">
        <v>3</v>
      </c>
      <c r="N93" s="932">
        <v>106</v>
      </c>
      <c r="O93" s="932">
        <v>1</v>
      </c>
    </row>
    <row r="94" spans="1:15" s="934" customFormat="1" ht="8.25" customHeight="1">
      <c r="A94" s="928"/>
      <c r="B94" s="928" t="s">
        <v>704</v>
      </c>
      <c r="C94" s="929"/>
      <c r="D94" s="930"/>
      <c r="E94" s="931">
        <v>96</v>
      </c>
      <c r="F94" s="932">
        <v>17</v>
      </c>
      <c r="G94" s="932">
        <v>0</v>
      </c>
      <c r="H94" s="932">
        <v>9</v>
      </c>
      <c r="I94" s="932">
        <v>8</v>
      </c>
      <c r="J94" s="933">
        <v>0</v>
      </c>
      <c r="K94" s="932">
        <v>79</v>
      </c>
      <c r="L94" s="932">
        <v>0</v>
      </c>
      <c r="M94" s="932">
        <v>0</v>
      </c>
      <c r="N94" s="932">
        <v>76</v>
      </c>
      <c r="O94" s="932">
        <v>0</v>
      </c>
    </row>
    <row r="95" spans="1:15" s="934" customFormat="1" ht="8.25" customHeight="1">
      <c r="A95" s="928"/>
      <c r="B95" s="928" t="s">
        <v>705</v>
      </c>
      <c r="C95" s="929"/>
      <c r="D95" s="930"/>
      <c r="E95" s="931">
        <v>71</v>
      </c>
      <c r="F95" s="932">
        <v>14</v>
      </c>
      <c r="G95" s="932">
        <v>0</v>
      </c>
      <c r="H95" s="932">
        <v>4</v>
      </c>
      <c r="I95" s="932">
        <v>9</v>
      </c>
      <c r="J95" s="933">
        <v>0</v>
      </c>
      <c r="K95" s="932">
        <v>57</v>
      </c>
      <c r="L95" s="932">
        <v>0</v>
      </c>
      <c r="M95" s="932">
        <v>0</v>
      </c>
      <c r="N95" s="932">
        <v>57</v>
      </c>
      <c r="O95" s="932">
        <v>0</v>
      </c>
    </row>
    <row r="96" spans="1:15" s="934" customFormat="1" ht="8.25" customHeight="1">
      <c r="A96" s="928"/>
      <c r="B96" s="928" t="s">
        <v>706</v>
      </c>
      <c r="C96" s="929"/>
      <c r="D96" s="930"/>
      <c r="E96" s="931">
        <v>40</v>
      </c>
      <c r="F96" s="932">
        <v>10</v>
      </c>
      <c r="G96" s="932">
        <v>0</v>
      </c>
      <c r="H96" s="932">
        <v>1</v>
      </c>
      <c r="I96" s="932">
        <v>8</v>
      </c>
      <c r="J96" s="933">
        <v>0</v>
      </c>
      <c r="K96" s="932">
        <v>30</v>
      </c>
      <c r="L96" s="932">
        <v>0</v>
      </c>
      <c r="M96" s="932">
        <v>0</v>
      </c>
      <c r="N96" s="932">
        <v>30</v>
      </c>
      <c r="O96" s="932">
        <v>0</v>
      </c>
    </row>
    <row r="97" spans="1:15" s="934" customFormat="1" ht="8.25" customHeight="1">
      <c r="A97" s="928"/>
      <c r="B97" s="928" t="s">
        <v>707</v>
      </c>
      <c r="C97" s="929"/>
      <c r="D97" s="930"/>
      <c r="E97" s="931">
        <v>27</v>
      </c>
      <c r="F97" s="932">
        <v>9</v>
      </c>
      <c r="G97" s="932">
        <v>0</v>
      </c>
      <c r="H97" s="932">
        <v>2</v>
      </c>
      <c r="I97" s="932">
        <v>7</v>
      </c>
      <c r="J97" s="933">
        <v>0</v>
      </c>
      <c r="K97" s="932">
        <v>18</v>
      </c>
      <c r="L97" s="932">
        <v>0</v>
      </c>
      <c r="M97" s="932">
        <v>0</v>
      </c>
      <c r="N97" s="932">
        <v>17</v>
      </c>
      <c r="O97" s="932">
        <v>0</v>
      </c>
    </row>
    <row r="98" spans="1:15" s="934" customFormat="1" ht="8.25" customHeight="1">
      <c r="A98" s="928"/>
      <c r="B98" s="928" t="s">
        <v>708</v>
      </c>
      <c r="C98" s="929"/>
      <c r="D98" s="930"/>
      <c r="E98" s="931">
        <v>27</v>
      </c>
      <c r="F98" s="932">
        <v>5</v>
      </c>
      <c r="G98" s="932">
        <v>0</v>
      </c>
      <c r="H98" s="932">
        <v>2</v>
      </c>
      <c r="I98" s="932">
        <v>3</v>
      </c>
      <c r="J98" s="933">
        <v>0</v>
      </c>
      <c r="K98" s="932">
        <v>22</v>
      </c>
      <c r="L98" s="932">
        <v>0</v>
      </c>
      <c r="M98" s="932">
        <v>0</v>
      </c>
      <c r="N98" s="932">
        <v>22</v>
      </c>
      <c r="O98" s="932">
        <v>0</v>
      </c>
    </row>
    <row r="99" spans="1:15" s="934" customFormat="1" ht="8.25" customHeight="1">
      <c r="A99" s="928"/>
      <c r="B99" s="928" t="s">
        <v>227</v>
      </c>
      <c r="C99" s="929"/>
      <c r="D99" s="930"/>
      <c r="E99" s="931"/>
      <c r="F99" s="932"/>
      <c r="G99" s="932"/>
      <c r="H99" s="932"/>
      <c r="I99" s="932"/>
      <c r="J99" s="933"/>
      <c r="K99" s="932"/>
      <c r="L99" s="932"/>
      <c r="M99" s="932"/>
      <c r="N99" s="932"/>
      <c r="O99" s="932"/>
    </row>
    <row r="100" spans="1:15" s="934" customFormat="1" ht="8.25" customHeight="1">
      <c r="A100" s="928"/>
      <c r="B100" s="928" t="s">
        <v>622</v>
      </c>
      <c r="C100" s="929"/>
      <c r="D100" s="930"/>
      <c r="E100" s="931">
        <v>62925</v>
      </c>
      <c r="F100" s="932">
        <v>32074</v>
      </c>
      <c r="G100" s="932">
        <v>32074</v>
      </c>
      <c r="H100" s="932">
        <v>0</v>
      </c>
      <c r="I100" s="932">
        <v>0</v>
      </c>
      <c r="J100" s="933">
        <v>0</v>
      </c>
      <c r="K100" s="932">
        <v>30851</v>
      </c>
      <c r="L100" s="932">
        <v>30851</v>
      </c>
      <c r="M100" s="932">
        <v>0</v>
      </c>
      <c r="N100" s="932">
        <v>0</v>
      </c>
      <c r="O100" s="932">
        <v>0</v>
      </c>
    </row>
    <row r="101" spans="1:15" s="934" customFormat="1" ht="8.25" customHeight="1">
      <c r="A101" s="928"/>
      <c r="B101" s="928" t="s">
        <v>709</v>
      </c>
      <c r="C101" s="929"/>
      <c r="D101" s="930"/>
      <c r="E101" s="931">
        <v>20057</v>
      </c>
      <c r="F101" s="932">
        <v>10017</v>
      </c>
      <c r="G101" s="932">
        <v>9994</v>
      </c>
      <c r="H101" s="932">
        <v>21</v>
      </c>
      <c r="I101" s="932">
        <v>1</v>
      </c>
      <c r="J101" s="933">
        <v>1</v>
      </c>
      <c r="K101" s="932">
        <v>10040</v>
      </c>
      <c r="L101" s="932">
        <v>9968</v>
      </c>
      <c r="M101" s="932">
        <v>70</v>
      </c>
      <c r="N101" s="932">
        <v>0</v>
      </c>
      <c r="O101" s="932">
        <v>2</v>
      </c>
    </row>
    <row r="102" spans="1:15" s="934" customFormat="1" ht="8.25" customHeight="1">
      <c r="A102" s="928"/>
      <c r="B102" s="928" t="s">
        <v>710</v>
      </c>
      <c r="C102" s="929"/>
      <c r="D102" s="930"/>
      <c r="E102" s="931">
        <v>17708</v>
      </c>
      <c r="F102" s="932">
        <v>8229</v>
      </c>
      <c r="G102" s="932">
        <v>7518</v>
      </c>
      <c r="H102" s="932">
        <v>690</v>
      </c>
      <c r="I102" s="932">
        <v>0</v>
      </c>
      <c r="J102" s="933">
        <v>21</v>
      </c>
      <c r="K102" s="932">
        <v>9479</v>
      </c>
      <c r="L102" s="932">
        <v>8241</v>
      </c>
      <c r="M102" s="932">
        <v>1162</v>
      </c>
      <c r="N102" s="932">
        <v>1</v>
      </c>
      <c r="O102" s="932">
        <v>73</v>
      </c>
    </row>
    <row r="103" spans="1:15" s="934" customFormat="1" ht="8.25" customHeight="1">
      <c r="A103" s="928"/>
      <c r="B103" s="928" t="s">
        <v>711</v>
      </c>
      <c r="C103" s="929"/>
      <c r="D103" s="930"/>
      <c r="E103" s="931">
        <v>23866</v>
      </c>
      <c r="F103" s="932">
        <v>11071</v>
      </c>
      <c r="G103" s="932">
        <v>6623</v>
      </c>
      <c r="H103" s="932">
        <v>4354</v>
      </c>
      <c r="I103" s="932">
        <v>4</v>
      </c>
      <c r="J103" s="933">
        <v>88</v>
      </c>
      <c r="K103" s="932">
        <v>12795</v>
      </c>
      <c r="L103" s="932">
        <v>6640</v>
      </c>
      <c r="M103" s="932">
        <v>5851</v>
      </c>
      <c r="N103" s="932">
        <v>5</v>
      </c>
      <c r="O103" s="932">
        <v>290</v>
      </c>
    </row>
    <row r="104" spans="1:15" s="934" customFormat="1" ht="8.25" customHeight="1">
      <c r="A104" s="928"/>
      <c r="B104" s="928" t="s">
        <v>712</v>
      </c>
      <c r="C104" s="929"/>
      <c r="D104" s="930"/>
      <c r="E104" s="931">
        <v>31309</v>
      </c>
      <c r="F104" s="932">
        <v>14864</v>
      </c>
      <c r="G104" s="932">
        <v>4916</v>
      </c>
      <c r="H104" s="932">
        <v>9724</v>
      </c>
      <c r="I104" s="932">
        <v>5</v>
      </c>
      <c r="J104" s="933">
        <v>215</v>
      </c>
      <c r="K104" s="932">
        <v>16445</v>
      </c>
      <c r="L104" s="932">
        <v>3836</v>
      </c>
      <c r="M104" s="932">
        <v>11814</v>
      </c>
      <c r="N104" s="932">
        <v>23</v>
      </c>
      <c r="O104" s="932">
        <v>742</v>
      </c>
    </row>
    <row r="105" spans="1:15" s="934" customFormat="1" ht="8.25" customHeight="1">
      <c r="A105" s="928"/>
      <c r="B105" s="928" t="s">
        <v>713</v>
      </c>
      <c r="C105" s="929"/>
      <c r="D105" s="930"/>
      <c r="E105" s="931">
        <v>26687</v>
      </c>
      <c r="F105" s="932">
        <v>12663</v>
      </c>
      <c r="G105" s="932">
        <v>2509</v>
      </c>
      <c r="H105" s="932">
        <v>9788</v>
      </c>
      <c r="I105" s="932">
        <v>11</v>
      </c>
      <c r="J105" s="933">
        <v>281</v>
      </c>
      <c r="K105" s="932">
        <v>14024</v>
      </c>
      <c r="L105" s="932">
        <v>1799</v>
      </c>
      <c r="M105" s="932">
        <v>11224</v>
      </c>
      <c r="N105" s="932">
        <v>57</v>
      </c>
      <c r="O105" s="932">
        <v>866</v>
      </c>
    </row>
    <row r="106" spans="1:15" s="934" customFormat="1" ht="8.25" customHeight="1">
      <c r="A106" s="928"/>
      <c r="B106" s="928" t="s">
        <v>714</v>
      </c>
      <c r="C106" s="929"/>
      <c r="D106" s="930"/>
      <c r="E106" s="931">
        <v>24765</v>
      </c>
      <c r="F106" s="932">
        <v>11539</v>
      </c>
      <c r="G106" s="932">
        <v>1547</v>
      </c>
      <c r="H106" s="932">
        <v>9608</v>
      </c>
      <c r="I106" s="932">
        <v>20</v>
      </c>
      <c r="J106" s="933">
        <v>283</v>
      </c>
      <c r="K106" s="932">
        <v>13226</v>
      </c>
      <c r="L106" s="932">
        <v>934</v>
      </c>
      <c r="M106" s="932">
        <v>11154</v>
      </c>
      <c r="N106" s="932">
        <v>116</v>
      </c>
      <c r="O106" s="932">
        <v>955</v>
      </c>
    </row>
    <row r="107" spans="1:15" s="934" customFormat="1" ht="8.25" customHeight="1">
      <c r="A107" s="928"/>
      <c r="B107" s="928" t="s">
        <v>715</v>
      </c>
      <c r="C107" s="929"/>
      <c r="D107" s="930"/>
      <c r="E107" s="931">
        <v>23769</v>
      </c>
      <c r="F107" s="932">
        <v>11121</v>
      </c>
      <c r="G107" s="932">
        <v>954</v>
      </c>
      <c r="H107" s="932">
        <v>9757</v>
      </c>
      <c r="I107" s="932">
        <v>52</v>
      </c>
      <c r="J107" s="933">
        <v>310</v>
      </c>
      <c r="K107" s="932">
        <v>12648</v>
      </c>
      <c r="L107" s="932">
        <v>546</v>
      </c>
      <c r="M107" s="932">
        <v>10928</v>
      </c>
      <c r="N107" s="932">
        <v>216</v>
      </c>
      <c r="O107" s="932">
        <v>912</v>
      </c>
    </row>
    <row r="108" spans="1:15" s="934" customFormat="1" ht="8.25" customHeight="1">
      <c r="A108" s="928"/>
      <c r="B108" s="928" t="s">
        <v>716</v>
      </c>
      <c r="C108" s="929"/>
      <c r="D108" s="930"/>
      <c r="E108" s="931">
        <v>25239</v>
      </c>
      <c r="F108" s="932">
        <v>11901</v>
      </c>
      <c r="G108" s="932">
        <v>657</v>
      </c>
      <c r="H108" s="932">
        <v>10728</v>
      </c>
      <c r="I108" s="932">
        <v>91</v>
      </c>
      <c r="J108" s="933">
        <v>360</v>
      </c>
      <c r="K108" s="932">
        <v>13338</v>
      </c>
      <c r="L108" s="932">
        <v>321</v>
      </c>
      <c r="M108" s="932">
        <v>11669</v>
      </c>
      <c r="N108" s="932">
        <v>419</v>
      </c>
      <c r="O108" s="932">
        <v>877</v>
      </c>
    </row>
    <row r="109" spans="1:15" s="934" customFormat="1" ht="8.25" customHeight="1">
      <c r="A109" s="928"/>
      <c r="B109" s="928" t="s">
        <v>717</v>
      </c>
      <c r="C109" s="929"/>
      <c r="D109" s="930"/>
      <c r="E109" s="931">
        <v>32520</v>
      </c>
      <c r="F109" s="932">
        <v>15533</v>
      </c>
      <c r="G109" s="932">
        <v>501</v>
      </c>
      <c r="H109" s="932">
        <v>14392</v>
      </c>
      <c r="I109" s="932">
        <v>194</v>
      </c>
      <c r="J109" s="933">
        <v>407</v>
      </c>
      <c r="K109" s="932">
        <v>16987</v>
      </c>
      <c r="L109" s="932">
        <v>301</v>
      </c>
      <c r="M109" s="932">
        <v>14739</v>
      </c>
      <c r="N109" s="932">
        <v>882</v>
      </c>
      <c r="O109" s="932">
        <v>997</v>
      </c>
    </row>
    <row r="110" spans="1:15" s="934" customFormat="1" ht="8.25" customHeight="1">
      <c r="A110" s="928"/>
      <c r="B110" s="928" t="s">
        <v>718</v>
      </c>
      <c r="C110" s="929"/>
      <c r="D110" s="930"/>
      <c r="E110" s="931">
        <v>24976</v>
      </c>
      <c r="F110" s="932">
        <v>12195</v>
      </c>
      <c r="G110" s="932">
        <v>123</v>
      </c>
      <c r="H110" s="932">
        <v>11613</v>
      </c>
      <c r="I110" s="932">
        <v>207</v>
      </c>
      <c r="J110" s="933">
        <v>235</v>
      </c>
      <c r="K110" s="932">
        <v>12781</v>
      </c>
      <c r="L110" s="932">
        <v>194</v>
      </c>
      <c r="M110" s="932">
        <v>10925</v>
      </c>
      <c r="N110" s="932">
        <v>1051</v>
      </c>
      <c r="O110" s="932">
        <v>555</v>
      </c>
    </row>
    <row r="111" spans="1:15" s="934" customFormat="1" ht="8.25" customHeight="1">
      <c r="A111" s="928"/>
      <c r="B111" s="928" t="s">
        <v>719</v>
      </c>
      <c r="C111" s="929"/>
      <c r="D111" s="930"/>
      <c r="E111" s="931">
        <v>18971</v>
      </c>
      <c r="F111" s="932">
        <v>9171</v>
      </c>
      <c r="G111" s="932">
        <v>45</v>
      </c>
      <c r="H111" s="932">
        <v>8751</v>
      </c>
      <c r="I111" s="932">
        <v>227</v>
      </c>
      <c r="J111" s="933">
        <v>128</v>
      </c>
      <c r="K111" s="932">
        <v>9800</v>
      </c>
      <c r="L111" s="932">
        <v>103</v>
      </c>
      <c r="M111" s="932">
        <v>7975</v>
      </c>
      <c r="N111" s="932">
        <v>1355</v>
      </c>
      <c r="O111" s="932">
        <v>328</v>
      </c>
    </row>
    <row r="112" spans="1:15" s="934" customFormat="1" ht="8.25" customHeight="1">
      <c r="A112" s="928"/>
      <c r="B112" s="928" t="s">
        <v>720</v>
      </c>
      <c r="C112" s="929"/>
      <c r="D112" s="930"/>
      <c r="E112" s="931">
        <v>17180</v>
      </c>
      <c r="F112" s="932">
        <v>8242</v>
      </c>
      <c r="G112" s="932">
        <v>26</v>
      </c>
      <c r="H112" s="932">
        <v>7870</v>
      </c>
      <c r="I112" s="932">
        <v>273</v>
      </c>
      <c r="J112" s="933">
        <v>59</v>
      </c>
      <c r="K112" s="932">
        <v>8938</v>
      </c>
      <c r="L112" s="932">
        <v>92</v>
      </c>
      <c r="M112" s="932">
        <v>6557</v>
      </c>
      <c r="N112" s="932">
        <v>2003</v>
      </c>
      <c r="O112" s="932">
        <v>229</v>
      </c>
    </row>
    <row r="113" spans="1:15" s="934" customFormat="1" ht="8.25" customHeight="1">
      <c r="A113" s="928"/>
      <c r="B113" s="928" t="s">
        <v>721</v>
      </c>
      <c r="C113" s="929"/>
      <c r="D113" s="930"/>
      <c r="E113" s="931">
        <v>13050</v>
      </c>
      <c r="F113" s="932">
        <v>6262</v>
      </c>
      <c r="G113" s="932">
        <v>9</v>
      </c>
      <c r="H113" s="932">
        <v>5855</v>
      </c>
      <c r="I113" s="932">
        <v>365</v>
      </c>
      <c r="J113" s="933">
        <v>23</v>
      </c>
      <c r="K113" s="932">
        <v>6788</v>
      </c>
      <c r="L113" s="932">
        <v>84</v>
      </c>
      <c r="M113" s="932">
        <v>3882</v>
      </c>
      <c r="N113" s="932">
        <v>2584</v>
      </c>
      <c r="O113" s="932">
        <v>187</v>
      </c>
    </row>
    <row r="114" spans="1:15" s="934" customFormat="1" ht="8.25" customHeight="1">
      <c r="A114" s="928"/>
      <c r="B114" s="928" t="s">
        <v>722</v>
      </c>
      <c r="C114" s="929"/>
      <c r="D114" s="930"/>
      <c r="E114" s="931">
        <v>7984</v>
      </c>
      <c r="F114" s="932">
        <v>3361</v>
      </c>
      <c r="G114" s="932">
        <v>2</v>
      </c>
      <c r="H114" s="932">
        <v>2983</v>
      </c>
      <c r="I114" s="932">
        <v>352</v>
      </c>
      <c r="J114" s="933">
        <v>14</v>
      </c>
      <c r="K114" s="932">
        <v>4623</v>
      </c>
      <c r="L114" s="932">
        <v>44</v>
      </c>
      <c r="M114" s="932">
        <v>1468</v>
      </c>
      <c r="N114" s="932">
        <v>2928</v>
      </c>
      <c r="O114" s="932">
        <v>119</v>
      </c>
    </row>
    <row r="115" spans="1:15" s="934" customFormat="1" ht="8.25" customHeight="1">
      <c r="A115" s="928"/>
      <c r="B115" s="928" t="s">
        <v>723</v>
      </c>
      <c r="C115" s="929"/>
      <c r="D115" s="930"/>
      <c r="E115" s="931">
        <v>4205</v>
      </c>
      <c r="F115" s="932">
        <v>1531</v>
      </c>
      <c r="G115" s="932">
        <v>1</v>
      </c>
      <c r="H115" s="932">
        <v>1196</v>
      </c>
      <c r="I115" s="932">
        <v>323</v>
      </c>
      <c r="J115" s="933">
        <v>7</v>
      </c>
      <c r="K115" s="932">
        <v>2674</v>
      </c>
      <c r="L115" s="932">
        <v>16</v>
      </c>
      <c r="M115" s="932">
        <v>381</v>
      </c>
      <c r="N115" s="932">
        <v>2172</v>
      </c>
      <c r="O115" s="932">
        <v>50</v>
      </c>
    </row>
    <row r="116" spans="1:15" s="934" customFormat="1" ht="8.25" customHeight="1">
      <c r="A116" s="928"/>
      <c r="B116" s="928" t="s">
        <v>724</v>
      </c>
      <c r="C116" s="929"/>
      <c r="D116" s="930"/>
      <c r="E116" s="931">
        <v>1736</v>
      </c>
      <c r="F116" s="932">
        <v>507</v>
      </c>
      <c r="G116" s="932">
        <v>1</v>
      </c>
      <c r="H116" s="932">
        <v>332</v>
      </c>
      <c r="I116" s="932">
        <v>173</v>
      </c>
      <c r="J116" s="933">
        <v>0</v>
      </c>
      <c r="K116" s="932">
        <v>1229</v>
      </c>
      <c r="L116" s="932">
        <v>3</v>
      </c>
      <c r="M116" s="932">
        <v>66</v>
      </c>
      <c r="N116" s="932">
        <v>1109</v>
      </c>
      <c r="O116" s="932">
        <v>17</v>
      </c>
    </row>
    <row r="117" spans="1:15" s="934" customFormat="1" ht="8.25" customHeight="1">
      <c r="A117" s="928"/>
      <c r="B117" s="928" t="s">
        <v>725</v>
      </c>
      <c r="C117" s="929"/>
      <c r="D117" s="930"/>
      <c r="E117" s="931">
        <v>382</v>
      </c>
      <c r="F117" s="932">
        <v>81</v>
      </c>
      <c r="G117" s="932">
        <v>0</v>
      </c>
      <c r="H117" s="932">
        <v>33</v>
      </c>
      <c r="I117" s="932">
        <v>46</v>
      </c>
      <c r="J117" s="933">
        <v>0</v>
      </c>
      <c r="K117" s="932">
        <v>301</v>
      </c>
      <c r="L117" s="932">
        <v>1</v>
      </c>
      <c r="M117" s="932">
        <v>3</v>
      </c>
      <c r="N117" s="932">
        <v>286</v>
      </c>
      <c r="O117" s="932">
        <v>1</v>
      </c>
    </row>
    <row r="118" spans="1:15" s="934" customFormat="1" ht="8.25" customHeight="1">
      <c r="A118" s="928"/>
      <c r="B118" s="928" t="s">
        <v>708</v>
      </c>
      <c r="C118" s="929"/>
      <c r="D118" s="930"/>
      <c r="E118" s="931">
        <v>27</v>
      </c>
      <c r="F118" s="932">
        <v>5</v>
      </c>
      <c r="G118" s="932">
        <v>0</v>
      </c>
      <c r="H118" s="932">
        <v>2</v>
      </c>
      <c r="I118" s="932">
        <v>3</v>
      </c>
      <c r="J118" s="933">
        <v>0</v>
      </c>
      <c r="K118" s="932">
        <v>22</v>
      </c>
      <c r="L118" s="932">
        <v>0</v>
      </c>
      <c r="M118" s="932">
        <v>0</v>
      </c>
      <c r="N118" s="932">
        <v>22</v>
      </c>
      <c r="O118" s="932">
        <v>0</v>
      </c>
    </row>
    <row r="119" spans="1:15" s="934" customFormat="1" ht="8.25" customHeight="1">
      <c r="A119" s="928"/>
      <c r="B119" s="928" t="s">
        <v>293</v>
      </c>
      <c r="C119" s="929"/>
      <c r="D119" s="930"/>
      <c r="E119" s="931"/>
      <c r="F119" s="932"/>
      <c r="G119" s="932"/>
      <c r="H119" s="932"/>
      <c r="I119" s="932"/>
      <c r="J119" s="933"/>
      <c r="K119" s="932"/>
      <c r="L119" s="932"/>
      <c r="M119" s="932"/>
      <c r="N119" s="932"/>
      <c r="O119" s="932"/>
    </row>
    <row r="120" spans="1:15" s="934" customFormat="1" ht="8.25" customHeight="1">
      <c r="A120" s="928"/>
      <c r="B120" s="928" t="s">
        <v>726</v>
      </c>
      <c r="C120" s="929"/>
      <c r="D120" s="930"/>
      <c r="E120" s="931">
        <v>63535</v>
      </c>
      <c r="F120" s="932">
        <v>29160</v>
      </c>
      <c r="G120" s="932">
        <v>84</v>
      </c>
      <c r="H120" s="932">
        <v>27022</v>
      </c>
      <c r="I120" s="932">
        <v>1762</v>
      </c>
      <c r="J120" s="933">
        <v>231</v>
      </c>
      <c r="K120" s="932">
        <v>34375</v>
      </c>
      <c r="L120" s="932">
        <v>343</v>
      </c>
      <c r="M120" s="932">
        <v>20332</v>
      </c>
      <c r="N120" s="932">
        <v>12459</v>
      </c>
      <c r="O120" s="932">
        <v>931</v>
      </c>
    </row>
    <row r="121" spans="1:15" s="934" customFormat="1" ht="8.25" customHeight="1">
      <c r="A121" s="928"/>
      <c r="B121" s="928" t="s">
        <v>727</v>
      </c>
      <c r="C121" s="929"/>
      <c r="D121" s="930"/>
      <c r="E121" s="931">
        <v>27384</v>
      </c>
      <c r="F121" s="932">
        <v>11747</v>
      </c>
      <c r="G121" s="932">
        <v>13</v>
      </c>
      <c r="H121" s="932">
        <v>10401</v>
      </c>
      <c r="I121" s="932">
        <v>1262</v>
      </c>
      <c r="J121" s="933">
        <v>44</v>
      </c>
      <c r="K121" s="932">
        <v>15637</v>
      </c>
      <c r="L121" s="932">
        <v>148</v>
      </c>
      <c r="M121" s="932">
        <v>5800</v>
      </c>
      <c r="N121" s="932">
        <v>9101</v>
      </c>
      <c r="O121" s="932">
        <v>374</v>
      </c>
    </row>
    <row r="122" spans="1:15" s="934" customFormat="1" ht="8.25" customHeight="1">
      <c r="A122" s="928"/>
      <c r="B122" s="928" t="s">
        <v>728</v>
      </c>
      <c r="C122" s="929"/>
      <c r="D122" s="930"/>
      <c r="E122" s="931">
        <v>6350</v>
      </c>
      <c r="F122" s="932">
        <v>2124</v>
      </c>
      <c r="G122" s="932">
        <v>2</v>
      </c>
      <c r="H122" s="932">
        <v>1563</v>
      </c>
      <c r="I122" s="932">
        <v>545</v>
      </c>
      <c r="J122" s="933">
        <v>7</v>
      </c>
      <c r="K122" s="932">
        <v>4226</v>
      </c>
      <c r="L122" s="932">
        <v>20</v>
      </c>
      <c r="M122" s="932">
        <v>450</v>
      </c>
      <c r="N122" s="932">
        <v>3589</v>
      </c>
      <c r="O122" s="932">
        <v>68</v>
      </c>
    </row>
    <row r="123" ht="24.75" customHeight="1">
      <c r="E123" s="17" t="s">
        <v>291</v>
      </c>
    </row>
    <row r="124" ht="12" customHeight="1">
      <c r="A124" s="72" t="s">
        <v>595</v>
      </c>
    </row>
    <row r="125" spans="1:15" s="364" customFormat="1" ht="9.75" customHeight="1">
      <c r="A125" s="1053" t="s">
        <v>35</v>
      </c>
      <c r="B125" s="1053"/>
      <c r="C125" s="1053"/>
      <c r="D125" s="1054"/>
      <c r="E125" s="1102" t="s">
        <v>38</v>
      </c>
      <c r="F125" s="366"/>
      <c r="G125" s="366"/>
      <c r="H125" s="366" t="s">
        <v>26</v>
      </c>
      <c r="I125" s="366"/>
      <c r="J125" s="367"/>
      <c r="K125" s="366"/>
      <c r="L125" s="366"/>
      <c r="M125" s="366" t="s">
        <v>27</v>
      </c>
      <c r="N125" s="366"/>
      <c r="O125" s="366"/>
    </row>
    <row r="126" spans="1:15" s="364" customFormat="1" ht="9.75" customHeight="1">
      <c r="A126" s="1057"/>
      <c r="B126" s="1057"/>
      <c r="C126" s="1057"/>
      <c r="D126" s="1058"/>
      <c r="E126" s="1103"/>
      <c r="F126" s="368" t="s">
        <v>292</v>
      </c>
      <c r="G126" s="369" t="s">
        <v>166</v>
      </c>
      <c r="H126" s="369" t="s">
        <v>167</v>
      </c>
      <c r="I126" s="369" t="s">
        <v>168</v>
      </c>
      <c r="J126" s="369" t="s">
        <v>169</v>
      </c>
      <c r="K126" s="368" t="s">
        <v>292</v>
      </c>
      <c r="L126" s="369" t="s">
        <v>166</v>
      </c>
      <c r="M126" s="369" t="s">
        <v>167</v>
      </c>
      <c r="N126" s="369" t="s">
        <v>168</v>
      </c>
      <c r="O126" s="370" t="s">
        <v>169</v>
      </c>
    </row>
    <row r="127" spans="1:15" s="934" customFormat="1" ht="8.25" customHeight="1">
      <c r="A127" s="928"/>
      <c r="B127" s="928" t="s">
        <v>729</v>
      </c>
      <c r="C127" s="929"/>
      <c r="D127" s="930"/>
      <c r="E127" s="931">
        <v>117553</v>
      </c>
      <c r="F127" s="932">
        <v>104167</v>
      </c>
      <c r="G127" s="932">
        <v>2187</v>
      </c>
      <c r="H127" s="932">
        <v>98842</v>
      </c>
      <c r="I127" s="932">
        <v>1617</v>
      </c>
      <c r="J127" s="933">
        <v>1351</v>
      </c>
      <c r="K127" s="932">
        <v>13386</v>
      </c>
      <c r="L127" s="932">
        <v>1327</v>
      </c>
      <c r="M127" s="932">
        <v>2530</v>
      </c>
      <c r="N127" s="932">
        <v>4593</v>
      </c>
      <c r="O127" s="932">
        <v>4647</v>
      </c>
    </row>
    <row r="128" spans="1:15" s="934" customFormat="1" ht="8.25" customHeight="1">
      <c r="A128" s="928"/>
      <c r="B128" s="928" t="s">
        <v>622</v>
      </c>
      <c r="C128" s="929"/>
      <c r="D128" s="930"/>
      <c r="E128" s="931">
        <v>0</v>
      </c>
      <c r="F128" s="932">
        <v>0</v>
      </c>
      <c r="G128" s="932">
        <v>0</v>
      </c>
      <c r="H128" s="932">
        <v>0</v>
      </c>
      <c r="I128" s="932">
        <v>0</v>
      </c>
      <c r="J128" s="933">
        <v>0</v>
      </c>
      <c r="K128" s="932">
        <v>0</v>
      </c>
      <c r="L128" s="932">
        <v>0</v>
      </c>
      <c r="M128" s="932">
        <v>0</v>
      </c>
      <c r="N128" s="932">
        <v>0</v>
      </c>
      <c r="O128" s="932">
        <v>0</v>
      </c>
    </row>
    <row r="129" spans="1:15" s="934" customFormat="1" ht="8.25" customHeight="1">
      <c r="A129" s="928"/>
      <c r="B129" s="928" t="s">
        <v>623</v>
      </c>
      <c r="C129" s="929"/>
      <c r="D129" s="930"/>
      <c r="E129" s="931">
        <v>1</v>
      </c>
      <c r="F129" s="932">
        <v>0</v>
      </c>
      <c r="G129" s="932">
        <v>0</v>
      </c>
      <c r="H129" s="932">
        <v>0</v>
      </c>
      <c r="I129" s="932">
        <v>0</v>
      </c>
      <c r="J129" s="933">
        <v>0</v>
      </c>
      <c r="K129" s="932">
        <v>1</v>
      </c>
      <c r="L129" s="932">
        <v>1</v>
      </c>
      <c r="M129" s="932">
        <v>0</v>
      </c>
      <c r="N129" s="932">
        <v>0</v>
      </c>
      <c r="O129" s="932">
        <v>0</v>
      </c>
    </row>
    <row r="130" spans="1:15" s="934" customFormat="1" ht="8.25" customHeight="1">
      <c r="A130" s="928"/>
      <c r="B130" s="928" t="s">
        <v>624</v>
      </c>
      <c r="C130" s="929"/>
      <c r="D130" s="930"/>
      <c r="E130" s="931">
        <v>0</v>
      </c>
      <c r="F130" s="932">
        <v>0</v>
      </c>
      <c r="G130" s="932">
        <v>0</v>
      </c>
      <c r="H130" s="932">
        <v>0</v>
      </c>
      <c r="I130" s="932">
        <v>0</v>
      </c>
      <c r="J130" s="933">
        <v>0</v>
      </c>
      <c r="K130" s="932">
        <v>0</v>
      </c>
      <c r="L130" s="932">
        <v>0</v>
      </c>
      <c r="M130" s="932">
        <v>0</v>
      </c>
      <c r="N130" s="932">
        <v>0</v>
      </c>
      <c r="O130" s="932">
        <v>0</v>
      </c>
    </row>
    <row r="131" spans="1:15" s="934" customFormat="1" ht="8.25" customHeight="1">
      <c r="A131" s="928"/>
      <c r="B131" s="928" t="s">
        <v>625</v>
      </c>
      <c r="C131" s="929"/>
      <c r="D131" s="930"/>
      <c r="E131" s="931">
        <v>4</v>
      </c>
      <c r="F131" s="932">
        <v>3</v>
      </c>
      <c r="G131" s="932">
        <v>2</v>
      </c>
      <c r="H131" s="932">
        <v>1</v>
      </c>
      <c r="I131" s="932">
        <v>0</v>
      </c>
      <c r="J131" s="933">
        <v>0</v>
      </c>
      <c r="K131" s="932">
        <v>1</v>
      </c>
      <c r="L131" s="932">
        <v>1</v>
      </c>
      <c r="M131" s="932">
        <v>0</v>
      </c>
      <c r="N131" s="932">
        <v>0</v>
      </c>
      <c r="O131" s="932">
        <v>0</v>
      </c>
    </row>
    <row r="132" spans="1:15" s="934" customFormat="1" ht="8.25" customHeight="1">
      <c r="A132" s="928"/>
      <c r="B132" s="928" t="s">
        <v>626</v>
      </c>
      <c r="C132" s="929"/>
      <c r="D132" s="930"/>
      <c r="E132" s="931">
        <v>15</v>
      </c>
      <c r="F132" s="932">
        <v>5</v>
      </c>
      <c r="G132" s="932">
        <v>4</v>
      </c>
      <c r="H132" s="932">
        <v>1</v>
      </c>
      <c r="I132" s="932">
        <v>0</v>
      </c>
      <c r="J132" s="933">
        <v>0</v>
      </c>
      <c r="K132" s="932">
        <v>10</v>
      </c>
      <c r="L132" s="932">
        <v>10</v>
      </c>
      <c r="M132" s="932">
        <v>0</v>
      </c>
      <c r="N132" s="932">
        <v>0</v>
      </c>
      <c r="O132" s="932">
        <v>0</v>
      </c>
    </row>
    <row r="133" spans="1:15" s="934" customFormat="1" ht="8.25" customHeight="1">
      <c r="A133" s="928"/>
      <c r="B133" s="928" t="s">
        <v>627</v>
      </c>
      <c r="C133" s="929"/>
      <c r="D133" s="930"/>
      <c r="E133" s="931">
        <v>32</v>
      </c>
      <c r="F133" s="932">
        <v>18</v>
      </c>
      <c r="G133" s="932">
        <v>10</v>
      </c>
      <c r="H133" s="932">
        <v>8</v>
      </c>
      <c r="I133" s="932">
        <v>0</v>
      </c>
      <c r="J133" s="933">
        <v>0</v>
      </c>
      <c r="K133" s="932">
        <v>14</v>
      </c>
      <c r="L133" s="932">
        <v>11</v>
      </c>
      <c r="M133" s="932">
        <v>1</v>
      </c>
      <c r="N133" s="932">
        <v>0</v>
      </c>
      <c r="O133" s="932">
        <v>2</v>
      </c>
    </row>
    <row r="134" spans="1:15" s="934" customFormat="1" ht="8.25" customHeight="1">
      <c r="A134" s="928"/>
      <c r="B134" s="928" t="s">
        <v>628</v>
      </c>
      <c r="C134" s="929"/>
      <c r="D134" s="930"/>
      <c r="E134" s="931">
        <v>72</v>
      </c>
      <c r="F134" s="932">
        <v>35</v>
      </c>
      <c r="G134" s="932">
        <v>13</v>
      </c>
      <c r="H134" s="932">
        <v>22</v>
      </c>
      <c r="I134" s="932">
        <v>0</v>
      </c>
      <c r="J134" s="933">
        <v>0</v>
      </c>
      <c r="K134" s="932">
        <v>37</v>
      </c>
      <c r="L134" s="932">
        <v>34</v>
      </c>
      <c r="M134" s="932">
        <v>1</v>
      </c>
      <c r="N134" s="932">
        <v>0</v>
      </c>
      <c r="O134" s="932">
        <v>2</v>
      </c>
    </row>
    <row r="135" spans="1:15" s="934" customFormat="1" ht="8.25" customHeight="1">
      <c r="A135" s="928"/>
      <c r="B135" s="928" t="s">
        <v>629</v>
      </c>
      <c r="C135" s="929"/>
      <c r="D135" s="930"/>
      <c r="E135" s="931">
        <v>131</v>
      </c>
      <c r="F135" s="932">
        <v>74</v>
      </c>
      <c r="G135" s="932">
        <v>28</v>
      </c>
      <c r="H135" s="932">
        <v>46</v>
      </c>
      <c r="I135" s="932">
        <v>0</v>
      </c>
      <c r="J135" s="933">
        <v>0</v>
      </c>
      <c r="K135" s="932">
        <v>57</v>
      </c>
      <c r="L135" s="932">
        <v>46</v>
      </c>
      <c r="M135" s="932">
        <v>6</v>
      </c>
      <c r="N135" s="932">
        <v>0</v>
      </c>
      <c r="O135" s="932">
        <v>5</v>
      </c>
    </row>
    <row r="136" spans="1:15" s="934" customFormat="1" ht="8.25" customHeight="1">
      <c r="A136" s="928"/>
      <c r="B136" s="928" t="s">
        <v>630</v>
      </c>
      <c r="C136" s="929"/>
      <c r="D136" s="930"/>
      <c r="E136" s="931">
        <v>190</v>
      </c>
      <c r="F136" s="932">
        <v>132</v>
      </c>
      <c r="G136" s="932">
        <v>45</v>
      </c>
      <c r="H136" s="932">
        <v>87</v>
      </c>
      <c r="I136" s="932">
        <v>0</v>
      </c>
      <c r="J136" s="933">
        <v>0</v>
      </c>
      <c r="K136" s="932">
        <v>58</v>
      </c>
      <c r="L136" s="932">
        <v>50</v>
      </c>
      <c r="M136" s="932">
        <v>5</v>
      </c>
      <c r="N136" s="932">
        <v>0</v>
      </c>
      <c r="O136" s="932">
        <v>3</v>
      </c>
    </row>
    <row r="137" spans="1:15" s="934" customFormat="1" ht="8.25" customHeight="1">
      <c r="A137" s="928"/>
      <c r="B137" s="928" t="s">
        <v>631</v>
      </c>
      <c r="C137" s="929"/>
      <c r="D137" s="930"/>
      <c r="E137" s="931">
        <v>238</v>
      </c>
      <c r="F137" s="932">
        <v>163</v>
      </c>
      <c r="G137" s="932">
        <v>32</v>
      </c>
      <c r="H137" s="932">
        <v>131</v>
      </c>
      <c r="I137" s="932">
        <v>0</v>
      </c>
      <c r="J137" s="933">
        <v>0</v>
      </c>
      <c r="K137" s="932">
        <v>75</v>
      </c>
      <c r="L137" s="932">
        <v>51</v>
      </c>
      <c r="M137" s="932">
        <v>6</v>
      </c>
      <c r="N137" s="932">
        <v>1</v>
      </c>
      <c r="O137" s="932">
        <v>16</v>
      </c>
    </row>
    <row r="138" spans="1:15" s="934" customFormat="1" ht="8.25" customHeight="1">
      <c r="A138" s="928"/>
      <c r="B138" s="928" t="s">
        <v>632</v>
      </c>
      <c r="C138" s="929"/>
      <c r="D138" s="930"/>
      <c r="E138" s="931">
        <v>361</v>
      </c>
      <c r="F138" s="932">
        <v>299</v>
      </c>
      <c r="G138" s="932">
        <v>59</v>
      </c>
      <c r="H138" s="932">
        <v>239</v>
      </c>
      <c r="I138" s="932">
        <v>0</v>
      </c>
      <c r="J138" s="933">
        <v>1</v>
      </c>
      <c r="K138" s="932">
        <v>62</v>
      </c>
      <c r="L138" s="932">
        <v>47</v>
      </c>
      <c r="M138" s="932">
        <v>5</v>
      </c>
      <c r="N138" s="932">
        <v>0</v>
      </c>
      <c r="O138" s="932">
        <v>9</v>
      </c>
    </row>
    <row r="139" spans="1:15" s="934" customFormat="1" ht="8.25" customHeight="1">
      <c r="A139" s="928"/>
      <c r="B139" s="928" t="s">
        <v>633</v>
      </c>
      <c r="C139" s="929"/>
      <c r="D139" s="930"/>
      <c r="E139" s="931">
        <v>474</v>
      </c>
      <c r="F139" s="932">
        <v>388</v>
      </c>
      <c r="G139" s="932">
        <v>57</v>
      </c>
      <c r="H139" s="932">
        <v>328</v>
      </c>
      <c r="I139" s="932">
        <v>0</v>
      </c>
      <c r="J139" s="933">
        <v>2</v>
      </c>
      <c r="K139" s="932">
        <v>86</v>
      </c>
      <c r="L139" s="932">
        <v>59</v>
      </c>
      <c r="M139" s="932">
        <v>14</v>
      </c>
      <c r="N139" s="932">
        <v>1</v>
      </c>
      <c r="O139" s="932">
        <v>12</v>
      </c>
    </row>
    <row r="140" spans="1:15" s="934" customFormat="1" ht="8.25" customHeight="1">
      <c r="A140" s="928"/>
      <c r="B140" s="928" t="s">
        <v>634</v>
      </c>
      <c r="C140" s="929"/>
      <c r="D140" s="930"/>
      <c r="E140" s="931">
        <v>676</v>
      </c>
      <c r="F140" s="932">
        <v>600</v>
      </c>
      <c r="G140" s="932">
        <v>52</v>
      </c>
      <c r="H140" s="932">
        <v>547</v>
      </c>
      <c r="I140" s="932">
        <v>0</v>
      </c>
      <c r="J140" s="933">
        <v>1</v>
      </c>
      <c r="K140" s="932">
        <v>76</v>
      </c>
      <c r="L140" s="932">
        <v>42</v>
      </c>
      <c r="M140" s="932">
        <v>12</v>
      </c>
      <c r="N140" s="932">
        <v>0</v>
      </c>
      <c r="O140" s="932">
        <v>20</v>
      </c>
    </row>
    <row r="141" spans="1:15" s="934" customFormat="1" ht="8.25" customHeight="1">
      <c r="A141" s="928"/>
      <c r="B141" s="928" t="s">
        <v>635</v>
      </c>
      <c r="C141" s="929"/>
      <c r="D141" s="930"/>
      <c r="E141" s="931">
        <v>891</v>
      </c>
      <c r="F141" s="932">
        <v>803</v>
      </c>
      <c r="G141" s="932">
        <v>64</v>
      </c>
      <c r="H141" s="932">
        <v>736</v>
      </c>
      <c r="I141" s="932">
        <v>0</v>
      </c>
      <c r="J141" s="933">
        <v>3</v>
      </c>
      <c r="K141" s="932">
        <v>88</v>
      </c>
      <c r="L141" s="932">
        <v>52</v>
      </c>
      <c r="M141" s="932">
        <v>14</v>
      </c>
      <c r="N141" s="932">
        <v>0</v>
      </c>
      <c r="O141" s="932">
        <v>20</v>
      </c>
    </row>
    <row r="142" spans="1:15" s="934" customFormat="1" ht="8.25" customHeight="1">
      <c r="A142" s="928"/>
      <c r="B142" s="928" t="s">
        <v>636</v>
      </c>
      <c r="C142" s="929"/>
      <c r="D142" s="930"/>
      <c r="E142" s="931">
        <v>1156</v>
      </c>
      <c r="F142" s="932">
        <v>1036</v>
      </c>
      <c r="G142" s="932">
        <v>59</v>
      </c>
      <c r="H142" s="932">
        <v>973</v>
      </c>
      <c r="I142" s="932">
        <v>1</v>
      </c>
      <c r="J142" s="933">
        <v>3</v>
      </c>
      <c r="K142" s="932">
        <v>120</v>
      </c>
      <c r="L142" s="932">
        <v>52</v>
      </c>
      <c r="M142" s="932">
        <v>15</v>
      </c>
      <c r="N142" s="932">
        <v>0</v>
      </c>
      <c r="O142" s="932">
        <v>52</v>
      </c>
    </row>
    <row r="143" spans="1:15" s="934" customFormat="1" ht="8.25" customHeight="1">
      <c r="A143" s="928"/>
      <c r="B143" s="928" t="s">
        <v>637</v>
      </c>
      <c r="C143" s="929"/>
      <c r="D143" s="930"/>
      <c r="E143" s="931">
        <v>1452</v>
      </c>
      <c r="F143" s="932">
        <v>1321</v>
      </c>
      <c r="G143" s="932">
        <v>62</v>
      </c>
      <c r="H143" s="932">
        <v>1251</v>
      </c>
      <c r="I143" s="932">
        <v>0</v>
      </c>
      <c r="J143" s="933">
        <v>8</v>
      </c>
      <c r="K143" s="932">
        <v>131</v>
      </c>
      <c r="L143" s="932">
        <v>47</v>
      </c>
      <c r="M143" s="932">
        <v>23</v>
      </c>
      <c r="N143" s="932">
        <v>1</v>
      </c>
      <c r="O143" s="932">
        <v>58</v>
      </c>
    </row>
    <row r="144" spans="1:15" s="934" customFormat="1" ht="8.25" customHeight="1">
      <c r="A144" s="928"/>
      <c r="B144" s="928" t="s">
        <v>638</v>
      </c>
      <c r="C144" s="929"/>
      <c r="D144" s="930"/>
      <c r="E144" s="931">
        <v>1674</v>
      </c>
      <c r="F144" s="932">
        <v>1545</v>
      </c>
      <c r="G144" s="932">
        <v>38</v>
      </c>
      <c r="H144" s="932">
        <v>1495</v>
      </c>
      <c r="I144" s="932">
        <v>1</v>
      </c>
      <c r="J144" s="933">
        <v>10</v>
      </c>
      <c r="K144" s="932">
        <v>129</v>
      </c>
      <c r="L144" s="932">
        <v>39</v>
      </c>
      <c r="M144" s="932">
        <v>24</v>
      </c>
      <c r="N144" s="932">
        <v>1</v>
      </c>
      <c r="O144" s="932">
        <v>63</v>
      </c>
    </row>
    <row r="145" spans="1:15" s="934" customFormat="1" ht="8.25" customHeight="1">
      <c r="A145" s="928"/>
      <c r="B145" s="928" t="s">
        <v>639</v>
      </c>
      <c r="C145" s="929"/>
      <c r="D145" s="930"/>
      <c r="E145" s="931">
        <v>1870</v>
      </c>
      <c r="F145" s="932">
        <v>1723</v>
      </c>
      <c r="G145" s="932">
        <v>54</v>
      </c>
      <c r="H145" s="932">
        <v>1653</v>
      </c>
      <c r="I145" s="932">
        <v>0</v>
      </c>
      <c r="J145" s="933">
        <v>14</v>
      </c>
      <c r="K145" s="932">
        <v>147</v>
      </c>
      <c r="L145" s="932">
        <v>30</v>
      </c>
      <c r="M145" s="932">
        <v>39</v>
      </c>
      <c r="N145" s="932">
        <v>4</v>
      </c>
      <c r="O145" s="932">
        <v>72</v>
      </c>
    </row>
    <row r="146" spans="1:15" s="934" customFormat="1" ht="8.25" customHeight="1">
      <c r="A146" s="928"/>
      <c r="B146" s="928" t="s">
        <v>640</v>
      </c>
      <c r="C146" s="929"/>
      <c r="D146" s="930"/>
      <c r="E146" s="931">
        <v>2022</v>
      </c>
      <c r="F146" s="932">
        <v>1834</v>
      </c>
      <c r="G146" s="932">
        <v>55</v>
      </c>
      <c r="H146" s="932">
        <v>1768</v>
      </c>
      <c r="I146" s="932">
        <v>1</v>
      </c>
      <c r="J146" s="933">
        <v>9</v>
      </c>
      <c r="K146" s="932">
        <v>188</v>
      </c>
      <c r="L146" s="932">
        <v>45</v>
      </c>
      <c r="M146" s="932">
        <v>32</v>
      </c>
      <c r="N146" s="932">
        <v>3</v>
      </c>
      <c r="O146" s="932">
        <v>99</v>
      </c>
    </row>
    <row r="147" spans="1:15" s="934" customFormat="1" ht="8.25" customHeight="1">
      <c r="A147" s="928"/>
      <c r="B147" s="928" t="s">
        <v>641</v>
      </c>
      <c r="C147" s="929"/>
      <c r="D147" s="930"/>
      <c r="E147" s="931">
        <v>2190</v>
      </c>
      <c r="F147" s="932">
        <v>2009</v>
      </c>
      <c r="G147" s="932">
        <v>70</v>
      </c>
      <c r="H147" s="932">
        <v>1929</v>
      </c>
      <c r="I147" s="932">
        <v>1</v>
      </c>
      <c r="J147" s="933">
        <v>9</v>
      </c>
      <c r="K147" s="932">
        <v>181</v>
      </c>
      <c r="L147" s="932">
        <v>37</v>
      </c>
      <c r="M147" s="932">
        <v>36</v>
      </c>
      <c r="N147" s="932">
        <v>2</v>
      </c>
      <c r="O147" s="932">
        <v>104</v>
      </c>
    </row>
    <row r="148" spans="1:15" s="934" customFormat="1" ht="8.25" customHeight="1">
      <c r="A148" s="928"/>
      <c r="B148" s="928" t="s">
        <v>642</v>
      </c>
      <c r="C148" s="929"/>
      <c r="D148" s="930"/>
      <c r="E148" s="931">
        <v>2157</v>
      </c>
      <c r="F148" s="932">
        <v>1930</v>
      </c>
      <c r="G148" s="932">
        <v>68</v>
      </c>
      <c r="H148" s="932">
        <v>1845</v>
      </c>
      <c r="I148" s="932">
        <v>0</v>
      </c>
      <c r="J148" s="933">
        <v>17</v>
      </c>
      <c r="K148" s="932">
        <v>227</v>
      </c>
      <c r="L148" s="932">
        <v>50</v>
      </c>
      <c r="M148" s="932">
        <v>43</v>
      </c>
      <c r="N148" s="932">
        <v>7</v>
      </c>
      <c r="O148" s="932">
        <v>121</v>
      </c>
    </row>
    <row r="149" spans="1:15" s="934" customFormat="1" ht="8.25" customHeight="1">
      <c r="A149" s="928"/>
      <c r="B149" s="928" t="s">
        <v>643</v>
      </c>
      <c r="C149" s="929"/>
      <c r="D149" s="930"/>
      <c r="E149" s="931">
        <v>2131</v>
      </c>
      <c r="F149" s="932">
        <v>1943</v>
      </c>
      <c r="G149" s="932">
        <v>56</v>
      </c>
      <c r="H149" s="932">
        <v>1871</v>
      </c>
      <c r="I149" s="932">
        <v>1</v>
      </c>
      <c r="J149" s="933">
        <v>11</v>
      </c>
      <c r="K149" s="932">
        <v>188</v>
      </c>
      <c r="L149" s="932">
        <v>29</v>
      </c>
      <c r="M149" s="932">
        <v>39</v>
      </c>
      <c r="N149" s="932">
        <v>7</v>
      </c>
      <c r="O149" s="932">
        <v>105</v>
      </c>
    </row>
    <row r="150" spans="1:15" s="934" customFormat="1" ht="8.25" customHeight="1">
      <c r="A150" s="928"/>
      <c r="B150" s="928" t="s">
        <v>644</v>
      </c>
      <c r="C150" s="929"/>
      <c r="D150" s="930"/>
      <c r="E150" s="931">
        <v>1994</v>
      </c>
      <c r="F150" s="932">
        <v>1783</v>
      </c>
      <c r="G150" s="932">
        <v>53</v>
      </c>
      <c r="H150" s="932">
        <v>1718</v>
      </c>
      <c r="I150" s="932">
        <v>1</v>
      </c>
      <c r="J150" s="933">
        <v>11</v>
      </c>
      <c r="K150" s="932">
        <v>211</v>
      </c>
      <c r="L150" s="932">
        <v>31</v>
      </c>
      <c r="M150" s="932">
        <v>33</v>
      </c>
      <c r="N150" s="932">
        <v>6</v>
      </c>
      <c r="O150" s="932">
        <v>131</v>
      </c>
    </row>
    <row r="151" spans="1:15" s="934" customFormat="1" ht="8.25" customHeight="1">
      <c r="A151" s="928"/>
      <c r="B151" s="928" t="s">
        <v>645</v>
      </c>
      <c r="C151" s="929"/>
      <c r="D151" s="930"/>
      <c r="E151" s="931">
        <v>2075</v>
      </c>
      <c r="F151" s="932">
        <v>1865</v>
      </c>
      <c r="G151" s="932">
        <v>50</v>
      </c>
      <c r="H151" s="932">
        <v>1796</v>
      </c>
      <c r="I151" s="932">
        <v>1</v>
      </c>
      <c r="J151" s="933">
        <v>16</v>
      </c>
      <c r="K151" s="932">
        <v>210</v>
      </c>
      <c r="L151" s="932">
        <v>25</v>
      </c>
      <c r="M151" s="932">
        <v>55</v>
      </c>
      <c r="N151" s="932">
        <v>10</v>
      </c>
      <c r="O151" s="932">
        <v>116</v>
      </c>
    </row>
    <row r="152" spans="1:15" s="934" customFormat="1" ht="8.25" customHeight="1">
      <c r="A152" s="928"/>
      <c r="B152" s="928" t="s">
        <v>646</v>
      </c>
      <c r="C152" s="929"/>
      <c r="D152" s="930"/>
      <c r="E152" s="931">
        <v>2167</v>
      </c>
      <c r="F152" s="932">
        <v>1923</v>
      </c>
      <c r="G152" s="932">
        <v>35</v>
      </c>
      <c r="H152" s="932">
        <v>1860</v>
      </c>
      <c r="I152" s="932">
        <v>3</v>
      </c>
      <c r="J152" s="933">
        <v>23</v>
      </c>
      <c r="K152" s="932">
        <v>244</v>
      </c>
      <c r="L152" s="932">
        <v>27</v>
      </c>
      <c r="M152" s="932">
        <v>60</v>
      </c>
      <c r="N152" s="932">
        <v>13</v>
      </c>
      <c r="O152" s="932">
        <v>138</v>
      </c>
    </row>
    <row r="153" spans="1:15" s="934" customFormat="1" ht="8.25" customHeight="1">
      <c r="A153" s="928"/>
      <c r="B153" s="928" t="s">
        <v>647</v>
      </c>
      <c r="C153" s="929"/>
      <c r="D153" s="930"/>
      <c r="E153" s="931">
        <v>1780</v>
      </c>
      <c r="F153" s="932">
        <v>1555</v>
      </c>
      <c r="G153" s="932">
        <v>51</v>
      </c>
      <c r="H153" s="932">
        <v>1477</v>
      </c>
      <c r="I153" s="932">
        <v>2</v>
      </c>
      <c r="J153" s="933">
        <v>22</v>
      </c>
      <c r="K153" s="932">
        <v>225</v>
      </c>
      <c r="L153" s="932">
        <v>23</v>
      </c>
      <c r="M153" s="932">
        <v>70</v>
      </c>
      <c r="N153" s="932">
        <v>9</v>
      </c>
      <c r="O153" s="932">
        <v>120</v>
      </c>
    </row>
    <row r="154" spans="1:15" s="934" customFormat="1" ht="8.25" customHeight="1">
      <c r="A154" s="928"/>
      <c r="B154" s="928" t="s">
        <v>648</v>
      </c>
      <c r="C154" s="929"/>
      <c r="D154" s="930"/>
      <c r="E154" s="931">
        <v>2177</v>
      </c>
      <c r="F154" s="932">
        <v>1916</v>
      </c>
      <c r="G154" s="932">
        <v>66</v>
      </c>
      <c r="H154" s="932">
        <v>1815</v>
      </c>
      <c r="I154" s="932">
        <v>2</v>
      </c>
      <c r="J154" s="933">
        <v>28</v>
      </c>
      <c r="K154" s="932">
        <v>261</v>
      </c>
      <c r="L154" s="932">
        <v>23</v>
      </c>
      <c r="M154" s="932">
        <v>69</v>
      </c>
      <c r="N154" s="932">
        <v>17</v>
      </c>
      <c r="O154" s="932">
        <v>143</v>
      </c>
    </row>
    <row r="155" spans="1:15" s="934" customFormat="1" ht="8.25" customHeight="1">
      <c r="A155" s="928"/>
      <c r="B155" s="928" t="s">
        <v>649</v>
      </c>
      <c r="C155" s="929"/>
      <c r="D155" s="930"/>
      <c r="E155" s="931">
        <v>2052</v>
      </c>
      <c r="F155" s="932">
        <v>1799</v>
      </c>
      <c r="G155" s="932">
        <v>62</v>
      </c>
      <c r="H155" s="932">
        <v>1709</v>
      </c>
      <c r="I155" s="932">
        <v>2</v>
      </c>
      <c r="J155" s="933">
        <v>25</v>
      </c>
      <c r="K155" s="932">
        <v>253</v>
      </c>
      <c r="L155" s="932">
        <v>29</v>
      </c>
      <c r="M155" s="932">
        <v>77</v>
      </c>
      <c r="N155" s="932">
        <v>9</v>
      </c>
      <c r="O155" s="932">
        <v>130</v>
      </c>
    </row>
    <row r="156" spans="1:15" s="934" customFormat="1" ht="8.25" customHeight="1">
      <c r="A156" s="928"/>
      <c r="B156" s="928" t="s">
        <v>650</v>
      </c>
      <c r="C156" s="929"/>
      <c r="D156" s="930"/>
      <c r="E156" s="931">
        <v>2071</v>
      </c>
      <c r="F156" s="932">
        <v>1790</v>
      </c>
      <c r="G156" s="932">
        <v>55</v>
      </c>
      <c r="H156" s="932">
        <v>1703</v>
      </c>
      <c r="I156" s="932">
        <v>2</v>
      </c>
      <c r="J156" s="933">
        <v>28</v>
      </c>
      <c r="K156" s="932">
        <v>281</v>
      </c>
      <c r="L156" s="932">
        <v>24</v>
      </c>
      <c r="M156" s="932">
        <v>91</v>
      </c>
      <c r="N156" s="932">
        <v>20</v>
      </c>
      <c r="O156" s="932">
        <v>136</v>
      </c>
    </row>
    <row r="157" spans="1:15" s="934" customFormat="1" ht="8.25" customHeight="1">
      <c r="A157" s="928"/>
      <c r="B157" s="928" t="s">
        <v>651</v>
      </c>
      <c r="C157" s="929"/>
      <c r="D157" s="930"/>
      <c r="E157" s="931">
        <v>1976</v>
      </c>
      <c r="F157" s="932">
        <v>1692</v>
      </c>
      <c r="G157" s="932">
        <v>51</v>
      </c>
      <c r="H157" s="932">
        <v>1616</v>
      </c>
      <c r="I157" s="932">
        <v>3</v>
      </c>
      <c r="J157" s="933">
        <v>19</v>
      </c>
      <c r="K157" s="932">
        <v>284</v>
      </c>
      <c r="L157" s="932">
        <v>18</v>
      </c>
      <c r="M157" s="932">
        <v>102</v>
      </c>
      <c r="N157" s="932">
        <v>14</v>
      </c>
      <c r="O157" s="932">
        <v>148</v>
      </c>
    </row>
    <row r="158" spans="1:15" s="934" customFormat="1" ht="8.25" customHeight="1">
      <c r="A158" s="928"/>
      <c r="B158" s="928" t="s">
        <v>652</v>
      </c>
      <c r="C158" s="929"/>
      <c r="D158" s="930"/>
      <c r="E158" s="931">
        <v>2046</v>
      </c>
      <c r="F158" s="932">
        <v>1744</v>
      </c>
      <c r="G158" s="932">
        <v>53</v>
      </c>
      <c r="H158" s="932">
        <v>1648</v>
      </c>
      <c r="I158" s="932">
        <v>3</v>
      </c>
      <c r="J158" s="933">
        <v>29</v>
      </c>
      <c r="K158" s="932">
        <v>302</v>
      </c>
      <c r="L158" s="932">
        <v>15</v>
      </c>
      <c r="M158" s="932">
        <v>111</v>
      </c>
      <c r="N158" s="932">
        <v>29</v>
      </c>
      <c r="O158" s="932">
        <v>144</v>
      </c>
    </row>
    <row r="159" spans="1:15" s="934" customFormat="1" ht="8.25" customHeight="1">
      <c r="A159" s="928"/>
      <c r="B159" s="928" t="s">
        <v>653</v>
      </c>
      <c r="C159" s="929"/>
      <c r="D159" s="930"/>
      <c r="E159" s="931">
        <v>2151</v>
      </c>
      <c r="F159" s="932">
        <v>1861</v>
      </c>
      <c r="G159" s="932">
        <v>51</v>
      </c>
      <c r="H159" s="932">
        <v>1779</v>
      </c>
      <c r="I159" s="932">
        <v>5</v>
      </c>
      <c r="J159" s="933">
        <v>25</v>
      </c>
      <c r="K159" s="932">
        <v>290</v>
      </c>
      <c r="L159" s="932">
        <v>17</v>
      </c>
      <c r="M159" s="932">
        <v>112</v>
      </c>
      <c r="N159" s="932">
        <v>18</v>
      </c>
      <c r="O159" s="932">
        <v>139</v>
      </c>
    </row>
    <row r="160" spans="1:15" s="934" customFormat="1" ht="8.25" customHeight="1">
      <c r="A160" s="928"/>
      <c r="B160" s="928" t="s">
        <v>654</v>
      </c>
      <c r="C160" s="929"/>
      <c r="D160" s="930"/>
      <c r="E160" s="931">
        <v>2187</v>
      </c>
      <c r="F160" s="932">
        <v>1854</v>
      </c>
      <c r="G160" s="932">
        <v>68</v>
      </c>
      <c r="H160" s="932">
        <v>1737</v>
      </c>
      <c r="I160" s="932">
        <v>10</v>
      </c>
      <c r="J160" s="933">
        <v>33</v>
      </c>
      <c r="K160" s="932">
        <v>333</v>
      </c>
      <c r="L160" s="932">
        <v>21</v>
      </c>
      <c r="M160" s="932">
        <v>117</v>
      </c>
      <c r="N160" s="932">
        <v>32</v>
      </c>
      <c r="O160" s="932">
        <v>155</v>
      </c>
    </row>
    <row r="161" spans="1:15" s="934" customFormat="1" ht="8.25" customHeight="1">
      <c r="A161" s="928"/>
      <c r="B161" s="928" t="s">
        <v>655</v>
      </c>
      <c r="C161" s="929"/>
      <c r="D161" s="930"/>
      <c r="E161" s="931">
        <v>2128</v>
      </c>
      <c r="F161" s="932">
        <v>1808</v>
      </c>
      <c r="G161" s="932">
        <v>42</v>
      </c>
      <c r="H161" s="932">
        <v>1712</v>
      </c>
      <c r="I161" s="932">
        <v>8</v>
      </c>
      <c r="J161" s="933">
        <v>45</v>
      </c>
      <c r="K161" s="932">
        <v>320</v>
      </c>
      <c r="L161" s="932">
        <v>18</v>
      </c>
      <c r="M161" s="932">
        <v>100</v>
      </c>
      <c r="N161" s="932">
        <v>44</v>
      </c>
      <c r="O161" s="932">
        <v>154</v>
      </c>
    </row>
    <row r="162" spans="1:15" s="934" customFormat="1" ht="8.25" customHeight="1">
      <c r="A162" s="928"/>
      <c r="B162" s="928" t="s">
        <v>656</v>
      </c>
      <c r="C162" s="929"/>
      <c r="D162" s="930"/>
      <c r="E162" s="931">
        <v>2052</v>
      </c>
      <c r="F162" s="932">
        <v>1787</v>
      </c>
      <c r="G162" s="932">
        <v>47</v>
      </c>
      <c r="H162" s="932">
        <v>1695</v>
      </c>
      <c r="I162" s="932">
        <v>6</v>
      </c>
      <c r="J162" s="933">
        <v>37</v>
      </c>
      <c r="K162" s="932">
        <v>265</v>
      </c>
      <c r="L162" s="932">
        <v>17</v>
      </c>
      <c r="M162" s="932">
        <v>95</v>
      </c>
      <c r="N162" s="932">
        <v>37</v>
      </c>
      <c r="O162" s="932">
        <v>110</v>
      </c>
    </row>
    <row r="163" spans="1:15" s="934" customFormat="1" ht="8.25" customHeight="1">
      <c r="A163" s="928"/>
      <c r="B163" s="928" t="s">
        <v>657</v>
      </c>
      <c r="C163" s="929"/>
      <c r="D163" s="930"/>
      <c r="E163" s="931">
        <v>2115</v>
      </c>
      <c r="F163" s="932">
        <v>1831</v>
      </c>
      <c r="G163" s="932">
        <v>48</v>
      </c>
      <c r="H163" s="932">
        <v>1727</v>
      </c>
      <c r="I163" s="932">
        <v>15</v>
      </c>
      <c r="J163" s="933">
        <v>38</v>
      </c>
      <c r="K163" s="932">
        <v>284</v>
      </c>
      <c r="L163" s="932">
        <v>11</v>
      </c>
      <c r="M163" s="932">
        <v>97</v>
      </c>
      <c r="N163" s="932">
        <v>44</v>
      </c>
      <c r="O163" s="932">
        <v>128</v>
      </c>
    </row>
    <row r="164" spans="1:15" s="934" customFormat="1" ht="8.25" customHeight="1">
      <c r="A164" s="928"/>
      <c r="B164" s="928" t="s">
        <v>658</v>
      </c>
      <c r="C164" s="929"/>
      <c r="D164" s="930"/>
      <c r="E164" s="931">
        <v>2298</v>
      </c>
      <c r="F164" s="932">
        <v>2011</v>
      </c>
      <c r="G164" s="932">
        <v>52</v>
      </c>
      <c r="H164" s="932">
        <v>1912</v>
      </c>
      <c r="I164" s="932">
        <v>3</v>
      </c>
      <c r="J164" s="933">
        <v>41</v>
      </c>
      <c r="K164" s="932">
        <v>287</v>
      </c>
      <c r="L164" s="932">
        <v>14</v>
      </c>
      <c r="M164" s="932">
        <v>96</v>
      </c>
      <c r="N164" s="932">
        <v>56</v>
      </c>
      <c r="O164" s="932">
        <v>117</v>
      </c>
    </row>
    <row r="165" spans="1:15" s="934" customFormat="1" ht="8.25" customHeight="1">
      <c r="A165" s="928"/>
      <c r="B165" s="928" t="s">
        <v>659</v>
      </c>
      <c r="C165" s="929"/>
      <c r="D165" s="930"/>
      <c r="E165" s="931">
        <v>2230</v>
      </c>
      <c r="F165" s="932">
        <v>1967</v>
      </c>
      <c r="G165" s="932">
        <v>44</v>
      </c>
      <c r="H165" s="932">
        <v>1864</v>
      </c>
      <c r="I165" s="932">
        <v>8</v>
      </c>
      <c r="J165" s="933">
        <v>42</v>
      </c>
      <c r="K165" s="932">
        <v>263</v>
      </c>
      <c r="L165" s="932">
        <v>14</v>
      </c>
      <c r="M165" s="932">
        <v>83</v>
      </c>
      <c r="N165" s="932">
        <v>54</v>
      </c>
      <c r="O165" s="932">
        <v>108</v>
      </c>
    </row>
    <row r="166" spans="1:15" s="934" customFormat="1" ht="8.25" customHeight="1">
      <c r="A166" s="928"/>
      <c r="B166" s="928" t="s">
        <v>660</v>
      </c>
      <c r="C166" s="929"/>
      <c r="D166" s="930"/>
      <c r="E166" s="931">
        <v>2299</v>
      </c>
      <c r="F166" s="932">
        <v>2010</v>
      </c>
      <c r="G166" s="932">
        <v>53</v>
      </c>
      <c r="H166" s="932">
        <v>1867</v>
      </c>
      <c r="I166" s="932">
        <v>22</v>
      </c>
      <c r="J166" s="933">
        <v>57</v>
      </c>
      <c r="K166" s="932">
        <v>289</v>
      </c>
      <c r="L166" s="932">
        <v>10</v>
      </c>
      <c r="M166" s="932">
        <v>75</v>
      </c>
      <c r="N166" s="932">
        <v>64</v>
      </c>
      <c r="O166" s="932">
        <v>137</v>
      </c>
    </row>
    <row r="167" spans="1:15" s="934" customFormat="1" ht="8.25" customHeight="1">
      <c r="A167" s="928"/>
      <c r="B167" s="928" t="s">
        <v>661</v>
      </c>
      <c r="C167" s="929"/>
      <c r="D167" s="930"/>
      <c r="E167" s="931">
        <v>2463</v>
      </c>
      <c r="F167" s="932">
        <v>2142</v>
      </c>
      <c r="G167" s="932">
        <v>50</v>
      </c>
      <c r="H167" s="932">
        <v>2016</v>
      </c>
      <c r="I167" s="932">
        <v>21</v>
      </c>
      <c r="J167" s="933">
        <v>45</v>
      </c>
      <c r="K167" s="932">
        <v>321</v>
      </c>
      <c r="L167" s="932">
        <v>11</v>
      </c>
      <c r="M167" s="932">
        <v>78</v>
      </c>
      <c r="N167" s="932">
        <v>75</v>
      </c>
      <c r="O167" s="932">
        <v>152</v>
      </c>
    </row>
    <row r="168" spans="1:15" s="934" customFormat="1" ht="8.25" customHeight="1">
      <c r="A168" s="928"/>
      <c r="B168" s="928" t="s">
        <v>662</v>
      </c>
      <c r="C168" s="929"/>
      <c r="D168" s="930"/>
      <c r="E168" s="931">
        <v>2571</v>
      </c>
      <c r="F168" s="932">
        <v>2252</v>
      </c>
      <c r="G168" s="932">
        <v>54</v>
      </c>
      <c r="H168" s="932">
        <v>2107</v>
      </c>
      <c r="I168" s="932">
        <v>20</v>
      </c>
      <c r="J168" s="933">
        <v>61</v>
      </c>
      <c r="K168" s="932">
        <v>319</v>
      </c>
      <c r="L168" s="932">
        <v>14</v>
      </c>
      <c r="M168" s="932">
        <v>66</v>
      </c>
      <c r="N168" s="932">
        <v>86</v>
      </c>
      <c r="O168" s="932">
        <v>140</v>
      </c>
    </row>
    <row r="169" spans="1:15" s="934" customFormat="1" ht="8.25" customHeight="1">
      <c r="A169" s="928"/>
      <c r="B169" s="928" t="s">
        <v>663</v>
      </c>
      <c r="C169" s="929"/>
      <c r="D169" s="930"/>
      <c r="E169" s="931">
        <v>3094</v>
      </c>
      <c r="F169" s="932">
        <v>2739</v>
      </c>
      <c r="G169" s="932">
        <v>80</v>
      </c>
      <c r="H169" s="932">
        <v>2555</v>
      </c>
      <c r="I169" s="932">
        <v>25</v>
      </c>
      <c r="J169" s="933">
        <v>77</v>
      </c>
      <c r="K169" s="932">
        <v>355</v>
      </c>
      <c r="L169" s="932">
        <v>7</v>
      </c>
      <c r="M169" s="932">
        <v>62</v>
      </c>
      <c r="N169" s="932">
        <v>111</v>
      </c>
      <c r="O169" s="932">
        <v>165</v>
      </c>
    </row>
    <row r="170" spans="1:15" s="934" customFormat="1" ht="8.25" customHeight="1">
      <c r="A170" s="928"/>
      <c r="B170" s="928" t="s">
        <v>664</v>
      </c>
      <c r="C170" s="929"/>
      <c r="D170" s="930"/>
      <c r="E170" s="931">
        <v>3520</v>
      </c>
      <c r="F170" s="932">
        <v>3104</v>
      </c>
      <c r="G170" s="932">
        <v>42</v>
      </c>
      <c r="H170" s="932">
        <v>2955</v>
      </c>
      <c r="I170" s="932">
        <v>39</v>
      </c>
      <c r="J170" s="933">
        <v>62</v>
      </c>
      <c r="K170" s="932">
        <v>416</v>
      </c>
      <c r="L170" s="932">
        <v>17</v>
      </c>
      <c r="M170" s="932">
        <v>76</v>
      </c>
      <c r="N170" s="932">
        <v>146</v>
      </c>
      <c r="O170" s="932">
        <v>170</v>
      </c>
    </row>
    <row r="171" spans="1:15" s="934" customFormat="1" ht="8.25" customHeight="1">
      <c r="A171" s="928"/>
      <c r="B171" s="928" t="s">
        <v>665</v>
      </c>
      <c r="C171" s="929"/>
      <c r="D171" s="930"/>
      <c r="E171" s="931">
        <v>3708</v>
      </c>
      <c r="F171" s="932">
        <v>3285</v>
      </c>
      <c r="G171" s="932">
        <v>58</v>
      </c>
      <c r="H171" s="932">
        <v>3106</v>
      </c>
      <c r="I171" s="932">
        <v>42</v>
      </c>
      <c r="J171" s="933">
        <v>73</v>
      </c>
      <c r="K171" s="932">
        <v>423</v>
      </c>
      <c r="L171" s="932">
        <v>17</v>
      </c>
      <c r="M171" s="932">
        <v>68</v>
      </c>
      <c r="N171" s="932">
        <v>165</v>
      </c>
      <c r="O171" s="932">
        <v>154</v>
      </c>
    </row>
    <row r="172" spans="1:15" s="934" customFormat="1" ht="8.25" customHeight="1">
      <c r="A172" s="928"/>
      <c r="B172" s="928" t="s">
        <v>666</v>
      </c>
      <c r="C172" s="929"/>
      <c r="D172" s="930"/>
      <c r="E172" s="931">
        <v>3909</v>
      </c>
      <c r="F172" s="932">
        <v>3542</v>
      </c>
      <c r="G172" s="932">
        <v>58</v>
      </c>
      <c r="H172" s="932">
        <v>3369</v>
      </c>
      <c r="I172" s="932">
        <v>48</v>
      </c>
      <c r="J172" s="933">
        <v>63</v>
      </c>
      <c r="K172" s="932">
        <v>367</v>
      </c>
      <c r="L172" s="932">
        <v>16</v>
      </c>
      <c r="M172" s="932">
        <v>58</v>
      </c>
      <c r="N172" s="932">
        <v>164</v>
      </c>
      <c r="O172" s="932">
        <v>127</v>
      </c>
    </row>
    <row r="173" spans="1:15" s="934" customFormat="1" ht="8.25" customHeight="1">
      <c r="A173" s="928"/>
      <c r="B173" s="928" t="s">
        <v>667</v>
      </c>
      <c r="C173" s="929"/>
      <c r="D173" s="930"/>
      <c r="E173" s="931">
        <v>1931</v>
      </c>
      <c r="F173" s="932">
        <v>1738</v>
      </c>
      <c r="G173" s="932">
        <v>26</v>
      </c>
      <c r="H173" s="932">
        <v>1651</v>
      </c>
      <c r="I173" s="932">
        <v>25</v>
      </c>
      <c r="J173" s="933">
        <v>32</v>
      </c>
      <c r="K173" s="932">
        <v>193</v>
      </c>
      <c r="L173" s="932">
        <v>9</v>
      </c>
      <c r="M173" s="932">
        <v>29</v>
      </c>
      <c r="N173" s="932">
        <v>82</v>
      </c>
      <c r="O173" s="932">
        <v>70</v>
      </c>
    </row>
    <row r="174" spans="1:15" s="934" customFormat="1" ht="8.25" customHeight="1">
      <c r="A174" s="928"/>
      <c r="B174" s="928" t="s">
        <v>668</v>
      </c>
      <c r="C174" s="929"/>
      <c r="D174" s="930"/>
      <c r="E174" s="931">
        <v>1975</v>
      </c>
      <c r="F174" s="932">
        <v>1768</v>
      </c>
      <c r="G174" s="932">
        <v>14</v>
      </c>
      <c r="H174" s="932">
        <v>1693</v>
      </c>
      <c r="I174" s="932">
        <v>28</v>
      </c>
      <c r="J174" s="933">
        <v>30</v>
      </c>
      <c r="K174" s="932">
        <v>207</v>
      </c>
      <c r="L174" s="932">
        <v>17</v>
      </c>
      <c r="M174" s="932">
        <v>26</v>
      </c>
      <c r="N174" s="932">
        <v>88</v>
      </c>
      <c r="O174" s="932">
        <v>71</v>
      </c>
    </row>
    <row r="175" spans="1:15" s="934" customFormat="1" ht="8.25" customHeight="1">
      <c r="A175" s="928"/>
      <c r="B175" s="928" t="s">
        <v>669</v>
      </c>
      <c r="C175" s="929"/>
      <c r="D175" s="930"/>
      <c r="E175" s="931">
        <v>2788</v>
      </c>
      <c r="F175" s="932">
        <v>2518</v>
      </c>
      <c r="G175" s="932">
        <v>24</v>
      </c>
      <c r="H175" s="932">
        <v>2416</v>
      </c>
      <c r="I175" s="932">
        <v>33</v>
      </c>
      <c r="J175" s="933">
        <v>42</v>
      </c>
      <c r="K175" s="932">
        <v>270</v>
      </c>
      <c r="L175" s="932">
        <v>10</v>
      </c>
      <c r="M175" s="932">
        <v>42</v>
      </c>
      <c r="N175" s="932">
        <v>138</v>
      </c>
      <c r="O175" s="932">
        <v>77</v>
      </c>
    </row>
    <row r="176" spans="1:15" s="934" customFormat="1" ht="8.25" customHeight="1">
      <c r="A176" s="928"/>
      <c r="B176" s="928" t="s">
        <v>670</v>
      </c>
      <c r="C176" s="929"/>
      <c r="D176" s="930"/>
      <c r="E176" s="931">
        <v>2797</v>
      </c>
      <c r="F176" s="932">
        <v>2541</v>
      </c>
      <c r="G176" s="932">
        <v>12</v>
      </c>
      <c r="H176" s="932">
        <v>2453</v>
      </c>
      <c r="I176" s="932">
        <v>33</v>
      </c>
      <c r="J176" s="933">
        <v>43</v>
      </c>
      <c r="K176" s="932">
        <v>256</v>
      </c>
      <c r="L176" s="932">
        <v>7</v>
      </c>
      <c r="M176" s="932">
        <v>27</v>
      </c>
      <c r="N176" s="932">
        <v>151</v>
      </c>
      <c r="O176" s="932">
        <v>65</v>
      </c>
    </row>
    <row r="177" spans="1:15" s="934" customFormat="1" ht="8.25" customHeight="1">
      <c r="A177" s="928"/>
      <c r="B177" s="928" t="s">
        <v>671</v>
      </c>
      <c r="C177" s="929"/>
      <c r="D177" s="930"/>
      <c r="E177" s="931">
        <v>2886</v>
      </c>
      <c r="F177" s="932">
        <v>2624</v>
      </c>
      <c r="G177" s="932">
        <v>8</v>
      </c>
      <c r="H177" s="932">
        <v>2540</v>
      </c>
      <c r="I177" s="932">
        <v>45</v>
      </c>
      <c r="J177" s="933">
        <v>30</v>
      </c>
      <c r="K177" s="932">
        <v>262</v>
      </c>
      <c r="L177" s="932">
        <v>16</v>
      </c>
      <c r="M177" s="932">
        <v>26</v>
      </c>
      <c r="N177" s="932">
        <v>144</v>
      </c>
      <c r="O177" s="932">
        <v>69</v>
      </c>
    </row>
    <row r="178" spans="1:15" s="934" customFormat="1" ht="8.25" customHeight="1">
      <c r="A178" s="928"/>
      <c r="B178" s="928" t="s">
        <v>672</v>
      </c>
      <c r="C178" s="929"/>
      <c r="D178" s="930"/>
      <c r="E178" s="931">
        <v>2490</v>
      </c>
      <c r="F178" s="932">
        <v>2256</v>
      </c>
      <c r="G178" s="932">
        <v>12</v>
      </c>
      <c r="H178" s="932">
        <v>2170</v>
      </c>
      <c r="I178" s="932">
        <v>39</v>
      </c>
      <c r="J178" s="933">
        <v>32</v>
      </c>
      <c r="K178" s="932">
        <v>234</v>
      </c>
      <c r="L178" s="932">
        <v>10</v>
      </c>
      <c r="M178" s="932">
        <v>20</v>
      </c>
      <c r="N178" s="932">
        <v>140</v>
      </c>
      <c r="O178" s="932">
        <v>59</v>
      </c>
    </row>
    <row r="179" spans="1:15" s="934" customFormat="1" ht="8.25" customHeight="1">
      <c r="A179" s="928"/>
      <c r="B179" s="928" t="s">
        <v>673</v>
      </c>
      <c r="C179" s="929"/>
      <c r="D179" s="930"/>
      <c r="E179" s="931">
        <v>2171</v>
      </c>
      <c r="F179" s="932">
        <v>1968</v>
      </c>
      <c r="G179" s="932">
        <v>5</v>
      </c>
      <c r="H179" s="932">
        <v>1892</v>
      </c>
      <c r="I179" s="932">
        <v>48</v>
      </c>
      <c r="J179" s="933">
        <v>22</v>
      </c>
      <c r="K179" s="932">
        <v>203</v>
      </c>
      <c r="L179" s="932">
        <v>8</v>
      </c>
      <c r="M179" s="932">
        <v>17</v>
      </c>
      <c r="N179" s="932">
        <v>126</v>
      </c>
      <c r="O179" s="932">
        <v>47</v>
      </c>
    </row>
    <row r="180" spans="1:15" s="934" customFormat="1" ht="8.25" customHeight="1">
      <c r="A180" s="928"/>
      <c r="B180" s="928" t="s">
        <v>674</v>
      </c>
      <c r="C180" s="929"/>
      <c r="D180" s="930"/>
      <c r="E180" s="931">
        <v>1808</v>
      </c>
      <c r="F180" s="932">
        <v>1661</v>
      </c>
      <c r="G180" s="932">
        <v>6</v>
      </c>
      <c r="H180" s="932">
        <v>1610</v>
      </c>
      <c r="I180" s="932">
        <v>26</v>
      </c>
      <c r="J180" s="933">
        <v>16</v>
      </c>
      <c r="K180" s="932">
        <v>147</v>
      </c>
      <c r="L180" s="932">
        <v>7</v>
      </c>
      <c r="M180" s="932">
        <v>8</v>
      </c>
      <c r="N180" s="932">
        <v>99</v>
      </c>
      <c r="O180" s="932">
        <v>28</v>
      </c>
    </row>
    <row r="181" spans="1:15" s="934" customFormat="1" ht="8.25" customHeight="1">
      <c r="A181" s="928"/>
      <c r="B181" s="928" t="s">
        <v>675</v>
      </c>
      <c r="C181" s="929"/>
      <c r="D181" s="930"/>
      <c r="E181" s="931">
        <v>1835</v>
      </c>
      <c r="F181" s="932">
        <v>1642</v>
      </c>
      <c r="G181" s="932">
        <v>4</v>
      </c>
      <c r="H181" s="932">
        <v>1589</v>
      </c>
      <c r="I181" s="932">
        <v>29</v>
      </c>
      <c r="J181" s="933">
        <v>18</v>
      </c>
      <c r="K181" s="932">
        <v>193</v>
      </c>
      <c r="L181" s="932">
        <v>5</v>
      </c>
      <c r="M181" s="932">
        <v>22</v>
      </c>
      <c r="N181" s="932">
        <v>134</v>
      </c>
      <c r="O181" s="932">
        <v>30</v>
      </c>
    </row>
    <row r="182" spans="1:15" s="934" customFormat="1" ht="8.25" customHeight="1">
      <c r="A182" s="928"/>
      <c r="B182" s="928"/>
      <c r="C182" s="929"/>
      <c r="D182" s="929"/>
      <c r="E182" s="937"/>
      <c r="F182" s="932"/>
      <c r="G182" s="932"/>
      <c r="H182" s="932"/>
      <c r="I182" s="932"/>
      <c r="J182" s="937"/>
      <c r="K182" s="932"/>
      <c r="L182" s="932"/>
      <c r="M182" s="932"/>
      <c r="N182" s="932"/>
      <c r="O182" s="932"/>
    </row>
    <row r="183" ht="13.5">
      <c r="E183" s="17" t="s">
        <v>291</v>
      </c>
    </row>
    <row r="184" ht="12" customHeight="1">
      <c r="A184" s="72" t="s">
        <v>595</v>
      </c>
    </row>
    <row r="185" spans="1:15" s="364" customFormat="1" ht="9.75" customHeight="1">
      <c r="A185" s="1053" t="s">
        <v>35</v>
      </c>
      <c r="B185" s="1053"/>
      <c r="C185" s="1053"/>
      <c r="D185" s="1054"/>
      <c r="E185" s="1102" t="s">
        <v>38</v>
      </c>
      <c r="F185" s="366"/>
      <c r="G185" s="366"/>
      <c r="H185" s="366" t="s">
        <v>26</v>
      </c>
      <c r="I185" s="366"/>
      <c r="J185" s="367"/>
      <c r="K185" s="366"/>
      <c r="L185" s="366"/>
      <c r="M185" s="366" t="s">
        <v>27</v>
      </c>
      <c r="N185" s="366"/>
      <c r="O185" s="366"/>
    </row>
    <row r="186" spans="1:15" s="364" customFormat="1" ht="9.75" customHeight="1">
      <c r="A186" s="1057"/>
      <c r="B186" s="1057"/>
      <c r="C186" s="1057"/>
      <c r="D186" s="1058"/>
      <c r="E186" s="1103"/>
      <c r="F186" s="368" t="s">
        <v>292</v>
      </c>
      <c r="G186" s="369" t="s">
        <v>166</v>
      </c>
      <c r="H186" s="369" t="s">
        <v>167</v>
      </c>
      <c r="I186" s="369" t="s">
        <v>168</v>
      </c>
      <c r="J186" s="369" t="s">
        <v>169</v>
      </c>
      <c r="K186" s="368" t="s">
        <v>292</v>
      </c>
      <c r="L186" s="369" t="s">
        <v>166</v>
      </c>
      <c r="M186" s="369" t="s">
        <v>167</v>
      </c>
      <c r="N186" s="369" t="s">
        <v>168</v>
      </c>
      <c r="O186" s="370" t="s">
        <v>169</v>
      </c>
    </row>
    <row r="187" spans="1:15" s="934" customFormat="1" ht="8.25" customHeight="1">
      <c r="A187" s="928"/>
      <c r="B187" s="928" t="s">
        <v>676</v>
      </c>
      <c r="C187" s="929"/>
      <c r="D187" s="930"/>
      <c r="E187" s="931">
        <v>1852</v>
      </c>
      <c r="F187" s="932">
        <v>1690</v>
      </c>
      <c r="G187" s="932">
        <v>5</v>
      </c>
      <c r="H187" s="932">
        <v>1625</v>
      </c>
      <c r="I187" s="932">
        <v>38</v>
      </c>
      <c r="J187" s="933">
        <v>16</v>
      </c>
      <c r="K187" s="932">
        <v>162</v>
      </c>
      <c r="L187" s="932">
        <v>5</v>
      </c>
      <c r="M187" s="932">
        <v>16</v>
      </c>
      <c r="N187" s="932">
        <v>118</v>
      </c>
      <c r="O187" s="932">
        <v>21</v>
      </c>
    </row>
    <row r="188" spans="1:15" s="934" customFormat="1" ht="8.25" customHeight="1">
      <c r="A188" s="928"/>
      <c r="B188" s="928" t="s">
        <v>677</v>
      </c>
      <c r="C188" s="929"/>
      <c r="D188" s="930"/>
      <c r="E188" s="931">
        <v>2010</v>
      </c>
      <c r="F188" s="932">
        <v>1837</v>
      </c>
      <c r="G188" s="932">
        <v>1</v>
      </c>
      <c r="H188" s="932">
        <v>1766</v>
      </c>
      <c r="I188" s="932">
        <v>46</v>
      </c>
      <c r="J188" s="933">
        <v>19</v>
      </c>
      <c r="K188" s="932">
        <v>173</v>
      </c>
      <c r="L188" s="932">
        <v>6</v>
      </c>
      <c r="M188" s="932">
        <v>12</v>
      </c>
      <c r="N188" s="932">
        <v>127</v>
      </c>
      <c r="O188" s="932">
        <v>24</v>
      </c>
    </row>
    <row r="189" spans="1:15" s="934" customFormat="1" ht="8.25" customHeight="1">
      <c r="A189" s="928"/>
      <c r="B189" s="928" t="s">
        <v>678</v>
      </c>
      <c r="C189" s="929"/>
      <c r="D189" s="930"/>
      <c r="E189" s="931">
        <v>1779</v>
      </c>
      <c r="F189" s="932">
        <v>1616</v>
      </c>
      <c r="G189" s="932">
        <v>7</v>
      </c>
      <c r="H189" s="932">
        <v>1562</v>
      </c>
      <c r="I189" s="932">
        <v>32</v>
      </c>
      <c r="J189" s="933">
        <v>13</v>
      </c>
      <c r="K189" s="932">
        <v>163</v>
      </c>
      <c r="L189" s="932">
        <v>6</v>
      </c>
      <c r="M189" s="932">
        <v>21</v>
      </c>
      <c r="N189" s="932">
        <v>110</v>
      </c>
      <c r="O189" s="932">
        <v>23</v>
      </c>
    </row>
    <row r="190" spans="1:15" s="934" customFormat="1" ht="8.25" customHeight="1">
      <c r="A190" s="928"/>
      <c r="B190" s="928" t="s">
        <v>679</v>
      </c>
      <c r="C190" s="929"/>
      <c r="D190" s="930"/>
      <c r="E190" s="931">
        <v>1723</v>
      </c>
      <c r="F190" s="932">
        <v>1588</v>
      </c>
      <c r="G190" s="932">
        <v>2</v>
      </c>
      <c r="H190" s="932">
        <v>1542</v>
      </c>
      <c r="I190" s="932">
        <v>34</v>
      </c>
      <c r="J190" s="933">
        <v>8</v>
      </c>
      <c r="K190" s="932">
        <v>135</v>
      </c>
      <c r="L190" s="932">
        <v>5</v>
      </c>
      <c r="M190" s="932">
        <v>9</v>
      </c>
      <c r="N190" s="932">
        <v>100</v>
      </c>
      <c r="O190" s="932">
        <v>17</v>
      </c>
    </row>
    <row r="191" spans="1:15" s="934" customFormat="1" ht="8.25" customHeight="1">
      <c r="A191" s="928"/>
      <c r="B191" s="928" t="s">
        <v>680</v>
      </c>
      <c r="C191" s="929"/>
      <c r="D191" s="930"/>
      <c r="E191" s="931">
        <v>1809</v>
      </c>
      <c r="F191" s="932">
        <v>1638</v>
      </c>
      <c r="G191" s="932">
        <v>1</v>
      </c>
      <c r="H191" s="932">
        <v>1590</v>
      </c>
      <c r="I191" s="932">
        <v>38</v>
      </c>
      <c r="J191" s="933">
        <v>7</v>
      </c>
      <c r="K191" s="932">
        <v>171</v>
      </c>
      <c r="L191" s="932">
        <v>7</v>
      </c>
      <c r="M191" s="932">
        <v>15</v>
      </c>
      <c r="N191" s="932">
        <v>131</v>
      </c>
      <c r="O191" s="932">
        <v>15</v>
      </c>
    </row>
    <row r="192" spans="1:15" s="934" customFormat="1" ht="8.25" customHeight="1">
      <c r="A192" s="928"/>
      <c r="B192" s="928" t="s">
        <v>681</v>
      </c>
      <c r="C192" s="929"/>
      <c r="D192" s="930"/>
      <c r="E192" s="931">
        <v>1628</v>
      </c>
      <c r="F192" s="932">
        <v>1480</v>
      </c>
      <c r="G192" s="932">
        <v>2</v>
      </c>
      <c r="H192" s="932">
        <v>1420</v>
      </c>
      <c r="I192" s="932">
        <v>51</v>
      </c>
      <c r="J192" s="933">
        <v>6</v>
      </c>
      <c r="K192" s="932">
        <v>148</v>
      </c>
      <c r="L192" s="932">
        <v>9</v>
      </c>
      <c r="M192" s="932">
        <v>5</v>
      </c>
      <c r="N192" s="932">
        <v>125</v>
      </c>
      <c r="O192" s="932">
        <v>7</v>
      </c>
    </row>
    <row r="193" spans="1:15" s="934" customFormat="1" ht="8.25" customHeight="1">
      <c r="A193" s="928"/>
      <c r="B193" s="928" t="s">
        <v>682</v>
      </c>
      <c r="C193" s="929"/>
      <c r="D193" s="930"/>
      <c r="E193" s="931">
        <v>1615</v>
      </c>
      <c r="F193" s="932">
        <v>1445</v>
      </c>
      <c r="G193" s="932">
        <v>1</v>
      </c>
      <c r="H193" s="932">
        <v>1382</v>
      </c>
      <c r="I193" s="932">
        <v>50</v>
      </c>
      <c r="J193" s="933">
        <v>8</v>
      </c>
      <c r="K193" s="932">
        <v>170</v>
      </c>
      <c r="L193" s="932">
        <v>8</v>
      </c>
      <c r="M193" s="932">
        <v>4</v>
      </c>
      <c r="N193" s="932">
        <v>137</v>
      </c>
      <c r="O193" s="932">
        <v>16</v>
      </c>
    </row>
    <row r="194" spans="1:15" s="934" customFormat="1" ht="8.25" customHeight="1">
      <c r="A194" s="928"/>
      <c r="B194" s="928" t="s">
        <v>683</v>
      </c>
      <c r="C194" s="929"/>
      <c r="D194" s="930"/>
      <c r="E194" s="931">
        <v>1436</v>
      </c>
      <c r="F194" s="932">
        <v>1300</v>
      </c>
      <c r="G194" s="932">
        <v>1</v>
      </c>
      <c r="H194" s="932">
        <v>1244</v>
      </c>
      <c r="I194" s="932">
        <v>47</v>
      </c>
      <c r="J194" s="933">
        <v>5</v>
      </c>
      <c r="K194" s="932">
        <v>136</v>
      </c>
      <c r="L194" s="932">
        <v>5</v>
      </c>
      <c r="M194" s="932">
        <v>7</v>
      </c>
      <c r="N194" s="932">
        <v>105</v>
      </c>
      <c r="O194" s="932">
        <v>13</v>
      </c>
    </row>
    <row r="195" spans="1:15" s="934" customFormat="1" ht="8.25" customHeight="1">
      <c r="A195" s="928"/>
      <c r="B195" s="928" t="s">
        <v>684</v>
      </c>
      <c r="C195" s="929"/>
      <c r="D195" s="930"/>
      <c r="E195" s="931">
        <v>1428</v>
      </c>
      <c r="F195" s="932">
        <v>1291</v>
      </c>
      <c r="G195" s="932">
        <v>1</v>
      </c>
      <c r="H195" s="932">
        <v>1224</v>
      </c>
      <c r="I195" s="932">
        <v>65</v>
      </c>
      <c r="J195" s="933">
        <v>1</v>
      </c>
      <c r="K195" s="932">
        <v>137</v>
      </c>
      <c r="L195" s="932">
        <v>4</v>
      </c>
      <c r="M195" s="932">
        <v>3</v>
      </c>
      <c r="N195" s="932">
        <v>119</v>
      </c>
      <c r="O195" s="932">
        <v>9</v>
      </c>
    </row>
    <row r="196" spans="1:15" s="934" customFormat="1" ht="8.25" customHeight="1">
      <c r="A196" s="928"/>
      <c r="B196" s="928" t="s">
        <v>685</v>
      </c>
      <c r="C196" s="929"/>
      <c r="D196" s="930"/>
      <c r="E196" s="931">
        <v>1272</v>
      </c>
      <c r="F196" s="932">
        <v>1146</v>
      </c>
      <c r="G196" s="932">
        <v>1</v>
      </c>
      <c r="H196" s="932">
        <v>1103</v>
      </c>
      <c r="I196" s="932">
        <v>37</v>
      </c>
      <c r="J196" s="933">
        <v>2</v>
      </c>
      <c r="K196" s="932">
        <v>126</v>
      </c>
      <c r="L196" s="932">
        <v>9</v>
      </c>
      <c r="M196" s="932">
        <v>9</v>
      </c>
      <c r="N196" s="932">
        <v>96</v>
      </c>
      <c r="O196" s="932">
        <v>11</v>
      </c>
    </row>
    <row r="197" spans="1:15" s="934" customFormat="1" ht="8.25" customHeight="1">
      <c r="A197" s="928"/>
      <c r="B197" s="928" t="s">
        <v>686</v>
      </c>
      <c r="C197" s="929"/>
      <c r="D197" s="930"/>
      <c r="E197" s="931">
        <v>1142</v>
      </c>
      <c r="F197" s="932">
        <v>1006</v>
      </c>
      <c r="G197" s="932">
        <v>1</v>
      </c>
      <c r="H197" s="932">
        <v>957</v>
      </c>
      <c r="I197" s="932">
        <v>45</v>
      </c>
      <c r="J197" s="933">
        <v>3</v>
      </c>
      <c r="K197" s="932">
        <v>136</v>
      </c>
      <c r="L197" s="932">
        <v>4</v>
      </c>
      <c r="M197" s="932">
        <v>7</v>
      </c>
      <c r="N197" s="932">
        <v>116</v>
      </c>
      <c r="O197" s="932">
        <v>8</v>
      </c>
    </row>
    <row r="198" spans="1:15" s="934" customFormat="1" ht="8.25" customHeight="1">
      <c r="A198" s="928"/>
      <c r="B198" s="928" t="s">
        <v>687</v>
      </c>
      <c r="C198" s="929"/>
      <c r="D198" s="930"/>
      <c r="E198" s="931">
        <v>1060</v>
      </c>
      <c r="F198" s="932">
        <v>933</v>
      </c>
      <c r="G198" s="932">
        <v>0</v>
      </c>
      <c r="H198" s="932">
        <v>871</v>
      </c>
      <c r="I198" s="932">
        <v>58</v>
      </c>
      <c r="J198" s="933">
        <v>3</v>
      </c>
      <c r="K198" s="932">
        <v>127</v>
      </c>
      <c r="L198" s="932">
        <v>2</v>
      </c>
      <c r="M198" s="932">
        <v>3</v>
      </c>
      <c r="N198" s="932">
        <v>108</v>
      </c>
      <c r="O198" s="932">
        <v>12</v>
      </c>
    </row>
    <row r="199" spans="1:15" s="934" customFormat="1" ht="8.25" customHeight="1">
      <c r="A199" s="928"/>
      <c r="B199" s="928" t="s">
        <v>688</v>
      </c>
      <c r="C199" s="929"/>
      <c r="D199" s="930"/>
      <c r="E199" s="931">
        <v>936</v>
      </c>
      <c r="F199" s="932">
        <v>809</v>
      </c>
      <c r="G199" s="932">
        <v>0</v>
      </c>
      <c r="H199" s="932">
        <v>759</v>
      </c>
      <c r="I199" s="932">
        <v>48</v>
      </c>
      <c r="J199" s="933">
        <v>0</v>
      </c>
      <c r="K199" s="932">
        <v>127</v>
      </c>
      <c r="L199" s="932">
        <v>1</v>
      </c>
      <c r="M199" s="932">
        <v>4</v>
      </c>
      <c r="N199" s="932">
        <v>110</v>
      </c>
      <c r="O199" s="932">
        <v>7</v>
      </c>
    </row>
    <row r="200" spans="1:15" s="934" customFormat="1" ht="8.25" customHeight="1">
      <c r="A200" s="928"/>
      <c r="B200" s="928" t="s">
        <v>689</v>
      </c>
      <c r="C200" s="929"/>
      <c r="D200" s="930"/>
      <c r="E200" s="931">
        <v>768</v>
      </c>
      <c r="F200" s="932">
        <v>646</v>
      </c>
      <c r="G200" s="932">
        <v>0</v>
      </c>
      <c r="H200" s="932">
        <v>604</v>
      </c>
      <c r="I200" s="932">
        <v>38</v>
      </c>
      <c r="J200" s="933">
        <v>1</v>
      </c>
      <c r="K200" s="932">
        <v>122</v>
      </c>
      <c r="L200" s="932">
        <v>4</v>
      </c>
      <c r="M200" s="932">
        <v>1</v>
      </c>
      <c r="N200" s="932">
        <v>104</v>
      </c>
      <c r="O200" s="932">
        <v>8</v>
      </c>
    </row>
    <row r="201" spans="1:15" s="934" customFormat="1" ht="8.25" customHeight="1">
      <c r="A201" s="928"/>
      <c r="B201" s="928" t="s">
        <v>690</v>
      </c>
      <c r="C201" s="929"/>
      <c r="D201" s="930"/>
      <c r="E201" s="931">
        <v>620</v>
      </c>
      <c r="F201" s="932">
        <v>520</v>
      </c>
      <c r="G201" s="932">
        <v>0</v>
      </c>
      <c r="H201" s="932">
        <v>480</v>
      </c>
      <c r="I201" s="932">
        <v>40</v>
      </c>
      <c r="J201" s="933">
        <v>0</v>
      </c>
      <c r="K201" s="932">
        <v>100</v>
      </c>
      <c r="L201" s="932">
        <v>2</v>
      </c>
      <c r="M201" s="932">
        <v>6</v>
      </c>
      <c r="N201" s="932">
        <v>84</v>
      </c>
      <c r="O201" s="932">
        <v>5</v>
      </c>
    </row>
    <row r="202" spans="1:15" s="934" customFormat="1" ht="8.25" customHeight="1">
      <c r="A202" s="928"/>
      <c r="B202" s="928" t="s">
        <v>691</v>
      </c>
      <c r="C202" s="929"/>
      <c r="D202" s="930"/>
      <c r="E202" s="931">
        <v>572</v>
      </c>
      <c r="F202" s="932">
        <v>458</v>
      </c>
      <c r="G202" s="932">
        <v>1</v>
      </c>
      <c r="H202" s="932">
        <v>419</v>
      </c>
      <c r="I202" s="932">
        <v>36</v>
      </c>
      <c r="J202" s="933">
        <v>1</v>
      </c>
      <c r="K202" s="932">
        <v>114</v>
      </c>
      <c r="L202" s="932">
        <v>3</v>
      </c>
      <c r="M202" s="932">
        <v>6</v>
      </c>
      <c r="N202" s="932">
        <v>98</v>
      </c>
      <c r="O202" s="932">
        <v>3</v>
      </c>
    </row>
    <row r="203" spans="1:15" s="936" customFormat="1" ht="8.25" customHeight="1">
      <c r="A203" s="935"/>
      <c r="B203" s="928" t="s">
        <v>692</v>
      </c>
      <c r="C203" s="923"/>
      <c r="D203" s="924"/>
      <c r="E203" s="925">
        <v>492</v>
      </c>
      <c r="F203" s="926">
        <v>401</v>
      </c>
      <c r="G203" s="926">
        <v>0</v>
      </c>
      <c r="H203" s="926">
        <v>359</v>
      </c>
      <c r="I203" s="926">
        <v>37</v>
      </c>
      <c r="J203" s="927">
        <v>3</v>
      </c>
      <c r="K203" s="926">
        <v>91</v>
      </c>
      <c r="L203" s="926">
        <v>4</v>
      </c>
      <c r="M203" s="926">
        <v>2</v>
      </c>
      <c r="N203" s="926">
        <v>83</v>
      </c>
      <c r="O203" s="926">
        <v>0</v>
      </c>
    </row>
    <row r="204" spans="1:15" s="934" customFormat="1" ht="8.25" customHeight="1">
      <c r="A204" s="928"/>
      <c r="B204" s="928" t="s">
        <v>693</v>
      </c>
      <c r="C204" s="929"/>
      <c r="D204" s="930"/>
      <c r="E204" s="931">
        <v>455</v>
      </c>
      <c r="F204" s="932">
        <v>372</v>
      </c>
      <c r="G204" s="932">
        <v>0</v>
      </c>
      <c r="H204" s="932">
        <v>311</v>
      </c>
      <c r="I204" s="932">
        <v>59</v>
      </c>
      <c r="J204" s="933">
        <v>1</v>
      </c>
      <c r="K204" s="932">
        <v>83</v>
      </c>
      <c r="L204" s="932">
        <v>0</v>
      </c>
      <c r="M204" s="932">
        <v>6</v>
      </c>
      <c r="N204" s="932">
        <v>72</v>
      </c>
      <c r="O204" s="932">
        <v>2</v>
      </c>
    </row>
    <row r="205" spans="1:15" s="934" customFormat="1" ht="8.25" customHeight="1">
      <c r="A205" s="928"/>
      <c r="B205" s="928" t="s">
        <v>694</v>
      </c>
      <c r="C205" s="929"/>
      <c r="D205" s="930"/>
      <c r="E205" s="931">
        <v>333</v>
      </c>
      <c r="F205" s="932">
        <v>279</v>
      </c>
      <c r="G205" s="932">
        <v>0</v>
      </c>
      <c r="H205" s="932">
        <v>248</v>
      </c>
      <c r="I205" s="932">
        <v>31</v>
      </c>
      <c r="J205" s="933">
        <v>0</v>
      </c>
      <c r="K205" s="932">
        <v>54</v>
      </c>
      <c r="L205" s="932">
        <v>0</v>
      </c>
      <c r="M205" s="932">
        <v>5</v>
      </c>
      <c r="N205" s="932">
        <v>47</v>
      </c>
      <c r="O205" s="932">
        <v>1</v>
      </c>
    </row>
    <row r="206" spans="1:15" s="934" customFormat="1" ht="8.25" customHeight="1">
      <c r="A206" s="928"/>
      <c r="B206" s="928" t="s">
        <v>695</v>
      </c>
      <c r="C206" s="929"/>
      <c r="D206" s="930"/>
      <c r="E206" s="931">
        <v>239</v>
      </c>
      <c r="F206" s="932">
        <v>193</v>
      </c>
      <c r="G206" s="932">
        <v>0</v>
      </c>
      <c r="H206" s="932">
        <v>166</v>
      </c>
      <c r="I206" s="932">
        <v>27</v>
      </c>
      <c r="J206" s="933">
        <v>0</v>
      </c>
      <c r="K206" s="932">
        <v>46</v>
      </c>
      <c r="L206" s="932">
        <v>1</v>
      </c>
      <c r="M206" s="932">
        <v>1</v>
      </c>
      <c r="N206" s="932">
        <v>43</v>
      </c>
      <c r="O206" s="932">
        <v>0</v>
      </c>
    </row>
    <row r="207" spans="1:15" s="934" customFormat="1" ht="8.25" customHeight="1">
      <c r="A207" s="928"/>
      <c r="B207" s="928" t="s">
        <v>696</v>
      </c>
      <c r="C207" s="929"/>
      <c r="D207" s="930"/>
      <c r="E207" s="931">
        <v>238</v>
      </c>
      <c r="F207" s="932">
        <v>182</v>
      </c>
      <c r="G207" s="932">
        <v>0</v>
      </c>
      <c r="H207" s="932">
        <v>144</v>
      </c>
      <c r="I207" s="932">
        <v>37</v>
      </c>
      <c r="J207" s="933">
        <v>1</v>
      </c>
      <c r="K207" s="932">
        <v>56</v>
      </c>
      <c r="L207" s="932">
        <v>1</v>
      </c>
      <c r="M207" s="932">
        <v>0</v>
      </c>
      <c r="N207" s="932">
        <v>52</v>
      </c>
      <c r="O207" s="932">
        <v>2</v>
      </c>
    </row>
    <row r="208" spans="1:15" s="934" customFormat="1" ht="8.25" customHeight="1">
      <c r="A208" s="928"/>
      <c r="B208" s="928" t="s">
        <v>697</v>
      </c>
      <c r="C208" s="929"/>
      <c r="D208" s="930"/>
      <c r="E208" s="931">
        <v>180</v>
      </c>
      <c r="F208" s="932">
        <v>138</v>
      </c>
      <c r="G208" s="932">
        <v>0</v>
      </c>
      <c r="H208" s="932">
        <v>109</v>
      </c>
      <c r="I208" s="932">
        <v>29</v>
      </c>
      <c r="J208" s="933">
        <v>0</v>
      </c>
      <c r="K208" s="932">
        <v>42</v>
      </c>
      <c r="L208" s="932">
        <v>0</v>
      </c>
      <c r="M208" s="932">
        <v>2</v>
      </c>
      <c r="N208" s="932">
        <v>38</v>
      </c>
      <c r="O208" s="932">
        <v>1</v>
      </c>
    </row>
    <row r="209" spans="1:15" s="934" customFormat="1" ht="8.25" customHeight="1">
      <c r="A209" s="928"/>
      <c r="B209" s="928" t="s">
        <v>698</v>
      </c>
      <c r="C209" s="929"/>
      <c r="D209" s="930"/>
      <c r="E209" s="931">
        <v>133</v>
      </c>
      <c r="F209" s="932">
        <v>108</v>
      </c>
      <c r="G209" s="932">
        <v>0</v>
      </c>
      <c r="H209" s="932">
        <v>91</v>
      </c>
      <c r="I209" s="932">
        <v>17</v>
      </c>
      <c r="J209" s="933">
        <v>0</v>
      </c>
      <c r="K209" s="932">
        <v>25</v>
      </c>
      <c r="L209" s="932">
        <v>0</v>
      </c>
      <c r="M209" s="932">
        <v>1</v>
      </c>
      <c r="N209" s="932">
        <v>24</v>
      </c>
      <c r="O209" s="932">
        <v>0</v>
      </c>
    </row>
    <row r="210" spans="1:15" s="934" customFormat="1" ht="8.25" customHeight="1">
      <c r="A210" s="928"/>
      <c r="B210" s="928" t="s">
        <v>699</v>
      </c>
      <c r="C210" s="929"/>
      <c r="D210" s="930"/>
      <c r="E210" s="931">
        <v>108</v>
      </c>
      <c r="F210" s="932">
        <v>81</v>
      </c>
      <c r="G210" s="932">
        <v>0</v>
      </c>
      <c r="H210" s="932">
        <v>61</v>
      </c>
      <c r="I210" s="932">
        <v>20</v>
      </c>
      <c r="J210" s="933">
        <v>0</v>
      </c>
      <c r="K210" s="932">
        <v>27</v>
      </c>
      <c r="L210" s="932">
        <v>0</v>
      </c>
      <c r="M210" s="932">
        <v>0</v>
      </c>
      <c r="N210" s="932">
        <v>26</v>
      </c>
      <c r="O210" s="932">
        <v>1</v>
      </c>
    </row>
    <row r="211" spans="1:15" s="934" customFormat="1" ht="8.25" customHeight="1">
      <c r="A211" s="928"/>
      <c r="B211" s="928" t="s">
        <v>700</v>
      </c>
      <c r="C211" s="929"/>
      <c r="D211" s="930"/>
      <c r="E211" s="931">
        <v>90</v>
      </c>
      <c r="F211" s="932">
        <v>68</v>
      </c>
      <c r="G211" s="932">
        <v>0</v>
      </c>
      <c r="H211" s="932">
        <v>45</v>
      </c>
      <c r="I211" s="932">
        <v>23</v>
      </c>
      <c r="J211" s="933">
        <v>0</v>
      </c>
      <c r="K211" s="932">
        <v>22</v>
      </c>
      <c r="L211" s="932">
        <v>0</v>
      </c>
      <c r="M211" s="932">
        <v>0</v>
      </c>
      <c r="N211" s="932">
        <v>21</v>
      </c>
      <c r="O211" s="932">
        <v>0</v>
      </c>
    </row>
    <row r="212" spans="1:15" s="934" customFormat="1" ht="8.25" customHeight="1">
      <c r="A212" s="928"/>
      <c r="B212" s="928" t="s">
        <v>701</v>
      </c>
      <c r="C212" s="929"/>
      <c r="D212" s="930"/>
      <c r="E212" s="931">
        <v>60</v>
      </c>
      <c r="F212" s="932">
        <v>41</v>
      </c>
      <c r="G212" s="932">
        <v>1</v>
      </c>
      <c r="H212" s="932">
        <v>29</v>
      </c>
      <c r="I212" s="932">
        <v>11</v>
      </c>
      <c r="J212" s="933">
        <v>0</v>
      </c>
      <c r="K212" s="932">
        <v>19</v>
      </c>
      <c r="L212" s="932">
        <v>0</v>
      </c>
      <c r="M212" s="932">
        <v>2</v>
      </c>
      <c r="N212" s="932">
        <v>17</v>
      </c>
      <c r="O212" s="932">
        <v>0</v>
      </c>
    </row>
    <row r="213" spans="1:15" s="934" customFormat="1" ht="8.25" customHeight="1">
      <c r="A213" s="928"/>
      <c r="B213" s="928" t="s">
        <v>702</v>
      </c>
      <c r="C213" s="929"/>
      <c r="D213" s="930"/>
      <c r="E213" s="931">
        <v>41</v>
      </c>
      <c r="F213" s="932">
        <v>32</v>
      </c>
      <c r="G213" s="932">
        <v>0</v>
      </c>
      <c r="H213" s="932">
        <v>21</v>
      </c>
      <c r="I213" s="932">
        <v>11</v>
      </c>
      <c r="J213" s="933">
        <v>0</v>
      </c>
      <c r="K213" s="932">
        <v>9</v>
      </c>
      <c r="L213" s="932">
        <v>0</v>
      </c>
      <c r="M213" s="932">
        <v>0</v>
      </c>
      <c r="N213" s="932">
        <v>9</v>
      </c>
      <c r="O213" s="932">
        <v>0</v>
      </c>
    </row>
    <row r="214" spans="1:15" s="934" customFormat="1" ht="8.25" customHeight="1">
      <c r="A214" s="928"/>
      <c r="B214" s="928" t="s">
        <v>703</v>
      </c>
      <c r="C214" s="929"/>
      <c r="D214" s="930"/>
      <c r="E214" s="931">
        <v>24</v>
      </c>
      <c r="F214" s="932">
        <v>13</v>
      </c>
      <c r="G214" s="932">
        <v>0</v>
      </c>
      <c r="H214" s="932">
        <v>10</v>
      </c>
      <c r="I214" s="932">
        <v>3</v>
      </c>
      <c r="J214" s="933">
        <v>0</v>
      </c>
      <c r="K214" s="932">
        <v>11</v>
      </c>
      <c r="L214" s="932">
        <v>0</v>
      </c>
      <c r="M214" s="932">
        <v>0</v>
      </c>
      <c r="N214" s="932">
        <v>11</v>
      </c>
      <c r="O214" s="932">
        <v>0</v>
      </c>
    </row>
    <row r="215" spans="1:15" s="934" customFormat="1" ht="8.25" customHeight="1">
      <c r="A215" s="928"/>
      <c r="B215" s="928" t="s">
        <v>704</v>
      </c>
      <c r="C215" s="929"/>
      <c r="D215" s="930"/>
      <c r="E215" s="931">
        <v>13</v>
      </c>
      <c r="F215" s="932">
        <v>7</v>
      </c>
      <c r="G215" s="932">
        <v>0</v>
      </c>
      <c r="H215" s="932">
        <v>5</v>
      </c>
      <c r="I215" s="932">
        <v>2</v>
      </c>
      <c r="J215" s="933">
        <v>0</v>
      </c>
      <c r="K215" s="932">
        <v>6</v>
      </c>
      <c r="L215" s="932">
        <v>0</v>
      </c>
      <c r="M215" s="932">
        <v>0</v>
      </c>
      <c r="N215" s="932">
        <v>6</v>
      </c>
      <c r="O215" s="932">
        <v>0</v>
      </c>
    </row>
    <row r="216" spans="1:15" s="934" customFormat="1" ht="8.25" customHeight="1">
      <c r="A216" s="928"/>
      <c r="B216" s="928" t="s">
        <v>705</v>
      </c>
      <c r="C216" s="929"/>
      <c r="D216" s="930"/>
      <c r="E216" s="931">
        <v>6</v>
      </c>
      <c r="F216" s="932">
        <v>5</v>
      </c>
      <c r="G216" s="932">
        <v>0</v>
      </c>
      <c r="H216" s="932">
        <v>3</v>
      </c>
      <c r="I216" s="932">
        <v>2</v>
      </c>
      <c r="J216" s="933">
        <v>0</v>
      </c>
      <c r="K216" s="932">
        <v>1</v>
      </c>
      <c r="L216" s="932">
        <v>0</v>
      </c>
      <c r="M216" s="932">
        <v>0</v>
      </c>
      <c r="N216" s="932">
        <v>1</v>
      </c>
      <c r="O216" s="932">
        <v>0</v>
      </c>
    </row>
    <row r="217" spans="1:15" s="934" customFormat="1" ht="8.25" customHeight="1">
      <c r="A217" s="928"/>
      <c r="B217" s="928" t="s">
        <v>706</v>
      </c>
      <c r="C217" s="929"/>
      <c r="D217" s="930"/>
      <c r="E217" s="931">
        <v>5</v>
      </c>
      <c r="F217" s="932">
        <v>3</v>
      </c>
      <c r="G217" s="932">
        <v>0</v>
      </c>
      <c r="H217" s="932">
        <v>1</v>
      </c>
      <c r="I217" s="932">
        <v>2</v>
      </c>
      <c r="J217" s="933">
        <v>0</v>
      </c>
      <c r="K217" s="932">
        <v>2</v>
      </c>
      <c r="L217" s="932">
        <v>0</v>
      </c>
      <c r="M217" s="932">
        <v>0</v>
      </c>
      <c r="N217" s="932">
        <v>2</v>
      </c>
      <c r="O217" s="932">
        <v>0</v>
      </c>
    </row>
    <row r="218" spans="1:15" s="934" customFormat="1" ht="8.25" customHeight="1">
      <c r="A218" s="928"/>
      <c r="B218" s="928" t="s">
        <v>707</v>
      </c>
      <c r="C218" s="929"/>
      <c r="D218" s="930"/>
      <c r="E218" s="931">
        <v>2</v>
      </c>
      <c r="F218" s="932">
        <v>1</v>
      </c>
      <c r="G218" s="932">
        <v>0</v>
      </c>
      <c r="H218" s="932">
        <v>1</v>
      </c>
      <c r="I218" s="932">
        <v>0</v>
      </c>
      <c r="J218" s="933">
        <v>0</v>
      </c>
      <c r="K218" s="932">
        <v>1</v>
      </c>
      <c r="L218" s="932">
        <v>0</v>
      </c>
      <c r="M218" s="932">
        <v>0</v>
      </c>
      <c r="N218" s="932">
        <v>1</v>
      </c>
      <c r="O218" s="932">
        <v>0</v>
      </c>
    </row>
    <row r="219" spans="1:15" s="934" customFormat="1" ht="8.25" customHeight="1">
      <c r="A219" s="928"/>
      <c r="B219" s="928" t="s">
        <v>708</v>
      </c>
      <c r="C219" s="929"/>
      <c r="D219" s="930"/>
      <c r="E219" s="931">
        <v>3</v>
      </c>
      <c r="F219" s="932">
        <v>3</v>
      </c>
      <c r="G219" s="932">
        <v>0</v>
      </c>
      <c r="H219" s="932">
        <v>2</v>
      </c>
      <c r="I219" s="932">
        <v>1</v>
      </c>
      <c r="J219" s="933">
        <v>0</v>
      </c>
      <c r="K219" s="932">
        <v>0</v>
      </c>
      <c r="L219" s="932">
        <v>0</v>
      </c>
      <c r="M219" s="932">
        <v>0</v>
      </c>
      <c r="N219" s="932">
        <v>0</v>
      </c>
      <c r="O219" s="932">
        <v>0</v>
      </c>
    </row>
    <row r="220" spans="1:15" s="934" customFormat="1" ht="8.25" customHeight="1">
      <c r="A220" s="928"/>
      <c r="B220" s="928" t="s">
        <v>227</v>
      </c>
      <c r="C220" s="929"/>
      <c r="D220" s="930"/>
      <c r="E220" s="931"/>
      <c r="F220" s="932"/>
      <c r="G220" s="932"/>
      <c r="H220" s="932"/>
      <c r="I220" s="932"/>
      <c r="J220" s="933"/>
      <c r="K220" s="932"/>
      <c r="L220" s="932"/>
      <c r="M220" s="932"/>
      <c r="N220" s="932"/>
      <c r="O220" s="932"/>
    </row>
    <row r="221" spans="1:15" s="934" customFormat="1" ht="8.25" customHeight="1">
      <c r="A221" s="928"/>
      <c r="B221" s="928" t="s">
        <v>622</v>
      </c>
      <c r="C221" s="929"/>
      <c r="D221" s="930"/>
      <c r="E221" s="931">
        <v>0</v>
      </c>
      <c r="F221" s="932">
        <v>0</v>
      </c>
      <c r="G221" s="932">
        <v>0</v>
      </c>
      <c r="H221" s="932">
        <v>0</v>
      </c>
      <c r="I221" s="932">
        <v>0</v>
      </c>
      <c r="J221" s="933">
        <v>0</v>
      </c>
      <c r="K221" s="932">
        <v>0</v>
      </c>
      <c r="L221" s="932">
        <v>0</v>
      </c>
      <c r="M221" s="932">
        <v>0</v>
      </c>
      <c r="N221" s="932">
        <v>0</v>
      </c>
      <c r="O221" s="932">
        <v>0</v>
      </c>
    </row>
    <row r="222" spans="1:15" s="934" customFormat="1" ht="8.25" customHeight="1">
      <c r="A222" s="928"/>
      <c r="B222" s="928" t="s">
        <v>709</v>
      </c>
      <c r="C222" s="929"/>
      <c r="D222" s="930"/>
      <c r="E222" s="931">
        <v>52</v>
      </c>
      <c r="F222" s="932">
        <v>26</v>
      </c>
      <c r="G222" s="932">
        <v>16</v>
      </c>
      <c r="H222" s="932">
        <v>10</v>
      </c>
      <c r="I222" s="932">
        <v>0</v>
      </c>
      <c r="J222" s="933">
        <v>0</v>
      </c>
      <c r="K222" s="932">
        <v>26</v>
      </c>
      <c r="L222" s="932">
        <v>23</v>
      </c>
      <c r="M222" s="932">
        <v>1</v>
      </c>
      <c r="N222" s="932">
        <v>0</v>
      </c>
      <c r="O222" s="932">
        <v>2</v>
      </c>
    </row>
    <row r="223" spans="1:15" s="934" customFormat="1" ht="8.25" customHeight="1">
      <c r="A223" s="928"/>
      <c r="B223" s="928" t="s">
        <v>710</v>
      </c>
      <c r="C223" s="929"/>
      <c r="D223" s="930"/>
      <c r="E223" s="931">
        <v>992</v>
      </c>
      <c r="F223" s="932">
        <v>703</v>
      </c>
      <c r="G223" s="932">
        <v>177</v>
      </c>
      <c r="H223" s="932">
        <v>525</v>
      </c>
      <c r="I223" s="932">
        <v>0</v>
      </c>
      <c r="J223" s="933">
        <v>1</v>
      </c>
      <c r="K223" s="932">
        <v>289</v>
      </c>
      <c r="L223" s="932">
        <v>228</v>
      </c>
      <c r="M223" s="932">
        <v>23</v>
      </c>
      <c r="N223" s="932">
        <v>1</v>
      </c>
      <c r="O223" s="932">
        <v>35</v>
      </c>
    </row>
    <row r="224" spans="1:15" s="934" customFormat="1" ht="8.25" customHeight="1">
      <c r="A224" s="928"/>
      <c r="B224" s="928" t="s">
        <v>711</v>
      </c>
      <c r="C224" s="929"/>
      <c r="D224" s="930"/>
      <c r="E224" s="931">
        <v>4649</v>
      </c>
      <c r="F224" s="932">
        <v>4148</v>
      </c>
      <c r="G224" s="932">
        <v>294</v>
      </c>
      <c r="H224" s="932">
        <v>3835</v>
      </c>
      <c r="I224" s="932">
        <v>1</v>
      </c>
      <c r="J224" s="933">
        <v>17</v>
      </c>
      <c r="K224" s="932">
        <v>501</v>
      </c>
      <c r="L224" s="932">
        <v>252</v>
      </c>
      <c r="M224" s="932">
        <v>78</v>
      </c>
      <c r="N224" s="932">
        <v>2</v>
      </c>
      <c r="O224" s="932">
        <v>162</v>
      </c>
    </row>
    <row r="225" spans="1:15" s="934" customFormat="1" ht="8.25" customHeight="1">
      <c r="A225" s="928"/>
      <c r="B225" s="928" t="s">
        <v>712</v>
      </c>
      <c r="C225" s="929"/>
      <c r="D225" s="930"/>
      <c r="E225" s="931">
        <v>9913</v>
      </c>
      <c r="F225" s="932">
        <v>9041</v>
      </c>
      <c r="G225" s="932">
        <v>285</v>
      </c>
      <c r="H225" s="932">
        <v>8690</v>
      </c>
      <c r="I225" s="932">
        <v>3</v>
      </c>
      <c r="J225" s="933">
        <v>59</v>
      </c>
      <c r="K225" s="932">
        <v>872</v>
      </c>
      <c r="L225" s="932">
        <v>201</v>
      </c>
      <c r="M225" s="932">
        <v>174</v>
      </c>
      <c r="N225" s="932">
        <v>17</v>
      </c>
      <c r="O225" s="932">
        <v>459</v>
      </c>
    </row>
    <row r="226" spans="1:15" s="934" customFormat="1" ht="8.25" customHeight="1">
      <c r="A226" s="928"/>
      <c r="B226" s="928" t="s">
        <v>713</v>
      </c>
      <c r="C226" s="929"/>
      <c r="D226" s="930"/>
      <c r="E226" s="931">
        <v>10147</v>
      </c>
      <c r="F226" s="932">
        <v>9069</v>
      </c>
      <c r="G226" s="932">
        <v>245</v>
      </c>
      <c r="H226" s="932">
        <v>8722</v>
      </c>
      <c r="I226" s="932">
        <v>8</v>
      </c>
      <c r="J226" s="933">
        <v>83</v>
      </c>
      <c r="K226" s="932">
        <v>1078</v>
      </c>
      <c r="L226" s="932">
        <v>135</v>
      </c>
      <c r="M226" s="932">
        <v>257</v>
      </c>
      <c r="N226" s="932">
        <v>45</v>
      </c>
      <c r="O226" s="932">
        <v>610</v>
      </c>
    </row>
    <row r="227" spans="1:15" s="934" customFormat="1" ht="8.25" customHeight="1">
      <c r="A227" s="928"/>
      <c r="B227" s="928" t="s">
        <v>714</v>
      </c>
      <c r="C227" s="929"/>
      <c r="D227" s="930"/>
      <c r="E227" s="931">
        <v>10322</v>
      </c>
      <c r="F227" s="932">
        <v>8941</v>
      </c>
      <c r="G227" s="932">
        <v>287</v>
      </c>
      <c r="H227" s="932">
        <v>8491</v>
      </c>
      <c r="I227" s="932">
        <v>12</v>
      </c>
      <c r="J227" s="933">
        <v>129</v>
      </c>
      <c r="K227" s="932">
        <v>1381</v>
      </c>
      <c r="L227" s="932">
        <v>109</v>
      </c>
      <c r="M227" s="932">
        <v>450</v>
      </c>
      <c r="N227" s="932">
        <v>89</v>
      </c>
      <c r="O227" s="932">
        <v>701</v>
      </c>
    </row>
    <row r="228" spans="1:15" s="934" customFormat="1" ht="8.25" customHeight="1">
      <c r="A228" s="928"/>
      <c r="B228" s="928" t="s">
        <v>715</v>
      </c>
      <c r="C228" s="929"/>
      <c r="D228" s="930"/>
      <c r="E228" s="931">
        <v>10633</v>
      </c>
      <c r="F228" s="932">
        <v>9141</v>
      </c>
      <c r="G228" s="932">
        <v>256</v>
      </c>
      <c r="H228" s="932">
        <v>8650</v>
      </c>
      <c r="I228" s="932">
        <v>44</v>
      </c>
      <c r="J228" s="933">
        <v>178</v>
      </c>
      <c r="K228" s="932">
        <v>1492</v>
      </c>
      <c r="L228" s="932">
        <v>84</v>
      </c>
      <c r="M228" s="932">
        <v>521</v>
      </c>
      <c r="N228" s="932">
        <v>175</v>
      </c>
      <c r="O228" s="932">
        <v>686</v>
      </c>
    </row>
    <row r="229" spans="1:15" s="934" customFormat="1" ht="8.25" customHeight="1">
      <c r="A229" s="928"/>
      <c r="B229" s="928" t="s">
        <v>716</v>
      </c>
      <c r="C229" s="929"/>
      <c r="D229" s="930"/>
      <c r="E229" s="931">
        <v>11861</v>
      </c>
      <c r="F229" s="932">
        <v>10382</v>
      </c>
      <c r="G229" s="932">
        <v>253</v>
      </c>
      <c r="H229" s="932">
        <v>9766</v>
      </c>
      <c r="I229" s="932">
        <v>74</v>
      </c>
      <c r="J229" s="933">
        <v>246</v>
      </c>
      <c r="K229" s="932">
        <v>1479</v>
      </c>
      <c r="L229" s="932">
        <v>63</v>
      </c>
      <c r="M229" s="932">
        <v>398</v>
      </c>
      <c r="N229" s="932">
        <v>335</v>
      </c>
      <c r="O229" s="932">
        <v>654</v>
      </c>
    </row>
    <row r="230" spans="1:15" s="934" customFormat="1" ht="8.25" customHeight="1">
      <c r="A230" s="928"/>
      <c r="B230" s="928" t="s">
        <v>717</v>
      </c>
      <c r="C230" s="929"/>
      <c r="D230" s="930"/>
      <c r="E230" s="931">
        <v>16162</v>
      </c>
      <c r="F230" s="932">
        <v>14408</v>
      </c>
      <c r="G230" s="932">
        <v>264</v>
      </c>
      <c r="H230" s="932">
        <v>13636</v>
      </c>
      <c r="I230" s="932">
        <v>179</v>
      </c>
      <c r="J230" s="933">
        <v>307</v>
      </c>
      <c r="K230" s="932">
        <v>1754</v>
      </c>
      <c r="L230" s="932">
        <v>66</v>
      </c>
      <c r="M230" s="932">
        <v>293</v>
      </c>
      <c r="N230" s="932">
        <v>668</v>
      </c>
      <c r="O230" s="932">
        <v>686</v>
      </c>
    </row>
    <row r="231" spans="1:15" s="934" customFormat="1" ht="8.25" customHeight="1">
      <c r="A231" s="928"/>
      <c r="B231" s="928" t="s">
        <v>718</v>
      </c>
      <c r="C231" s="929"/>
      <c r="D231" s="930"/>
      <c r="E231" s="931">
        <v>12936</v>
      </c>
      <c r="F231" s="932">
        <v>11707</v>
      </c>
      <c r="G231" s="932">
        <v>70</v>
      </c>
      <c r="H231" s="932">
        <v>11272</v>
      </c>
      <c r="I231" s="932">
        <v>178</v>
      </c>
      <c r="J231" s="933">
        <v>177</v>
      </c>
      <c r="K231" s="932">
        <v>1229</v>
      </c>
      <c r="L231" s="932">
        <v>60</v>
      </c>
      <c r="M231" s="932">
        <v>141</v>
      </c>
      <c r="N231" s="932">
        <v>661</v>
      </c>
      <c r="O231" s="932">
        <v>341</v>
      </c>
    </row>
    <row r="232" spans="1:15" s="934" customFormat="1" ht="8.25" customHeight="1">
      <c r="A232" s="928"/>
      <c r="B232" s="928" t="s">
        <v>719</v>
      </c>
      <c r="C232" s="929"/>
      <c r="D232" s="930"/>
      <c r="E232" s="931">
        <v>9676</v>
      </c>
      <c r="F232" s="932">
        <v>8798</v>
      </c>
      <c r="G232" s="932">
        <v>21</v>
      </c>
      <c r="H232" s="932">
        <v>8482</v>
      </c>
      <c r="I232" s="932">
        <v>187</v>
      </c>
      <c r="J232" s="933">
        <v>91</v>
      </c>
      <c r="K232" s="932">
        <v>878</v>
      </c>
      <c r="L232" s="932">
        <v>31</v>
      </c>
      <c r="M232" s="932">
        <v>75</v>
      </c>
      <c r="N232" s="932">
        <v>604</v>
      </c>
      <c r="O232" s="932">
        <v>150</v>
      </c>
    </row>
    <row r="233" spans="1:15" s="934" customFormat="1" ht="8.25" customHeight="1">
      <c r="A233" s="928"/>
      <c r="B233" s="928" t="s">
        <v>720</v>
      </c>
      <c r="C233" s="929"/>
      <c r="D233" s="930"/>
      <c r="E233" s="931">
        <v>8554</v>
      </c>
      <c r="F233" s="932">
        <v>7767</v>
      </c>
      <c r="G233" s="932">
        <v>13</v>
      </c>
      <c r="H233" s="932">
        <v>7496</v>
      </c>
      <c r="I233" s="932">
        <v>205</v>
      </c>
      <c r="J233" s="933">
        <v>42</v>
      </c>
      <c r="K233" s="932">
        <v>787</v>
      </c>
      <c r="L233" s="932">
        <v>35</v>
      </c>
      <c r="M233" s="932">
        <v>54</v>
      </c>
      <c r="N233" s="932">
        <v>603</v>
      </c>
      <c r="O233" s="932">
        <v>78</v>
      </c>
    </row>
    <row r="234" spans="1:15" s="934" customFormat="1" ht="8.25" customHeight="1">
      <c r="A234" s="928"/>
      <c r="B234" s="928" t="s">
        <v>721</v>
      </c>
      <c r="C234" s="929"/>
      <c r="D234" s="930"/>
      <c r="E234" s="931">
        <v>6338</v>
      </c>
      <c r="F234" s="932">
        <v>5676</v>
      </c>
      <c r="G234" s="932">
        <v>4</v>
      </c>
      <c r="H234" s="932">
        <v>5399</v>
      </c>
      <c r="I234" s="932">
        <v>252</v>
      </c>
      <c r="J234" s="933">
        <v>14</v>
      </c>
      <c r="K234" s="932">
        <v>662</v>
      </c>
      <c r="L234" s="932">
        <v>24</v>
      </c>
      <c r="M234" s="932">
        <v>29</v>
      </c>
      <c r="N234" s="932">
        <v>544</v>
      </c>
      <c r="O234" s="932">
        <v>53</v>
      </c>
    </row>
    <row r="235" spans="1:15" s="934" customFormat="1" ht="8.25" customHeight="1">
      <c r="A235" s="928"/>
      <c r="B235" s="928" t="s">
        <v>722</v>
      </c>
      <c r="C235" s="929"/>
      <c r="D235" s="930"/>
      <c r="E235" s="931">
        <v>3388</v>
      </c>
      <c r="F235" s="932">
        <v>2834</v>
      </c>
      <c r="G235" s="932">
        <v>1</v>
      </c>
      <c r="H235" s="932">
        <v>2621</v>
      </c>
      <c r="I235" s="932">
        <v>199</v>
      </c>
      <c r="J235" s="933">
        <v>5</v>
      </c>
      <c r="K235" s="932">
        <v>554</v>
      </c>
      <c r="L235" s="932">
        <v>14</v>
      </c>
      <c r="M235" s="932">
        <v>19</v>
      </c>
      <c r="N235" s="932">
        <v>479</v>
      </c>
      <c r="O235" s="932">
        <v>23</v>
      </c>
    </row>
    <row r="236" spans="1:15" s="934" customFormat="1" ht="8.25" customHeight="1">
      <c r="A236" s="928"/>
      <c r="B236" s="928" t="s">
        <v>723</v>
      </c>
      <c r="C236" s="929"/>
      <c r="D236" s="930"/>
      <c r="E236" s="931">
        <v>1445</v>
      </c>
      <c r="F236" s="932">
        <v>1164</v>
      </c>
      <c r="G236" s="932">
        <v>0</v>
      </c>
      <c r="H236" s="932">
        <v>978</v>
      </c>
      <c r="I236" s="932">
        <v>183</v>
      </c>
      <c r="J236" s="933">
        <v>2</v>
      </c>
      <c r="K236" s="932">
        <v>281</v>
      </c>
      <c r="L236" s="932">
        <v>2</v>
      </c>
      <c r="M236" s="932">
        <v>14</v>
      </c>
      <c r="N236" s="932">
        <v>252</v>
      </c>
      <c r="O236" s="932">
        <v>6</v>
      </c>
    </row>
    <row r="237" spans="1:15" s="934" customFormat="1" ht="8.25" customHeight="1">
      <c r="A237" s="928"/>
      <c r="B237" s="928" t="s">
        <v>724</v>
      </c>
      <c r="C237" s="929"/>
      <c r="D237" s="930"/>
      <c r="E237" s="931">
        <v>432</v>
      </c>
      <c r="F237" s="932">
        <v>330</v>
      </c>
      <c r="G237" s="932">
        <v>1</v>
      </c>
      <c r="H237" s="932">
        <v>247</v>
      </c>
      <c r="I237" s="932">
        <v>82</v>
      </c>
      <c r="J237" s="933">
        <v>0</v>
      </c>
      <c r="K237" s="932">
        <v>102</v>
      </c>
      <c r="L237" s="932">
        <v>0</v>
      </c>
      <c r="M237" s="932">
        <v>3</v>
      </c>
      <c r="N237" s="932">
        <v>97</v>
      </c>
      <c r="O237" s="932">
        <v>1</v>
      </c>
    </row>
    <row r="238" spans="1:15" s="934" customFormat="1" ht="8.25" customHeight="1">
      <c r="A238" s="928"/>
      <c r="B238" s="928" t="s">
        <v>725</v>
      </c>
      <c r="C238" s="929"/>
      <c r="D238" s="930"/>
      <c r="E238" s="931">
        <v>50</v>
      </c>
      <c r="F238" s="932">
        <v>29</v>
      </c>
      <c r="G238" s="932">
        <v>0</v>
      </c>
      <c r="H238" s="932">
        <v>20</v>
      </c>
      <c r="I238" s="932">
        <v>9</v>
      </c>
      <c r="J238" s="933">
        <v>0</v>
      </c>
      <c r="K238" s="932">
        <v>21</v>
      </c>
      <c r="L238" s="932">
        <v>0</v>
      </c>
      <c r="M238" s="932">
        <v>0</v>
      </c>
      <c r="N238" s="932">
        <v>21</v>
      </c>
      <c r="O238" s="932">
        <v>0</v>
      </c>
    </row>
    <row r="239" spans="1:15" s="934" customFormat="1" ht="8.25" customHeight="1">
      <c r="A239" s="928"/>
      <c r="B239" s="928" t="s">
        <v>708</v>
      </c>
      <c r="C239" s="929"/>
      <c r="D239" s="930"/>
      <c r="E239" s="931">
        <v>3</v>
      </c>
      <c r="F239" s="932">
        <v>3</v>
      </c>
      <c r="G239" s="932">
        <v>0</v>
      </c>
      <c r="H239" s="932">
        <v>2</v>
      </c>
      <c r="I239" s="932">
        <v>1</v>
      </c>
      <c r="J239" s="933">
        <v>0</v>
      </c>
      <c r="K239" s="932">
        <v>0</v>
      </c>
      <c r="L239" s="932">
        <v>0</v>
      </c>
      <c r="M239" s="932">
        <v>0</v>
      </c>
      <c r="N239" s="932">
        <v>0</v>
      </c>
      <c r="O239" s="932">
        <v>0</v>
      </c>
    </row>
    <row r="240" spans="1:15" s="934" customFormat="1" ht="8.25" customHeight="1">
      <c r="A240" s="928"/>
      <c r="B240" s="928" t="s">
        <v>293</v>
      </c>
      <c r="C240" s="929"/>
      <c r="D240" s="930"/>
      <c r="E240" s="931"/>
      <c r="F240" s="932"/>
      <c r="G240" s="932"/>
      <c r="H240" s="932"/>
      <c r="I240" s="932"/>
      <c r="J240" s="933"/>
      <c r="K240" s="932"/>
      <c r="L240" s="932"/>
      <c r="M240" s="932"/>
      <c r="N240" s="932"/>
      <c r="O240" s="932"/>
    </row>
    <row r="241" spans="1:15" s="934" customFormat="1" ht="8.25" customHeight="1">
      <c r="A241" s="928"/>
      <c r="B241" s="928" t="s">
        <v>726</v>
      </c>
      <c r="C241" s="929"/>
      <c r="D241" s="930"/>
      <c r="E241" s="931">
        <v>29886</v>
      </c>
      <c r="F241" s="932">
        <v>26601</v>
      </c>
      <c r="G241" s="932">
        <v>40</v>
      </c>
      <c r="H241" s="932">
        <v>25245</v>
      </c>
      <c r="I241" s="932">
        <v>1118</v>
      </c>
      <c r="J241" s="933">
        <v>154</v>
      </c>
      <c r="K241" s="932">
        <v>3285</v>
      </c>
      <c r="L241" s="932">
        <v>106</v>
      </c>
      <c r="M241" s="932">
        <v>194</v>
      </c>
      <c r="N241" s="932">
        <v>2600</v>
      </c>
      <c r="O241" s="932">
        <v>311</v>
      </c>
    </row>
    <row r="242" spans="1:15" s="934" customFormat="1" ht="8.25" customHeight="1">
      <c r="A242" s="928"/>
      <c r="B242" s="928" t="s">
        <v>727</v>
      </c>
      <c r="C242" s="929"/>
      <c r="D242" s="930"/>
      <c r="E242" s="931">
        <v>11656</v>
      </c>
      <c r="F242" s="932">
        <v>10036</v>
      </c>
      <c r="G242" s="932">
        <v>6</v>
      </c>
      <c r="H242" s="932">
        <v>9267</v>
      </c>
      <c r="I242" s="932">
        <v>726</v>
      </c>
      <c r="J242" s="933">
        <v>21</v>
      </c>
      <c r="K242" s="932">
        <v>1620</v>
      </c>
      <c r="L242" s="932">
        <v>40</v>
      </c>
      <c r="M242" s="932">
        <v>65</v>
      </c>
      <c r="N242" s="932">
        <v>1393</v>
      </c>
      <c r="O242" s="932">
        <v>83</v>
      </c>
    </row>
    <row r="243" spans="1:15" s="934" customFormat="1" ht="8.25" customHeight="1">
      <c r="A243" s="928"/>
      <c r="B243" s="928" t="s">
        <v>728</v>
      </c>
      <c r="C243" s="929"/>
      <c r="D243" s="930"/>
      <c r="E243" s="931">
        <v>1930</v>
      </c>
      <c r="F243" s="932">
        <v>1526</v>
      </c>
      <c r="G243" s="932">
        <v>1</v>
      </c>
      <c r="H243" s="932">
        <v>1247</v>
      </c>
      <c r="I243" s="932">
        <v>275</v>
      </c>
      <c r="J243" s="933">
        <v>2</v>
      </c>
      <c r="K243" s="932">
        <v>404</v>
      </c>
      <c r="L243" s="932">
        <v>2</v>
      </c>
      <c r="M243" s="932">
        <v>17</v>
      </c>
      <c r="N243" s="932">
        <v>370</v>
      </c>
      <c r="O243" s="932">
        <v>7</v>
      </c>
    </row>
    <row r="244" ht="24.75" customHeight="1">
      <c r="E244" s="17" t="s">
        <v>291</v>
      </c>
    </row>
    <row r="245" ht="12" customHeight="1">
      <c r="A245" s="72" t="s">
        <v>595</v>
      </c>
    </row>
    <row r="246" spans="1:15" s="364" customFormat="1" ht="9.75" customHeight="1">
      <c r="A246" s="1053" t="s">
        <v>35</v>
      </c>
      <c r="B246" s="1053"/>
      <c r="C246" s="1053"/>
      <c r="D246" s="1054"/>
      <c r="E246" s="1102" t="s">
        <v>38</v>
      </c>
      <c r="F246" s="366"/>
      <c r="G246" s="366"/>
      <c r="H246" s="366" t="s">
        <v>26</v>
      </c>
      <c r="I246" s="366"/>
      <c r="J246" s="367"/>
      <c r="K246" s="366"/>
      <c r="L246" s="366"/>
      <c r="M246" s="366" t="s">
        <v>27</v>
      </c>
      <c r="N246" s="366"/>
      <c r="O246" s="366"/>
    </row>
    <row r="247" spans="1:15" s="364" customFormat="1" ht="9.75" customHeight="1">
      <c r="A247" s="1057"/>
      <c r="B247" s="1057"/>
      <c r="C247" s="1057"/>
      <c r="D247" s="1058"/>
      <c r="E247" s="1103"/>
      <c r="F247" s="368" t="s">
        <v>292</v>
      </c>
      <c r="G247" s="369" t="s">
        <v>166</v>
      </c>
      <c r="H247" s="369" t="s">
        <v>167</v>
      </c>
      <c r="I247" s="369" t="s">
        <v>168</v>
      </c>
      <c r="J247" s="369" t="s">
        <v>169</v>
      </c>
      <c r="K247" s="368" t="s">
        <v>292</v>
      </c>
      <c r="L247" s="369" t="s">
        <v>166</v>
      </c>
      <c r="M247" s="369" t="s">
        <v>167</v>
      </c>
      <c r="N247" s="369" t="s">
        <v>168</v>
      </c>
      <c r="O247" s="370" t="s">
        <v>169</v>
      </c>
    </row>
    <row r="248" spans="1:15" s="934" customFormat="1" ht="8.25" customHeight="1">
      <c r="A248" s="928" t="s">
        <v>730</v>
      </c>
      <c r="B248" s="928"/>
      <c r="C248" s="929"/>
      <c r="D248" s="930"/>
      <c r="E248" s="931">
        <v>63223</v>
      </c>
      <c r="F248" s="932">
        <v>34043</v>
      </c>
      <c r="G248" s="932">
        <v>23540</v>
      </c>
      <c r="H248" s="932">
        <v>3249</v>
      </c>
      <c r="I248" s="932">
        <v>1572</v>
      </c>
      <c r="J248" s="933">
        <v>2785</v>
      </c>
      <c r="K248" s="932">
        <v>29180</v>
      </c>
      <c r="L248" s="932">
        <v>15731</v>
      </c>
      <c r="M248" s="932">
        <v>948</v>
      </c>
      <c r="N248" s="932">
        <v>7940</v>
      </c>
      <c r="O248" s="932">
        <v>3333</v>
      </c>
    </row>
    <row r="249" spans="1:15" s="934" customFormat="1" ht="8.25" customHeight="1">
      <c r="A249" s="928"/>
      <c r="B249" s="928" t="s">
        <v>622</v>
      </c>
      <c r="C249" s="929"/>
      <c r="D249" s="930"/>
      <c r="E249" s="931">
        <v>2</v>
      </c>
      <c r="F249" s="932">
        <v>1</v>
      </c>
      <c r="G249" s="932">
        <v>1</v>
      </c>
      <c r="H249" s="932">
        <v>0</v>
      </c>
      <c r="I249" s="932">
        <v>0</v>
      </c>
      <c r="J249" s="933">
        <v>0</v>
      </c>
      <c r="K249" s="932">
        <v>1</v>
      </c>
      <c r="L249" s="932">
        <v>1</v>
      </c>
      <c r="M249" s="932">
        <v>0</v>
      </c>
      <c r="N249" s="932">
        <v>0</v>
      </c>
      <c r="O249" s="932">
        <v>0</v>
      </c>
    </row>
    <row r="250" spans="1:15" s="934" customFormat="1" ht="8.25" customHeight="1">
      <c r="A250" s="928"/>
      <c r="B250" s="928" t="s">
        <v>623</v>
      </c>
      <c r="C250" s="929"/>
      <c r="D250" s="930"/>
      <c r="E250" s="931">
        <v>17</v>
      </c>
      <c r="F250" s="932">
        <v>11</v>
      </c>
      <c r="G250" s="932">
        <v>11</v>
      </c>
      <c r="H250" s="932">
        <v>0</v>
      </c>
      <c r="I250" s="932">
        <v>0</v>
      </c>
      <c r="J250" s="933">
        <v>0</v>
      </c>
      <c r="K250" s="932">
        <v>6</v>
      </c>
      <c r="L250" s="932">
        <v>6</v>
      </c>
      <c r="M250" s="932">
        <v>0</v>
      </c>
      <c r="N250" s="932">
        <v>0</v>
      </c>
      <c r="O250" s="932">
        <v>0</v>
      </c>
    </row>
    <row r="251" spans="1:15" s="934" customFormat="1" ht="8.25" customHeight="1">
      <c r="A251" s="928"/>
      <c r="B251" s="928" t="s">
        <v>624</v>
      </c>
      <c r="C251" s="929"/>
      <c r="D251" s="930"/>
      <c r="E251" s="931">
        <v>44</v>
      </c>
      <c r="F251" s="932">
        <v>25</v>
      </c>
      <c r="G251" s="932">
        <v>25</v>
      </c>
      <c r="H251" s="932">
        <v>0</v>
      </c>
      <c r="I251" s="932">
        <v>0</v>
      </c>
      <c r="J251" s="933">
        <v>0</v>
      </c>
      <c r="K251" s="932">
        <v>19</v>
      </c>
      <c r="L251" s="932">
        <v>19</v>
      </c>
      <c r="M251" s="932">
        <v>0</v>
      </c>
      <c r="N251" s="932">
        <v>0</v>
      </c>
      <c r="O251" s="932">
        <v>0</v>
      </c>
    </row>
    <row r="252" spans="1:15" s="934" customFormat="1" ht="8.25" customHeight="1">
      <c r="A252" s="928"/>
      <c r="B252" s="928" t="s">
        <v>625</v>
      </c>
      <c r="C252" s="929"/>
      <c r="D252" s="930"/>
      <c r="E252" s="931">
        <v>72</v>
      </c>
      <c r="F252" s="932">
        <v>38</v>
      </c>
      <c r="G252" s="932">
        <v>38</v>
      </c>
      <c r="H252" s="932">
        <v>0</v>
      </c>
      <c r="I252" s="932">
        <v>0</v>
      </c>
      <c r="J252" s="933">
        <v>0</v>
      </c>
      <c r="K252" s="932">
        <v>34</v>
      </c>
      <c r="L252" s="932">
        <v>34</v>
      </c>
      <c r="M252" s="932">
        <v>0</v>
      </c>
      <c r="N252" s="932">
        <v>0</v>
      </c>
      <c r="O252" s="932">
        <v>0</v>
      </c>
    </row>
    <row r="253" spans="1:15" s="934" customFormat="1" ht="8.25" customHeight="1">
      <c r="A253" s="928"/>
      <c r="B253" s="928" t="s">
        <v>626</v>
      </c>
      <c r="C253" s="929"/>
      <c r="D253" s="930"/>
      <c r="E253" s="931">
        <v>1244</v>
      </c>
      <c r="F253" s="932">
        <v>783</v>
      </c>
      <c r="G253" s="932">
        <v>783</v>
      </c>
      <c r="H253" s="932">
        <v>0</v>
      </c>
      <c r="I253" s="932">
        <v>0</v>
      </c>
      <c r="J253" s="933">
        <v>0</v>
      </c>
      <c r="K253" s="932">
        <v>461</v>
      </c>
      <c r="L253" s="932">
        <v>460</v>
      </c>
      <c r="M253" s="932">
        <v>0</v>
      </c>
      <c r="N253" s="932">
        <v>0</v>
      </c>
      <c r="O253" s="932">
        <v>1</v>
      </c>
    </row>
    <row r="254" spans="1:15" s="934" customFormat="1" ht="8.25" customHeight="1">
      <c r="A254" s="928"/>
      <c r="B254" s="928" t="s">
        <v>627</v>
      </c>
      <c r="C254" s="929"/>
      <c r="D254" s="930"/>
      <c r="E254" s="931">
        <v>2734</v>
      </c>
      <c r="F254" s="932">
        <v>1755</v>
      </c>
      <c r="G254" s="932">
        <v>1747</v>
      </c>
      <c r="H254" s="932">
        <v>7</v>
      </c>
      <c r="I254" s="932">
        <v>1</v>
      </c>
      <c r="J254" s="933">
        <v>0</v>
      </c>
      <c r="K254" s="932">
        <v>979</v>
      </c>
      <c r="L254" s="932">
        <v>977</v>
      </c>
      <c r="M254" s="932">
        <v>2</v>
      </c>
      <c r="N254" s="932">
        <v>0</v>
      </c>
      <c r="O254" s="932">
        <v>0</v>
      </c>
    </row>
    <row r="255" spans="1:15" s="934" customFormat="1" ht="8.25" customHeight="1">
      <c r="A255" s="928"/>
      <c r="B255" s="928" t="s">
        <v>628</v>
      </c>
      <c r="C255" s="929"/>
      <c r="D255" s="930"/>
      <c r="E255" s="931">
        <v>3078</v>
      </c>
      <c r="F255" s="932">
        <v>1911</v>
      </c>
      <c r="G255" s="932">
        <v>1904</v>
      </c>
      <c r="H255" s="932">
        <v>6</v>
      </c>
      <c r="I255" s="932">
        <v>0</v>
      </c>
      <c r="J255" s="933">
        <v>1</v>
      </c>
      <c r="K255" s="932">
        <v>1167</v>
      </c>
      <c r="L255" s="932">
        <v>1166</v>
      </c>
      <c r="M255" s="932">
        <v>1</v>
      </c>
      <c r="N255" s="932">
        <v>0</v>
      </c>
      <c r="O255" s="932">
        <v>0</v>
      </c>
    </row>
    <row r="256" spans="1:15" s="934" customFormat="1" ht="8.25" customHeight="1">
      <c r="A256" s="928"/>
      <c r="B256" s="928" t="s">
        <v>629</v>
      </c>
      <c r="C256" s="929"/>
      <c r="D256" s="930"/>
      <c r="E256" s="931">
        <v>3195</v>
      </c>
      <c r="F256" s="932">
        <v>1978</v>
      </c>
      <c r="G256" s="932">
        <v>1971</v>
      </c>
      <c r="H256" s="932">
        <v>5</v>
      </c>
      <c r="I256" s="932">
        <v>0</v>
      </c>
      <c r="J256" s="933">
        <v>2</v>
      </c>
      <c r="K256" s="932">
        <v>1217</v>
      </c>
      <c r="L256" s="932">
        <v>1214</v>
      </c>
      <c r="M256" s="932">
        <v>2</v>
      </c>
      <c r="N256" s="932">
        <v>0</v>
      </c>
      <c r="O256" s="932">
        <v>1</v>
      </c>
    </row>
    <row r="257" spans="1:15" s="934" customFormat="1" ht="8.25" customHeight="1">
      <c r="A257" s="928"/>
      <c r="B257" s="928" t="s">
        <v>630</v>
      </c>
      <c r="C257" s="929"/>
      <c r="D257" s="930"/>
      <c r="E257" s="931">
        <v>2872</v>
      </c>
      <c r="F257" s="932">
        <v>1791</v>
      </c>
      <c r="G257" s="932">
        <v>1786</v>
      </c>
      <c r="H257" s="932">
        <v>5</v>
      </c>
      <c r="I257" s="932">
        <v>0</v>
      </c>
      <c r="J257" s="933">
        <v>0</v>
      </c>
      <c r="K257" s="932">
        <v>1081</v>
      </c>
      <c r="L257" s="932">
        <v>1078</v>
      </c>
      <c r="M257" s="932">
        <v>1</v>
      </c>
      <c r="N257" s="932">
        <v>0</v>
      </c>
      <c r="O257" s="932">
        <v>2</v>
      </c>
    </row>
    <row r="258" spans="1:15" s="934" customFormat="1" ht="8.25" customHeight="1">
      <c r="A258" s="928"/>
      <c r="B258" s="928" t="s">
        <v>631</v>
      </c>
      <c r="C258" s="929"/>
      <c r="D258" s="930"/>
      <c r="E258" s="931">
        <v>2401</v>
      </c>
      <c r="F258" s="932">
        <v>1445</v>
      </c>
      <c r="G258" s="932">
        <v>1440</v>
      </c>
      <c r="H258" s="932">
        <v>5</v>
      </c>
      <c r="I258" s="932">
        <v>0</v>
      </c>
      <c r="J258" s="933">
        <v>0</v>
      </c>
      <c r="K258" s="932">
        <v>956</v>
      </c>
      <c r="L258" s="932">
        <v>950</v>
      </c>
      <c r="M258" s="932">
        <v>3</v>
      </c>
      <c r="N258" s="932">
        <v>0</v>
      </c>
      <c r="O258" s="932">
        <v>3</v>
      </c>
    </row>
    <row r="259" spans="1:15" s="934" customFormat="1" ht="8.25" customHeight="1">
      <c r="A259" s="928"/>
      <c r="B259" s="928" t="s">
        <v>632</v>
      </c>
      <c r="C259" s="929"/>
      <c r="D259" s="930"/>
      <c r="E259" s="931">
        <v>1920</v>
      </c>
      <c r="F259" s="932">
        <v>1123</v>
      </c>
      <c r="G259" s="932">
        <v>1118</v>
      </c>
      <c r="H259" s="932">
        <v>4</v>
      </c>
      <c r="I259" s="932">
        <v>0</v>
      </c>
      <c r="J259" s="933">
        <v>1</v>
      </c>
      <c r="K259" s="932">
        <v>797</v>
      </c>
      <c r="L259" s="932">
        <v>793</v>
      </c>
      <c r="M259" s="932">
        <v>2</v>
      </c>
      <c r="N259" s="932">
        <v>1</v>
      </c>
      <c r="O259" s="932">
        <v>1</v>
      </c>
    </row>
    <row r="260" spans="1:15" s="934" customFormat="1" ht="8.25" customHeight="1">
      <c r="A260" s="928"/>
      <c r="B260" s="928" t="s">
        <v>633</v>
      </c>
      <c r="C260" s="929"/>
      <c r="D260" s="930"/>
      <c r="E260" s="931">
        <v>1636</v>
      </c>
      <c r="F260" s="932">
        <v>977</v>
      </c>
      <c r="G260" s="932">
        <v>962</v>
      </c>
      <c r="H260" s="932">
        <v>7</v>
      </c>
      <c r="I260" s="932">
        <v>0</v>
      </c>
      <c r="J260" s="933">
        <v>8</v>
      </c>
      <c r="K260" s="932">
        <v>659</v>
      </c>
      <c r="L260" s="932">
        <v>646</v>
      </c>
      <c r="M260" s="932">
        <v>10</v>
      </c>
      <c r="N260" s="932">
        <v>0</v>
      </c>
      <c r="O260" s="932">
        <v>3</v>
      </c>
    </row>
    <row r="261" spans="1:15" s="934" customFormat="1" ht="8.25" customHeight="1">
      <c r="A261" s="928"/>
      <c r="B261" s="928" t="s">
        <v>634</v>
      </c>
      <c r="C261" s="929"/>
      <c r="D261" s="930"/>
      <c r="E261" s="931">
        <v>1554</v>
      </c>
      <c r="F261" s="932">
        <v>913</v>
      </c>
      <c r="G261" s="932">
        <v>895</v>
      </c>
      <c r="H261" s="932">
        <v>10</v>
      </c>
      <c r="I261" s="932">
        <v>0</v>
      </c>
      <c r="J261" s="933">
        <v>8</v>
      </c>
      <c r="K261" s="932">
        <v>641</v>
      </c>
      <c r="L261" s="932">
        <v>621</v>
      </c>
      <c r="M261" s="932">
        <v>13</v>
      </c>
      <c r="N261" s="932">
        <v>0</v>
      </c>
      <c r="O261" s="932">
        <v>7</v>
      </c>
    </row>
    <row r="262" spans="1:15" s="934" customFormat="1" ht="8.25" customHeight="1">
      <c r="A262" s="928"/>
      <c r="B262" s="928" t="s">
        <v>635</v>
      </c>
      <c r="C262" s="929"/>
      <c r="D262" s="930"/>
      <c r="E262" s="931">
        <v>1462</v>
      </c>
      <c r="F262" s="932">
        <v>850</v>
      </c>
      <c r="G262" s="932">
        <v>830</v>
      </c>
      <c r="H262" s="932">
        <v>11</v>
      </c>
      <c r="I262" s="932">
        <v>1</v>
      </c>
      <c r="J262" s="933">
        <v>8</v>
      </c>
      <c r="K262" s="932">
        <v>612</v>
      </c>
      <c r="L262" s="932">
        <v>593</v>
      </c>
      <c r="M262" s="932">
        <v>16</v>
      </c>
      <c r="N262" s="932">
        <v>0</v>
      </c>
      <c r="O262" s="932">
        <v>3</v>
      </c>
    </row>
    <row r="263" spans="1:15" s="934" customFormat="1" ht="8.25" customHeight="1">
      <c r="A263" s="928"/>
      <c r="B263" s="928" t="s">
        <v>636</v>
      </c>
      <c r="C263" s="929"/>
      <c r="D263" s="930"/>
      <c r="E263" s="931">
        <v>1367</v>
      </c>
      <c r="F263" s="932">
        <v>837</v>
      </c>
      <c r="G263" s="932">
        <v>818</v>
      </c>
      <c r="H263" s="932">
        <v>9</v>
      </c>
      <c r="I263" s="932">
        <v>0</v>
      </c>
      <c r="J263" s="933">
        <v>10</v>
      </c>
      <c r="K263" s="932">
        <v>530</v>
      </c>
      <c r="L263" s="932">
        <v>513</v>
      </c>
      <c r="M263" s="932">
        <v>9</v>
      </c>
      <c r="N263" s="932">
        <v>1</v>
      </c>
      <c r="O263" s="932">
        <v>7</v>
      </c>
    </row>
    <row r="264" spans="1:15" s="934" customFormat="1" ht="8.25" customHeight="1">
      <c r="A264" s="928"/>
      <c r="B264" s="928" t="s">
        <v>637</v>
      </c>
      <c r="C264" s="929"/>
      <c r="D264" s="930"/>
      <c r="E264" s="931">
        <v>1327</v>
      </c>
      <c r="F264" s="932">
        <v>785</v>
      </c>
      <c r="G264" s="932">
        <v>750</v>
      </c>
      <c r="H264" s="932">
        <v>15</v>
      </c>
      <c r="I264" s="932">
        <v>2</v>
      </c>
      <c r="J264" s="933">
        <v>17</v>
      </c>
      <c r="K264" s="932">
        <v>542</v>
      </c>
      <c r="L264" s="932">
        <v>515</v>
      </c>
      <c r="M264" s="932">
        <v>13</v>
      </c>
      <c r="N264" s="932">
        <v>2</v>
      </c>
      <c r="O264" s="932">
        <v>12</v>
      </c>
    </row>
    <row r="265" spans="1:15" s="934" customFormat="1" ht="8.25" customHeight="1">
      <c r="A265" s="928"/>
      <c r="B265" s="928" t="s">
        <v>638</v>
      </c>
      <c r="C265" s="929"/>
      <c r="D265" s="930"/>
      <c r="E265" s="931">
        <v>1190</v>
      </c>
      <c r="F265" s="932">
        <v>708</v>
      </c>
      <c r="G265" s="932">
        <v>677</v>
      </c>
      <c r="H265" s="932">
        <v>15</v>
      </c>
      <c r="I265" s="932">
        <v>1</v>
      </c>
      <c r="J265" s="933">
        <v>15</v>
      </c>
      <c r="K265" s="932">
        <v>482</v>
      </c>
      <c r="L265" s="932">
        <v>456</v>
      </c>
      <c r="M265" s="932">
        <v>13</v>
      </c>
      <c r="N265" s="932">
        <v>0</v>
      </c>
      <c r="O265" s="932">
        <v>13</v>
      </c>
    </row>
    <row r="266" spans="1:15" s="934" customFormat="1" ht="8.25" customHeight="1">
      <c r="A266" s="928"/>
      <c r="B266" s="928" t="s">
        <v>639</v>
      </c>
      <c r="C266" s="929"/>
      <c r="D266" s="930"/>
      <c r="E266" s="931">
        <v>1196</v>
      </c>
      <c r="F266" s="932">
        <v>709</v>
      </c>
      <c r="G266" s="932">
        <v>671</v>
      </c>
      <c r="H266" s="932">
        <v>14</v>
      </c>
      <c r="I266" s="932">
        <v>2</v>
      </c>
      <c r="J266" s="933">
        <v>22</v>
      </c>
      <c r="K266" s="932">
        <v>487</v>
      </c>
      <c r="L266" s="932">
        <v>466</v>
      </c>
      <c r="M266" s="932">
        <v>9</v>
      </c>
      <c r="N266" s="932">
        <v>1</v>
      </c>
      <c r="O266" s="932">
        <v>11</v>
      </c>
    </row>
    <row r="267" spans="1:15" s="934" customFormat="1" ht="8.25" customHeight="1">
      <c r="A267" s="928"/>
      <c r="B267" s="928" t="s">
        <v>640</v>
      </c>
      <c r="C267" s="929"/>
      <c r="D267" s="930"/>
      <c r="E267" s="931">
        <v>1171</v>
      </c>
      <c r="F267" s="932">
        <v>700</v>
      </c>
      <c r="G267" s="932">
        <v>621</v>
      </c>
      <c r="H267" s="932">
        <v>32</v>
      </c>
      <c r="I267" s="932">
        <v>1</v>
      </c>
      <c r="J267" s="933">
        <v>46</v>
      </c>
      <c r="K267" s="932">
        <v>471</v>
      </c>
      <c r="L267" s="932">
        <v>438</v>
      </c>
      <c r="M267" s="932">
        <v>12</v>
      </c>
      <c r="N267" s="932">
        <v>2</v>
      </c>
      <c r="O267" s="932">
        <v>19</v>
      </c>
    </row>
    <row r="268" spans="1:15" s="934" customFormat="1" ht="8.25" customHeight="1">
      <c r="A268" s="928"/>
      <c r="B268" s="928" t="s">
        <v>641</v>
      </c>
      <c r="C268" s="929"/>
      <c r="D268" s="930"/>
      <c r="E268" s="931">
        <v>1029</v>
      </c>
      <c r="F268" s="932">
        <v>618</v>
      </c>
      <c r="G268" s="932">
        <v>558</v>
      </c>
      <c r="H268" s="932">
        <v>28</v>
      </c>
      <c r="I268" s="932">
        <v>0</v>
      </c>
      <c r="J268" s="933">
        <v>32</v>
      </c>
      <c r="K268" s="932">
        <v>411</v>
      </c>
      <c r="L268" s="932">
        <v>377</v>
      </c>
      <c r="M268" s="932">
        <v>11</v>
      </c>
      <c r="N268" s="932">
        <v>0</v>
      </c>
      <c r="O268" s="932">
        <v>23</v>
      </c>
    </row>
    <row r="269" spans="1:15" s="934" customFormat="1" ht="8.25" customHeight="1">
      <c r="A269" s="928"/>
      <c r="B269" s="928" t="s">
        <v>642</v>
      </c>
      <c r="C269" s="929"/>
      <c r="D269" s="930"/>
      <c r="E269" s="931">
        <v>951</v>
      </c>
      <c r="F269" s="932">
        <v>613</v>
      </c>
      <c r="G269" s="932">
        <v>552</v>
      </c>
      <c r="H269" s="932">
        <v>25</v>
      </c>
      <c r="I269" s="932">
        <v>1</v>
      </c>
      <c r="J269" s="933">
        <v>35</v>
      </c>
      <c r="K269" s="932">
        <v>338</v>
      </c>
      <c r="L269" s="932">
        <v>307</v>
      </c>
      <c r="M269" s="932">
        <v>14</v>
      </c>
      <c r="N269" s="932">
        <v>0</v>
      </c>
      <c r="O269" s="932">
        <v>17</v>
      </c>
    </row>
    <row r="270" spans="1:15" s="934" customFormat="1" ht="8.25" customHeight="1">
      <c r="A270" s="928"/>
      <c r="B270" s="928" t="s">
        <v>643</v>
      </c>
      <c r="C270" s="929"/>
      <c r="D270" s="930"/>
      <c r="E270" s="931">
        <v>940</v>
      </c>
      <c r="F270" s="932">
        <v>604</v>
      </c>
      <c r="G270" s="932">
        <v>388</v>
      </c>
      <c r="H270" s="932">
        <v>26</v>
      </c>
      <c r="I270" s="932">
        <v>2</v>
      </c>
      <c r="J270" s="933">
        <v>47</v>
      </c>
      <c r="K270" s="932">
        <v>336</v>
      </c>
      <c r="L270" s="932">
        <v>253</v>
      </c>
      <c r="M270" s="932">
        <v>18</v>
      </c>
      <c r="N270" s="932">
        <v>1</v>
      </c>
      <c r="O270" s="932">
        <v>22</v>
      </c>
    </row>
    <row r="271" spans="1:15" s="934" customFormat="1" ht="8.25" customHeight="1">
      <c r="A271" s="928"/>
      <c r="B271" s="928" t="s">
        <v>644</v>
      </c>
      <c r="C271" s="929"/>
      <c r="D271" s="930"/>
      <c r="E271" s="931">
        <v>830</v>
      </c>
      <c r="F271" s="932">
        <v>532</v>
      </c>
      <c r="G271" s="932">
        <v>365</v>
      </c>
      <c r="H271" s="932">
        <v>36</v>
      </c>
      <c r="I271" s="932">
        <v>0</v>
      </c>
      <c r="J271" s="933">
        <v>33</v>
      </c>
      <c r="K271" s="932">
        <v>298</v>
      </c>
      <c r="L271" s="932">
        <v>231</v>
      </c>
      <c r="M271" s="932">
        <v>11</v>
      </c>
      <c r="N271" s="932">
        <v>2</v>
      </c>
      <c r="O271" s="932">
        <v>24</v>
      </c>
    </row>
    <row r="272" spans="1:15" s="934" customFormat="1" ht="8.25" customHeight="1">
      <c r="A272" s="928"/>
      <c r="B272" s="928" t="s">
        <v>645</v>
      </c>
      <c r="C272" s="929"/>
      <c r="D272" s="930"/>
      <c r="E272" s="931">
        <v>772</v>
      </c>
      <c r="F272" s="932">
        <v>500</v>
      </c>
      <c r="G272" s="932">
        <v>292</v>
      </c>
      <c r="H272" s="932">
        <v>47</v>
      </c>
      <c r="I272" s="932">
        <v>3</v>
      </c>
      <c r="J272" s="933">
        <v>53</v>
      </c>
      <c r="K272" s="932">
        <v>272</v>
      </c>
      <c r="L272" s="932">
        <v>196</v>
      </c>
      <c r="M272" s="932">
        <v>4</v>
      </c>
      <c r="N272" s="932">
        <v>3</v>
      </c>
      <c r="O272" s="932">
        <v>26</v>
      </c>
    </row>
    <row r="273" spans="1:15" s="934" customFormat="1" ht="8.25" customHeight="1">
      <c r="A273" s="928"/>
      <c r="B273" s="928" t="s">
        <v>646</v>
      </c>
      <c r="C273" s="929"/>
      <c r="D273" s="930"/>
      <c r="E273" s="931">
        <v>723</v>
      </c>
      <c r="F273" s="932">
        <v>457</v>
      </c>
      <c r="G273" s="932">
        <v>271</v>
      </c>
      <c r="H273" s="932">
        <v>42</v>
      </c>
      <c r="I273" s="932">
        <v>2</v>
      </c>
      <c r="J273" s="933">
        <v>44</v>
      </c>
      <c r="K273" s="932">
        <v>266</v>
      </c>
      <c r="L273" s="932">
        <v>200</v>
      </c>
      <c r="M273" s="932">
        <v>13</v>
      </c>
      <c r="N273" s="932">
        <v>2</v>
      </c>
      <c r="O273" s="932">
        <v>16</v>
      </c>
    </row>
    <row r="274" spans="1:15" s="934" customFormat="1" ht="8.25" customHeight="1">
      <c r="A274" s="928"/>
      <c r="B274" s="928" t="s">
        <v>647</v>
      </c>
      <c r="C274" s="929"/>
      <c r="D274" s="930"/>
      <c r="E274" s="931">
        <v>573</v>
      </c>
      <c r="F274" s="932">
        <v>395</v>
      </c>
      <c r="G274" s="932">
        <v>226</v>
      </c>
      <c r="H274" s="932">
        <v>46</v>
      </c>
      <c r="I274" s="932">
        <v>4</v>
      </c>
      <c r="J274" s="933">
        <v>47</v>
      </c>
      <c r="K274" s="932">
        <v>178</v>
      </c>
      <c r="L274" s="932">
        <v>126</v>
      </c>
      <c r="M274" s="932">
        <v>6</v>
      </c>
      <c r="N274" s="932">
        <v>1</v>
      </c>
      <c r="O274" s="932">
        <v>17</v>
      </c>
    </row>
    <row r="275" spans="1:15" s="934" customFormat="1" ht="8.25" customHeight="1">
      <c r="A275" s="928"/>
      <c r="B275" s="928" t="s">
        <v>648</v>
      </c>
      <c r="C275" s="929"/>
      <c r="D275" s="930"/>
      <c r="E275" s="931">
        <v>647</v>
      </c>
      <c r="F275" s="932">
        <v>426</v>
      </c>
      <c r="G275" s="932">
        <v>256</v>
      </c>
      <c r="H275" s="932">
        <v>61</v>
      </c>
      <c r="I275" s="932">
        <v>1</v>
      </c>
      <c r="J275" s="933">
        <v>44</v>
      </c>
      <c r="K275" s="932">
        <v>221</v>
      </c>
      <c r="L275" s="932">
        <v>152</v>
      </c>
      <c r="M275" s="932">
        <v>7</v>
      </c>
      <c r="N275" s="932">
        <v>5</v>
      </c>
      <c r="O275" s="932">
        <v>23</v>
      </c>
    </row>
    <row r="276" spans="1:15" s="934" customFormat="1" ht="8.25" customHeight="1">
      <c r="A276" s="928"/>
      <c r="B276" s="928" t="s">
        <v>649</v>
      </c>
      <c r="C276" s="929"/>
      <c r="D276" s="930"/>
      <c r="E276" s="931">
        <v>662</v>
      </c>
      <c r="F276" s="932">
        <v>431</v>
      </c>
      <c r="G276" s="932">
        <v>227</v>
      </c>
      <c r="H276" s="932">
        <v>69</v>
      </c>
      <c r="I276" s="932">
        <v>2</v>
      </c>
      <c r="J276" s="933">
        <v>48</v>
      </c>
      <c r="K276" s="932">
        <v>231</v>
      </c>
      <c r="L276" s="932">
        <v>158</v>
      </c>
      <c r="M276" s="932">
        <v>11</v>
      </c>
      <c r="N276" s="932">
        <v>2</v>
      </c>
      <c r="O276" s="932">
        <v>26</v>
      </c>
    </row>
    <row r="277" spans="1:15" s="934" customFormat="1" ht="8.25" customHeight="1">
      <c r="A277" s="928"/>
      <c r="B277" s="928" t="s">
        <v>650</v>
      </c>
      <c r="C277" s="929"/>
      <c r="D277" s="930"/>
      <c r="E277" s="931">
        <v>623</v>
      </c>
      <c r="F277" s="932">
        <v>423</v>
      </c>
      <c r="G277" s="932">
        <v>230</v>
      </c>
      <c r="H277" s="932">
        <v>72</v>
      </c>
      <c r="I277" s="932">
        <v>2</v>
      </c>
      <c r="J277" s="933">
        <v>49</v>
      </c>
      <c r="K277" s="932">
        <v>200</v>
      </c>
      <c r="L277" s="932">
        <v>131</v>
      </c>
      <c r="M277" s="932">
        <v>4</v>
      </c>
      <c r="N277" s="932">
        <v>0</v>
      </c>
      <c r="O277" s="932">
        <v>32</v>
      </c>
    </row>
    <row r="278" spans="1:15" s="934" customFormat="1" ht="8.25" customHeight="1">
      <c r="A278" s="928"/>
      <c r="B278" s="928" t="s">
        <v>651</v>
      </c>
      <c r="C278" s="929"/>
      <c r="D278" s="930"/>
      <c r="E278" s="931">
        <v>620</v>
      </c>
      <c r="F278" s="932">
        <v>423</v>
      </c>
      <c r="G278" s="932">
        <v>187</v>
      </c>
      <c r="H278" s="932">
        <v>100</v>
      </c>
      <c r="I278" s="932">
        <v>1</v>
      </c>
      <c r="J278" s="933">
        <v>51</v>
      </c>
      <c r="K278" s="932">
        <v>197</v>
      </c>
      <c r="L278" s="932">
        <v>120</v>
      </c>
      <c r="M278" s="932">
        <v>6</v>
      </c>
      <c r="N278" s="932">
        <v>4</v>
      </c>
      <c r="O278" s="932">
        <v>33</v>
      </c>
    </row>
    <row r="279" spans="1:15" s="934" customFormat="1" ht="8.25" customHeight="1">
      <c r="A279" s="928"/>
      <c r="B279" s="928" t="s">
        <v>652</v>
      </c>
      <c r="C279" s="929"/>
      <c r="D279" s="930"/>
      <c r="E279" s="931">
        <v>551</v>
      </c>
      <c r="F279" s="932">
        <v>377</v>
      </c>
      <c r="G279" s="932">
        <v>165</v>
      </c>
      <c r="H279" s="932">
        <v>85</v>
      </c>
      <c r="I279" s="932">
        <v>3</v>
      </c>
      <c r="J279" s="933">
        <v>45</v>
      </c>
      <c r="K279" s="932">
        <v>174</v>
      </c>
      <c r="L279" s="932">
        <v>113</v>
      </c>
      <c r="M279" s="932">
        <v>8</v>
      </c>
      <c r="N279" s="932">
        <v>1</v>
      </c>
      <c r="O279" s="932">
        <v>24</v>
      </c>
    </row>
    <row r="280" spans="1:15" s="934" customFormat="1" ht="8.25" customHeight="1">
      <c r="A280" s="928"/>
      <c r="B280" s="928" t="s">
        <v>653</v>
      </c>
      <c r="C280" s="929"/>
      <c r="D280" s="930"/>
      <c r="E280" s="931">
        <v>605</v>
      </c>
      <c r="F280" s="932">
        <v>427</v>
      </c>
      <c r="G280" s="932">
        <v>170</v>
      </c>
      <c r="H280" s="932">
        <v>119</v>
      </c>
      <c r="I280" s="932">
        <v>1</v>
      </c>
      <c r="J280" s="933">
        <v>54</v>
      </c>
      <c r="K280" s="932">
        <v>178</v>
      </c>
      <c r="L280" s="932">
        <v>103</v>
      </c>
      <c r="M280" s="932">
        <v>10</v>
      </c>
      <c r="N280" s="932">
        <v>5</v>
      </c>
      <c r="O280" s="932">
        <v>36</v>
      </c>
    </row>
    <row r="281" spans="1:15" s="934" customFormat="1" ht="8.25" customHeight="1">
      <c r="A281" s="928"/>
      <c r="B281" s="928" t="s">
        <v>654</v>
      </c>
      <c r="C281" s="929"/>
      <c r="D281" s="930"/>
      <c r="E281" s="931">
        <v>576</v>
      </c>
      <c r="F281" s="932">
        <v>387</v>
      </c>
      <c r="G281" s="932">
        <v>145</v>
      </c>
      <c r="H281" s="932">
        <v>120</v>
      </c>
      <c r="I281" s="932">
        <v>2</v>
      </c>
      <c r="J281" s="933">
        <v>45</v>
      </c>
      <c r="K281" s="932">
        <v>189</v>
      </c>
      <c r="L281" s="932">
        <v>94</v>
      </c>
      <c r="M281" s="932">
        <v>14</v>
      </c>
      <c r="N281" s="932">
        <v>4</v>
      </c>
      <c r="O281" s="932">
        <v>49</v>
      </c>
    </row>
    <row r="282" spans="1:15" s="934" customFormat="1" ht="8.25" customHeight="1">
      <c r="A282" s="928"/>
      <c r="B282" s="928" t="s">
        <v>655</v>
      </c>
      <c r="C282" s="929"/>
      <c r="D282" s="930"/>
      <c r="E282" s="931">
        <v>557</v>
      </c>
      <c r="F282" s="932">
        <v>393</v>
      </c>
      <c r="G282" s="932">
        <v>140</v>
      </c>
      <c r="H282" s="932">
        <v>138</v>
      </c>
      <c r="I282" s="932">
        <v>1</v>
      </c>
      <c r="J282" s="933">
        <v>60</v>
      </c>
      <c r="K282" s="932">
        <v>164</v>
      </c>
      <c r="L282" s="932">
        <v>66</v>
      </c>
      <c r="M282" s="932">
        <v>16</v>
      </c>
      <c r="N282" s="932">
        <v>9</v>
      </c>
      <c r="O282" s="932">
        <v>45</v>
      </c>
    </row>
    <row r="283" spans="1:15" s="934" customFormat="1" ht="8.25" customHeight="1">
      <c r="A283" s="928"/>
      <c r="B283" s="928" t="s">
        <v>656</v>
      </c>
      <c r="C283" s="929"/>
      <c r="D283" s="930"/>
      <c r="E283" s="931">
        <v>544</v>
      </c>
      <c r="F283" s="932">
        <v>375</v>
      </c>
      <c r="G283" s="932">
        <v>169</v>
      </c>
      <c r="H283" s="932">
        <v>113</v>
      </c>
      <c r="I283" s="932">
        <v>5</v>
      </c>
      <c r="J283" s="933">
        <v>44</v>
      </c>
      <c r="K283" s="932">
        <v>169</v>
      </c>
      <c r="L283" s="932">
        <v>73</v>
      </c>
      <c r="M283" s="932">
        <v>17</v>
      </c>
      <c r="N283" s="932">
        <v>7</v>
      </c>
      <c r="O283" s="932">
        <v>49</v>
      </c>
    </row>
    <row r="284" spans="1:15" s="934" customFormat="1" ht="8.25" customHeight="1">
      <c r="A284" s="928"/>
      <c r="B284" s="928" t="s">
        <v>657</v>
      </c>
      <c r="C284" s="929"/>
      <c r="D284" s="930"/>
      <c r="E284" s="931">
        <v>584</v>
      </c>
      <c r="F284" s="932">
        <v>392</v>
      </c>
      <c r="G284" s="932">
        <v>148</v>
      </c>
      <c r="H284" s="932">
        <v>128</v>
      </c>
      <c r="I284" s="932">
        <v>5</v>
      </c>
      <c r="J284" s="933">
        <v>59</v>
      </c>
      <c r="K284" s="932">
        <v>192</v>
      </c>
      <c r="L284" s="932">
        <v>78</v>
      </c>
      <c r="M284" s="932">
        <v>29</v>
      </c>
      <c r="N284" s="932">
        <v>11</v>
      </c>
      <c r="O284" s="932">
        <v>57</v>
      </c>
    </row>
    <row r="285" spans="1:15" s="934" customFormat="1" ht="8.25" customHeight="1">
      <c r="A285" s="928"/>
      <c r="B285" s="928" t="s">
        <v>658</v>
      </c>
      <c r="C285" s="929"/>
      <c r="D285" s="930"/>
      <c r="E285" s="931">
        <v>609</v>
      </c>
      <c r="F285" s="932">
        <v>410</v>
      </c>
      <c r="G285" s="932">
        <v>142</v>
      </c>
      <c r="H285" s="932">
        <v>136</v>
      </c>
      <c r="I285" s="932">
        <v>3</v>
      </c>
      <c r="J285" s="933">
        <v>63</v>
      </c>
      <c r="K285" s="932">
        <v>199</v>
      </c>
      <c r="L285" s="932">
        <v>69</v>
      </c>
      <c r="M285" s="932">
        <v>17</v>
      </c>
      <c r="N285" s="932">
        <v>14</v>
      </c>
      <c r="O285" s="932">
        <v>82</v>
      </c>
    </row>
    <row r="286" spans="1:15" s="934" customFormat="1" ht="8.25" customHeight="1">
      <c r="A286" s="928"/>
      <c r="B286" s="928" t="s">
        <v>659</v>
      </c>
      <c r="C286" s="929"/>
      <c r="D286" s="930"/>
      <c r="E286" s="931">
        <v>670</v>
      </c>
      <c r="F286" s="932">
        <v>461</v>
      </c>
      <c r="G286" s="932">
        <v>156</v>
      </c>
      <c r="H286" s="932">
        <v>160</v>
      </c>
      <c r="I286" s="932">
        <v>5</v>
      </c>
      <c r="J286" s="933">
        <v>70</v>
      </c>
      <c r="K286" s="932">
        <v>209</v>
      </c>
      <c r="L286" s="932">
        <v>77</v>
      </c>
      <c r="M286" s="932">
        <v>30</v>
      </c>
      <c r="N286" s="932">
        <v>15</v>
      </c>
      <c r="O286" s="932">
        <v>68</v>
      </c>
    </row>
    <row r="287" spans="1:15" s="934" customFormat="1" ht="8.25" customHeight="1">
      <c r="A287" s="928"/>
      <c r="B287" s="928" t="s">
        <v>660</v>
      </c>
      <c r="C287" s="929"/>
      <c r="D287" s="930"/>
      <c r="E287" s="931">
        <v>638</v>
      </c>
      <c r="F287" s="932">
        <v>424</v>
      </c>
      <c r="G287" s="932">
        <v>124</v>
      </c>
      <c r="H287" s="932">
        <v>153</v>
      </c>
      <c r="I287" s="932">
        <v>10</v>
      </c>
      <c r="J287" s="933">
        <v>64</v>
      </c>
      <c r="K287" s="932">
        <v>214</v>
      </c>
      <c r="L287" s="932">
        <v>59</v>
      </c>
      <c r="M287" s="932">
        <v>23</v>
      </c>
      <c r="N287" s="932">
        <v>23</v>
      </c>
      <c r="O287" s="932">
        <v>81</v>
      </c>
    </row>
    <row r="288" spans="1:15" s="934" customFormat="1" ht="8.25" customHeight="1">
      <c r="A288" s="928"/>
      <c r="B288" s="928" t="s">
        <v>661</v>
      </c>
      <c r="C288" s="929"/>
      <c r="D288" s="930"/>
      <c r="E288" s="931">
        <v>647</v>
      </c>
      <c r="F288" s="932">
        <v>412</v>
      </c>
      <c r="G288" s="932">
        <v>145</v>
      </c>
      <c r="H288" s="932">
        <v>120</v>
      </c>
      <c r="I288" s="932">
        <v>7</v>
      </c>
      <c r="J288" s="933">
        <v>80</v>
      </c>
      <c r="K288" s="932">
        <v>235</v>
      </c>
      <c r="L288" s="932">
        <v>63</v>
      </c>
      <c r="M288" s="932">
        <v>33</v>
      </c>
      <c r="N288" s="932">
        <v>17</v>
      </c>
      <c r="O288" s="932">
        <v>90</v>
      </c>
    </row>
    <row r="289" spans="1:15" s="934" customFormat="1" ht="8.25" customHeight="1">
      <c r="A289" s="928"/>
      <c r="B289" s="928" t="s">
        <v>662</v>
      </c>
      <c r="C289" s="929"/>
      <c r="D289" s="930"/>
      <c r="E289" s="931">
        <v>789</v>
      </c>
      <c r="F289" s="932">
        <v>500</v>
      </c>
      <c r="G289" s="932">
        <v>172</v>
      </c>
      <c r="H289" s="932">
        <v>149</v>
      </c>
      <c r="I289" s="932">
        <v>10</v>
      </c>
      <c r="J289" s="933">
        <v>87</v>
      </c>
      <c r="K289" s="932">
        <v>289</v>
      </c>
      <c r="L289" s="932">
        <v>71</v>
      </c>
      <c r="M289" s="932">
        <v>32</v>
      </c>
      <c r="N289" s="932">
        <v>35</v>
      </c>
      <c r="O289" s="932">
        <v>119</v>
      </c>
    </row>
    <row r="290" spans="1:15" s="934" customFormat="1" ht="8.25" customHeight="1">
      <c r="A290" s="928"/>
      <c r="B290" s="928" t="s">
        <v>663</v>
      </c>
      <c r="C290" s="929"/>
      <c r="D290" s="930"/>
      <c r="E290" s="931">
        <v>922</v>
      </c>
      <c r="F290" s="932">
        <v>588</v>
      </c>
      <c r="G290" s="932">
        <v>196</v>
      </c>
      <c r="H290" s="932">
        <v>155</v>
      </c>
      <c r="I290" s="932">
        <v>18</v>
      </c>
      <c r="J290" s="933">
        <v>115</v>
      </c>
      <c r="K290" s="932">
        <v>334</v>
      </c>
      <c r="L290" s="932">
        <v>74</v>
      </c>
      <c r="M290" s="932">
        <v>36</v>
      </c>
      <c r="N290" s="932">
        <v>57</v>
      </c>
      <c r="O290" s="932">
        <v>124</v>
      </c>
    </row>
    <row r="291" spans="1:15" s="934" customFormat="1" ht="8.25" customHeight="1">
      <c r="A291" s="928"/>
      <c r="B291" s="928" t="s">
        <v>664</v>
      </c>
      <c r="C291" s="929"/>
      <c r="D291" s="930"/>
      <c r="E291" s="931">
        <v>946</v>
      </c>
      <c r="F291" s="932">
        <v>551</v>
      </c>
      <c r="G291" s="932">
        <v>168</v>
      </c>
      <c r="H291" s="932">
        <v>174</v>
      </c>
      <c r="I291" s="932">
        <v>13</v>
      </c>
      <c r="J291" s="933">
        <v>110</v>
      </c>
      <c r="K291" s="932">
        <v>395</v>
      </c>
      <c r="L291" s="932">
        <v>96</v>
      </c>
      <c r="M291" s="932">
        <v>44</v>
      </c>
      <c r="N291" s="932">
        <v>74</v>
      </c>
      <c r="O291" s="932">
        <v>146</v>
      </c>
    </row>
    <row r="292" spans="1:15" s="934" customFormat="1" ht="8.25" customHeight="1">
      <c r="A292" s="928"/>
      <c r="B292" s="928" t="s">
        <v>665</v>
      </c>
      <c r="C292" s="929"/>
      <c r="D292" s="930"/>
      <c r="E292" s="931">
        <v>942</v>
      </c>
      <c r="F292" s="932">
        <v>550</v>
      </c>
      <c r="G292" s="932">
        <v>163</v>
      </c>
      <c r="H292" s="932">
        <v>140</v>
      </c>
      <c r="I292" s="932">
        <v>19</v>
      </c>
      <c r="J292" s="933">
        <v>127</v>
      </c>
      <c r="K292" s="932">
        <v>392</v>
      </c>
      <c r="L292" s="932">
        <v>83</v>
      </c>
      <c r="M292" s="932">
        <v>29</v>
      </c>
      <c r="N292" s="932">
        <v>71</v>
      </c>
      <c r="O292" s="932">
        <v>173</v>
      </c>
    </row>
    <row r="293" spans="1:15" s="934" customFormat="1" ht="8.25" customHeight="1">
      <c r="A293" s="928"/>
      <c r="B293" s="928" t="s">
        <v>666</v>
      </c>
      <c r="C293" s="929"/>
      <c r="D293" s="930"/>
      <c r="E293" s="931">
        <v>928</v>
      </c>
      <c r="F293" s="932">
        <v>494</v>
      </c>
      <c r="G293" s="932">
        <v>134</v>
      </c>
      <c r="H293" s="932">
        <v>133</v>
      </c>
      <c r="I293" s="932">
        <v>21</v>
      </c>
      <c r="J293" s="933">
        <v>127</v>
      </c>
      <c r="K293" s="932">
        <v>434</v>
      </c>
      <c r="L293" s="932">
        <v>105</v>
      </c>
      <c r="M293" s="932">
        <v>25</v>
      </c>
      <c r="N293" s="932">
        <v>104</v>
      </c>
      <c r="O293" s="932">
        <v>167</v>
      </c>
    </row>
    <row r="294" spans="1:15" s="934" customFormat="1" ht="8.25" customHeight="1">
      <c r="A294" s="928"/>
      <c r="B294" s="928" t="s">
        <v>667</v>
      </c>
      <c r="C294" s="929"/>
      <c r="D294" s="930"/>
      <c r="E294" s="931">
        <v>515</v>
      </c>
      <c r="F294" s="932">
        <v>245</v>
      </c>
      <c r="G294" s="932">
        <v>69</v>
      </c>
      <c r="H294" s="932">
        <v>50</v>
      </c>
      <c r="I294" s="932">
        <v>13</v>
      </c>
      <c r="J294" s="933">
        <v>75</v>
      </c>
      <c r="K294" s="932">
        <v>270</v>
      </c>
      <c r="L294" s="932">
        <v>63</v>
      </c>
      <c r="M294" s="932">
        <v>15</v>
      </c>
      <c r="N294" s="932">
        <v>78</v>
      </c>
      <c r="O294" s="932">
        <v>103</v>
      </c>
    </row>
    <row r="295" spans="1:15" s="934" customFormat="1" ht="8.25" customHeight="1">
      <c r="A295" s="928"/>
      <c r="B295" s="928" t="s">
        <v>668</v>
      </c>
      <c r="C295" s="929"/>
      <c r="D295" s="930"/>
      <c r="E295" s="931">
        <v>484</v>
      </c>
      <c r="F295" s="932">
        <v>243</v>
      </c>
      <c r="G295" s="932">
        <v>61</v>
      </c>
      <c r="H295" s="932">
        <v>50</v>
      </c>
      <c r="I295" s="932">
        <v>24</v>
      </c>
      <c r="J295" s="933">
        <v>71</v>
      </c>
      <c r="K295" s="932">
        <v>241</v>
      </c>
      <c r="L295" s="932">
        <v>55</v>
      </c>
      <c r="M295" s="932">
        <v>13</v>
      </c>
      <c r="N295" s="932">
        <v>79</v>
      </c>
      <c r="O295" s="932">
        <v>74</v>
      </c>
    </row>
    <row r="296" spans="1:15" s="934" customFormat="1" ht="8.25" customHeight="1">
      <c r="A296" s="928"/>
      <c r="B296" s="928" t="s">
        <v>669</v>
      </c>
      <c r="C296" s="929"/>
      <c r="D296" s="930"/>
      <c r="E296" s="931">
        <v>612</v>
      </c>
      <c r="F296" s="932">
        <v>287</v>
      </c>
      <c r="G296" s="932">
        <v>66</v>
      </c>
      <c r="H296" s="932">
        <v>46</v>
      </c>
      <c r="I296" s="932">
        <v>29</v>
      </c>
      <c r="J296" s="933">
        <v>88</v>
      </c>
      <c r="K296" s="932">
        <v>325</v>
      </c>
      <c r="L296" s="932">
        <v>60</v>
      </c>
      <c r="M296" s="932">
        <v>21</v>
      </c>
      <c r="N296" s="932">
        <v>122</v>
      </c>
      <c r="O296" s="932">
        <v>104</v>
      </c>
    </row>
    <row r="297" spans="1:15" s="934" customFormat="1" ht="8.25" customHeight="1">
      <c r="A297" s="928"/>
      <c r="B297" s="928" t="s">
        <v>670</v>
      </c>
      <c r="C297" s="929"/>
      <c r="D297" s="930"/>
      <c r="E297" s="931">
        <v>618</v>
      </c>
      <c r="F297" s="932">
        <v>263</v>
      </c>
      <c r="G297" s="932">
        <v>55</v>
      </c>
      <c r="H297" s="932">
        <v>31</v>
      </c>
      <c r="I297" s="932">
        <v>33</v>
      </c>
      <c r="J297" s="933">
        <v>80</v>
      </c>
      <c r="K297" s="932">
        <v>355</v>
      </c>
      <c r="L297" s="932">
        <v>72</v>
      </c>
      <c r="M297" s="932">
        <v>23</v>
      </c>
      <c r="N297" s="932">
        <v>118</v>
      </c>
      <c r="O297" s="932">
        <v>107</v>
      </c>
    </row>
    <row r="298" spans="1:15" s="934" customFormat="1" ht="8.25" customHeight="1">
      <c r="A298" s="928"/>
      <c r="B298" s="928" t="s">
        <v>671</v>
      </c>
      <c r="C298" s="929"/>
      <c r="D298" s="930"/>
      <c r="E298" s="931">
        <v>687</v>
      </c>
      <c r="F298" s="937">
        <v>274</v>
      </c>
      <c r="G298" s="937">
        <v>55</v>
      </c>
      <c r="H298" s="937">
        <v>36</v>
      </c>
      <c r="I298" s="937">
        <v>30</v>
      </c>
      <c r="J298" s="933">
        <v>93</v>
      </c>
      <c r="K298" s="937">
        <v>413</v>
      </c>
      <c r="L298" s="937">
        <v>84</v>
      </c>
      <c r="M298" s="937">
        <v>13</v>
      </c>
      <c r="N298" s="937">
        <v>179</v>
      </c>
      <c r="O298" s="937">
        <v>119</v>
      </c>
    </row>
    <row r="299" spans="1:15" s="934" customFormat="1" ht="8.25" customHeight="1">
      <c r="A299" s="928"/>
      <c r="B299" s="928" t="s">
        <v>672</v>
      </c>
      <c r="C299" s="929"/>
      <c r="D299" s="930"/>
      <c r="E299" s="931">
        <v>607</v>
      </c>
      <c r="F299" s="937">
        <v>210</v>
      </c>
      <c r="G299" s="937">
        <v>35</v>
      </c>
      <c r="H299" s="937">
        <v>28</v>
      </c>
      <c r="I299" s="937">
        <v>33</v>
      </c>
      <c r="J299" s="933">
        <v>71</v>
      </c>
      <c r="K299" s="937">
        <v>397</v>
      </c>
      <c r="L299" s="937">
        <v>68</v>
      </c>
      <c r="M299" s="937">
        <v>20</v>
      </c>
      <c r="N299" s="937">
        <v>173</v>
      </c>
      <c r="O299" s="937">
        <v>115</v>
      </c>
    </row>
    <row r="300" spans="2:15" s="934" customFormat="1" ht="8.25" customHeight="1">
      <c r="B300" s="934" t="s">
        <v>673</v>
      </c>
      <c r="D300" s="930"/>
      <c r="E300" s="931">
        <v>560</v>
      </c>
      <c r="F300" s="937">
        <v>195</v>
      </c>
      <c r="G300" s="937">
        <v>35</v>
      </c>
      <c r="H300" s="937">
        <v>19</v>
      </c>
      <c r="I300" s="937">
        <v>40</v>
      </c>
      <c r="J300" s="933">
        <v>66</v>
      </c>
      <c r="K300" s="937">
        <v>365</v>
      </c>
      <c r="L300" s="937">
        <v>53</v>
      </c>
      <c r="M300" s="937">
        <v>15</v>
      </c>
      <c r="N300" s="937">
        <v>176</v>
      </c>
      <c r="O300" s="937">
        <v>96</v>
      </c>
    </row>
    <row r="301" spans="2:15" s="934" customFormat="1" ht="8.25" customHeight="1">
      <c r="B301" s="934" t="s">
        <v>674</v>
      </c>
      <c r="D301" s="930"/>
      <c r="E301" s="931">
        <v>472</v>
      </c>
      <c r="F301" s="937">
        <v>159</v>
      </c>
      <c r="G301" s="937">
        <v>22</v>
      </c>
      <c r="H301" s="937">
        <v>17</v>
      </c>
      <c r="I301" s="937">
        <v>34</v>
      </c>
      <c r="J301" s="933">
        <v>46</v>
      </c>
      <c r="K301" s="937">
        <v>313</v>
      </c>
      <c r="L301" s="937">
        <v>43</v>
      </c>
      <c r="M301" s="937">
        <v>11</v>
      </c>
      <c r="N301" s="937">
        <v>165</v>
      </c>
      <c r="O301" s="937">
        <v>79</v>
      </c>
    </row>
    <row r="302" spans="2:15" s="934" customFormat="1" ht="8.25" customHeight="1">
      <c r="B302" s="934" t="s">
        <v>675</v>
      </c>
      <c r="D302" s="930"/>
      <c r="E302" s="931">
        <v>545</v>
      </c>
      <c r="F302" s="937">
        <v>176</v>
      </c>
      <c r="G302" s="937">
        <v>26</v>
      </c>
      <c r="H302" s="937">
        <v>16</v>
      </c>
      <c r="I302" s="937">
        <v>48</v>
      </c>
      <c r="J302" s="933">
        <v>48</v>
      </c>
      <c r="K302" s="937">
        <v>369</v>
      </c>
      <c r="L302" s="937">
        <v>43</v>
      </c>
      <c r="M302" s="937">
        <v>16</v>
      </c>
      <c r="N302" s="937">
        <v>207</v>
      </c>
      <c r="O302" s="937">
        <v>77</v>
      </c>
    </row>
    <row r="303" spans="4:15" s="934" customFormat="1" ht="8.25" customHeight="1">
      <c r="D303" s="929"/>
      <c r="E303" s="937"/>
      <c r="F303" s="937"/>
      <c r="G303" s="937"/>
      <c r="H303" s="937"/>
      <c r="I303" s="937"/>
      <c r="J303" s="937"/>
      <c r="K303" s="937"/>
      <c r="L303" s="937"/>
      <c r="M303" s="937"/>
      <c r="N303" s="937"/>
      <c r="O303" s="937"/>
    </row>
    <row r="304" ht="13.5">
      <c r="E304" s="17" t="s">
        <v>291</v>
      </c>
    </row>
    <row r="305" ht="9.75" customHeight="1">
      <c r="A305" s="72" t="s">
        <v>595</v>
      </c>
    </row>
    <row r="306" spans="1:15" s="364" customFormat="1" ht="9.75" customHeight="1">
      <c r="A306" s="1053" t="s">
        <v>35</v>
      </c>
      <c r="B306" s="1053"/>
      <c r="C306" s="1053"/>
      <c r="D306" s="1054"/>
      <c r="E306" s="1102" t="s">
        <v>38</v>
      </c>
      <c r="F306" s="366"/>
      <c r="G306" s="366"/>
      <c r="H306" s="366" t="s">
        <v>26</v>
      </c>
      <c r="I306" s="366"/>
      <c r="J306" s="367"/>
      <c r="K306" s="366"/>
      <c r="L306" s="366"/>
      <c r="M306" s="366" t="s">
        <v>27</v>
      </c>
      <c r="N306" s="366"/>
      <c r="O306" s="366"/>
    </row>
    <row r="307" spans="1:15" s="364" customFormat="1" ht="9.75" customHeight="1">
      <c r="A307" s="1057"/>
      <c r="B307" s="1057"/>
      <c r="C307" s="1057"/>
      <c r="D307" s="1058"/>
      <c r="E307" s="1103"/>
      <c r="F307" s="368" t="s">
        <v>292</v>
      </c>
      <c r="G307" s="369" t="s">
        <v>166</v>
      </c>
      <c r="H307" s="369" t="s">
        <v>167</v>
      </c>
      <c r="I307" s="369" t="s">
        <v>168</v>
      </c>
      <c r="J307" s="369" t="s">
        <v>169</v>
      </c>
      <c r="K307" s="368" t="s">
        <v>292</v>
      </c>
      <c r="L307" s="369" t="s">
        <v>166</v>
      </c>
      <c r="M307" s="369" t="s">
        <v>167</v>
      </c>
      <c r="N307" s="369" t="s">
        <v>168</v>
      </c>
      <c r="O307" s="370" t="s">
        <v>169</v>
      </c>
    </row>
    <row r="308" spans="2:15" s="934" customFormat="1" ht="8.25" customHeight="1">
      <c r="B308" s="934" t="s">
        <v>676</v>
      </c>
      <c r="D308" s="930"/>
      <c r="E308" s="931">
        <v>589</v>
      </c>
      <c r="F308" s="937">
        <v>176</v>
      </c>
      <c r="G308" s="937">
        <v>20</v>
      </c>
      <c r="H308" s="937">
        <v>18</v>
      </c>
      <c r="I308" s="937">
        <v>40</v>
      </c>
      <c r="J308" s="933">
        <v>59</v>
      </c>
      <c r="K308" s="937">
        <v>413</v>
      </c>
      <c r="L308" s="937">
        <v>57</v>
      </c>
      <c r="M308" s="937">
        <v>14</v>
      </c>
      <c r="N308" s="937">
        <v>231</v>
      </c>
      <c r="O308" s="937">
        <v>78</v>
      </c>
    </row>
    <row r="309" spans="2:15" s="934" customFormat="1" ht="8.25" customHeight="1">
      <c r="B309" s="934" t="s">
        <v>677</v>
      </c>
      <c r="D309" s="930"/>
      <c r="E309" s="931">
        <v>677</v>
      </c>
      <c r="F309" s="937">
        <v>206</v>
      </c>
      <c r="G309" s="937">
        <v>25</v>
      </c>
      <c r="H309" s="937">
        <v>12</v>
      </c>
      <c r="I309" s="937">
        <v>58</v>
      </c>
      <c r="J309" s="933">
        <v>58</v>
      </c>
      <c r="K309" s="937">
        <v>471</v>
      </c>
      <c r="L309" s="937">
        <v>56</v>
      </c>
      <c r="M309" s="937">
        <v>20</v>
      </c>
      <c r="N309" s="937">
        <v>291</v>
      </c>
      <c r="O309" s="937">
        <v>87</v>
      </c>
    </row>
    <row r="310" spans="2:15" s="934" customFormat="1" ht="8.25" customHeight="1">
      <c r="B310" s="934" t="s">
        <v>678</v>
      </c>
      <c r="D310" s="930"/>
      <c r="E310" s="931">
        <v>562</v>
      </c>
      <c r="F310" s="937">
        <v>156</v>
      </c>
      <c r="G310" s="937">
        <v>13</v>
      </c>
      <c r="H310" s="937">
        <v>11</v>
      </c>
      <c r="I310" s="937">
        <v>49</v>
      </c>
      <c r="J310" s="933">
        <v>45</v>
      </c>
      <c r="K310" s="937">
        <v>406</v>
      </c>
      <c r="L310" s="937">
        <v>56</v>
      </c>
      <c r="M310" s="937">
        <v>9</v>
      </c>
      <c r="N310" s="937">
        <v>256</v>
      </c>
      <c r="O310" s="937">
        <v>67</v>
      </c>
    </row>
    <row r="311" spans="2:15" s="934" customFormat="1" ht="8.25" customHeight="1">
      <c r="B311" s="934" t="s">
        <v>679</v>
      </c>
      <c r="D311" s="930"/>
      <c r="E311" s="931">
        <v>627</v>
      </c>
      <c r="F311" s="937">
        <v>162</v>
      </c>
      <c r="G311" s="937">
        <v>18</v>
      </c>
      <c r="H311" s="937">
        <v>17</v>
      </c>
      <c r="I311" s="937">
        <v>59</v>
      </c>
      <c r="J311" s="933">
        <v>29</v>
      </c>
      <c r="K311" s="937">
        <v>465</v>
      </c>
      <c r="L311" s="937">
        <v>60</v>
      </c>
      <c r="M311" s="937">
        <v>12</v>
      </c>
      <c r="N311" s="937">
        <v>300</v>
      </c>
      <c r="O311" s="937">
        <v>73</v>
      </c>
    </row>
    <row r="312" spans="2:15" s="934" customFormat="1" ht="8.25" customHeight="1">
      <c r="B312" s="934" t="s">
        <v>680</v>
      </c>
      <c r="D312" s="930"/>
      <c r="E312" s="931">
        <v>665</v>
      </c>
      <c r="F312" s="937">
        <v>157</v>
      </c>
      <c r="G312" s="937">
        <v>15</v>
      </c>
      <c r="H312" s="937">
        <v>12</v>
      </c>
      <c r="I312" s="937">
        <v>62</v>
      </c>
      <c r="J312" s="933">
        <v>39</v>
      </c>
      <c r="K312" s="937">
        <v>508</v>
      </c>
      <c r="L312" s="937">
        <v>54</v>
      </c>
      <c r="M312" s="937">
        <v>20</v>
      </c>
      <c r="N312" s="937">
        <v>355</v>
      </c>
      <c r="O312" s="937">
        <v>65</v>
      </c>
    </row>
    <row r="313" spans="2:15" s="934" customFormat="1" ht="8.25" customHeight="1">
      <c r="B313" s="934" t="s">
        <v>681</v>
      </c>
      <c r="D313" s="930"/>
      <c r="E313" s="931">
        <v>591</v>
      </c>
      <c r="F313" s="937">
        <v>140</v>
      </c>
      <c r="G313" s="937">
        <v>14</v>
      </c>
      <c r="H313" s="937">
        <v>7</v>
      </c>
      <c r="I313" s="937">
        <v>64</v>
      </c>
      <c r="J313" s="933">
        <v>28</v>
      </c>
      <c r="K313" s="937">
        <v>451</v>
      </c>
      <c r="L313" s="937">
        <v>50</v>
      </c>
      <c r="M313" s="937">
        <v>14</v>
      </c>
      <c r="N313" s="937">
        <v>310</v>
      </c>
      <c r="O313" s="937">
        <v>58</v>
      </c>
    </row>
    <row r="314" spans="2:15" s="934" customFormat="1" ht="8.25" customHeight="1">
      <c r="B314" s="934" t="s">
        <v>682</v>
      </c>
      <c r="D314" s="930"/>
      <c r="E314" s="931">
        <v>635</v>
      </c>
      <c r="F314" s="937">
        <v>142</v>
      </c>
      <c r="G314" s="937">
        <v>13</v>
      </c>
      <c r="H314" s="937">
        <v>8</v>
      </c>
      <c r="I314" s="937">
        <v>70</v>
      </c>
      <c r="J314" s="933">
        <v>13</v>
      </c>
      <c r="K314" s="937">
        <v>493</v>
      </c>
      <c r="L314" s="937">
        <v>66</v>
      </c>
      <c r="M314" s="937">
        <v>18</v>
      </c>
      <c r="N314" s="937">
        <v>355</v>
      </c>
      <c r="O314" s="937">
        <v>39</v>
      </c>
    </row>
    <row r="315" spans="2:15" s="934" customFormat="1" ht="8.25" customHeight="1">
      <c r="B315" s="934" t="s">
        <v>683</v>
      </c>
      <c r="D315" s="930"/>
      <c r="E315" s="931">
        <v>629</v>
      </c>
      <c r="F315" s="937">
        <v>144</v>
      </c>
      <c r="G315" s="937">
        <v>12</v>
      </c>
      <c r="H315" s="937">
        <v>10</v>
      </c>
      <c r="I315" s="937">
        <v>64</v>
      </c>
      <c r="J315" s="933">
        <v>19</v>
      </c>
      <c r="K315" s="937">
        <v>485</v>
      </c>
      <c r="L315" s="937">
        <v>59</v>
      </c>
      <c r="M315" s="937">
        <v>18</v>
      </c>
      <c r="N315" s="937">
        <v>345</v>
      </c>
      <c r="O315" s="937">
        <v>41</v>
      </c>
    </row>
    <row r="316" spans="2:15" s="934" customFormat="1" ht="8.25" customHeight="1">
      <c r="B316" s="934" t="s">
        <v>684</v>
      </c>
      <c r="D316" s="930"/>
      <c r="E316" s="931">
        <v>655</v>
      </c>
      <c r="F316" s="937">
        <v>138</v>
      </c>
      <c r="G316" s="937">
        <v>9</v>
      </c>
      <c r="H316" s="937">
        <v>14</v>
      </c>
      <c r="I316" s="937">
        <v>61</v>
      </c>
      <c r="J316" s="933">
        <v>22</v>
      </c>
      <c r="K316" s="937">
        <v>517</v>
      </c>
      <c r="L316" s="937">
        <v>48</v>
      </c>
      <c r="M316" s="937">
        <v>11</v>
      </c>
      <c r="N316" s="937">
        <v>384</v>
      </c>
      <c r="O316" s="937">
        <v>51</v>
      </c>
    </row>
    <row r="317" spans="2:15" s="934" customFormat="1" ht="8.25" customHeight="1">
      <c r="B317" s="934" t="s">
        <v>685</v>
      </c>
      <c r="D317" s="930"/>
      <c r="E317" s="931">
        <v>652</v>
      </c>
      <c r="F317" s="937">
        <v>149</v>
      </c>
      <c r="G317" s="937">
        <v>9</v>
      </c>
      <c r="H317" s="937">
        <v>11</v>
      </c>
      <c r="I317" s="937">
        <v>76</v>
      </c>
      <c r="J317" s="933">
        <v>15</v>
      </c>
      <c r="K317" s="937">
        <v>503</v>
      </c>
      <c r="L317" s="937">
        <v>46</v>
      </c>
      <c r="M317" s="937">
        <v>17</v>
      </c>
      <c r="N317" s="937">
        <v>374</v>
      </c>
      <c r="O317" s="937">
        <v>59</v>
      </c>
    </row>
    <row r="318" spans="2:15" s="934" customFormat="1" ht="8.25" customHeight="1">
      <c r="B318" s="934" t="s">
        <v>686</v>
      </c>
      <c r="D318" s="930"/>
      <c r="E318" s="931">
        <v>546</v>
      </c>
      <c r="F318" s="937">
        <v>115</v>
      </c>
      <c r="G318" s="937">
        <v>5</v>
      </c>
      <c r="H318" s="937">
        <v>9</v>
      </c>
      <c r="I318" s="937">
        <v>63</v>
      </c>
      <c r="J318" s="933">
        <v>6</v>
      </c>
      <c r="K318" s="937">
        <v>431</v>
      </c>
      <c r="L318" s="937">
        <v>34</v>
      </c>
      <c r="M318" s="937">
        <v>11</v>
      </c>
      <c r="N318" s="937">
        <v>339</v>
      </c>
      <c r="O318" s="937">
        <v>28</v>
      </c>
    </row>
    <row r="319" spans="2:15" s="934" customFormat="1" ht="8.25" customHeight="1">
      <c r="B319" s="934" t="s">
        <v>687</v>
      </c>
      <c r="D319" s="930"/>
      <c r="E319" s="931">
        <v>590</v>
      </c>
      <c r="F319" s="937">
        <v>99</v>
      </c>
      <c r="G319" s="937">
        <v>6</v>
      </c>
      <c r="H319" s="937">
        <v>10</v>
      </c>
      <c r="I319" s="937">
        <v>52</v>
      </c>
      <c r="J319" s="933">
        <v>11</v>
      </c>
      <c r="K319" s="937">
        <v>491</v>
      </c>
      <c r="L319" s="937">
        <v>41</v>
      </c>
      <c r="M319" s="937">
        <v>14</v>
      </c>
      <c r="N319" s="937">
        <v>378</v>
      </c>
      <c r="O319" s="937">
        <v>43</v>
      </c>
    </row>
    <row r="320" spans="2:15" s="934" customFormat="1" ht="8.25" customHeight="1">
      <c r="B320" s="934" t="s">
        <v>688</v>
      </c>
      <c r="D320" s="930"/>
      <c r="E320" s="931">
        <v>502</v>
      </c>
      <c r="F320" s="937">
        <v>119</v>
      </c>
      <c r="G320" s="937">
        <v>6</v>
      </c>
      <c r="H320" s="937">
        <v>11</v>
      </c>
      <c r="I320" s="937">
        <v>68</v>
      </c>
      <c r="J320" s="933">
        <v>10</v>
      </c>
      <c r="K320" s="937">
        <v>383</v>
      </c>
      <c r="L320" s="937">
        <v>24</v>
      </c>
      <c r="M320" s="937">
        <v>5</v>
      </c>
      <c r="N320" s="937">
        <v>313</v>
      </c>
      <c r="O320" s="937">
        <v>28</v>
      </c>
    </row>
    <row r="321" spans="2:15" s="934" customFormat="1" ht="8.25" customHeight="1">
      <c r="B321" s="934" t="s">
        <v>689</v>
      </c>
      <c r="D321" s="930"/>
      <c r="E321" s="931">
        <v>476</v>
      </c>
      <c r="F321" s="937">
        <v>81</v>
      </c>
      <c r="G321" s="937">
        <v>3</v>
      </c>
      <c r="H321" s="937">
        <v>11</v>
      </c>
      <c r="I321" s="937">
        <v>51</v>
      </c>
      <c r="J321" s="933">
        <v>5</v>
      </c>
      <c r="K321" s="937">
        <v>395</v>
      </c>
      <c r="L321" s="937">
        <v>21</v>
      </c>
      <c r="M321" s="937">
        <v>13</v>
      </c>
      <c r="N321" s="937">
        <v>330</v>
      </c>
      <c r="O321" s="937">
        <v>18</v>
      </c>
    </row>
    <row r="322" spans="2:15" s="934" customFormat="1" ht="8.25" customHeight="1">
      <c r="B322" s="934" t="s">
        <v>690</v>
      </c>
      <c r="D322" s="930"/>
      <c r="E322" s="931">
        <v>353</v>
      </c>
      <c r="F322" s="937">
        <v>67</v>
      </c>
      <c r="G322" s="937">
        <v>0</v>
      </c>
      <c r="H322" s="937">
        <v>3</v>
      </c>
      <c r="I322" s="937">
        <v>45</v>
      </c>
      <c r="J322" s="933">
        <v>4</v>
      </c>
      <c r="K322" s="937">
        <v>286</v>
      </c>
      <c r="L322" s="937">
        <v>15</v>
      </c>
      <c r="M322" s="937">
        <v>8</v>
      </c>
      <c r="N322" s="937">
        <v>241</v>
      </c>
      <c r="O322" s="937">
        <v>11</v>
      </c>
    </row>
    <row r="323" spans="2:15" s="934" customFormat="1" ht="8.25" customHeight="1">
      <c r="B323" s="934" t="s">
        <v>691</v>
      </c>
      <c r="D323" s="930"/>
      <c r="E323" s="931">
        <v>376</v>
      </c>
      <c r="F323" s="937">
        <v>63</v>
      </c>
      <c r="G323" s="937">
        <v>1</v>
      </c>
      <c r="H323" s="937">
        <v>8</v>
      </c>
      <c r="I323" s="937">
        <v>36</v>
      </c>
      <c r="J323" s="933">
        <v>2</v>
      </c>
      <c r="K323" s="937">
        <v>313</v>
      </c>
      <c r="L323" s="937">
        <v>25</v>
      </c>
      <c r="M323" s="937">
        <v>4</v>
      </c>
      <c r="N323" s="937">
        <v>267</v>
      </c>
      <c r="O323" s="937">
        <v>11</v>
      </c>
    </row>
    <row r="324" spans="2:15" s="934" customFormat="1" ht="8.25" customHeight="1">
      <c r="B324" s="934" t="s">
        <v>692</v>
      </c>
      <c r="D324" s="930"/>
      <c r="E324" s="931">
        <v>337</v>
      </c>
      <c r="F324" s="937">
        <v>53</v>
      </c>
      <c r="G324" s="937">
        <v>2</v>
      </c>
      <c r="H324" s="937">
        <v>6</v>
      </c>
      <c r="I324" s="937">
        <v>29</v>
      </c>
      <c r="J324" s="933">
        <v>3</v>
      </c>
      <c r="K324" s="937">
        <v>284</v>
      </c>
      <c r="L324" s="937">
        <v>21</v>
      </c>
      <c r="M324" s="937">
        <v>6</v>
      </c>
      <c r="N324" s="937">
        <v>233</v>
      </c>
      <c r="O324" s="937">
        <v>14</v>
      </c>
    </row>
    <row r="325" spans="2:15" s="934" customFormat="1" ht="8.25" customHeight="1">
      <c r="B325" s="934" t="s">
        <v>693</v>
      </c>
      <c r="D325" s="930"/>
      <c r="E325" s="931">
        <v>319</v>
      </c>
      <c r="F325" s="937">
        <v>67</v>
      </c>
      <c r="G325" s="937">
        <v>2</v>
      </c>
      <c r="H325" s="937">
        <v>14</v>
      </c>
      <c r="I325" s="937">
        <v>39</v>
      </c>
      <c r="J325" s="933">
        <v>3</v>
      </c>
      <c r="K325" s="937">
        <v>252</v>
      </c>
      <c r="L325" s="937">
        <v>11</v>
      </c>
      <c r="M325" s="937">
        <v>3</v>
      </c>
      <c r="N325" s="937">
        <v>215</v>
      </c>
      <c r="O325" s="937">
        <v>16</v>
      </c>
    </row>
    <row r="326" spans="2:15" s="934" customFormat="1" ht="8.25" customHeight="1">
      <c r="B326" s="934" t="s">
        <v>694</v>
      </c>
      <c r="D326" s="930"/>
      <c r="E326" s="931">
        <v>206</v>
      </c>
      <c r="F326" s="937">
        <v>49</v>
      </c>
      <c r="G326" s="937">
        <v>1</v>
      </c>
      <c r="H326" s="937">
        <v>9</v>
      </c>
      <c r="I326" s="937">
        <v>27</v>
      </c>
      <c r="J326" s="933">
        <v>2</v>
      </c>
      <c r="K326" s="937">
        <v>157</v>
      </c>
      <c r="L326" s="937">
        <v>8</v>
      </c>
      <c r="M326" s="937">
        <v>4</v>
      </c>
      <c r="N326" s="937">
        <v>140</v>
      </c>
      <c r="O326" s="937">
        <v>4</v>
      </c>
    </row>
    <row r="327" spans="2:15" s="934" customFormat="1" ht="8.25" customHeight="1">
      <c r="B327" s="934" t="s">
        <v>695</v>
      </c>
      <c r="D327" s="930"/>
      <c r="E327" s="931">
        <v>181</v>
      </c>
      <c r="F327" s="937">
        <v>44</v>
      </c>
      <c r="G327" s="937">
        <v>3</v>
      </c>
      <c r="H327" s="937">
        <v>9</v>
      </c>
      <c r="I327" s="937">
        <v>26</v>
      </c>
      <c r="J327" s="933">
        <v>0</v>
      </c>
      <c r="K327" s="937">
        <v>137</v>
      </c>
      <c r="L327" s="937">
        <v>1</v>
      </c>
      <c r="M327" s="937">
        <v>1</v>
      </c>
      <c r="N327" s="937">
        <v>125</v>
      </c>
      <c r="O327" s="937">
        <v>5</v>
      </c>
    </row>
    <row r="328" spans="2:15" s="934" customFormat="1" ht="8.25" customHeight="1">
      <c r="B328" s="934" t="s">
        <v>696</v>
      </c>
      <c r="D328" s="930"/>
      <c r="E328" s="931">
        <v>151</v>
      </c>
      <c r="F328" s="937">
        <v>43</v>
      </c>
      <c r="G328" s="937">
        <v>0</v>
      </c>
      <c r="H328" s="937">
        <v>7</v>
      </c>
      <c r="I328" s="937">
        <v>30</v>
      </c>
      <c r="J328" s="933">
        <v>1</v>
      </c>
      <c r="K328" s="937">
        <v>108</v>
      </c>
      <c r="L328" s="937">
        <v>2</v>
      </c>
      <c r="M328" s="937">
        <v>3</v>
      </c>
      <c r="N328" s="937">
        <v>100</v>
      </c>
      <c r="O328" s="937">
        <v>1</v>
      </c>
    </row>
    <row r="329" spans="2:15" s="934" customFormat="1" ht="8.25" customHeight="1">
      <c r="B329" s="934" t="s">
        <v>697</v>
      </c>
      <c r="D329" s="930"/>
      <c r="E329" s="931">
        <v>125</v>
      </c>
      <c r="F329" s="937">
        <v>37</v>
      </c>
      <c r="G329" s="937">
        <v>1</v>
      </c>
      <c r="H329" s="937">
        <v>8</v>
      </c>
      <c r="I329" s="937">
        <v>20</v>
      </c>
      <c r="J329" s="933">
        <v>0</v>
      </c>
      <c r="K329" s="937">
        <v>88</v>
      </c>
      <c r="L329" s="937">
        <v>3</v>
      </c>
      <c r="M329" s="937">
        <v>1</v>
      </c>
      <c r="N329" s="937">
        <v>78</v>
      </c>
      <c r="O329" s="937">
        <v>1</v>
      </c>
    </row>
    <row r="330" spans="2:15" s="934" customFormat="1" ht="8.25" customHeight="1">
      <c r="B330" s="934" t="s">
        <v>698</v>
      </c>
      <c r="D330" s="930"/>
      <c r="E330" s="931">
        <v>90</v>
      </c>
      <c r="F330" s="937">
        <v>16</v>
      </c>
      <c r="G330" s="937">
        <v>0</v>
      </c>
      <c r="H330" s="937">
        <v>2</v>
      </c>
      <c r="I330" s="937">
        <v>11</v>
      </c>
      <c r="J330" s="933">
        <v>0</v>
      </c>
      <c r="K330" s="937">
        <v>74</v>
      </c>
      <c r="L330" s="937">
        <v>2</v>
      </c>
      <c r="M330" s="937">
        <v>0</v>
      </c>
      <c r="N330" s="937">
        <v>67</v>
      </c>
      <c r="O330" s="937">
        <v>3</v>
      </c>
    </row>
    <row r="331" spans="2:15" s="934" customFormat="1" ht="8.25" customHeight="1">
      <c r="B331" s="934" t="s">
        <v>699</v>
      </c>
      <c r="D331" s="930"/>
      <c r="E331" s="931">
        <v>66</v>
      </c>
      <c r="F331" s="937">
        <v>16</v>
      </c>
      <c r="G331" s="937">
        <v>0</v>
      </c>
      <c r="H331" s="937">
        <v>3</v>
      </c>
      <c r="I331" s="937">
        <v>11</v>
      </c>
      <c r="J331" s="933">
        <v>0</v>
      </c>
      <c r="K331" s="937">
        <v>50</v>
      </c>
      <c r="L331" s="937">
        <v>6</v>
      </c>
      <c r="M331" s="937">
        <v>1</v>
      </c>
      <c r="N331" s="937">
        <v>42</v>
      </c>
      <c r="O331" s="937">
        <v>0</v>
      </c>
    </row>
    <row r="332" spans="2:15" s="934" customFormat="1" ht="8.25" customHeight="1">
      <c r="B332" s="934" t="s">
        <v>700</v>
      </c>
      <c r="D332" s="930"/>
      <c r="E332" s="931">
        <v>64</v>
      </c>
      <c r="F332" s="937">
        <v>14</v>
      </c>
      <c r="G332" s="937">
        <v>0</v>
      </c>
      <c r="H332" s="937">
        <v>0</v>
      </c>
      <c r="I332" s="937">
        <v>10</v>
      </c>
      <c r="J332" s="933">
        <v>0</v>
      </c>
      <c r="K332" s="937">
        <v>50</v>
      </c>
      <c r="L332" s="937">
        <v>1</v>
      </c>
      <c r="M332" s="937">
        <v>0</v>
      </c>
      <c r="N332" s="937">
        <v>43</v>
      </c>
      <c r="O332" s="937">
        <v>3</v>
      </c>
    </row>
    <row r="333" spans="2:15" s="934" customFormat="1" ht="8.25" customHeight="1">
      <c r="B333" s="934" t="s">
        <v>701</v>
      </c>
      <c r="D333" s="930"/>
      <c r="E333" s="931">
        <v>28</v>
      </c>
      <c r="F333" s="937">
        <v>7</v>
      </c>
      <c r="G333" s="937">
        <v>0</v>
      </c>
      <c r="H333" s="937">
        <v>3</v>
      </c>
      <c r="I333" s="937">
        <v>4</v>
      </c>
      <c r="J333" s="933">
        <v>0</v>
      </c>
      <c r="K333" s="937">
        <v>21</v>
      </c>
      <c r="L333" s="937">
        <v>1</v>
      </c>
      <c r="M333" s="937">
        <v>0</v>
      </c>
      <c r="N333" s="937">
        <v>18</v>
      </c>
      <c r="O333" s="937">
        <v>1</v>
      </c>
    </row>
    <row r="334" spans="2:15" s="934" customFormat="1" ht="8.25" customHeight="1">
      <c r="B334" s="934" t="s">
        <v>702</v>
      </c>
      <c r="D334" s="930"/>
      <c r="E334" s="931">
        <v>17</v>
      </c>
      <c r="F334" s="937">
        <v>7</v>
      </c>
      <c r="G334" s="937">
        <v>1</v>
      </c>
      <c r="H334" s="937">
        <v>3</v>
      </c>
      <c r="I334" s="937">
        <v>1</v>
      </c>
      <c r="J334" s="933">
        <v>2</v>
      </c>
      <c r="K334" s="937">
        <v>10</v>
      </c>
      <c r="L334" s="937">
        <v>0</v>
      </c>
      <c r="M334" s="937">
        <v>0</v>
      </c>
      <c r="N334" s="937">
        <v>10</v>
      </c>
      <c r="O334" s="937">
        <v>0</v>
      </c>
    </row>
    <row r="335" spans="2:15" s="934" customFormat="1" ht="8.25" customHeight="1">
      <c r="B335" s="934" t="s">
        <v>703</v>
      </c>
      <c r="D335" s="930"/>
      <c r="E335" s="931">
        <v>17</v>
      </c>
      <c r="F335" s="937">
        <v>6</v>
      </c>
      <c r="G335" s="937">
        <v>0</v>
      </c>
      <c r="H335" s="937">
        <v>0</v>
      </c>
      <c r="I335" s="937">
        <v>5</v>
      </c>
      <c r="J335" s="933">
        <v>0</v>
      </c>
      <c r="K335" s="937">
        <v>11</v>
      </c>
      <c r="L335" s="937">
        <v>0</v>
      </c>
      <c r="M335" s="937">
        <v>0</v>
      </c>
      <c r="N335" s="937">
        <v>10</v>
      </c>
      <c r="O335" s="937">
        <v>1</v>
      </c>
    </row>
    <row r="336" spans="2:15" s="934" customFormat="1" ht="8.25" customHeight="1">
      <c r="B336" s="934" t="s">
        <v>704</v>
      </c>
      <c r="D336" s="930"/>
      <c r="E336" s="931">
        <v>7</v>
      </c>
      <c r="F336" s="937">
        <v>2</v>
      </c>
      <c r="G336" s="937">
        <v>0</v>
      </c>
      <c r="H336" s="937">
        <v>0</v>
      </c>
      <c r="I336" s="937">
        <v>1</v>
      </c>
      <c r="J336" s="933">
        <v>0</v>
      </c>
      <c r="K336" s="937">
        <v>5</v>
      </c>
      <c r="L336" s="937">
        <v>0</v>
      </c>
      <c r="M336" s="937">
        <v>0</v>
      </c>
      <c r="N336" s="937">
        <v>5</v>
      </c>
      <c r="O336" s="937">
        <v>0</v>
      </c>
    </row>
    <row r="337" spans="2:15" s="934" customFormat="1" ht="8.25" customHeight="1">
      <c r="B337" s="934" t="s">
        <v>705</v>
      </c>
      <c r="D337" s="930"/>
      <c r="E337" s="931">
        <v>14</v>
      </c>
      <c r="F337" s="937">
        <v>7</v>
      </c>
      <c r="G337" s="937">
        <v>0</v>
      </c>
      <c r="H337" s="937">
        <v>0</v>
      </c>
      <c r="I337" s="937">
        <v>2</v>
      </c>
      <c r="J337" s="933">
        <v>0</v>
      </c>
      <c r="K337" s="937">
        <v>7</v>
      </c>
      <c r="L337" s="937">
        <v>0</v>
      </c>
      <c r="M337" s="937">
        <v>0</v>
      </c>
      <c r="N337" s="937">
        <v>6</v>
      </c>
      <c r="O337" s="937">
        <v>0</v>
      </c>
    </row>
    <row r="338" spans="2:15" s="934" customFormat="1" ht="8.25" customHeight="1">
      <c r="B338" s="934" t="s">
        <v>706</v>
      </c>
      <c r="D338" s="930"/>
      <c r="E338" s="931">
        <v>8</v>
      </c>
      <c r="F338" s="937">
        <v>4</v>
      </c>
      <c r="G338" s="937">
        <v>0</v>
      </c>
      <c r="H338" s="937">
        <v>0</v>
      </c>
      <c r="I338" s="937">
        <v>4</v>
      </c>
      <c r="J338" s="933">
        <v>0</v>
      </c>
      <c r="K338" s="937">
        <v>4</v>
      </c>
      <c r="L338" s="937">
        <v>0</v>
      </c>
      <c r="M338" s="937">
        <v>0</v>
      </c>
      <c r="N338" s="937">
        <v>4</v>
      </c>
      <c r="O338" s="937">
        <v>0</v>
      </c>
    </row>
    <row r="339" spans="2:15" s="934" customFormat="1" ht="8.25" customHeight="1">
      <c r="B339" s="934" t="s">
        <v>707</v>
      </c>
      <c r="D339" s="930"/>
      <c r="E339" s="931">
        <v>6</v>
      </c>
      <c r="F339" s="937">
        <v>2</v>
      </c>
      <c r="G339" s="937">
        <v>0</v>
      </c>
      <c r="H339" s="937">
        <v>0</v>
      </c>
      <c r="I339" s="937">
        <v>1</v>
      </c>
      <c r="J339" s="933">
        <v>0</v>
      </c>
      <c r="K339" s="937">
        <v>4</v>
      </c>
      <c r="L339" s="937">
        <v>1</v>
      </c>
      <c r="M339" s="937">
        <v>0</v>
      </c>
      <c r="N339" s="937">
        <v>3</v>
      </c>
      <c r="O339" s="937">
        <v>0</v>
      </c>
    </row>
    <row r="340" spans="2:15" s="934" customFormat="1" ht="8.25" customHeight="1">
      <c r="B340" s="934" t="s">
        <v>708</v>
      </c>
      <c r="D340" s="930"/>
      <c r="E340" s="931">
        <v>2</v>
      </c>
      <c r="F340" s="937">
        <v>0</v>
      </c>
      <c r="G340" s="937">
        <v>0</v>
      </c>
      <c r="H340" s="937">
        <v>0</v>
      </c>
      <c r="I340" s="937">
        <v>0</v>
      </c>
      <c r="J340" s="933">
        <v>0</v>
      </c>
      <c r="K340" s="937">
        <v>2</v>
      </c>
      <c r="L340" s="937">
        <v>0</v>
      </c>
      <c r="M340" s="937">
        <v>0</v>
      </c>
      <c r="N340" s="937">
        <v>1</v>
      </c>
      <c r="O340" s="937">
        <v>1</v>
      </c>
    </row>
    <row r="341" spans="2:15" s="934" customFormat="1" ht="8.25" customHeight="1">
      <c r="B341" s="934" t="s">
        <v>227</v>
      </c>
      <c r="D341" s="930"/>
      <c r="E341" s="931"/>
      <c r="F341" s="937"/>
      <c r="G341" s="937"/>
      <c r="H341" s="937"/>
      <c r="I341" s="937"/>
      <c r="J341" s="933"/>
      <c r="K341" s="937"/>
      <c r="L341" s="937"/>
      <c r="M341" s="937"/>
      <c r="N341" s="937"/>
      <c r="O341" s="937"/>
    </row>
    <row r="342" spans="2:15" s="934" customFormat="1" ht="8.25" customHeight="1">
      <c r="B342" s="934" t="s">
        <v>622</v>
      </c>
      <c r="D342" s="930"/>
      <c r="E342" s="931">
        <v>2</v>
      </c>
      <c r="F342" s="937">
        <v>1</v>
      </c>
      <c r="G342" s="937">
        <v>1</v>
      </c>
      <c r="H342" s="937">
        <v>0</v>
      </c>
      <c r="I342" s="937">
        <v>0</v>
      </c>
      <c r="J342" s="933">
        <v>0</v>
      </c>
      <c r="K342" s="937">
        <v>1</v>
      </c>
      <c r="L342" s="937">
        <v>1</v>
      </c>
      <c r="M342" s="937">
        <v>0</v>
      </c>
      <c r="N342" s="937">
        <v>0</v>
      </c>
      <c r="O342" s="937">
        <v>0</v>
      </c>
    </row>
    <row r="343" spans="2:15" s="934" customFormat="1" ht="8.25" customHeight="1">
      <c r="B343" s="934" t="s">
        <v>709</v>
      </c>
      <c r="D343" s="930"/>
      <c r="E343" s="931">
        <v>4111</v>
      </c>
      <c r="F343" s="937">
        <v>2612</v>
      </c>
      <c r="G343" s="937">
        <v>2604</v>
      </c>
      <c r="H343" s="937">
        <v>7</v>
      </c>
      <c r="I343" s="937">
        <v>1</v>
      </c>
      <c r="J343" s="933">
        <v>0</v>
      </c>
      <c r="K343" s="937">
        <v>1499</v>
      </c>
      <c r="L343" s="937">
        <v>1496</v>
      </c>
      <c r="M343" s="937">
        <v>2</v>
      </c>
      <c r="N343" s="937">
        <v>0</v>
      </c>
      <c r="O343" s="937">
        <v>1</v>
      </c>
    </row>
    <row r="344" spans="2:15" s="934" customFormat="1" ht="8.25" customHeight="1">
      <c r="B344" s="934" t="s">
        <v>710</v>
      </c>
      <c r="D344" s="930"/>
      <c r="E344" s="931">
        <v>13466</v>
      </c>
      <c r="F344" s="937">
        <v>8248</v>
      </c>
      <c r="G344" s="937">
        <v>8219</v>
      </c>
      <c r="H344" s="937">
        <v>25</v>
      </c>
      <c r="I344" s="937">
        <v>0</v>
      </c>
      <c r="J344" s="933">
        <v>4</v>
      </c>
      <c r="K344" s="937">
        <v>5218</v>
      </c>
      <c r="L344" s="937">
        <v>5201</v>
      </c>
      <c r="M344" s="937">
        <v>9</v>
      </c>
      <c r="N344" s="937">
        <v>1</v>
      </c>
      <c r="O344" s="937">
        <v>7</v>
      </c>
    </row>
    <row r="345" spans="2:15" s="934" customFormat="1" ht="8.25" customHeight="1">
      <c r="B345" s="934" t="s">
        <v>711</v>
      </c>
      <c r="D345" s="930"/>
      <c r="E345" s="931">
        <v>7346</v>
      </c>
      <c r="F345" s="937">
        <v>4362</v>
      </c>
      <c r="G345" s="937">
        <v>4255</v>
      </c>
      <c r="H345" s="937">
        <v>52</v>
      </c>
      <c r="I345" s="937">
        <v>3</v>
      </c>
      <c r="J345" s="933">
        <v>51</v>
      </c>
      <c r="K345" s="937">
        <v>2984</v>
      </c>
      <c r="L345" s="937">
        <v>2888</v>
      </c>
      <c r="M345" s="937">
        <v>61</v>
      </c>
      <c r="N345" s="937">
        <v>3</v>
      </c>
      <c r="O345" s="937">
        <v>32</v>
      </c>
    </row>
    <row r="346" spans="2:15" s="934" customFormat="1" ht="8.25" customHeight="1">
      <c r="B346" s="934" t="s">
        <v>712</v>
      </c>
      <c r="D346" s="930"/>
      <c r="E346" s="931">
        <v>5537</v>
      </c>
      <c r="F346" s="937">
        <v>3348</v>
      </c>
      <c r="G346" s="937">
        <v>3079</v>
      </c>
      <c r="H346" s="937">
        <v>114</v>
      </c>
      <c r="I346" s="937">
        <v>5</v>
      </c>
      <c r="J346" s="933">
        <v>150</v>
      </c>
      <c r="K346" s="937">
        <v>2189</v>
      </c>
      <c r="L346" s="937">
        <v>2044</v>
      </c>
      <c r="M346" s="937">
        <v>59</v>
      </c>
      <c r="N346" s="937">
        <v>3</v>
      </c>
      <c r="O346" s="937">
        <v>83</v>
      </c>
    </row>
    <row r="347" spans="2:15" s="934" customFormat="1" ht="8.25" customHeight="1">
      <c r="B347" s="934" t="s">
        <v>713</v>
      </c>
      <c r="D347" s="930"/>
      <c r="E347" s="931">
        <v>3838</v>
      </c>
      <c r="F347" s="937">
        <v>2488</v>
      </c>
      <c r="G347" s="937">
        <v>1542</v>
      </c>
      <c r="H347" s="937">
        <v>197</v>
      </c>
      <c r="I347" s="937">
        <v>11</v>
      </c>
      <c r="J347" s="933">
        <v>224</v>
      </c>
      <c r="K347" s="937">
        <v>1350</v>
      </c>
      <c r="L347" s="937">
        <v>1006</v>
      </c>
      <c r="M347" s="937">
        <v>52</v>
      </c>
      <c r="N347" s="937">
        <v>9</v>
      </c>
      <c r="O347" s="937">
        <v>105</v>
      </c>
    </row>
    <row r="348" spans="2:15" s="934" customFormat="1" ht="8.25" customHeight="1">
      <c r="B348" s="934" t="s">
        <v>714</v>
      </c>
      <c r="D348" s="930"/>
      <c r="E348" s="931">
        <v>3103</v>
      </c>
      <c r="F348" s="937">
        <v>2080</v>
      </c>
      <c r="G348" s="937">
        <v>1065</v>
      </c>
      <c r="H348" s="937">
        <v>387</v>
      </c>
      <c r="I348" s="937">
        <v>9</v>
      </c>
      <c r="J348" s="933">
        <v>237</v>
      </c>
      <c r="K348" s="937">
        <v>1023</v>
      </c>
      <c r="L348" s="937">
        <v>674</v>
      </c>
      <c r="M348" s="937">
        <v>36</v>
      </c>
      <c r="N348" s="937">
        <v>12</v>
      </c>
      <c r="O348" s="937">
        <v>138</v>
      </c>
    </row>
    <row r="349" spans="2:15" s="934" customFormat="1" ht="8.25" customHeight="1">
      <c r="B349" s="934" t="s">
        <v>715</v>
      </c>
      <c r="D349" s="930"/>
      <c r="E349" s="931">
        <v>2866</v>
      </c>
      <c r="F349" s="937">
        <v>1974</v>
      </c>
      <c r="G349" s="937">
        <v>772</v>
      </c>
      <c r="H349" s="937">
        <v>618</v>
      </c>
      <c r="I349" s="937">
        <v>14</v>
      </c>
      <c r="J349" s="933">
        <v>262</v>
      </c>
      <c r="K349" s="937">
        <v>892</v>
      </c>
      <c r="L349" s="937">
        <v>414</v>
      </c>
      <c r="M349" s="937">
        <v>86</v>
      </c>
      <c r="N349" s="937">
        <v>36</v>
      </c>
      <c r="O349" s="937">
        <v>236</v>
      </c>
    </row>
    <row r="350" spans="2:15" s="934" customFormat="1" ht="8.25" customHeight="1">
      <c r="B350" s="934" t="s">
        <v>716</v>
      </c>
      <c r="D350" s="930"/>
      <c r="E350" s="931">
        <v>3353</v>
      </c>
      <c r="F350" s="937">
        <v>2207</v>
      </c>
      <c r="G350" s="937">
        <v>739</v>
      </c>
      <c r="H350" s="937">
        <v>718</v>
      </c>
      <c r="I350" s="937">
        <v>35</v>
      </c>
      <c r="J350" s="933">
        <v>364</v>
      </c>
      <c r="K350" s="937">
        <v>1146</v>
      </c>
      <c r="L350" s="937">
        <v>339</v>
      </c>
      <c r="M350" s="937">
        <v>135</v>
      </c>
      <c r="N350" s="937">
        <v>104</v>
      </c>
      <c r="O350" s="937">
        <v>440</v>
      </c>
    </row>
    <row r="351" spans="2:15" s="934" customFormat="1" ht="8.25" customHeight="1">
      <c r="B351" s="934" t="s">
        <v>717</v>
      </c>
      <c r="D351" s="930"/>
      <c r="E351" s="931">
        <v>4253</v>
      </c>
      <c r="F351" s="937">
        <v>2428</v>
      </c>
      <c r="G351" s="937">
        <v>730</v>
      </c>
      <c r="H351" s="937">
        <v>652</v>
      </c>
      <c r="I351" s="937">
        <v>84</v>
      </c>
      <c r="J351" s="933">
        <v>554</v>
      </c>
      <c r="K351" s="937">
        <v>1825</v>
      </c>
      <c r="L351" s="937">
        <v>421</v>
      </c>
      <c r="M351" s="937">
        <v>149</v>
      </c>
      <c r="N351" s="937">
        <v>384</v>
      </c>
      <c r="O351" s="937">
        <v>713</v>
      </c>
    </row>
    <row r="352" spans="2:15" s="934" customFormat="1" ht="8.25" customHeight="1">
      <c r="B352" s="934" t="s">
        <v>718</v>
      </c>
      <c r="D352" s="930"/>
      <c r="E352" s="931">
        <v>3008</v>
      </c>
      <c r="F352" s="937">
        <v>1277</v>
      </c>
      <c r="G352" s="937">
        <v>272</v>
      </c>
      <c r="H352" s="937">
        <v>191</v>
      </c>
      <c r="I352" s="937">
        <v>149</v>
      </c>
      <c r="J352" s="933">
        <v>403</v>
      </c>
      <c r="K352" s="937">
        <v>1731</v>
      </c>
      <c r="L352" s="937">
        <v>339</v>
      </c>
      <c r="M352" s="937">
        <v>90</v>
      </c>
      <c r="N352" s="937">
        <v>671</v>
      </c>
      <c r="O352" s="937">
        <v>519</v>
      </c>
    </row>
    <row r="353" spans="2:15" s="934" customFormat="1" ht="8.25" customHeight="1">
      <c r="B353" s="934" t="s">
        <v>719</v>
      </c>
      <c r="D353" s="930"/>
      <c r="E353" s="931">
        <v>2843</v>
      </c>
      <c r="F353" s="937">
        <v>912</v>
      </c>
      <c r="G353" s="937">
        <v>128</v>
      </c>
      <c r="H353" s="937">
        <v>82</v>
      </c>
      <c r="I353" s="937">
        <v>220</v>
      </c>
      <c r="J353" s="933">
        <v>277</v>
      </c>
      <c r="K353" s="937">
        <v>1931</v>
      </c>
      <c r="L353" s="937">
        <v>252</v>
      </c>
      <c r="M353" s="937">
        <v>76</v>
      </c>
      <c r="N353" s="937">
        <v>1070</v>
      </c>
      <c r="O353" s="937">
        <v>417</v>
      </c>
    </row>
    <row r="354" spans="2:15" s="934" customFormat="1" ht="8.25" customHeight="1">
      <c r="B354" s="934" t="s">
        <v>720</v>
      </c>
      <c r="D354" s="930"/>
      <c r="E354" s="931">
        <v>3080</v>
      </c>
      <c r="F354" s="937">
        <v>757</v>
      </c>
      <c r="G354" s="937">
        <v>73</v>
      </c>
      <c r="H354" s="937">
        <v>55</v>
      </c>
      <c r="I354" s="937">
        <v>304</v>
      </c>
      <c r="J354" s="933">
        <v>154</v>
      </c>
      <c r="K354" s="937">
        <v>2323</v>
      </c>
      <c r="L354" s="937">
        <v>286</v>
      </c>
      <c r="M354" s="937">
        <v>73</v>
      </c>
      <c r="N354" s="937">
        <v>1576</v>
      </c>
      <c r="O354" s="937">
        <v>302</v>
      </c>
    </row>
    <row r="355" spans="2:15" s="934" customFormat="1" ht="8.25" customHeight="1">
      <c r="B355" s="934" t="s">
        <v>721</v>
      </c>
      <c r="D355" s="930"/>
      <c r="E355" s="931">
        <v>3072</v>
      </c>
      <c r="F355" s="937">
        <v>645</v>
      </c>
      <c r="G355" s="937">
        <v>41</v>
      </c>
      <c r="H355" s="937">
        <v>54</v>
      </c>
      <c r="I355" s="937">
        <v>316</v>
      </c>
      <c r="J355" s="933">
        <v>73</v>
      </c>
      <c r="K355" s="937">
        <v>2427</v>
      </c>
      <c r="L355" s="937">
        <v>228</v>
      </c>
      <c r="M355" s="937">
        <v>71</v>
      </c>
      <c r="N355" s="937">
        <v>1820</v>
      </c>
      <c r="O355" s="937">
        <v>222</v>
      </c>
    </row>
    <row r="356" spans="2:15" s="934" customFormat="1" ht="8.25" customHeight="1">
      <c r="B356" s="934" t="s">
        <v>722</v>
      </c>
      <c r="D356" s="930"/>
      <c r="E356" s="931">
        <v>2044</v>
      </c>
      <c r="F356" s="937">
        <v>383</v>
      </c>
      <c r="G356" s="937">
        <v>12</v>
      </c>
      <c r="H356" s="937">
        <v>39</v>
      </c>
      <c r="I356" s="937">
        <v>229</v>
      </c>
      <c r="J356" s="933">
        <v>24</v>
      </c>
      <c r="K356" s="937">
        <v>1661</v>
      </c>
      <c r="L356" s="937">
        <v>106</v>
      </c>
      <c r="M356" s="937">
        <v>36</v>
      </c>
      <c r="N356" s="937">
        <v>1384</v>
      </c>
      <c r="O356" s="937">
        <v>82</v>
      </c>
    </row>
    <row r="357" spans="2:15" s="934" customFormat="1" ht="8.25" customHeight="1">
      <c r="B357" s="934" t="s">
        <v>723</v>
      </c>
      <c r="D357" s="930"/>
      <c r="E357" s="931">
        <v>982</v>
      </c>
      <c r="F357" s="937">
        <v>240</v>
      </c>
      <c r="G357" s="937">
        <v>7</v>
      </c>
      <c r="H357" s="937">
        <v>47</v>
      </c>
      <c r="I357" s="937">
        <v>142</v>
      </c>
      <c r="J357" s="933">
        <v>6</v>
      </c>
      <c r="K357" s="937">
        <v>742</v>
      </c>
      <c r="L357" s="937">
        <v>25</v>
      </c>
      <c r="M357" s="937">
        <v>12</v>
      </c>
      <c r="N357" s="937">
        <v>658</v>
      </c>
      <c r="O357" s="937">
        <v>27</v>
      </c>
    </row>
    <row r="358" spans="2:15" s="934" customFormat="1" ht="8.25" customHeight="1">
      <c r="B358" s="934" t="s">
        <v>724</v>
      </c>
      <c r="D358" s="930"/>
      <c r="E358" s="931">
        <v>265</v>
      </c>
      <c r="F358" s="937">
        <v>60</v>
      </c>
      <c r="G358" s="937">
        <v>1</v>
      </c>
      <c r="H358" s="937">
        <v>11</v>
      </c>
      <c r="I358" s="937">
        <v>37</v>
      </c>
      <c r="J358" s="933">
        <v>2</v>
      </c>
      <c r="K358" s="937">
        <v>205</v>
      </c>
      <c r="L358" s="937">
        <v>10</v>
      </c>
      <c r="M358" s="937">
        <v>1</v>
      </c>
      <c r="N358" s="937">
        <v>180</v>
      </c>
      <c r="O358" s="937">
        <v>7</v>
      </c>
    </row>
    <row r="359" spans="2:15" s="934" customFormat="1" ht="8.25" customHeight="1">
      <c r="B359" s="934" t="s">
        <v>725</v>
      </c>
      <c r="D359" s="930"/>
      <c r="E359" s="931">
        <v>52</v>
      </c>
      <c r="F359" s="937">
        <v>21</v>
      </c>
      <c r="G359" s="937">
        <v>0</v>
      </c>
      <c r="H359" s="937">
        <v>0</v>
      </c>
      <c r="I359" s="937">
        <v>13</v>
      </c>
      <c r="J359" s="933">
        <v>0</v>
      </c>
      <c r="K359" s="937">
        <v>31</v>
      </c>
      <c r="L359" s="937">
        <v>1</v>
      </c>
      <c r="M359" s="937">
        <v>0</v>
      </c>
      <c r="N359" s="937">
        <v>28</v>
      </c>
      <c r="O359" s="937">
        <v>1</v>
      </c>
    </row>
    <row r="360" spans="2:15" s="934" customFormat="1" ht="8.25" customHeight="1">
      <c r="B360" s="934" t="s">
        <v>708</v>
      </c>
      <c r="D360" s="930"/>
      <c r="E360" s="931">
        <v>2</v>
      </c>
      <c r="F360" s="937">
        <v>0</v>
      </c>
      <c r="G360" s="937">
        <v>0</v>
      </c>
      <c r="H360" s="937">
        <v>0</v>
      </c>
      <c r="I360" s="937">
        <v>0</v>
      </c>
      <c r="J360" s="933">
        <v>0</v>
      </c>
      <c r="K360" s="937">
        <v>2</v>
      </c>
      <c r="L360" s="937">
        <v>0</v>
      </c>
      <c r="M360" s="937">
        <v>0</v>
      </c>
      <c r="N360" s="937">
        <v>1</v>
      </c>
      <c r="O360" s="937">
        <v>1</v>
      </c>
    </row>
    <row r="361" spans="2:15" s="934" customFormat="1" ht="8.25" customHeight="1">
      <c r="B361" s="934" t="s">
        <v>293</v>
      </c>
      <c r="D361" s="930"/>
      <c r="E361" s="931"/>
      <c r="F361" s="937"/>
      <c r="G361" s="937"/>
      <c r="H361" s="937"/>
      <c r="I361" s="937"/>
      <c r="J361" s="933"/>
      <c r="K361" s="937"/>
      <c r="L361" s="937"/>
      <c r="M361" s="937"/>
      <c r="N361" s="937"/>
      <c r="O361" s="937"/>
    </row>
    <row r="362" spans="2:15" s="934" customFormat="1" ht="8.25" customHeight="1">
      <c r="B362" s="934" t="s">
        <v>726</v>
      </c>
      <c r="D362" s="930"/>
      <c r="E362" s="931">
        <v>12340</v>
      </c>
      <c r="F362" s="937">
        <v>3018</v>
      </c>
      <c r="G362" s="937">
        <v>262</v>
      </c>
      <c r="H362" s="937">
        <v>288</v>
      </c>
      <c r="I362" s="937">
        <v>1261</v>
      </c>
      <c r="J362" s="933">
        <v>536</v>
      </c>
      <c r="K362" s="937">
        <v>9322</v>
      </c>
      <c r="L362" s="937">
        <v>908</v>
      </c>
      <c r="M362" s="937">
        <v>269</v>
      </c>
      <c r="N362" s="937">
        <v>6717</v>
      </c>
      <c r="O362" s="937">
        <v>1059</v>
      </c>
    </row>
    <row r="363" spans="2:15" s="934" customFormat="1" ht="8.25" customHeight="1">
      <c r="B363" s="934" t="s">
        <v>727</v>
      </c>
      <c r="D363" s="930"/>
      <c r="E363" s="931">
        <v>6417</v>
      </c>
      <c r="F363" s="937">
        <v>1349</v>
      </c>
      <c r="G363" s="937">
        <v>61</v>
      </c>
      <c r="H363" s="937">
        <v>151</v>
      </c>
      <c r="I363" s="937">
        <v>737</v>
      </c>
      <c r="J363" s="933">
        <v>105</v>
      </c>
      <c r="K363" s="937">
        <v>5068</v>
      </c>
      <c r="L363" s="937">
        <v>370</v>
      </c>
      <c r="M363" s="937">
        <v>120</v>
      </c>
      <c r="N363" s="937">
        <v>4071</v>
      </c>
      <c r="O363" s="937">
        <v>340</v>
      </c>
    </row>
    <row r="364" spans="2:15" s="934" customFormat="1" ht="8.25" customHeight="1">
      <c r="B364" s="934" t="s">
        <v>728</v>
      </c>
      <c r="D364" s="930"/>
      <c r="E364" s="931">
        <v>1301</v>
      </c>
      <c r="F364" s="937">
        <v>321</v>
      </c>
      <c r="G364" s="937">
        <v>8</v>
      </c>
      <c r="H364" s="937">
        <v>58</v>
      </c>
      <c r="I364" s="937">
        <v>192</v>
      </c>
      <c r="J364" s="933">
        <v>8</v>
      </c>
      <c r="K364" s="937">
        <v>980</v>
      </c>
      <c r="L364" s="937">
        <v>36</v>
      </c>
      <c r="M364" s="937">
        <v>13</v>
      </c>
      <c r="N364" s="937">
        <v>867</v>
      </c>
      <c r="O364" s="937">
        <v>36</v>
      </c>
    </row>
    <row r="365" spans="1:15" ht="1.5" customHeight="1">
      <c r="A365" s="310"/>
      <c r="B365" s="885"/>
      <c r="C365" s="310"/>
      <c r="D365" s="311"/>
      <c r="E365" s="375"/>
      <c r="F365" s="376"/>
      <c r="G365" s="376"/>
      <c r="H365" s="376"/>
      <c r="I365" s="376"/>
      <c r="J365" s="377"/>
      <c r="K365" s="376"/>
      <c r="L365" s="376"/>
      <c r="M365" s="376"/>
      <c r="N365" s="376"/>
      <c r="O365" s="376"/>
    </row>
    <row r="366" ht="9.75" customHeight="1">
      <c r="B366" s="954" t="s">
        <v>857</v>
      </c>
    </row>
  </sheetData>
  <sheetProtection/>
  <mergeCells count="12">
    <mergeCell ref="A306:D307"/>
    <mergeCell ref="E306:E307"/>
    <mergeCell ref="A185:D186"/>
    <mergeCell ref="E185:E186"/>
    <mergeCell ref="A246:D247"/>
    <mergeCell ref="E246:E247"/>
    <mergeCell ref="A125:D126"/>
    <mergeCell ref="E125:E126"/>
    <mergeCell ref="A3:D4"/>
    <mergeCell ref="E3:E4"/>
    <mergeCell ref="A64:D65"/>
    <mergeCell ref="E64:E65"/>
  </mergeCells>
  <printOptions/>
  <pageMargins left="0.7874015748031497" right="0.7874015748031497" top="0.7874015748031497" bottom="0.6692913385826772" header="0.5118110236220472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3.75390625" style="58" customWidth="1"/>
    <col min="2" max="2" width="9.125" style="133" customWidth="1"/>
    <col min="3" max="3" width="2.75390625" style="58" customWidth="1"/>
    <col min="4" max="10" width="16.75390625" style="58" customWidth="1"/>
    <col min="11" max="16384" width="9.125" style="58" customWidth="1"/>
  </cols>
  <sheetData>
    <row r="1" ht="23.25" customHeight="1">
      <c r="D1" s="17" t="s">
        <v>813</v>
      </c>
    </row>
    <row r="2" ht="6" customHeight="1"/>
    <row r="3" ht="13.5" customHeight="1">
      <c r="A3" s="237" t="s">
        <v>164</v>
      </c>
    </row>
    <row r="4" spans="1:12" ht="13.5" customHeight="1">
      <c r="A4" s="977" t="s">
        <v>230</v>
      </c>
      <c r="B4" s="977"/>
      <c r="C4" s="978"/>
      <c r="D4" s="1104" t="s">
        <v>38</v>
      </c>
      <c r="E4" s="381" t="s">
        <v>294</v>
      </c>
      <c r="F4" s="381" t="s">
        <v>295</v>
      </c>
      <c r="G4" s="381" t="s">
        <v>296</v>
      </c>
      <c r="H4" s="381" t="s">
        <v>297</v>
      </c>
      <c r="I4" s="381" t="s">
        <v>298</v>
      </c>
      <c r="J4" s="1106" t="s">
        <v>299</v>
      </c>
      <c r="K4" s="382"/>
      <c r="L4" s="382"/>
    </row>
    <row r="5" spans="1:10" ht="13.5" customHeight="1">
      <c r="A5" s="979" t="s">
        <v>300</v>
      </c>
      <c r="B5" s="979"/>
      <c r="C5" s="980"/>
      <c r="D5" s="1105"/>
      <c r="E5" s="383" t="s">
        <v>301</v>
      </c>
      <c r="F5" s="383" t="s">
        <v>302</v>
      </c>
      <c r="G5" s="383" t="s">
        <v>303</v>
      </c>
      <c r="H5" s="383" t="s">
        <v>304</v>
      </c>
      <c r="I5" s="383" t="s">
        <v>303</v>
      </c>
      <c r="J5" s="1107"/>
    </row>
    <row r="6" spans="1:10" ht="13.5" customHeight="1">
      <c r="A6" s="63"/>
      <c r="B6" s="142"/>
      <c r="C6" s="64"/>
      <c r="D6" s="63"/>
      <c r="E6" s="188"/>
      <c r="F6" s="188"/>
      <c r="G6" s="188"/>
      <c r="H6" s="188"/>
      <c r="I6" s="188"/>
      <c r="J6" s="63"/>
    </row>
    <row r="7" spans="1:10" s="72" customFormat="1" ht="13.5" customHeight="1">
      <c r="A7" s="72" t="s">
        <v>229</v>
      </c>
      <c r="B7" s="384"/>
      <c r="C7" s="67"/>
      <c r="D7" s="385">
        <f>SUM(D8:D11)</f>
        <v>310</v>
      </c>
      <c r="E7" s="385">
        <f aca="true" t="shared" si="0" ref="E7:J7">SUM(E8:E11)</f>
        <v>53</v>
      </c>
      <c r="F7" s="385">
        <f t="shared" si="0"/>
        <v>127</v>
      </c>
      <c r="G7" s="385">
        <f t="shared" si="0"/>
        <v>53</v>
      </c>
      <c r="H7" s="385">
        <f t="shared" si="0"/>
        <v>9</v>
      </c>
      <c r="I7" s="385">
        <f t="shared" si="0"/>
        <v>7</v>
      </c>
      <c r="J7" s="385">
        <f t="shared" si="0"/>
        <v>61</v>
      </c>
    </row>
    <row r="8" spans="2:10" ht="13.5" customHeight="1">
      <c r="B8" s="133" t="s">
        <v>305</v>
      </c>
      <c r="C8" s="64"/>
      <c r="D8" s="386">
        <f>SUM(E8:J8)</f>
        <v>91</v>
      </c>
      <c r="E8" s="387">
        <v>10</v>
      </c>
      <c r="F8" s="387">
        <v>15</v>
      </c>
      <c r="G8" s="387">
        <v>2</v>
      </c>
      <c r="H8" s="387">
        <v>3</v>
      </c>
      <c r="I8" s="387">
        <v>0</v>
      </c>
      <c r="J8" s="387">
        <v>61</v>
      </c>
    </row>
    <row r="9" spans="2:10" ht="13.5" customHeight="1">
      <c r="B9" s="133" t="s">
        <v>306</v>
      </c>
      <c r="C9" s="64"/>
      <c r="D9" s="386">
        <f aca="true" t="shared" si="1" ref="D9:D17">SUM(E9:J9)</f>
        <v>91</v>
      </c>
      <c r="E9" s="387">
        <v>27</v>
      </c>
      <c r="F9" s="387">
        <v>48</v>
      </c>
      <c r="G9" s="387">
        <v>14</v>
      </c>
      <c r="H9" s="387">
        <v>1</v>
      </c>
      <c r="I9" s="387">
        <v>1</v>
      </c>
      <c r="J9" s="387">
        <v>0</v>
      </c>
    </row>
    <row r="10" spans="2:10" ht="13.5" customHeight="1">
      <c r="B10" s="133" t="s">
        <v>307</v>
      </c>
      <c r="C10" s="64"/>
      <c r="D10" s="386">
        <f t="shared" si="1"/>
        <v>50</v>
      </c>
      <c r="E10" s="387">
        <v>9</v>
      </c>
      <c r="F10" s="387">
        <v>24</v>
      </c>
      <c r="G10" s="387">
        <v>16</v>
      </c>
      <c r="H10" s="387">
        <v>0</v>
      </c>
      <c r="I10" s="387">
        <v>1</v>
      </c>
      <c r="J10" s="387">
        <v>0</v>
      </c>
    </row>
    <row r="11" spans="2:10" ht="13.5" customHeight="1">
      <c r="B11" s="133" t="s">
        <v>308</v>
      </c>
      <c r="C11" s="64"/>
      <c r="D11" s="386">
        <f t="shared" si="1"/>
        <v>78</v>
      </c>
      <c r="E11" s="387">
        <v>7</v>
      </c>
      <c r="F11" s="387">
        <v>40</v>
      </c>
      <c r="G11" s="387">
        <v>21</v>
      </c>
      <c r="H11" s="387">
        <v>5</v>
      </c>
      <c r="I11" s="387">
        <v>5</v>
      </c>
      <c r="J11" s="387">
        <v>0</v>
      </c>
    </row>
    <row r="12" spans="3:10" ht="13.5" customHeight="1">
      <c r="C12" s="64"/>
      <c r="D12" s="386"/>
      <c r="E12" s="387"/>
      <c r="F12" s="387"/>
      <c r="G12" s="387"/>
      <c r="H12" s="387"/>
      <c r="I12" s="387"/>
      <c r="J12" s="387"/>
    </row>
    <row r="13" spans="1:10" s="72" customFormat="1" ht="13.5" customHeight="1">
      <c r="A13" s="72" t="s">
        <v>230</v>
      </c>
      <c r="B13" s="384"/>
      <c r="C13" s="67"/>
      <c r="D13" s="385">
        <f>SUM(D14:D17)</f>
        <v>11930</v>
      </c>
      <c r="E13" s="385">
        <f aca="true" t="shared" si="2" ref="E13:J13">SUM(E14:E17)</f>
        <v>1794</v>
      </c>
      <c r="F13" s="385">
        <f t="shared" si="2"/>
        <v>6020</v>
      </c>
      <c r="G13" s="385">
        <f t="shared" si="2"/>
        <v>3009</v>
      </c>
      <c r="H13" s="385">
        <f t="shared" si="2"/>
        <v>399</v>
      </c>
      <c r="I13" s="385">
        <f t="shared" si="2"/>
        <v>647</v>
      </c>
      <c r="J13" s="385">
        <f t="shared" si="2"/>
        <v>61</v>
      </c>
    </row>
    <row r="14" spans="2:10" ht="13.5" customHeight="1">
      <c r="B14" s="133" t="s">
        <v>309</v>
      </c>
      <c r="C14" s="64"/>
      <c r="D14" s="386">
        <f t="shared" si="1"/>
        <v>139</v>
      </c>
      <c r="E14" s="387">
        <v>25</v>
      </c>
      <c r="F14" s="387">
        <v>36</v>
      </c>
      <c r="G14" s="387">
        <v>8</v>
      </c>
      <c r="H14" s="387">
        <v>9</v>
      </c>
      <c r="I14" s="387">
        <v>0</v>
      </c>
      <c r="J14" s="387">
        <v>61</v>
      </c>
    </row>
    <row r="15" spans="2:10" ht="13.5" customHeight="1">
      <c r="B15" s="133" t="s">
        <v>310</v>
      </c>
      <c r="C15" s="64"/>
      <c r="D15" s="386">
        <f t="shared" si="1"/>
        <v>1223</v>
      </c>
      <c r="E15" s="387">
        <v>351</v>
      </c>
      <c r="F15" s="387">
        <v>625</v>
      </c>
      <c r="G15" s="387">
        <v>213</v>
      </c>
      <c r="H15" s="387">
        <v>8</v>
      </c>
      <c r="I15" s="387">
        <v>26</v>
      </c>
      <c r="J15" s="387">
        <v>0</v>
      </c>
    </row>
    <row r="16" spans="2:10" ht="13.5" customHeight="1">
      <c r="B16" s="133" t="s">
        <v>311</v>
      </c>
      <c r="C16" s="64"/>
      <c r="D16" s="386">
        <f t="shared" si="1"/>
        <v>1989</v>
      </c>
      <c r="E16" s="387">
        <v>362</v>
      </c>
      <c r="F16" s="387">
        <v>960</v>
      </c>
      <c r="G16" s="387">
        <v>627</v>
      </c>
      <c r="H16" s="387">
        <v>0</v>
      </c>
      <c r="I16" s="387">
        <v>40</v>
      </c>
      <c r="J16" s="387">
        <v>0</v>
      </c>
    </row>
    <row r="17" spans="2:10" ht="13.5" customHeight="1">
      <c r="B17" s="133" t="s">
        <v>308</v>
      </c>
      <c r="C17" s="64"/>
      <c r="D17" s="386">
        <f t="shared" si="1"/>
        <v>8579</v>
      </c>
      <c r="E17" s="387">
        <v>1056</v>
      </c>
      <c r="F17" s="387">
        <v>4399</v>
      </c>
      <c r="G17" s="387">
        <v>2161</v>
      </c>
      <c r="H17" s="387">
        <v>382</v>
      </c>
      <c r="I17" s="387">
        <v>581</v>
      </c>
      <c r="J17" s="387">
        <v>0</v>
      </c>
    </row>
    <row r="18" spans="1:10" ht="13.5" customHeight="1">
      <c r="A18" s="89"/>
      <c r="B18" s="56"/>
      <c r="C18" s="90"/>
      <c r="D18" s="89"/>
      <c r="E18" s="89"/>
      <c r="F18" s="89"/>
      <c r="G18" s="89"/>
      <c r="H18" s="89"/>
      <c r="I18" s="89"/>
      <c r="J18" s="89"/>
    </row>
    <row r="21" ht="13.5" customHeight="1">
      <c r="A21" s="237" t="s">
        <v>597</v>
      </c>
    </row>
    <row r="22" spans="1:12" ht="13.5" customHeight="1">
      <c r="A22" s="977" t="s">
        <v>230</v>
      </c>
      <c r="B22" s="977"/>
      <c r="C22" s="978"/>
      <c r="D22" s="1104" t="s">
        <v>38</v>
      </c>
      <c r="E22" s="381" t="s">
        <v>294</v>
      </c>
      <c r="F22" s="381" t="s">
        <v>295</v>
      </c>
      <c r="G22" s="381" t="s">
        <v>296</v>
      </c>
      <c r="H22" s="381" t="s">
        <v>297</v>
      </c>
      <c r="I22" s="381" t="s">
        <v>298</v>
      </c>
      <c r="J22" s="1106" t="s">
        <v>299</v>
      </c>
      <c r="K22" s="382"/>
      <c r="L22" s="382"/>
    </row>
    <row r="23" spans="1:10" ht="13.5" customHeight="1">
      <c r="A23" s="979" t="s">
        <v>300</v>
      </c>
      <c r="B23" s="979"/>
      <c r="C23" s="980"/>
      <c r="D23" s="1108"/>
      <c r="E23" s="383" t="s">
        <v>301</v>
      </c>
      <c r="F23" s="383" t="s">
        <v>302</v>
      </c>
      <c r="G23" s="383" t="s">
        <v>303</v>
      </c>
      <c r="H23" s="383" t="s">
        <v>304</v>
      </c>
      <c r="I23" s="383" t="s">
        <v>303</v>
      </c>
      <c r="J23" s="1107"/>
    </row>
    <row r="24" spans="1:10" ht="13.5" customHeight="1">
      <c r="A24" s="63"/>
      <c r="B24" s="142"/>
      <c r="C24" s="64"/>
      <c r="D24" s="63"/>
      <c r="E24" s="188"/>
      <c r="F24" s="188"/>
      <c r="G24" s="188"/>
      <c r="H24" s="188"/>
      <c r="I24" s="188"/>
      <c r="J24" s="63"/>
    </row>
    <row r="25" spans="1:10" s="72" customFormat="1" ht="13.5" customHeight="1">
      <c r="A25" s="72" t="s">
        <v>229</v>
      </c>
      <c r="B25" s="384"/>
      <c r="C25" s="67"/>
      <c r="D25" s="385">
        <f>SUM(D26:D29)</f>
        <v>315</v>
      </c>
      <c r="E25" s="385">
        <f aca="true" t="shared" si="3" ref="E25:J25">SUM(E26:E29)</f>
        <v>66</v>
      </c>
      <c r="F25" s="385">
        <f t="shared" si="3"/>
        <v>89</v>
      </c>
      <c r="G25" s="385">
        <f t="shared" si="3"/>
        <v>103</v>
      </c>
      <c r="H25" s="385">
        <f t="shared" si="3"/>
        <v>9</v>
      </c>
      <c r="I25" s="385">
        <f t="shared" si="3"/>
        <v>8</v>
      </c>
      <c r="J25" s="385">
        <f t="shared" si="3"/>
        <v>40</v>
      </c>
    </row>
    <row r="26" spans="2:10" ht="13.5" customHeight="1">
      <c r="B26" s="133" t="s">
        <v>309</v>
      </c>
      <c r="C26" s="64"/>
      <c r="D26" s="386">
        <f>SUM(E26:J26)</f>
        <v>80</v>
      </c>
      <c r="E26" s="387">
        <v>19</v>
      </c>
      <c r="F26" s="387">
        <v>6</v>
      </c>
      <c r="G26" s="387">
        <v>14</v>
      </c>
      <c r="H26" s="387">
        <v>0</v>
      </c>
      <c r="I26" s="387">
        <v>1</v>
      </c>
      <c r="J26" s="387">
        <v>40</v>
      </c>
    </row>
    <row r="27" spans="2:10" ht="13.5" customHeight="1">
      <c r="B27" s="133" t="s">
        <v>310</v>
      </c>
      <c r="C27" s="64"/>
      <c r="D27" s="386">
        <f>SUM(E27:J27)</f>
        <v>100</v>
      </c>
      <c r="E27" s="387">
        <v>29</v>
      </c>
      <c r="F27" s="387">
        <v>27</v>
      </c>
      <c r="G27" s="387">
        <v>41</v>
      </c>
      <c r="H27" s="387">
        <v>2</v>
      </c>
      <c r="I27" s="387">
        <v>1</v>
      </c>
      <c r="J27" s="387">
        <v>0</v>
      </c>
    </row>
    <row r="28" spans="2:10" ht="13.5" customHeight="1">
      <c r="B28" s="133" t="s">
        <v>311</v>
      </c>
      <c r="C28" s="64"/>
      <c r="D28" s="386">
        <f>SUM(E28:J28)</f>
        <v>35</v>
      </c>
      <c r="E28" s="387">
        <v>8</v>
      </c>
      <c r="F28" s="387">
        <v>21</v>
      </c>
      <c r="G28" s="387">
        <v>5</v>
      </c>
      <c r="H28" s="387">
        <v>1</v>
      </c>
      <c r="I28" s="387">
        <v>0</v>
      </c>
      <c r="J28" s="387">
        <v>0</v>
      </c>
    </row>
    <row r="29" spans="2:10" ht="13.5" customHeight="1">
      <c r="B29" s="133" t="s">
        <v>308</v>
      </c>
      <c r="C29" s="64"/>
      <c r="D29" s="386">
        <f>SUM(E29:J29)</f>
        <v>100</v>
      </c>
      <c r="E29" s="387">
        <v>10</v>
      </c>
      <c r="F29" s="387">
        <v>35</v>
      </c>
      <c r="G29" s="387">
        <v>43</v>
      </c>
      <c r="H29" s="387">
        <v>6</v>
      </c>
      <c r="I29" s="387">
        <v>6</v>
      </c>
      <c r="J29" s="387">
        <v>0</v>
      </c>
    </row>
    <row r="30" spans="3:10" ht="13.5" customHeight="1">
      <c r="C30" s="64"/>
      <c r="D30" s="386"/>
      <c r="E30" s="387"/>
      <c r="F30" s="387"/>
      <c r="G30" s="387"/>
      <c r="H30" s="387"/>
      <c r="I30" s="387"/>
      <c r="J30" s="387"/>
    </row>
    <row r="31" spans="1:10" s="72" customFormat="1" ht="13.5" customHeight="1">
      <c r="A31" s="72" t="s">
        <v>230</v>
      </c>
      <c r="B31" s="384"/>
      <c r="C31" s="67"/>
      <c r="D31" s="385">
        <f>SUM(D32:D35)</f>
        <v>13544</v>
      </c>
      <c r="E31" s="385">
        <f aca="true" t="shared" si="4" ref="E31:J31">SUM(E32:E35)</f>
        <v>1829</v>
      </c>
      <c r="F31" s="385">
        <f t="shared" si="4"/>
        <v>5274</v>
      </c>
      <c r="G31" s="385">
        <f t="shared" si="4"/>
        <v>5105</v>
      </c>
      <c r="H31" s="385">
        <f t="shared" si="4"/>
        <v>484</v>
      </c>
      <c r="I31" s="385">
        <f t="shared" si="4"/>
        <v>809</v>
      </c>
      <c r="J31" s="385">
        <f t="shared" si="4"/>
        <v>43</v>
      </c>
    </row>
    <row r="32" spans="2:10" ht="13.5" customHeight="1">
      <c r="B32" s="133" t="s">
        <v>309</v>
      </c>
      <c r="C32" s="64"/>
      <c r="D32" s="386">
        <f>SUM(E32:J32)</f>
        <v>153</v>
      </c>
      <c r="E32" s="387">
        <v>52</v>
      </c>
      <c r="F32" s="387">
        <v>12</v>
      </c>
      <c r="G32" s="387">
        <v>45</v>
      </c>
      <c r="H32" s="387">
        <v>0</v>
      </c>
      <c r="I32" s="387">
        <v>1</v>
      </c>
      <c r="J32" s="387">
        <v>43</v>
      </c>
    </row>
    <row r="33" spans="2:10" ht="13.5" customHeight="1">
      <c r="B33" s="133" t="s">
        <v>310</v>
      </c>
      <c r="C33" s="64"/>
      <c r="D33" s="386">
        <f>SUM(E33:J33)</f>
        <v>1462</v>
      </c>
      <c r="E33" s="387">
        <v>368</v>
      </c>
      <c r="F33" s="387">
        <v>407</v>
      </c>
      <c r="G33" s="387">
        <v>618</v>
      </c>
      <c r="H33" s="387">
        <v>42</v>
      </c>
      <c r="I33" s="387">
        <v>27</v>
      </c>
      <c r="J33" s="387">
        <v>0</v>
      </c>
    </row>
    <row r="34" spans="2:10" ht="13.5" customHeight="1">
      <c r="B34" s="133" t="s">
        <v>311</v>
      </c>
      <c r="C34" s="64"/>
      <c r="D34" s="386">
        <f>SUM(E34:J34)</f>
        <v>1398</v>
      </c>
      <c r="E34" s="387">
        <v>326</v>
      </c>
      <c r="F34" s="387">
        <v>839</v>
      </c>
      <c r="G34" s="387">
        <v>184</v>
      </c>
      <c r="H34" s="387">
        <v>49</v>
      </c>
      <c r="I34" s="387">
        <v>0</v>
      </c>
      <c r="J34" s="387">
        <v>0</v>
      </c>
    </row>
    <row r="35" spans="2:10" ht="13.5" customHeight="1">
      <c r="B35" s="133" t="s">
        <v>308</v>
      </c>
      <c r="C35" s="64"/>
      <c r="D35" s="386">
        <f>SUM(E35:J35)</f>
        <v>10531</v>
      </c>
      <c r="E35" s="387">
        <v>1083</v>
      </c>
      <c r="F35" s="387">
        <v>4016</v>
      </c>
      <c r="G35" s="387">
        <v>4258</v>
      </c>
      <c r="H35" s="387">
        <v>393</v>
      </c>
      <c r="I35" s="387">
        <v>781</v>
      </c>
      <c r="J35" s="387">
        <v>0</v>
      </c>
    </row>
    <row r="36" spans="1:10" ht="13.5" customHeight="1">
      <c r="A36" s="89"/>
      <c r="B36" s="56"/>
      <c r="C36" s="90"/>
      <c r="D36" s="89"/>
      <c r="E36" s="89"/>
      <c r="F36" s="89"/>
      <c r="G36" s="89"/>
      <c r="H36" s="89"/>
      <c r="I36" s="89"/>
      <c r="J36" s="89"/>
    </row>
  </sheetData>
  <sheetProtection/>
  <mergeCells count="8">
    <mergeCell ref="A4:C4"/>
    <mergeCell ref="D4:D5"/>
    <mergeCell ref="J4:J5"/>
    <mergeCell ref="A5:C5"/>
    <mergeCell ref="A22:C22"/>
    <mergeCell ref="D22:D23"/>
    <mergeCell ref="J22:J23"/>
    <mergeCell ref="A23:C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9.125" style="93" customWidth="1"/>
    <col min="2" max="2" width="3.75390625" style="93" customWidth="1"/>
    <col min="3" max="3" width="24.75390625" style="93" customWidth="1"/>
    <col min="4" max="4" width="14.75390625" style="391" customWidth="1"/>
    <col min="5" max="5" width="14.75390625" style="388" customWidth="1"/>
    <col min="6" max="6" width="14.75390625" style="389" customWidth="1"/>
    <col min="7" max="8" width="14.75390625" style="390" customWidth="1"/>
    <col min="9" max="16384" width="9.125" style="93" customWidth="1"/>
  </cols>
  <sheetData>
    <row r="1" spans="3:8" ht="27" customHeight="1">
      <c r="C1" s="1109" t="s">
        <v>812</v>
      </c>
      <c r="D1" s="1029"/>
      <c r="E1" s="1029"/>
      <c r="F1" s="1029"/>
      <c r="G1" s="1029"/>
      <c r="H1" s="1029"/>
    </row>
    <row r="2" ht="13.5" customHeight="1">
      <c r="A2" s="252"/>
    </row>
    <row r="3" ht="13.5" customHeight="1">
      <c r="A3" s="392"/>
    </row>
    <row r="4" ht="13.5" customHeight="1">
      <c r="A4" s="393" t="s">
        <v>234</v>
      </c>
    </row>
    <row r="5" spans="1:8" ht="13.5" customHeight="1">
      <c r="A5" s="1110" t="s">
        <v>312</v>
      </c>
      <c r="B5" s="1110"/>
      <c r="C5" s="1111"/>
      <c r="D5" s="1116" t="s">
        <v>229</v>
      </c>
      <c r="E5" s="1119" t="s">
        <v>230</v>
      </c>
      <c r="F5" s="1122" t="s">
        <v>313</v>
      </c>
      <c r="G5" s="1125" t="s">
        <v>314</v>
      </c>
      <c r="H5" s="1128" t="s">
        <v>315</v>
      </c>
    </row>
    <row r="6" spans="1:8" ht="13.5" customHeight="1">
      <c r="A6" s="1112"/>
      <c r="B6" s="1112"/>
      <c r="C6" s="1113"/>
      <c r="D6" s="1117"/>
      <c r="E6" s="1120"/>
      <c r="F6" s="1123"/>
      <c r="G6" s="1126"/>
      <c r="H6" s="1129"/>
    </row>
    <row r="7" spans="1:8" ht="13.5" customHeight="1">
      <c r="A7" s="1114"/>
      <c r="B7" s="1114"/>
      <c r="C7" s="1115"/>
      <c r="D7" s="1118"/>
      <c r="E7" s="1121"/>
      <c r="F7" s="1124"/>
      <c r="G7" s="1127"/>
      <c r="H7" s="1130"/>
    </row>
    <row r="8" spans="1:8" ht="13.5" customHeight="1">
      <c r="A8" s="394"/>
      <c r="B8" s="394"/>
      <c r="C8" s="395"/>
      <c r="D8" s="396"/>
      <c r="E8" s="397"/>
      <c r="F8" s="398"/>
      <c r="G8" s="399"/>
      <c r="H8" s="400"/>
    </row>
    <row r="9" spans="1:8" s="114" customFormat="1" ht="13.5" customHeight="1">
      <c r="A9" s="114" t="s">
        <v>316</v>
      </c>
      <c r="B9" s="171"/>
      <c r="C9" s="109"/>
      <c r="D9" s="401">
        <f>SUM(D10,D17)</f>
        <v>174888</v>
      </c>
      <c r="E9" s="402">
        <f>SUM(E10,E17)</f>
        <v>441704</v>
      </c>
      <c r="F9" s="403">
        <f>E9/D9</f>
        <v>2.525639266273272</v>
      </c>
      <c r="G9" s="405">
        <v>0</v>
      </c>
      <c r="H9" s="405">
        <v>0</v>
      </c>
    </row>
    <row r="10" spans="1:8" ht="13.5" customHeight="1">
      <c r="A10" s="93" t="s">
        <v>317</v>
      </c>
      <c r="B10" s="173"/>
      <c r="C10" s="119"/>
      <c r="D10" s="406">
        <f>SUM(D11,D16)</f>
        <v>171130</v>
      </c>
      <c r="E10" s="407">
        <f>SUM(E11,E16)</f>
        <v>437382</v>
      </c>
      <c r="F10" s="408">
        <f aca="true" t="shared" si="0" ref="F10:F16">E10/D10</f>
        <v>2.555846432536668</v>
      </c>
      <c r="G10" s="390">
        <v>98.9</v>
      </c>
      <c r="H10" s="390">
        <v>38.7</v>
      </c>
    </row>
    <row r="11" spans="2:8" ht="13.5" customHeight="1">
      <c r="B11" s="173" t="s">
        <v>318</v>
      </c>
      <c r="C11" s="119"/>
      <c r="D11" s="406">
        <f>SUM(D12:D15)</f>
        <v>169365</v>
      </c>
      <c r="E11" s="407">
        <f>SUM(E12:E15)</f>
        <v>433705</v>
      </c>
      <c r="F11" s="408">
        <f t="shared" si="0"/>
        <v>2.5607711156378237</v>
      </c>
      <c r="G11" s="390">
        <v>99.4</v>
      </c>
      <c r="H11" s="390">
        <v>38.8</v>
      </c>
    </row>
    <row r="12" spans="2:8" ht="13.5" customHeight="1">
      <c r="B12" s="175"/>
      <c r="C12" s="119" t="s">
        <v>319</v>
      </c>
      <c r="D12" s="391">
        <v>96674</v>
      </c>
      <c r="E12" s="388">
        <v>301718</v>
      </c>
      <c r="F12" s="408">
        <f t="shared" si="0"/>
        <v>3.1209839253573866</v>
      </c>
      <c r="G12" s="390">
        <v>140.1</v>
      </c>
      <c r="H12" s="390">
        <v>44.9</v>
      </c>
    </row>
    <row r="13" spans="2:8" ht="13.5" customHeight="1">
      <c r="B13" s="175"/>
      <c r="C13" s="119" t="s">
        <v>797</v>
      </c>
      <c r="D13" s="391">
        <v>6449</v>
      </c>
      <c r="E13" s="388">
        <v>16742</v>
      </c>
      <c r="F13" s="408">
        <f t="shared" si="0"/>
        <v>2.596061404868972</v>
      </c>
      <c r="G13" s="390">
        <v>54.9</v>
      </c>
      <c r="H13" s="390">
        <v>21.2</v>
      </c>
    </row>
    <row r="14" spans="2:8" ht="13.5" customHeight="1">
      <c r="B14" s="175"/>
      <c r="C14" s="119" t="s">
        <v>320</v>
      </c>
      <c r="D14" s="391">
        <v>58496</v>
      </c>
      <c r="E14" s="388">
        <v>97302</v>
      </c>
      <c r="F14" s="408">
        <f t="shared" si="0"/>
        <v>1.6633957877461707</v>
      </c>
      <c r="G14" s="390">
        <v>42.6</v>
      </c>
      <c r="H14" s="390">
        <v>25.6</v>
      </c>
    </row>
    <row r="15" spans="2:8" ht="13.5" customHeight="1">
      <c r="B15" s="175"/>
      <c r="C15" s="119" t="s">
        <v>321</v>
      </c>
      <c r="D15" s="391">
        <v>7746</v>
      </c>
      <c r="E15" s="388">
        <v>17943</v>
      </c>
      <c r="F15" s="408">
        <f t="shared" si="0"/>
        <v>2.3164213787761425</v>
      </c>
      <c r="G15" s="390">
        <v>57.7</v>
      </c>
      <c r="H15" s="390">
        <v>24.9</v>
      </c>
    </row>
    <row r="16" spans="2:8" ht="13.5" customHeight="1">
      <c r="B16" s="173" t="s">
        <v>322</v>
      </c>
      <c r="C16" s="119"/>
      <c r="D16" s="391">
        <v>1765</v>
      </c>
      <c r="E16" s="388">
        <v>3677</v>
      </c>
      <c r="F16" s="408">
        <f t="shared" si="0"/>
        <v>2.08328611898017</v>
      </c>
      <c r="G16" s="390">
        <v>46.7</v>
      </c>
      <c r="H16" s="390">
        <v>22.4</v>
      </c>
    </row>
    <row r="17" spans="1:8" ht="13.5" customHeight="1">
      <c r="A17" s="93" t="s">
        <v>323</v>
      </c>
      <c r="B17" s="173"/>
      <c r="C17" s="119"/>
      <c r="D17" s="391">
        <v>3758</v>
      </c>
      <c r="E17" s="388">
        <v>4322</v>
      </c>
      <c r="F17" s="408">
        <f>E17/D17</f>
        <v>1.1500798296966472</v>
      </c>
      <c r="G17" s="390">
        <v>0</v>
      </c>
      <c r="H17" s="390">
        <v>0</v>
      </c>
    </row>
    <row r="18" spans="1:8" ht="13.5" customHeight="1">
      <c r="A18" s="176"/>
      <c r="B18" s="176"/>
      <c r="C18" s="124"/>
      <c r="D18" s="409"/>
      <c r="E18" s="410"/>
      <c r="F18" s="411"/>
      <c r="G18" s="412"/>
      <c r="H18" s="412"/>
    </row>
    <row r="20" ht="13.5" customHeight="1">
      <c r="A20" s="392"/>
    </row>
    <row r="21" ht="13.5" customHeight="1">
      <c r="A21" s="393" t="s">
        <v>595</v>
      </c>
    </row>
    <row r="22" spans="1:8" ht="13.5" customHeight="1">
      <c r="A22" s="1110" t="s">
        <v>312</v>
      </c>
      <c r="B22" s="1110"/>
      <c r="C22" s="1111"/>
      <c r="D22" s="1116" t="s">
        <v>229</v>
      </c>
      <c r="E22" s="1119" t="s">
        <v>230</v>
      </c>
      <c r="F22" s="1122" t="s">
        <v>313</v>
      </c>
      <c r="G22" s="1125" t="s">
        <v>314</v>
      </c>
      <c r="H22" s="1128" t="s">
        <v>315</v>
      </c>
    </row>
    <row r="23" spans="1:8" ht="13.5" customHeight="1">
      <c r="A23" s="1112"/>
      <c r="B23" s="1112"/>
      <c r="C23" s="1113"/>
      <c r="D23" s="1117"/>
      <c r="E23" s="1120"/>
      <c r="F23" s="1123"/>
      <c r="G23" s="1126"/>
      <c r="H23" s="1129"/>
    </row>
    <row r="24" spans="1:8" ht="13.5" customHeight="1">
      <c r="A24" s="1114"/>
      <c r="B24" s="1114"/>
      <c r="C24" s="1115"/>
      <c r="D24" s="1118"/>
      <c r="E24" s="1121"/>
      <c r="F24" s="1124"/>
      <c r="G24" s="1127"/>
      <c r="H24" s="1130"/>
    </row>
    <row r="25" spans="1:8" ht="13.5" customHeight="1">
      <c r="A25" s="394"/>
      <c r="B25" s="394"/>
      <c r="C25" s="395"/>
      <c r="D25" s="396"/>
      <c r="E25" s="397"/>
      <c r="F25" s="398"/>
      <c r="G25" s="399"/>
      <c r="H25" s="400"/>
    </row>
    <row r="26" spans="1:8" s="114" customFormat="1" ht="13.5" customHeight="1">
      <c r="A26" s="114" t="s">
        <v>316</v>
      </c>
      <c r="B26" s="171"/>
      <c r="C26" s="109"/>
      <c r="D26" s="401">
        <f>SUM(D27,D34)</f>
        <v>180776</v>
      </c>
      <c r="E26" s="402">
        <f>SUM(E27,E34)</f>
        <v>440579</v>
      </c>
      <c r="F26" s="403">
        <f>E26/D26</f>
        <v>2.437154268265699</v>
      </c>
      <c r="G26" s="405">
        <v>0</v>
      </c>
      <c r="H26" s="405">
        <v>0</v>
      </c>
    </row>
    <row r="27" spans="1:10" ht="13.5" customHeight="1">
      <c r="A27" s="93" t="s">
        <v>317</v>
      </c>
      <c r="B27" s="173"/>
      <c r="C27" s="119"/>
      <c r="D27" s="406">
        <f>SUM(D28,D33)</f>
        <v>178097</v>
      </c>
      <c r="E27" s="407">
        <f>SUM(E28,E33)</f>
        <v>437492</v>
      </c>
      <c r="F27" s="408">
        <f aca="true" t="shared" si="1" ref="F27:F33">E27/D27</f>
        <v>2.4564815802624413</v>
      </c>
      <c r="G27" s="390">
        <v>99.6</v>
      </c>
      <c r="H27" s="390">
        <v>40.5</v>
      </c>
      <c r="I27" s="390"/>
      <c r="J27" s="390"/>
    </row>
    <row r="28" spans="2:10" ht="13.5" customHeight="1">
      <c r="B28" s="173" t="s">
        <v>318</v>
      </c>
      <c r="C28" s="119"/>
      <c r="D28" s="406">
        <f>SUM(D29:D32)</f>
        <v>176340</v>
      </c>
      <c r="E28" s="407">
        <f>SUM(E29:E32)</f>
        <v>433611</v>
      </c>
      <c r="F28" s="408">
        <f t="shared" si="1"/>
        <v>2.4589486219802654</v>
      </c>
      <c r="G28" s="390">
        <v>100.1</v>
      </c>
      <c r="H28" s="390">
        <v>40.7</v>
      </c>
      <c r="I28" s="390"/>
      <c r="J28" s="390"/>
    </row>
    <row r="29" spans="2:10" ht="13.5" customHeight="1">
      <c r="B29" s="175"/>
      <c r="C29" s="119" t="s">
        <v>319</v>
      </c>
      <c r="D29" s="391">
        <v>102505</v>
      </c>
      <c r="E29" s="388">
        <v>304591</v>
      </c>
      <c r="F29" s="408">
        <f t="shared" si="1"/>
        <v>2.971474562216477</v>
      </c>
      <c r="G29" s="390">
        <v>139.3</v>
      </c>
      <c r="H29" s="390">
        <v>46.9</v>
      </c>
      <c r="I29" s="390"/>
      <c r="J29" s="390"/>
    </row>
    <row r="30" spans="2:10" ht="13.5" customHeight="1">
      <c r="B30" s="175"/>
      <c r="C30" s="119" t="s">
        <v>797</v>
      </c>
      <c r="D30" s="391">
        <v>6382</v>
      </c>
      <c r="E30" s="388">
        <v>15439</v>
      </c>
      <c r="F30" s="408">
        <f t="shared" si="1"/>
        <v>2.4191476026324037</v>
      </c>
      <c r="G30" s="390">
        <v>54.1</v>
      </c>
      <c r="H30" s="390">
        <v>22.4</v>
      </c>
      <c r="I30" s="390"/>
      <c r="J30" s="390"/>
    </row>
    <row r="31" spans="2:10" ht="13.5" customHeight="1">
      <c r="B31" s="175"/>
      <c r="C31" s="119" t="s">
        <v>320</v>
      </c>
      <c r="D31" s="391">
        <v>61036</v>
      </c>
      <c r="E31" s="388">
        <v>99257</v>
      </c>
      <c r="F31" s="408">
        <f t="shared" si="1"/>
        <v>1.6262042073530376</v>
      </c>
      <c r="G31" s="390">
        <v>43.3</v>
      </c>
      <c r="H31" s="390">
        <v>26.6</v>
      </c>
      <c r="I31" s="390"/>
      <c r="J31" s="390"/>
    </row>
    <row r="32" spans="2:10" ht="13.5" customHeight="1">
      <c r="B32" s="175"/>
      <c r="C32" s="119" t="s">
        <v>321</v>
      </c>
      <c r="D32" s="391">
        <v>6417</v>
      </c>
      <c r="E32" s="388">
        <v>14324</v>
      </c>
      <c r="F32" s="408">
        <f t="shared" si="1"/>
        <v>2.2321957300919433</v>
      </c>
      <c r="G32" s="390">
        <v>58.9</v>
      </c>
      <c r="H32" s="390">
        <v>26.4</v>
      </c>
      <c r="I32" s="390"/>
      <c r="J32" s="390"/>
    </row>
    <row r="33" spans="2:10" ht="13.5" customHeight="1">
      <c r="B33" s="173" t="s">
        <v>322</v>
      </c>
      <c r="C33" s="119"/>
      <c r="D33" s="391">
        <v>1757</v>
      </c>
      <c r="E33" s="388">
        <v>3881</v>
      </c>
      <c r="F33" s="408">
        <f t="shared" si="1"/>
        <v>2.2088787706317587</v>
      </c>
      <c r="G33" s="390">
        <v>52</v>
      </c>
      <c r="H33" s="390">
        <v>23.5</v>
      </c>
      <c r="I33" s="390"/>
      <c r="J33" s="390"/>
    </row>
    <row r="34" spans="1:10" ht="13.5" customHeight="1">
      <c r="A34" s="93" t="s">
        <v>323</v>
      </c>
      <c r="B34" s="173"/>
      <c r="C34" s="119"/>
      <c r="D34" s="391">
        <v>2679</v>
      </c>
      <c r="E34" s="388">
        <v>3087</v>
      </c>
      <c r="F34" s="408">
        <f>E34/D34</f>
        <v>1.1522956326987681</v>
      </c>
      <c r="G34" s="390">
        <v>0</v>
      </c>
      <c r="H34" s="390">
        <v>0</v>
      </c>
      <c r="I34" s="390"/>
      <c r="J34" s="390"/>
    </row>
    <row r="35" spans="1:10" ht="13.5" customHeight="1">
      <c r="A35" s="176"/>
      <c r="B35" s="176"/>
      <c r="C35" s="124"/>
      <c r="D35" s="409"/>
      <c r="E35" s="410"/>
      <c r="F35" s="411"/>
      <c r="G35" s="412"/>
      <c r="H35" s="412"/>
      <c r="I35" s="390"/>
      <c r="J35" s="390"/>
    </row>
  </sheetData>
  <sheetProtection/>
  <mergeCells count="13">
    <mergeCell ref="G22:G24"/>
    <mergeCell ref="H22:H24"/>
    <mergeCell ref="A22:C24"/>
    <mergeCell ref="D22:D24"/>
    <mergeCell ref="E22:E24"/>
    <mergeCell ref="F22:F24"/>
    <mergeCell ref="C1:H1"/>
    <mergeCell ref="A5:C7"/>
    <mergeCell ref="D5:D7"/>
    <mergeCell ref="E5:E7"/>
    <mergeCell ref="F5:F7"/>
    <mergeCell ref="G5:G7"/>
    <mergeCell ref="H5:H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26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3.75390625" style="93" customWidth="1"/>
    <col min="2" max="2" width="25.75390625" style="93" bestFit="1" customWidth="1"/>
    <col min="3" max="3" width="1.75390625" style="93" customWidth="1"/>
    <col min="4" max="14" width="10.75390625" style="413" customWidth="1"/>
    <col min="15" max="15" width="1.00390625" style="413" customWidth="1"/>
    <col min="16" max="16" width="3.75390625" style="413" customWidth="1"/>
    <col min="17" max="17" width="25.75390625" style="413" bestFit="1" customWidth="1"/>
    <col min="18" max="18" width="1.75390625" style="413" customWidth="1"/>
    <col min="19" max="28" width="10.75390625" style="413" customWidth="1"/>
    <col min="29" max="55" width="9.125" style="413" customWidth="1"/>
    <col min="56" max="16384" width="9.125" style="93" customWidth="1"/>
  </cols>
  <sheetData>
    <row r="1" spans="4:16" ht="15.75" customHeight="1">
      <c r="D1" s="252" t="s">
        <v>811</v>
      </c>
      <c r="P1" s="414"/>
    </row>
    <row r="2" spans="1:16" ht="15.75" customHeight="1">
      <c r="A2" s="392"/>
      <c r="D2" s="252" t="s">
        <v>860</v>
      </c>
      <c r="P2" s="415"/>
    </row>
    <row r="3" spans="1:16" ht="15.75" customHeight="1">
      <c r="A3" s="237" t="s">
        <v>595</v>
      </c>
      <c r="P3" s="416"/>
    </row>
    <row r="4" spans="1:28" ht="15.75" customHeight="1">
      <c r="A4" s="1155" t="s">
        <v>324</v>
      </c>
      <c r="B4" s="1156"/>
      <c r="C4" s="417"/>
      <c r="D4" s="1159" t="s">
        <v>38</v>
      </c>
      <c r="E4" s="1140" t="s">
        <v>238</v>
      </c>
      <c r="F4" s="1140"/>
      <c r="G4" s="1140"/>
      <c r="H4" s="1140"/>
      <c r="I4" s="1140"/>
      <c r="J4" s="1140"/>
      <c r="K4" s="1140"/>
      <c r="L4" s="1140"/>
      <c r="M4" s="1140"/>
      <c r="N4" s="1140"/>
      <c r="O4" s="940"/>
      <c r="P4" s="1162" t="s">
        <v>324</v>
      </c>
      <c r="Q4" s="1163"/>
      <c r="R4" s="418"/>
      <c r="S4" s="1140" t="s">
        <v>238</v>
      </c>
      <c r="T4" s="1140"/>
      <c r="U4" s="1140"/>
      <c r="V4" s="1140"/>
      <c r="W4" s="1140"/>
      <c r="X4" s="1140"/>
      <c r="Y4" s="1141"/>
      <c r="Z4" s="1142" t="s">
        <v>239</v>
      </c>
      <c r="AA4" s="1146" t="s">
        <v>240</v>
      </c>
      <c r="AB4" s="1149" t="s">
        <v>853</v>
      </c>
    </row>
    <row r="5" spans="1:28" ht="15.75" customHeight="1">
      <c r="A5" s="1157"/>
      <c r="B5" s="1157"/>
      <c r="C5" s="419"/>
      <c r="D5" s="1160"/>
      <c r="E5" s="1166" t="s">
        <v>38</v>
      </c>
      <c r="F5" s="1152" t="s">
        <v>241</v>
      </c>
      <c r="G5" s="1153"/>
      <c r="H5" s="1153"/>
      <c r="I5" s="1153"/>
      <c r="J5" s="1154"/>
      <c r="K5" s="1152" t="s">
        <v>242</v>
      </c>
      <c r="L5" s="1153"/>
      <c r="M5" s="1153"/>
      <c r="N5" s="1153"/>
      <c r="O5" s="941"/>
      <c r="P5" s="1164"/>
      <c r="Q5" s="1164"/>
      <c r="R5" s="422"/>
      <c r="S5" s="1152" t="s">
        <v>242</v>
      </c>
      <c r="T5" s="1153"/>
      <c r="U5" s="1153"/>
      <c r="V5" s="1153"/>
      <c r="W5" s="1153"/>
      <c r="X5" s="1153"/>
      <c r="Y5" s="1154"/>
      <c r="Z5" s="1143"/>
      <c r="AA5" s="1147"/>
      <c r="AB5" s="1150"/>
    </row>
    <row r="6" spans="1:28" ht="15.75" customHeight="1">
      <c r="A6" s="1157"/>
      <c r="B6" s="1157"/>
      <c r="C6" s="419"/>
      <c r="D6" s="1160"/>
      <c r="E6" s="1166"/>
      <c r="F6" s="1137" t="s">
        <v>38</v>
      </c>
      <c r="G6" s="1137" t="s">
        <v>325</v>
      </c>
      <c r="H6" s="1137" t="s">
        <v>326</v>
      </c>
      <c r="I6" s="1137" t="s">
        <v>327</v>
      </c>
      <c r="J6" s="1137" t="s">
        <v>328</v>
      </c>
      <c r="K6" s="1137" t="s">
        <v>38</v>
      </c>
      <c r="L6" s="1137" t="s">
        <v>329</v>
      </c>
      <c r="M6" s="1131" t="s">
        <v>330</v>
      </c>
      <c r="N6" s="1134" t="s">
        <v>331</v>
      </c>
      <c r="O6" s="432"/>
      <c r="P6" s="1164"/>
      <c r="Q6" s="1164"/>
      <c r="R6" s="422"/>
      <c r="S6" s="1131" t="s">
        <v>747</v>
      </c>
      <c r="T6" s="1137" t="s">
        <v>249</v>
      </c>
      <c r="U6" s="1137" t="s">
        <v>250</v>
      </c>
      <c r="V6" s="1137" t="s">
        <v>251</v>
      </c>
      <c r="W6" s="1137" t="s">
        <v>332</v>
      </c>
      <c r="X6" s="1137" t="s">
        <v>333</v>
      </c>
      <c r="Y6" s="1137" t="s">
        <v>334</v>
      </c>
      <c r="Z6" s="1144"/>
      <c r="AA6" s="1147"/>
      <c r="AB6" s="1150"/>
    </row>
    <row r="7" spans="1:55" s="173" customFormat="1" ht="15.75" customHeight="1">
      <c r="A7" s="1157"/>
      <c r="B7" s="1157"/>
      <c r="C7" s="419"/>
      <c r="D7" s="1160"/>
      <c r="E7" s="1166"/>
      <c r="F7" s="1138"/>
      <c r="G7" s="1138"/>
      <c r="H7" s="1138"/>
      <c r="I7" s="1138"/>
      <c r="J7" s="1138"/>
      <c r="K7" s="1138"/>
      <c r="L7" s="1138"/>
      <c r="M7" s="1132"/>
      <c r="N7" s="1135"/>
      <c r="O7" s="432"/>
      <c r="P7" s="1164"/>
      <c r="Q7" s="1164"/>
      <c r="R7" s="422"/>
      <c r="S7" s="1132"/>
      <c r="T7" s="1138"/>
      <c r="U7" s="1138"/>
      <c r="V7" s="1138"/>
      <c r="W7" s="1138"/>
      <c r="X7" s="1138"/>
      <c r="Y7" s="1138"/>
      <c r="Z7" s="1144"/>
      <c r="AA7" s="1147"/>
      <c r="AB7" s="1150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  <c r="AZ7" s="428"/>
      <c r="BA7" s="428"/>
      <c r="BB7" s="428"/>
      <c r="BC7" s="428"/>
    </row>
    <row r="8" spans="1:55" s="173" customFormat="1" ht="15.75" customHeight="1">
      <c r="A8" s="1157"/>
      <c r="B8" s="1157"/>
      <c r="C8" s="419"/>
      <c r="D8" s="1160"/>
      <c r="E8" s="1166"/>
      <c r="F8" s="1138"/>
      <c r="G8" s="1138"/>
      <c r="H8" s="1138"/>
      <c r="I8" s="1138"/>
      <c r="J8" s="1138"/>
      <c r="K8" s="1138"/>
      <c r="L8" s="1138"/>
      <c r="M8" s="1132"/>
      <c r="N8" s="1135"/>
      <c r="O8" s="432"/>
      <c r="P8" s="1164"/>
      <c r="Q8" s="1164"/>
      <c r="R8" s="422"/>
      <c r="S8" s="1132"/>
      <c r="T8" s="1138"/>
      <c r="U8" s="1138"/>
      <c r="V8" s="1138"/>
      <c r="W8" s="1138"/>
      <c r="X8" s="1138"/>
      <c r="Y8" s="1138"/>
      <c r="Z8" s="1144"/>
      <c r="AA8" s="1147"/>
      <c r="AB8" s="1150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</row>
    <row r="9" spans="1:55" s="173" customFormat="1" ht="15.75" customHeight="1">
      <c r="A9" s="1158"/>
      <c r="B9" s="1158"/>
      <c r="C9" s="429"/>
      <c r="D9" s="1161"/>
      <c r="E9" s="1167"/>
      <c r="F9" s="1139"/>
      <c r="G9" s="1139"/>
      <c r="H9" s="1139"/>
      <c r="I9" s="1139"/>
      <c r="J9" s="1139"/>
      <c r="K9" s="1139"/>
      <c r="L9" s="1139"/>
      <c r="M9" s="1133"/>
      <c r="N9" s="1136"/>
      <c r="O9" s="942"/>
      <c r="P9" s="1165"/>
      <c r="Q9" s="1165"/>
      <c r="R9" s="431"/>
      <c r="S9" s="1133"/>
      <c r="T9" s="1139"/>
      <c r="U9" s="1139"/>
      <c r="V9" s="1139"/>
      <c r="W9" s="1139"/>
      <c r="X9" s="1139"/>
      <c r="Y9" s="1139"/>
      <c r="Z9" s="1145"/>
      <c r="AA9" s="1148"/>
      <c r="AB9" s="1151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428"/>
      <c r="AU9" s="428"/>
      <c r="AV9" s="428"/>
      <c r="AW9" s="428"/>
      <c r="AX9" s="428"/>
      <c r="AY9" s="428"/>
      <c r="AZ9" s="428"/>
      <c r="BA9" s="428"/>
      <c r="BB9" s="428"/>
      <c r="BC9" s="428"/>
    </row>
    <row r="10" spans="3:55" s="348" customFormat="1" ht="15.75" customHeight="1">
      <c r="C10" s="340"/>
      <c r="D10" s="420"/>
      <c r="E10" s="421"/>
      <c r="F10" s="427"/>
      <c r="G10" s="432"/>
      <c r="H10" s="432"/>
      <c r="I10" s="432"/>
      <c r="J10" s="426"/>
      <c r="K10" s="427"/>
      <c r="L10" s="432"/>
      <c r="M10" s="432"/>
      <c r="N10" s="432"/>
      <c r="O10" s="432"/>
      <c r="P10" s="428"/>
      <c r="Q10" s="428"/>
      <c r="R10" s="433"/>
      <c r="S10" s="432"/>
      <c r="T10" s="432"/>
      <c r="U10" s="432"/>
      <c r="V10" s="432"/>
      <c r="W10" s="432"/>
      <c r="X10" s="432"/>
      <c r="Y10" s="426"/>
      <c r="Z10" s="425"/>
      <c r="AA10" s="423"/>
      <c r="AB10" s="424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  <c r="AZ10" s="428"/>
      <c r="BA10" s="428"/>
      <c r="BB10" s="428"/>
      <c r="BC10" s="428"/>
    </row>
    <row r="11" spans="1:55" s="338" customFormat="1" ht="15.75" customHeight="1">
      <c r="A11" s="362" t="s">
        <v>335</v>
      </c>
      <c r="B11" s="362"/>
      <c r="C11" s="331"/>
      <c r="D11" s="434">
        <f aca="true" t="shared" si="0" ref="D11:N11">SUM(D12,D17)</f>
        <v>178097</v>
      </c>
      <c r="E11" s="435">
        <f t="shared" si="0"/>
        <v>116449</v>
      </c>
      <c r="F11" s="436">
        <f t="shared" si="0"/>
        <v>95579</v>
      </c>
      <c r="G11" s="437">
        <f t="shared" si="0"/>
        <v>32001</v>
      </c>
      <c r="H11" s="437">
        <f t="shared" si="0"/>
        <v>50377</v>
      </c>
      <c r="I11" s="437">
        <f t="shared" si="0"/>
        <v>1755</v>
      </c>
      <c r="J11" s="435">
        <f t="shared" si="0"/>
        <v>11446</v>
      </c>
      <c r="K11" s="436">
        <f t="shared" si="0"/>
        <v>20870</v>
      </c>
      <c r="L11" s="437">
        <f t="shared" si="0"/>
        <v>864</v>
      </c>
      <c r="M11" s="437">
        <f t="shared" si="0"/>
        <v>2862</v>
      </c>
      <c r="N11" s="437">
        <f t="shared" si="0"/>
        <v>4258</v>
      </c>
      <c r="O11" s="437"/>
      <c r="P11" s="438" t="s">
        <v>335</v>
      </c>
      <c r="Q11" s="438"/>
      <c r="R11" s="439"/>
      <c r="S11" s="437">
        <f aca="true" t="shared" si="1" ref="S11:AB11">SUM(S12,S17)</f>
        <v>6873</v>
      </c>
      <c r="T11" s="437">
        <f t="shared" si="1"/>
        <v>307</v>
      </c>
      <c r="U11" s="437">
        <f t="shared" si="1"/>
        <v>1227</v>
      </c>
      <c r="V11" s="437">
        <f t="shared" si="1"/>
        <v>345</v>
      </c>
      <c r="W11" s="437">
        <f t="shared" si="1"/>
        <v>1204</v>
      </c>
      <c r="X11" s="437">
        <f t="shared" si="1"/>
        <v>984</v>
      </c>
      <c r="Y11" s="435">
        <f t="shared" si="1"/>
        <v>1946</v>
      </c>
      <c r="Z11" s="435">
        <f t="shared" si="1"/>
        <v>862</v>
      </c>
      <c r="AA11" s="440">
        <f t="shared" si="1"/>
        <v>60786</v>
      </c>
      <c r="AB11" s="441">
        <f t="shared" si="1"/>
        <v>15109</v>
      </c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  <c r="BB11" s="442"/>
      <c r="BC11" s="442"/>
    </row>
    <row r="12" spans="1:55" s="347" customFormat="1" ht="15.75" customHeight="1">
      <c r="A12" s="348" t="s">
        <v>748</v>
      </c>
      <c r="B12" s="348"/>
      <c r="C12" s="340"/>
      <c r="D12" s="443">
        <f aca="true" t="shared" si="2" ref="D12:N12">SUM(D13:D16)</f>
        <v>176340</v>
      </c>
      <c r="E12" s="444">
        <f t="shared" si="2"/>
        <v>115469</v>
      </c>
      <c r="F12" s="445">
        <f t="shared" si="2"/>
        <v>94625</v>
      </c>
      <c r="G12" s="446">
        <f t="shared" si="2"/>
        <v>31809</v>
      </c>
      <c r="H12" s="446">
        <f t="shared" si="2"/>
        <v>49847</v>
      </c>
      <c r="I12" s="446">
        <f t="shared" si="2"/>
        <v>1730</v>
      </c>
      <c r="J12" s="444">
        <f t="shared" si="2"/>
        <v>11239</v>
      </c>
      <c r="K12" s="445">
        <f t="shared" si="2"/>
        <v>20844</v>
      </c>
      <c r="L12" s="446">
        <f t="shared" si="2"/>
        <v>863</v>
      </c>
      <c r="M12" s="446">
        <f t="shared" si="2"/>
        <v>2859</v>
      </c>
      <c r="N12" s="446">
        <f t="shared" si="2"/>
        <v>4258</v>
      </c>
      <c r="O12" s="446"/>
      <c r="P12" s="428" t="s">
        <v>748</v>
      </c>
      <c r="Q12" s="428"/>
      <c r="R12" s="433"/>
      <c r="S12" s="446">
        <f aca="true" t="shared" si="3" ref="S12:AB12">SUM(S13:S16)</f>
        <v>6869</v>
      </c>
      <c r="T12" s="446">
        <f t="shared" si="3"/>
        <v>306</v>
      </c>
      <c r="U12" s="446">
        <f t="shared" si="3"/>
        <v>1225</v>
      </c>
      <c r="V12" s="446">
        <f t="shared" si="3"/>
        <v>345</v>
      </c>
      <c r="W12" s="446">
        <f t="shared" si="3"/>
        <v>1202</v>
      </c>
      <c r="X12" s="446">
        <f t="shared" si="3"/>
        <v>974</v>
      </c>
      <c r="Y12" s="444">
        <f t="shared" si="3"/>
        <v>1943</v>
      </c>
      <c r="Z12" s="444">
        <f t="shared" si="3"/>
        <v>858</v>
      </c>
      <c r="AA12" s="447">
        <f t="shared" si="3"/>
        <v>60013</v>
      </c>
      <c r="AB12" s="448">
        <f t="shared" si="3"/>
        <v>15101</v>
      </c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</row>
    <row r="13" spans="1:55" s="347" customFormat="1" ht="15.75" customHeight="1">
      <c r="A13" s="348"/>
      <c r="B13" s="449" t="s">
        <v>319</v>
      </c>
      <c r="C13" s="450"/>
      <c r="D13" s="443">
        <f>SUM(E13,Z13:AA13)</f>
        <v>102505</v>
      </c>
      <c r="E13" s="444">
        <f>SUM(F13,K13)</f>
        <v>87529</v>
      </c>
      <c r="F13" s="445">
        <f>SUM(G13:J13)</f>
        <v>68361</v>
      </c>
      <c r="G13" s="428">
        <v>23907</v>
      </c>
      <c r="H13" s="428">
        <v>36359</v>
      </c>
      <c r="I13" s="428">
        <v>1249</v>
      </c>
      <c r="J13" s="451">
        <v>6846</v>
      </c>
      <c r="K13" s="445">
        <f>SUM(L13:Y13)</f>
        <v>19168</v>
      </c>
      <c r="L13" s="428">
        <v>838</v>
      </c>
      <c r="M13" s="428">
        <v>2739</v>
      </c>
      <c r="N13" s="428">
        <v>4203</v>
      </c>
      <c r="O13" s="428"/>
      <c r="P13" s="428"/>
      <c r="Q13" s="432" t="s">
        <v>319</v>
      </c>
      <c r="R13" s="452"/>
      <c r="S13" s="428">
        <v>6590</v>
      </c>
      <c r="T13" s="428">
        <v>269</v>
      </c>
      <c r="U13" s="428">
        <v>1102</v>
      </c>
      <c r="V13" s="428">
        <v>330</v>
      </c>
      <c r="W13" s="428">
        <v>1166</v>
      </c>
      <c r="X13" s="428">
        <v>388</v>
      </c>
      <c r="Y13" s="451">
        <v>1543</v>
      </c>
      <c r="Z13" s="451">
        <v>156</v>
      </c>
      <c r="AA13" s="453">
        <v>14820</v>
      </c>
      <c r="AB13" s="413">
        <v>14369</v>
      </c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</row>
    <row r="14" spans="1:55" s="347" customFormat="1" ht="15.75" customHeight="1">
      <c r="A14" s="348"/>
      <c r="B14" s="449" t="s">
        <v>796</v>
      </c>
      <c r="C14" s="450"/>
      <c r="D14" s="443">
        <f>SUM(E14,Z14:AA14)</f>
        <v>6382</v>
      </c>
      <c r="E14" s="444">
        <f>SUM(F14,K14)</f>
        <v>4484</v>
      </c>
      <c r="F14" s="445">
        <f>SUM(G14:J14)</f>
        <v>4283</v>
      </c>
      <c r="G14" s="428">
        <v>918</v>
      </c>
      <c r="H14" s="428">
        <v>2010</v>
      </c>
      <c r="I14" s="428">
        <v>85</v>
      </c>
      <c r="J14" s="451">
        <v>1270</v>
      </c>
      <c r="K14" s="445">
        <f>SUM(L14:Y14)</f>
        <v>201</v>
      </c>
      <c r="L14" s="428">
        <v>4</v>
      </c>
      <c r="M14" s="428">
        <v>20</v>
      </c>
      <c r="N14" s="428">
        <v>4</v>
      </c>
      <c r="O14" s="428"/>
      <c r="P14" s="428"/>
      <c r="Q14" s="432" t="s">
        <v>796</v>
      </c>
      <c r="R14" s="452"/>
      <c r="S14" s="428">
        <v>26</v>
      </c>
      <c r="T14" s="428">
        <v>6</v>
      </c>
      <c r="U14" s="428">
        <v>18</v>
      </c>
      <c r="V14" s="428">
        <v>1</v>
      </c>
      <c r="W14" s="428">
        <v>3</v>
      </c>
      <c r="X14" s="428">
        <v>34</v>
      </c>
      <c r="Y14" s="451">
        <v>85</v>
      </c>
      <c r="Z14" s="451">
        <v>16</v>
      </c>
      <c r="AA14" s="453">
        <v>1882</v>
      </c>
      <c r="AB14" s="413">
        <v>118</v>
      </c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</row>
    <row r="15" spans="1:55" s="347" customFormat="1" ht="15.75" customHeight="1">
      <c r="A15" s="348"/>
      <c r="B15" s="449" t="s">
        <v>320</v>
      </c>
      <c r="C15" s="450"/>
      <c r="D15" s="443">
        <f>SUM(E15,Z15:AA15)</f>
        <v>61036</v>
      </c>
      <c r="E15" s="444">
        <f>SUM(F15,K15)</f>
        <v>20012</v>
      </c>
      <c r="F15" s="445">
        <f>SUM(G15:J15)</f>
        <v>18621</v>
      </c>
      <c r="G15" s="428">
        <v>6131</v>
      </c>
      <c r="H15" s="428">
        <v>9162</v>
      </c>
      <c r="I15" s="428">
        <v>354</v>
      </c>
      <c r="J15" s="451">
        <v>2974</v>
      </c>
      <c r="K15" s="445">
        <f>SUM(L15:Y15)</f>
        <v>1391</v>
      </c>
      <c r="L15" s="428">
        <v>18</v>
      </c>
      <c r="M15" s="428">
        <v>93</v>
      </c>
      <c r="N15" s="428">
        <v>39</v>
      </c>
      <c r="O15" s="428"/>
      <c r="P15" s="428"/>
      <c r="Q15" s="432" t="s">
        <v>320</v>
      </c>
      <c r="R15" s="452"/>
      <c r="S15" s="428">
        <v>219</v>
      </c>
      <c r="T15" s="428">
        <v>30</v>
      </c>
      <c r="U15" s="428">
        <v>96</v>
      </c>
      <c r="V15" s="428">
        <v>13</v>
      </c>
      <c r="W15" s="428">
        <v>26</v>
      </c>
      <c r="X15" s="428">
        <v>549</v>
      </c>
      <c r="Y15" s="451">
        <v>308</v>
      </c>
      <c r="Z15" s="451">
        <v>664</v>
      </c>
      <c r="AA15" s="453">
        <v>40360</v>
      </c>
      <c r="AB15" s="413">
        <v>549</v>
      </c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</row>
    <row r="16" spans="1:55" s="347" customFormat="1" ht="15.75" customHeight="1">
      <c r="A16" s="348"/>
      <c r="B16" s="449" t="s">
        <v>321</v>
      </c>
      <c r="C16" s="450"/>
      <c r="D16" s="443">
        <f>SUM(E16,Z16:AA16)</f>
        <v>6417</v>
      </c>
      <c r="E16" s="444">
        <f>SUM(F16,K16)</f>
        <v>3444</v>
      </c>
      <c r="F16" s="445">
        <f>SUM(G16:J16)</f>
        <v>3360</v>
      </c>
      <c r="G16" s="428">
        <v>853</v>
      </c>
      <c r="H16" s="428">
        <v>2316</v>
      </c>
      <c r="I16" s="428">
        <v>42</v>
      </c>
      <c r="J16" s="451">
        <v>149</v>
      </c>
      <c r="K16" s="445">
        <f>SUM(L16:Y16)</f>
        <v>84</v>
      </c>
      <c r="L16" s="428">
        <v>3</v>
      </c>
      <c r="M16" s="428">
        <v>7</v>
      </c>
      <c r="N16" s="428">
        <v>12</v>
      </c>
      <c r="O16" s="428"/>
      <c r="P16" s="428"/>
      <c r="Q16" s="432" t="s">
        <v>321</v>
      </c>
      <c r="R16" s="452"/>
      <c r="S16" s="428">
        <v>34</v>
      </c>
      <c r="T16" s="428">
        <v>1</v>
      </c>
      <c r="U16" s="428">
        <v>9</v>
      </c>
      <c r="V16" s="428">
        <v>1</v>
      </c>
      <c r="W16" s="428">
        <v>7</v>
      </c>
      <c r="X16" s="428">
        <v>3</v>
      </c>
      <c r="Y16" s="451">
        <v>7</v>
      </c>
      <c r="Z16" s="451">
        <v>22</v>
      </c>
      <c r="AA16" s="453">
        <v>2951</v>
      </c>
      <c r="AB16" s="413">
        <v>65</v>
      </c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</row>
    <row r="17" spans="1:55" s="347" customFormat="1" ht="15.75" customHeight="1">
      <c r="A17" s="348" t="s">
        <v>749</v>
      </c>
      <c r="B17" s="348"/>
      <c r="C17" s="340"/>
      <c r="D17" s="443">
        <f>SUM(E17,Z17:AA17)</f>
        <v>1757</v>
      </c>
      <c r="E17" s="444">
        <f>SUM(F17,K17)</f>
        <v>980</v>
      </c>
      <c r="F17" s="445">
        <f>SUM(G17:J17)</f>
        <v>954</v>
      </c>
      <c r="G17" s="428">
        <v>192</v>
      </c>
      <c r="H17" s="428">
        <v>530</v>
      </c>
      <c r="I17" s="428">
        <v>25</v>
      </c>
      <c r="J17" s="451">
        <v>207</v>
      </c>
      <c r="K17" s="445">
        <f>SUM(L17:Y17)</f>
        <v>26</v>
      </c>
      <c r="L17" s="428">
        <v>1</v>
      </c>
      <c r="M17" s="428">
        <v>3</v>
      </c>
      <c r="N17" s="428">
        <v>0</v>
      </c>
      <c r="O17" s="428"/>
      <c r="P17" s="428" t="s">
        <v>749</v>
      </c>
      <c r="Q17" s="428"/>
      <c r="R17" s="433"/>
      <c r="S17" s="428">
        <v>4</v>
      </c>
      <c r="T17" s="428">
        <v>1</v>
      </c>
      <c r="U17" s="428">
        <v>2</v>
      </c>
      <c r="V17" s="428">
        <v>0</v>
      </c>
      <c r="W17" s="428">
        <v>2</v>
      </c>
      <c r="X17" s="428">
        <v>10</v>
      </c>
      <c r="Y17" s="451">
        <v>3</v>
      </c>
      <c r="Z17" s="451">
        <v>4</v>
      </c>
      <c r="AA17" s="453">
        <v>773</v>
      </c>
      <c r="AB17" s="413">
        <v>8</v>
      </c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</row>
    <row r="18" spans="1:55" s="347" customFormat="1" ht="15.75" customHeight="1">
      <c r="A18" s="348"/>
      <c r="B18" s="348"/>
      <c r="C18" s="340"/>
      <c r="D18" s="443"/>
      <c r="E18" s="444"/>
      <c r="F18" s="445"/>
      <c r="G18" s="428"/>
      <c r="H18" s="428"/>
      <c r="I18" s="428"/>
      <c r="J18" s="451"/>
      <c r="K18" s="445"/>
      <c r="L18" s="428"/>
      <c r="M18" s="428"/>
      <c r="N18" s="428"/>
      <c r="O18" s="428"/>
      <c r="P18" s="428"/>
      <c r="Q18" s="428"/>
      <c r="R18" s="433"/>
      <c r="S18" s="428"/>
      <c r="T18" s="428"/>
      <c r="U18" s="428"/>
      <c r="V18" s="428"/>
      <c r="W18" s="428"/>
      <c r="X18" s="428"/>
      <c r="Y18" s="451"/>
      <c r="Z18" s="451"/>
      <c r="AA18" s="45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</row>
    <row r="19" spans="1:55" s="338" customFormat="1" ht="15.75" customHeight="1">
      <c r="A19" s="362" t="s">
        <v>336</v>
      </c>
      <c r="B19" s="362"/>
      <c r="C19" s="331"/>
      <c r="D19" s="434">
        <f aca="true" t="shared" si="4" ref="D19:D25">SUM(E19,Z19:AA19)</f>
        <v>437492</v>
      </c>
      <c r="E19" s="435">
        <f aca="true" t="shared" si="5" ref="E19:E25">SUM(F19,K19)</f>
        <v>374969</v>
      </c>
      <c r="F19" s="436">
        <f aca="true" t="shared" si="6" ref="F19:F25">SUM(G19:J19)</f>
        <v>279885</v>
      </c>
      <c r="G19" s="437">
        <f>SUM(G20,G25)</f>
        <v>64024</v>
      </c>
      <c r="H19" s="437">
        <f>SUM(H20,H25)</f>
        <v>184313</v>
      </c>
      <c r="I19" s="437">
        <f>SUM(I20,I25)</f>
        <v>4084</v>
      </c>
      <c r="J19" s="435">
        <f>SUM(J20,J25)</f>
        <v>27464</v>
      </c>
      <c r="K19" s="436">
        <f aca="true" t="shared" si="7" ref="K19:K25">SUM(L19:Y19)</f>
        <v>95084</v>
      </c>
      <c r="L19" s="437">
        <f>SUM(L20,L25)</f>
        <v>3456</v>
      </c>
      <c r="M19" s="437">
        <f>SUM(M20,M25)</f>
        <v>8591</v>
      </c>
      <c r="N19" s="437">
        <f>SUM(N20,N25)</f>
        <v>25295</v>
      </c>
      <c r="O19" s="437"/>
      <c r="P19" s="438" t="s">
        <v>336</v>
      </c>
      <c r="Q19" s="438"/>
      <c r="R19" s="439"/>
      <c r="S19" s="437">
        <f aca="true" t="shared" si="8" ref="S19:AB19">SUM(S20,S25)</f>
        <v>32513</v>
      </c>
      <c r="T19" s="437">
        <f t="shared" si="8"/>
        <v>997</v>
      </c>
      <c r="U19" s="437">
        <f t="shared" si="8"/>
        <v>5723</v>
      </c>
      <c r="V19" s="437">
        <f t="shared" si="8"/>
        <v>1812</v>
      </c>
      <c r="W19" s="437">
        <f t="shared" si="8"/>
        <v>8096</v>
      </c>
      <c r="X19" s="437">
        <f t="shared" si="8"/>
        <v>2041</v>
      </c>
      <c r="Y19" s="435">
        <f t="shared" si="8"/>
        <v>6560</v>
      </c>
      <c r="Z19" s="435">
        <f t="shared" si="8"/>
        <v>1737</v>
      </c>
      <c r="AA19" s="440">
        <f t="shared" si="8"/>
        <v>60786</v>
      </c>
      <c r="AB19" s="441">
        <f t="shared" si="8"/>
        <v>77439</v>
      </c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</row>
    <row r="20" spans="1:55" s="347" customFormat="1" ht="15.75" customHeight="1">
      <c r="A20" s="348" t="s">
        <v>748</v>
      </c>
      <c r="B20" s="348"/>
      <c r="C20" s="340"/>
      <c r="D20" s="443">
        <f t="shared" si="4"/>
        <v>433611</v>
      </c>
      <c r="E20" s="444">
        <f t="shared" si="5"/>
        <v>371869</v>
      </c>
      <c r="F20" s="445">
        <f t="shared" si="6"/>
        <v>276872</v>
      </c>
      <c r="G20" s="446">
        <f>SUM(G21:G24)</f>
        <v>63640</v>
      </c>
      <c r="H20" s="446">
        <f>SUM(H21:H24)</f>
        <v>182283</v>
      </c>
      <c r="I20" s="446">
        <f>SUM(I21:I24)</f>
        <v>4028</v>
      </c>
      <c r="J20" s="444">
        <f>SUM(J21:J24)</f>
        <v>26921</v>
      </c>
      <c r="K20" s="445">
        <f t="shared" si="7"/>
        <v>94997</v>
      </c>
      <c r="L20" s="446">
        <f>SUM(L21:L24)</f>
        <v>3452</v>
      </c>
      <c r="M20" s="446">
        <f>SUM(M21:M24)</f>
        <v>8582</v>
      </c>
      <c r="N20" s="446">
        <f>SUM(N21:N24)</f>
        <v>25295</v>
      </c>
      <c r="O20" s="446"/>
      <c r="P20" s="428" t="s">
        <v>748</v>
      </c>
      <c r="Q20" s="428"/>
      <c r="R20" s="433"/>
      <c r="S20" s="446">
        <f aca="true" t="shared" si="9" ref="S20:AB20">SUM(S21:S24)</f>
        <v>32493</v>
      </c>
      <c r="T20" s="446">
        <f t="shared" si="9"/>
        <v>994</v>
      </c>
      <c r="U20" s="446">
        <f t="shared" si="9"/>
        <v>5712</v>
      </c>
      <c r="V20" s="446">
        <f t="shared" si="9"/>
        <v>1812</v>
      </c>
      <c r="W20" s="446">
        <f t="shared" si="9"/>
        <v>8084</v>
      </c>
      <c r="X20" s="446">
        <f t="shared" si="9"/>
        <v>2021</v>
      </c>
      <c r="Y20" s="444">
        <f t="shared" si="9"/>
        <v>6552</v>
      </c>
      <c r="Z20" s="444">
        <f t="shared" si="9"/>
        <v>1729</v>
      </c>
      <c r="AA20" s="447">
        <f t="shared" si="9"/>
        <v>60013</v>
      </c>
      <c r="AB20" s="448">
        <f t="shared" si="9"/>
        <v>77399</v>
      </c>
      <c r="AC20" s="413"/>
      <c r="AD20" s="413"/>
      <c r="AE20" s="413"/>
      <c r="AF20" s="413"/>
      <c r="AG20" s="413"/>
      <c r="AH20" s="413"/>
      <c r="AI20" s="413"/>
      <c r="AJ20" s="413"/>
      <c r="AK20" s="413"/>
      <c r="AL20" s="413"/>
      <c r="AM20" s="413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3"/>
      <c r="AZ20" s="413"/>
      <c r="BA20" s="413"/>
      <c r="BB20" s="413"/>
      <c r="BC20" s="413"/>
    </row>
    <row r="21" spans="1:55" s="347" customFormat="1" ht="15.75" customHeight="1">
      <c r="A21" s="348"/>
      <c r="B21" s="449" t="s">
        <v>319</v>
      </c>
      <c r="C21" s="450"/>
      <c r="D21" s="443">
        <f t="shared" si="4"/>
        <v>304591</v>
      </c>
      <c r="E21" s="444">
        <f t="shared" si="5"/>
        <v>289453</v>
      </c>
      <c r="F21" s="445">
        <f t="shared" si="6"/>
        <v>200055</v>
      </c>
      <c r="G21" s="428">
        <v>47831</v>
      </c>
      <c r="H21" s="428">
        <v>133272</v>
      </c>
      <c r="I21" s="428">
        <v>2895</v>
      </c>
      <c r="J21" s="451">
        <v>16057</v>
      </c>
      <c r="K21" s="445">
        <f t="shared" si="7"/>
        <v>89398</v>
      </c>
      <c r="L21" s="428">
        <v>3352</v>
      </c>
      <c r="M21" s="428">
        <v>8222</v>
      </c>
      <c r="N21" s="428">
        <v>24975</v>
      </c>
      <c r="O21" s="428"/>
      <c r="P21" s="428"/>
      <c r="Q21" s="432" t="s">
        <v>319</v>
      </c>
      <c r="R21" s="452"/>
      <c r="S21" s="428">
        <v>31169</v>
      </c>
      <c r="T21" s="428">
        <v>876</v>
      </c>
      <c r="U21" s="428">
        <v>5128</v>
      </c>
      <c r="V21" s="428">
        <v>1744</v>
      </c>
      <c r="W21" s="428">
        <v>7852</v>
      </c>
      <c r="X21" s="428">
        <v>811</v>
      </c>
      <c r="Y21" s="451">
        <v>5269</v>
      </c>
      <c r="Z21" s="451">
        <v>318</v>
      </c>
      <c r="AA21" s="453">
        <v>14820</v>
      </c>
      <c r="AB21" s="413">
        <v>74124</v>
      </c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</row>
    <row r="22" spans="1:55" s="347" customFormat="1" ht="15.75" customHeight="1">
      <c r="A22" s="348"/>
      <c r="B22" s="449" t="s">
        <v>796</v>
      </c>
      <c r="C22" s="450"/>
      <c r="D22" s="443">
        <f t="shared" si="4"/>
        <v>15439</v>
      </c>
      <c r="E22" s="444">
        <f t="shared" si="5"/>
        <v>13525</v>
      </c>
      <c r="F22" s="445">
        <f t="shared" si="6"/>
        <v>12817</v>
      </c>
      <c r="G22" s="428">
        <v>1836</v>
      </c>
      <c r="H22" s="428">
        <v>7605</v>
      </c>
      <c r="I22" s="428">
        <v>205</v>
      </c>
      <c r="J22" s="451">
        <v>3171</v>
      </c>
      <c r="K22" s="445">
        <f t="shared" si="7"/>
        <v>708</v>
      </c>
      <c r="L22" s="428">
        <v>16</v>
      </c>
      <c r="M22" s="428">
        <v>60</v>
      </c>
      <c r="N22" s="428">
        <v>22</v>
      </c>
      <c r="O22" s="428"/>
      <c r="P22" s="428"/>
      <c r="Q22" s="432" t="s">
        <v>796</v>
      </c>
      <c r="R22" s="452"/>
      <c r="S22" s="428">
        <v>126</v>
      </c>
      <c r="T22" s="428">
        <v>20</v>
      </c>
      <c r="U22" s="428">
        <v>89</v>
      </c>
      <c r="V22" s="428">
        <v>4</v>
      </c>
      <c r="W22" s="428">
        <v>18</v>
      </c>
      <c r="X22" s="428">
        <v>70</v>
      </c>
      <c r="Y22" s="451">
        <v>283</v>
      </c>
      <c r="Z22" s="451">
        <v>32</v>
      </c>
      <c r="AA22" s="453">
        <v>1882</v>
      </c>
      <c r="AB22" s="413">
        <v>491</v>
      </c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</row>
    <row r="23" spans="1:55" s="347" customFormat="1" ht="15.75" customHeight="1">
      <c r="A23" s="348"/>
      <c r="B23" s="449" t="s">
        <v>320</v>
      </c>
      <c r="C23" s="450"/>
      <c r="D23" s="443">
        <f t="shared" si="4"/>
        <v>99257</v>
      </c>
      <c r="E23" s="444">
        <f t="shared" si="5"/>
        <v>57562</v>
      </c>
      <c r="F23" s="445">
        <f t="shared" si="6"/>
        <v>53075</v>
      </c>
      <c r="G23" s="428">
        <v>12266</v>
      </c>
      <c r="H23" s="428">
        <v>32684</v>
      </c>
      <c r="I23" s="428">
        <v>831</v>
      </c>
      <c r="J23" s="451">
        <v>7294</v>
      </c>
      <c r="K23" s="445">
        <f t="shared" si="7"/>
        <v>4487</v>
      </c>
      <c r="L23" s="428">
        <v>72</v>
      </c>
      <c r="M23" s="428">
        <v>279</v>
      </c>
      <c r="N23" s="428">
        <v>221</v>
      </c>
      <c r="O23" s="428"/>
      <c r="P23" s="428"/>
      <c r="Q23" s="432" t="s">
        <v>320</v>
      </c>
      <c r="R23" s="452"/>
      <c r="S23" s="428">
        <v>1030</v>
      </c>
      <c r="T23" s="428">
        <v>94</v>
      </c>
      <c r="U23" s="428">
        <v>451</v>
      </c>
      <c r="V23" s="428">
        <v>60</v>
      </c>
      <c r="W23" s="428">
        <v>169</v>
      </c>
      <c r="X23" s="428">
        <v>1134</v>
      </c>
      <c r="Y23" s="451">
        <v>977</v>
      </c>
      <c r="Z23" s="451">
        <v>1335</v>
      </c>
      <c r="AA23" s="453">
        <v>40360</v>
      </c>
      <c r="AB23" s="413">
        <v>2443</v>
      </c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</row>
    <row r="24" spans="1:55" s="347" customFormat="1" ht="15.75" customHeight="1">
      <c r="A24" s="348"/>
      <c r="B24" s="449" t="s">
        <v>321</v>
      </c>
      <c r="C24" s="450"/>
      <c r="D24" s="443">
        <f t="shared" si="4"/>
        <v>14324</v>
      </c>
      <c r="E24" s="444">
        <f t="shared" si="5"/>
        <v>11329</v>
      </c>
      <c r="F24" s="445">
        <f t="shared" si="6"/>
        <v>10925</v>
      </c>
      <c r="G24" s="428">
        <v>1707</v>
      </c>
      <c r="H24" s="428">
        <v>8722</v>
      </c>
      <c r="I24" s="428">
        <v>97</v>
      </c>
      <c r="J24" s="451">
        <v>399</v>
      </c>
      <c r="K24" s="445">
        <f t="shared" si="7"/>
        <v>404</v>
      </c>
      <c r="L24" s="428">
        <v>12</v>
      </c>
      <c r="M24" s="428">
        <v>21</v>
      </c>
      <c r="N24" s="428">
        <v>77</v>
      </c>
      <c r="O24" s="428"/>
      <c r="P24" s="428"/>
      <c r="Q24" s="432" t="s">
        <v>321</v>
      </c>
      <c r="R24" s="452"/>
      <c r="S24" s="428">
        <v>168</v>
      </c>
      <c r="T24" s="428">
        <v>4</v>
      </c>
      <c r="U24" s="428">
        <v>44</v>
      </c>
      <c r="V24" s="428">
        <v>4</v>
      </c>
      <c r="W24" s="428">
        <v>45</v>
      </c>
      <c r="X24" s="428">
        <v>6</v>
      </c>
      <c r="Y24" s="451">
        <v>23</v>
      </c>
      <c r="Z24" s="451">
        <v>44</v>
      </c>
      <c r="AA24" s="453">
        <v>2951</v>
      </c>
      <c r="AB24" s="413">
        <v>341</v>
      </c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  <c r="AV24" s="413"/>
      <c r="AW24" s="413"/>
      <c r="AX24" s="413"/>
      <c r="AY24" s="413"/>
      <c r="AZ24" s="413"/>
      <c r="BA24" s="413"/>
      <c r="BB24" s="413"/>
      <c r="BC24" s="413"/>
    </row>
    <row r="25" spans="1:55" s="347" customFormat="1" ht="15.75" customHeight="1">
      <c r="A25" s="348" t="s">
        <v>749</v>
      </c>
      <c r="B25" s="348"/>
      <c r="C25" s="340"/>
      <c r="D25" s="443">
        <f t="shared" si="4"/>
        <v>3881</v>
      </c>
      <c r="E25" s="444">
        <f t="shared" si="5"/>
        <v>3100</v>
      </c>
      <c r="F25" s="445">
        <f t="shared" si="6"/>
        <v>3013</v>
      </c>
      <c r="G25" s="428">
        <v>384</v>
      </c>
      <c r="H25" s="428">
        <v>2030</v>
      </c>
      <c r="I25" s="428">
        <v>56</v>
      </c>
      <c r="J25" s="451">
        <v>543</v>
      </c>
      <c r="K25" s="445">
        <f t="shared" si="7"/>
        <v>87</v>
      </c>
      <c r="L25" s="428">
        <v>4</v>
      </c>
      <c r="M25" s="428">
        <v>9</v>
      </c>
      <c r="N25" s="428">
        <v>0</v>
      </c>
      <c r="O25" s="428"/>
      <c r="P25" s="428" t="s">
        <v>749</v>
      </c>
      <c r="Q25" s="428"/>
      <c r="R25" s="433"/>
      <c r="S25" s="428">
        <v>20</v>
      </c>
      <c r="T25" s="428">
        <v>3</v>
      </c>
      <c r="U25" s="428">
        <v>11</v>
      </c>
      <c r="V25" s="428">
        <v>0</v>
      </c>
      <c r="W25" s="428">
        <v>12</v>
      </c>
      <c r="X25" s="428">
        <v>20</v>
      </c>
      <c r="Y25" s="451">
        <v>8</v>
      </c>
      <c r="Z25" s="451">
        <v>8</v>
      </c>
      <c r="AA25" s="453">
        <v>773</v>
      </c>
      <c r="AB25" s="413">
        <v>40</v>
      </c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</row>
    <row r="26" spans="1:55" s="347" customFormat="1" ht="15.75" customHeight="1">
      <c r="A26" s="355"/>
      <c r="B26" s="355"/>
      <c r="C26" s="356"/>
      <c r="D26" s="454"/>
      <c r="E26" s="455"/>
      <c r="F26" s="456"/>
      <c r="G26" s="457"/>
      <c r="H26" s="457"/>
      <c r="I26" s="457"/>
      <c r="J26" s="455"/>
      <c r="K26" s="456"/>
      <c r="L26" s="457"/>
      <c r="M26" s="457"/>
      <c r="N26" s="457"/>
      <c r="O26" s="457"/>
      <c r="P26" s="457"/>
      <c r="Q26" s="457"/>
      <c r="R26" s="458"/>
      <c r="S26" s="457"/>
      <c r="T26" s="457"/>
      <c r="U26" s="457"/>
      <c r="V26" s="457"/>
      <c r="W26" s="457"/>
      <c r="X26" s="457"/>
      <c r="Y26" s="455"/>
      <c r="Z26" s="455"/>
      <c r="AA26" s="459"/>
      <c r="AB26" s="457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</row>
  </sheetData>
  <sheetProtection/>
  <mergeCells count="28">
    <mergeCell ref="A4:B9"/>
    <mergeCell ref="D4:D9"/>
    <mergeCell ref="E4:N4"/>
    <mergeCell ref="P4:Q9"/>
    <mergeCell ref="E5:E9"/>
    <mergeCell ref="F5:J5"/>
    <mergeCell ref="K5:N5"/>
    <mergeCell ref="F6:F9"/>
    <mergeCell ref="G6:G9"/>
    <mergeCell ref="H6:H9"/>
    <mergeCell ref="S4:Y4"/>
    <mergeCell ref="Z4:Z9"/>
    <mergeCell ref="AA4:AA9"/>
    <mergeCell ref="AB4:AB9"/>
    <mergeCell ref="S5:Y5"/>
    <mergeCell ref="U6:U9"/>
    <mergeCell ref="V6:V9"/>
    <mergeCell ref="W6:W9"/>
    <mergeCell ref="X6:X9"/>
    <mergeCell ref="Y6:Y9"/>
    <mergeCell ref="M6:M9"/>
    <mergeCell ref="N6:N9"/>
    <mergeCell ref="S6:S9"/>
    <mergeCell ref="T6:T9"/>
    <mergeCell ref="I6:I9"/>
    <mergeCell ref="J6:J9"/>
    <mergeCell ref="K6:K9"/>
    <mergeCell ref="L6:L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3.25390625" style="93" customWidth="1"/>
    <col min="2" max="2" width="1.875" style="93" customWidth="1"/>
    <col min="3" max="3" width="22.625" style="93" customWidth="1"/>
    <col min="4" max="4" width="8.75390625" style="347" customWidth="1"/>
    <col min="5" max="5" width="8.625" style="347" bestFit="1" customWidth="1"/>
    <col min="6" max="6" width="6.875" style="347" bestFit="1" customWidth="1"/>
    <col min="7" max="7" width="8.625" style="347" bestFit="1" customWidth="1"/>
    <col min="8" max="11" width="8.75390625" style="347" customWidth="1"/>
    <col min="12" max="12" width="8.875" style="347" customWidth="1"/>
    <col min="13" max="16" width="8.75390625" style="347" customWidth="1"/>
    <col min="17" max="17" width="9.25390625" style="347" customWidth="1"/>
    <col min="18" max="18" width="7.75390625" style="347" bestFit="1" customWidth="1"/>
    <col min="19" max="16384" width="9.125" style="93" customWidth="1"/>
  </cols>
  <sheetData>
    <row r="1" spans="3:17" ht="41.25" customHeight="1">
      <c r="C1" s="1168" t="s">
        <v>852</v>
      </c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  <c r="O1" s="1168"/>
      <c r="P1" s="1168"/>
      <c r="Q1" s="1168"/>
    </row>
    <row r="2" ht="17.25" customHeight="1">
      <c r="A2" s="17"/>
    </row>
    <row r="3" ht="21" customHeight="1">
      <c r="A3" s="237" t="s">
        <v>595</v>
      </c>
    </row>
    <row r="4" spans="1:18" ht="21" customHeight="1">
      <c r="A4" s="1110" t="s">
        <v>337</v>
      </c>
      <c r="B4" s="1110"/>
      <c r="C4" s="1111"/>
      <c r="D4" s="1169" t="s">
        <v>1</v>
      </c>
      <c r="E4" s="1172" t="s">
        <v>338</v>
      </c>
      <c r="F4" s="1172" t="s">
        <v>339</v>
      </c>
      <c r="G4" s="1175" t="s">
        <v>340</v>
      </c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</row>
    <row r="5" spans="1:18" ht="21" customHeight="1">
      <c r="A5" s="1112"/>
      <c r="B5" s="1112"/>
      <c r="C5" s="1113"/>
      <c r="D5" s="1170"/>
      <c r="E5" s="1173"/>
      <c r="F5" s="1173"/>
      <c r="G5" s="1177" t="s">
        <v>1</v>
      </c>
      <c r="H5" s="1178" t="s">
        <v>341</v>
      </c>
      <c r="I5" s="1179"/>
      <c r="J5" s="1179"/>
      <c r="K5" s="1179"/>
      <c r="L5" s="1180"/>
      <c r="M5" s="1178" t="s">
        <v>851</v>
      </c>
      <c r="N5" s="1179"/>
      <c r="O5" s="1179"/>
      <c r="P5" s="1179"/>
      <c r="Q5" s="1180"/>
      <c r="R5" s="1181" t="s">
        <v>195</v>
      </c>
    </row>
    <row r="6" spans="1:18" ht="21" customHeight="1">
      <c r="A6" s="1114"/>
      <c r="B6" s="1114"/>
      <c r="C6" s="1115"/>
      <c r="D6" s="1171"/>
      <c r="E6" s="1174"/>
      <c r="F6" s="1174"/>
      <c r="G6" s="1174"/>
      <c r="H6" s="461" t="s">
        <v>342</v>
      </c>
      <c r="I6" s="462" t="s">
        <v>343</v>
      </c>
      <c r="J6" s="462" t="s">
        <v>344</v>
      </c>
      <c r="K6" s="462" t="s">
        <v>618</v>
      </c>
      <c r="L6" s="939" t="s">
        <v>795</v>
      </c>
      <c r="M6" s="463" t="s">
        <v>862</v>
      </c>
      <c r="N6" s="463" t="s">
        <v>343</v>
      </c>
      <c r="O6" s="953" t="s">
        <v>344</v>
      </c>
      <c r="P6" s="462" t="s">
        <v>618</v>
      </c>
      <c r="Q6" s="939" t="s">
        <v>863</v>
      </c>
      <c r="R6" s="1182"/>
    </row>
    <row r="7" spans="1:6" s="388" customFormat="1" ht="21" customHeight="1">
      <c r="A7" s="464" t="s">
        <v>345</v>
      </c>
      <c r="B7" s="465"/>
      <c r="C7" s="466"/>
      <c r="D7" s="467"/>
      <c r="E7" s="468"/>
      <c r="F7" s="468"/>
    </row>
    <row r="8" spans="1:18" s="469" customFormat="1" ht="21" customHeight="1">
      <c r="A8" s="469" t="s">
        <v>346</v>
      </c>
      <c r="B8" s="470"/>
      <c r="C8" s="471"/>
      <c r="D8" s="472">
        <f>SUM(D9,D14)</f>
        <v>178097</v>
      </c>
      <c r="E8" s="473">
        <f aca="true" t="shared" si="0" ref="E8:R8">SUM(E9,E14)</f>
        <v>103679</v>
      </c>
      <c r="F8" s="473">
        <f t="shared" si="0"/>
        <v>2616</v>
      </c>
      <c r="G8" s="402">
        <f t="shared" si="0"/>
        <v>71494</v>
      </c>
      <c r="H8" s="402">
        <f t="shared" si="0"/>
        <v>29745</v>
      </c>
      <c r="I8" s="402">
        <f t="shared" si="0"/>
        <v>29123</v>
      </c>
      <c r="J8" s="402">
        <f t="shared" si="0"/>
        <v>10153</v>
      </c>
      <c r="K8" s="402">
        <f>SUM(K9,K14)</f>
        <v>2328</v>
      </c>
      <c r="L8" s="402">
        <f t="shared" si="0"/>
        <v>145</v>
      </c>
      <c r="M8" s="402">
        <f t="shared" si="0"/>
        <v>47748</v>
      </c>
      <c r="N8" s="402">
        <f t="shared" si="0"/>
        <v>19431</v>
      </c>
      <c r="O8" s="402">
        <f t="shared" si="0"/>
        <v>3920</v>
      </c>
      <c r="P8" s="402">
        <f>SUM(P9,P14)</f>
        <v>382</v>
      </c>
      <c r="Q8" s="402">
        <f t="shared" si="0"/>
        <v>13</v>
      </c>
      <c r="R8" s="402">
        <f t="shared" si="0"/>
        <v>308</v>
      </c>
    </row>
    <row r="9" spans="2:18" s="388" customFormat="1" ht="21" customHeight="1">
      <c r="B9" s="388" t="s">
        <v>347</v>
      </c>
      <c r="C9" s="466"/>
      <c r="D9" s="474">
        <f>SUM(D10:D13)</f>
        <v>176340</v>
      </c>
      <c r="E9" s="475">
        <f aca="true" t="shared" si="1" ref="E9:R9">SUM(E10:E13)</f>
        <v>102398</v>
      </c>
      <c r="F9" s="475">
        <f t="shared" si="1"/>
        <v>2566</v>
      </c>
      <c r="G9" s="407">
        <f t="shared" si="1"/>
        <v>71100</v>
      </c>
      <c r="H9" s="407">
        <f t="shared" si="1"/>
        <v>29550</v>
      </c>
      <c r="I9" s="407">
        <f t="shared" si="1"/>
        <v>28997</v>
      </c>
      <c r="J9" s="407">
        <f t="shared" si="1"/>
        <v>10094</v>
      </c>
      <c r="K9" s="407">
        <f>SUM(K10:K13)</f>
        <v>2315</v>
      </c>
      <c r="L9" s="407">
        <f t="shared" si="1"/>
        <v>144</v>
      </c>
      <c r="M9" s="407">
        <f t="shared" si="1"/>
        <v>47470</v>
      </c>
      <c r="N9" s="407">
        <f t="shared" si="1"/>
        <v>19337</v>
      </c>
      <c r="O9" s="407">
        <f t="shared" si="1"/>
        <v>3901</v>
      </c>
      <c r="P9" s="407">
        <f>SUM(P10:P13)</f>
        <v>379</v>
      </c>
      <c r="Q9" s="407">
        <f t="shared" si="1"/>
        <v>13</v>
      </c>
      <c r="R9" s="407">
        <f t="shared" si="1"/>
        <v>276</v>
      </c>
    </row>
    <row r="10" spans="3:18" s="388" customFormat="1" ht="21" customHeight="1">
      <c r="C10" s="476" t="s">
        <v>319</v>
      </c>
      <c r="D10" s="474">
        <f>SUM(E10:G10,R10)</f>
        <v>102505</v>
      </c>
      <c r="E10" s="468">
        <v>95531</v>
      </c>
      <c r="F10" s="468">
        <v>569</v>
      </c>
      <c r="G10" s="407">
        <f>SUM(H10:L10)</f>
        <v>6289</v>
      </c>
      <c r="H10" s="388">
        <v>261</v>
      </c>
      <c r="I10" s="388">
        <v>1329</v>
      </c>
      <c r="J10" s="388">
        <v>3223</v>
      </c>
      <c r="K10" s="388">
        <v>1365</v>
      </c>
      <c r="L10" s="388">
        <v>111</v>
      </c>
      <c r="M10" s="388">
        <v>1815</v>
      </c>
      <c r="N10" s="388">
        <v>2611</v>
      </c>
      <c r="O10" s="388">
        <v>1607</v>
      </c>
      <c r="P10" s="388">
        <v>245</v>
      </c>
      <c r="Q10" s="388">
        <v>11</v>
      </c>
      <c r="R10" s="388">
        <v>116</v>
      </c>
    </row>
    <row r="11" spans="3:18" s="388" customFormat="1" ht="21" customHeight="1">
      <c r="C11" s="476" t="s">
        <v>798</v>
      </c>
      <c r="D11" s="474">
        <f>SUM(E11:G11,R11)</f>
        <v>6382</v>
      </c>
      <c r="E11" s="468">
        <v>0</v>
      </c>
      <c r="F11" s="468">
        <v>40</v>
      </c>
      <c r="G11" s="407">
        <f>SUM(H11:L11)</f>
        <v>6342</v>
      </c>
      <c r="H11" s="388">
        <v>182</v>
      </c>
      <c r="I11" s="388">
        <v>5390</v>
      </c>
      <c r="J11" s="388">
        <v>288</v>
      </c>
      <c r="K11" s="388">
        <v>482</v>
      </c>
      <c r="L11" s="388">
        <v>0</v>
      </c>
      <c r="M11" s="388">
        <v>3334</v>
      </c>
      <c r="N11" s="388">
        <v>2642</v>
      </c>
      <c r="O11" s="388">
        <v>320</v>
      </c>
      <c r="P11" s="388">
        <v>46</v>
      </c>
      <c r="Q11" s="388">
        <v>0</v>
      </c>
      <c r="R11" s="388">
        <v>0</v>
      </c>
    </row>
    <row r="12" spans="3:18" s="388" customFormat="1" ht="21" customHeight="1">
      <c r="C12" s="476" t="s">
        <v>320</v>
      </c>
      <c r="D12" s="474">
        <f>SUM(E12:G12,R12)</f>
        <v>61036</v>
      </c>
      <c r="E12" s="468">
        <v>6318</v>
      </c>
      <c r="F12" s="468">
        <v>1681</v>
      </c>
      <c r="G12" s="407">
        <f>SUM(H12:L12)</f>
        <v>52958</v>
      </c>
      <c r="H12" s="388">
        <v>28284</v>
      </c>
      <c r="I12" s="388">
        <v>18767</v>
      </c>
      <c r="J12" s="388">
        <v>5553</v>
      </c>
      <c r="K12" s="388">
        <v>336</v>
      </c>
      <c r="L12" s="388">
        <v>18</v>
      </c>
      <c r="M12" s="388">
        <v>39499</v>
      </c>
      <c r="N12" s="388">
        <v>11788</v>
      </c>
      <c r="O12" s="388">
        <v>1607</v>
      </c>
      <c r="P12" s="388">
        <v>62</v>
      </c>
      <c r="Q12" s="388">
        <v>2</v>
      </c>
      <c r="R12" s="388">
        <v>79</v>
      </c>
    </row>
    <row r="13" spans="3:18" s="388" customFormat="1" ht="21" customHeight="1">
      <c r="C13" s="476" t="s">
        <v>321</v>
      </c>
      <c r="D13" s="474">
        <f>SUM(E13:G13,R13)</f>
        <v>6417</v>
      </c>
      <c r="E13" s="468">
        <v>549</v>
      </c>
      <c r="F13" s="468">
        <v>276</v>
      </c>
      <c r="G13" s="407">
        <f>SUM(H13:L13)</f>
        <v>5511</v>
      </c>
      <c r="H13" s="388">
        <v>823</v>
      </c>
      <c r="I13" s="388">
        <v>3511</v>
      </c>
      <c r="J13" s="388">
        <v>1030</v>
      </c>
      <c r="K13" s="388">
        <v>132</v>
      </c>
      <c r="L13" s="388">
        <v>15</v>
      </c>
      <c r="M13" s="388">
        <v>2822</v>
      </c>
      <c r="N13" s="388">
        <v>2296</v>
      </c>
      <c r="O13" s="388">
        <v>367</v>
      </c>
      <c r="P13" s="388">
        <v>26</v>
      </c>
      <c r="Q13" s="388">
        <v>0</v>
      </c>
      <c r="R13" s="388">
        <v>81</v>
      </c>
    </row>
    <row r="14" spans="2:18" s="388" customFormat="1" ht="21" customHeight="1">
      <c r="B14" s="388" t="s">
        <v>348</v>
      </c>
      <c r="C14" s="466"/>
      <c r="D14" s="474">
        <f>SUM(E14:G14,R14)</f>
        <v>1757</v>
      </c>
      <c r="E14" s="468">
        <v>1281</v>
      </c>
      <c r="F14" s="468">
        <v>50</v>
      </c>
      <c r="G14" s="407">
        <f>SUM(H14:L14)</f>
        <v>394</v>
      </c>
      <c r="H14" s="388">
        <v>195</v>
      </c>
      <c r="I14" s="388">
        <v>126</v>
      </c>
      <c r="J14" s="388">
        <v>59</v>
      </c>
      <c r="K14" s="388">
        <v>13</v>
      </c>
      <c r="L14" s="388">
        <v>1</v>
      </c>
      <c r="M14" s="388">
        <v>278</v>
      </c>
      <c r="N14" s="388">
        <v>94</v>
      </c>
      <c r="O14" s="388">
        <v>19</v>
      </c>
      <c r="P14" s="388">
        <v>3</v>
      </c>
      <c r="Q14" s="388">
        <v>0</v>
      </c>
      <c r="R14" s="388">
        <v>32</v>
      </c>
    </row>
    <row r="15" spans="1:18" s="388" customFormat="1" ht="21" customHeight="1">
      <c r="A15" s="477"/>
      <c r="B15" s="477"/>
      <c r="C15" s="478"/>
      <c r="D15" s="479"/>
      <c r="E15" s="480"/>
      <c r="F15" s="480"/>
      <c r="G15" s="481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</row>
    <row r="16" spans="1:6" s="388" customFormat="1" ht="21" customHeight="1">
      <c r="A16" s="464" t="s">
        <v>349</v>
      </c>
      <c r="B16" s="465"/>
      <c r="C16" s="466"/>
      <c r="D16" s="467"/>
      <c r="E16" s="468"/>
      <c r="F16" s="468"/>
    </row>
    <row r="17" spans="1:18" s="469" customFormat="1" ht="21" customHeight="1">
      <c r="A17" s="469" t="s">
        <v>346</v>
      </c>
      <c r="B17" s="470"/>
      <c r="C17" s="471"/>
      <c r="D17" s="472">
        <f>SUM(D18,D23)</f>
        <v>437492</v>
      </c>
      <c r="E17" s="473">
        <f aca="true" t="shared" si="2" ref="E17:R17">SUM(E18,E23)</f>
        <v>311070</v>
      </c>
      <c r="F17" s="473">
        <f t="shared" si="2"/>
        <v>5669</v>
      </c>
      <c r="G17" s="402">
        <f t="shared" si="2"/>
        <v>119984</v>
      </c>
      <c r="H17" s="402">
        <f t="shared" si="2"/>
        <v>44187</v>
      </c>
      <c r="I17" s="402">
        <f t="shared" si="2"/>
        <v>50796</v>
      </c>
      <c r="J17" s="402">
        <f aca="true" t="shared" si="3" ref="J17:P17">SUM(J18,J23)</f>
        <v>19561</v>
      </c>
      <c r="K17" s="402">
        <f t="shared" si="3"/>
        <v>5127</v>
      </c>
      <c r="L17" s="402">
        <f t="shared" si="3"/>
        <v>313</v>
      </c>
      <c r="M17" s="402">
        <f t="shared" si="3"/>
        <v>76402</v>
      </c>
      <c r="N17" s="402">
        <f t="shared" si="3"/>
        <v>34850</v>
      </c>
      <c r="O17" s="402">
        <f t="shared" si="3"/>
        <v>7842</v>
      </c>
      <c r="P17" s="402">
        <f t="shared" si="3"/>
        <v>866</v>
      </c>
      <c r="Q17" s="402">
        <f t="shared" si="2"/>
        <v>24</v>
      </c>
      <c r="R17" s="402">
        <f t="shared" si="2"/>
        <v>769</v>
      </c>
    </row>
    <row r="18" spans="2:18" s="388" customFormat="1" ht="21" customHeight="1">
      <c r="B18" s="388" t="s">
        <v>347</v>
      </c>
      <c r="C18" s="466"/>
      <c r="D18" s="474">
        <f>SUM(D19:D22)</f>
        <v>433611</v>
      </c>
      <c r="E18" s="475">
        <f aca="true" t="shared" si="4" ref="E18:R18">SUM(E19:E22)</f>
        <v>307843</v>
      </c>
      <c r="F18" s="475">
        <f t="shared" si="4"/>
        <v>5574</v>
      </c>
      <c r="G18" s="407">
        <f t="shared" si="4"/>
        <v>119482</v>
      </c>
      <c r="H18" s="407">
        <f t="shared" si="4"/>
        <v>43944</v>
      </c>
      <c r="I18" s="407">
        <f t="shared" si="4"/>
        <v>50644</v>
      </c>
      <c r="J18" s="407">
        <f aca="true" t="shared" si="5" ref="J18:P18">SUM(J19:J22)</f>
        <v>19473</v>
      </c>
      <c r="K18" s="407">
        <f t="shared" si="5"/>
        <v>5110</v>
      </c>
      <c r="L18" s="407">
        <f t="shared" si="5"/>
        <v>311</v>
      </c>
      <c r="M18" s="407">
        <f t="shared" si="5"/>
        <v>76047</v>
      </c>
      <c r="N18" s="407">
        <f t="shared" si="5"/>
        <v>34728</v>
      </c>
      <c r="O18" s="407">
        <f t="shared" si="5"/>
        <v>7820</v>
      </c>
      <c r="P18" s="407">
        <f t="shared" si="5"/>
        <v>863</v>
      </c>
      <c r="Q18" s="407">
        <f t="shared" si="4"/>
        <v>24</v>
      </c>
      <c r="R18" s="407">
        <f t="shared" si="4"/>
        <v>712</v>
      </c>
    </row>
    <row r="19" spans="2:18" s="388" customFormat="1" ht="21" customHeight="1">
      <c r="B19" s="482"/>
      <c r="C19" s="476" t="s">
        <v>319</v>
      </c>
      <c r="D19" s="474">
        <f>SUM(E19:G19,R19)</f>
        <v>304591</v>
      </c>
      <c r="E19" s="468">
        <v>289112</v>
      </c>
      <c r="F19" s="468">
        <v>1265</v>
      </c>
      <c r="G19" s="407">
        <f>SUM(H19:L19)</f>
        <v>13843</v>
      </c>
      <c r="H19" s="388">
        <v>525</v>
      </c>
      <c r="I19" s="388">
        <v>3015</v>
      </c>
      <c r="J19" s="388">
        <v>7143</v>
      </c>
      <c r="K19" s="388">
        <v>2919</v>
      </c>
      <c r="L19" s="388">
        <v>241</v>
      </c>
      <c r="M19" s="388">
        <v>4115</v>
      </c>
      <c r="N19" s="388">
        <v>5720</v>
      </c>
      <c r="O19" s="388">
        <v>3452</v>
      </c>
      <c r="P19" s="388">
        <v>536</v>
      </c>
      <c r="Q19" s="388">
        <v>20</v>
      </c>
      <c r="R19" s="388">
        <v>371</v>
      </c>
    </row>
    <row r="20" spans="2:18" s="388" customFormat="1" ht="21" customHeight="1">
      <c r="B20" s="482"/>
      <c r="C20" s="476" t="s">
        <v>798</v>
      </c>
      <c r="D20" s="474">
        <f>SUM(E20:G20,R20)</f>
        <v>15439</v>
      </c>
      <c r="E20" s="468">
        <v>0</v>
      </c>
      <c r="F20" s="468">
        <v>82</v>
      </c>
      <c r="G20" s="407">
        <f>SUM(H20:L20)</f>
        <v>15357</v>
      </c>
      <c r="H20" s="388">
        <v>443</v>
      </c>
      <c r="I20" s="388">
        <v>12873</v>
      </c>
      <c r="J20" s="388">
        <v>782</v>
      </c>
      <c r="K20" s="388">
        <v>1259</v>
      </c>
      <c r="L20" s="388">
        <v>0</v>
      </c>
      <c r="M20" s="388">
        <v>7726</v>
      </c>
      <c r="N20" s="388">
        <v>6645</v>
      </c>
      <c r="O20" s="388">
        <v>873</v>
      </c>
      <c r="P20" s="388">
        <v>113</v>
      </c>
      <c r="Q20" s="388">
        <v>0</v>
      </c>
      <c r="R20" s="388">
        <v>0</v>
      </c>
    </row>
    <row r="21" spans="2:18" s="388" customFormat="1" ht="21" customHeight="1">
      <c r="B21" s="482"/>
      <c r="C21" s="476" t="s">
        <v>320</v>
      </c>
      <c r="D21" s="474">
        <f>SUM(E21:G21,R21)</f>
        <v>99257</v>
      </c>
      <c r="E21" s="468">
        <v>16979</v>
      </c>
      <c r="F21" s="468">
        <v>3629</v>
      </c>
      <c r="G21" s="407">
        <f>SUM(H21:L21)</f>
        <v>78496</v>
      </c>
      <c r="H21" s="388">
        <v>41598</v>
      </c>
      <c r="I21" s="388">
        <v>26650</v>
      </c>
      <c r="J21" s="388">
        <v>9573</v>
      </c>
      <c r="K21" s="388">
        <v>636</v>
      </c>
      <c r="L21" s="388">
        <v>39</v>
      </c>
      <c r="M21" s="388">
        <v>58269</v>
      </c>
      <c r="N21" s="388">
        <v>17350</v>
      </c>
      <c r="O21" s="388">
        <v>2728</v>
      </c>
      <c r="P21" s="388">
        <v>145</v>
      </c>
      <c r="Q21" s="388">
        <v>4</v>
      </c>
      <c r="R21" s="388">
        <v>153</v>
      </c>
    </row>
    <row r="22" spans="2:18" s="388" customFormat="1" ht="21" customHeight="1">
      <c r="B22" s="482"/>
      <c r="C22" s="476" t="s">
        <v>321</v>
      </c>
      <c r="D22" s="474">
        <f>SUM(E22:G22,R22)</f>
        <v>14324</v>
      </c>
      <c r="E22" s="468">
        <v>1752</v>
      </c>
      <c r="F22" s="468">
        <v>598</v>
      </c>
      <c r="G22" s="407">
        <f>SUM(H22:L22)</f>
        <v>11786</v>
      </c>
      <c r="H22" s="388">
        <v>1378</v>
      </c>
      <c r="I22" s="388">
        <v>8106</v>
      </c>
      <c r="J22" s="388">
        <v>1975</v>
      </c>
      <c r="K22" s="388">
        <v>296</v>
      </c>
      <c r="L22" s="388">
        <v>31</v>
      </c>
      <c r="M22" s="388">
        <v>5937</v>
      </c>
      <c r="N22" s="388">
        <v>5013</v>
      </c>
      <c r="O22" s="388">
        <v>767</v>
      </c>
      <c r="P22" s="388">
        <v>69</v>
      </c>
      <c r="Q22" s="388">
        <v>0</v>
      </c>
      <c r="R22" s="388">
        <v>188</v>
      </c>
    </row>
    <row r="23" spans="2:18" s="388" customFormat="1" ht="21" customHeight="1">
      <c r="B23" s="388" t="s">
        <v>348</v>
      </c>
      <c r="C23" s="466"/>
      <c r="D23" s="474">
        <f>SUM(E23:G23,R23)</f>
        <v>3881</v>
      </c>
      <c r="E23" s="468">
        <v>3227</v>
      </c>
      <c r="F23" s="468">
        <v>95</v>
      </c>
      <c r="G23" s="407">
        <f>SUM(H23:L23)</f>
        <v>502</v>
      </c>
      <c r="H23" s="388">
        <v>243</v>
      </c>
      <c r="I23" s="388">
        <v>152</v>
      </c>
      <c r="J23" s="388">
        <v>88</v>
      </c>
      <c r="K23" s="388">
        <v>17</v>
      </c>
      <c r="L23" s="388">
        <v>2</v>
      </c>
      <c r="M23" s="388">
        <v>355</v>
      </c>
      <c r="N23" s="388">
        <v>122</v>
      </c>
      <c r="O23" s="388">
        <v>22</v>
      </c>
      <c r="P23" s="388">
        <v>3</v>
      </c>
      <c r="Q23" s="388">
        <v>0</v>
      </c>
      <c r="R23" s="388">
        <v>57</v>
      </c>
    </row>
    <row r="24" spans="1:18" s="388" customFormat="1" ht="21" customHeight="1">
      <c r="A24" s="410"/>
      <c r="B24" s="410"/>
      <c r="C24" s="483"/>
      <c r="D24" s="484"/>
      <c r="E24" s="485"/>
      <c r="F24" s="485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</row>
    <row r="25" spans="1:6" ht="21" customHeight="1">
      <c r="A25" s="486" t="s">
        <v>350</v>
      </c>
      <c r="B25" s="173"/>
      <c r="C25" s="119"/>
      <c r="D25" s="487"/>
      <c r="E25" s="488"/>
      <c r="F25" s="488"/>
    </row>
    <row r="26" spans="1:18" s="114" customFormat="1" ht="21" customHeight="1">
      <c r="A26" s="114" t="s">
        <v>346</v>
      </c>
      <c r="B26" s="171"/>
      <c r="C26" s="109"/>
      <c r="D26" s="489">
        <v>2.46</v>
      </c>
      <c r="E26" s="490">
        <v>3</v>
      </c>
      <c r="F26" s="490">
        <v>2.17</v>
      </c>
      <c r="G26" s="404">
        <v>1.68</v>
      </c>
      <c r="H26" s="404">
        <v>1.49</v>
      </c>
      <c r="I26" s="404">
        <v>1.74</v>
      </c>
      <c r="J26" s="404">
        <v>1.93</v>
      </c>
      <c r="K26" s="404">
        <v>2.2</v>
      </c>
      <c r="L26" s="404">
        <v>2.16</v>
      </c>
      <c r="M26" s="404">
        <v>1.6</v>
      </c>
      <c r="N26" s="404">
        <v>1.79</v>
      </c>
      <c r="O26" s="404">
        <v>2</v>
      </c>
      <c r="P26" s="404">
        <v>2.27</v>
      </c>
      <c r="Q26" s="404">
        <v>1.85</v>
      </c>
      <c r="R26" s="404">
        <v>2.5</v>
      </c>
    </row>
    <row r="27" spans="2:18" ht="21" customHeight="1">
      <c r="B27" s="93" t="s">
        <v>347</v>
      </c>
      <c r="C27" s="119"/>
      <c r="D27" s="491">
        <v>2.46</v>
      </c>
      <c r="E27" s="492">
        <v>3.01</v>
      </c>
      <c r="F27" s="492">
        <v>2.17</v>
      </c>
      <c r="G27" s="389">
        <v>1.68</v>
      </c>
      <c r="H27" s="389">
        <v>1.49</v>
      </c>
      <c r="I27" s="389">
        <v>1.75</v>
      </c>
      <c r="J27" s="389">
        <v>1.93</v>
      </c>
      <c r="K27" s="389">
        <v>2.21</v>
      </c>
      <c r="L27" s="389">
        <v>2.16</v>
      </c>
      <c r="M27" s="389">
        <v>1.6</v>
      </c>
      <c r="N27" s="389">
        <v>1.8</v>
      </c>
      <c r="O27" s="389">
        <v>2</v>
      </c>
      <c r="P27" s="389">
        <v>2.28</v>
      </c>
      <c r="Q27" s="389">
        <v>1.85</v>
      </c>
      <c r="R27" s="389">
        <v>2.58</v>
      </c>
    </row>
    <row r="28" spans="3:18" ht="21" customHeight="1">
      <c r="C28" s="493" t="s">
        <v>319</v>
      </c>
      <c r="D28" s="491">
        <v>2.97</v>
      </c>
      <c r="E28" s="492">
        <v>3.03</v>
      </c>
      <c r="F28" s="492">
        <v>2.22</v>
      </c>
      <c r="G28" s="389">
        <v>2.2</v>
      </c>
      <c r="H28" s="389">
        <v>2.01</v>
      </c>
      <c r="I28" s="389">
        <v>2.27</v>
      </c>
      <c r="J28" s="389">
        <v>2.22</v>
      </c>
      <c r="K28" s="389">
        <v>2.14</v>
      </c>
      <c r="L28" s="389">
        <v>2.17</v>
      </c>
      <c r="M28" s="389">
        <v>2.27</v>
      </c>
      <c r="N28" s="389">
        <v>2.19</v>
      </c>
      <c r="O28" s="389">
        <v>2.15</v>
      </c>
      <c r="P28" s="389">
        <v>2.19</v>
      </c>
      <c r="Q28" s="389">
        <v>1.82</v>
      </c>
      <c r="R28" s="389">
        <v>3.2</v>
      </c>
    </row>
    <row r="29" spans="3:18" ht="21" customHeight="1">
      <c r="C29" s="493" t="s">
        <v>798</v>
      </c>
      <c r="D29" s="491">
        <v>2.42</v>
      </c>
      <c r="E29" s="492">
        <v>0</v>
      </c>
      <c r="F29" s="492">
        <v>2.05</v>
      </c>
      <c r="G29" s="389">
        <v>2.42</v>
      </c>
      <c r="H29" s="389">
        <v>2.43</v>
      </c>
      <c r="I29" s="389">
        <v>2.39</v>
      </c>
      <c r="J29" s="389">
        <v>2.72</v>
      </c>
      <c r="K29" s="389">
        <v>2.61</v>
      </c>
      <c r="L29" s="389">
        <v>0</v>
      </c>
      <c r="M29" s="389">
        <v>2.32</v>
      </c>
      <c r="N29" s="389">
        <v>2.52</v>
      </c>
      <c r="O29" s="389">
        <v>2.73</v>
      </c>
      <c r="P29" s="389">
        <v>2.46</v>
      </c>
      <c r="Q29" s="389">
        <v>0</v>
      </c>
      <c r="R29" s="389">
        <v>0</v>
      </c>
    </row>
    <row r="30" spans="3:18" ht="21" customHeight="1">
      <c r="C30" s="493" t="s">
        <v>320</v>
      </c>
      <c r="D30" s="491">
        <v>1.63</v>
      </c>
      <c r="E30" s="492">
        <v>2.69</v>
      </c>
      <c r="F30" s="492">
        <v>2.16</v>
      </c>
      <c r="G30" s="389">
        <v>1.48</v>
      </c>
      <c r="H30" s="389">
        <v>1.47</v>
      </c>
      <c r="I30" s="389">
        <v>1.42</v>
      </c>
      <c r="J30" s="389">
        <v>1.72</v>
      </c>
      <c r="K30" s="389">
        <v>1.89</v>
      </c>
      <c r="L30" s="389">
        <v>2.17</v>
      </c>
      <c r="M30" s="389">
        <v>1.48</v>
      </c>
      <c r="N30" s="389">
        <v>1.47</v>
      </c>
      <c r="O30" s="389">
        <v>1.7</v>
      </c>
      <c r="P30" s="389">
        <v>2.34</v>
      </c>
      <c r="Q30" s="389">
        <v>2</v>
      </c>
      <c r="R30" s="389">
        <v>1.94</v>
      </c>
    </row>
    <row r="31" spans="3:18" ht="21" customHeight="1">
      <c r="C31" s="493" t="s">
        <v>321</v>
      </c>
      <c r="D31" s="491">
        <v>2.23</v>
      </c>
      <c r="E31" s="492">
        <v>3.19</v>
      </c>
      <c r="F31" s="492">
        <v>2.17</v>
      </c>
      <c r="G31" s="389">
        <v>2.14</v>
      </c>
      <c r="H31" s="389">
        <v>1.67</v>
      </c>
      <c r="I31" s="389">
        <v>2.31</v>
      </c>
      <c r="J31" s="389">
        <v>1.92</v>
      </c>
      <c r="K31" s="389">
        <v>2.24</v>
      </c>
      <c r="L31" s="389">
        <v>2.07</v>
      </c>
      <c r="M31" s="389">
        <v>2.1</v>
      </c>
      <c r="N31" s="389">
        <v>2.18</v>
      </c>
      <c r="O31" s="389">
        <v>2.09</v>
      </c>
      <c r="P31" s="389">
        <v>2.65</v>
      </c>
      <c r="Q31" s="389">
        <v>0</v>
      </c>
      <c r="R31" s="389">
        <v>2.32</v>
      </c>
    </row>
    <row r="32" spans="2:18" ht="21" customHeight="1">
      <c r="B32" s="93" t="s">
        <v>348</v>
      </c>
      <c r="C32" s="119"/>
      <c r="D32" s="491">
        <v>2.21</v>
      </c>
      <c r="E32" s="492">
        <v>2.52</v>
      </c>
      <c r="F32" s="492">
        <v>1.9</v>
      </c>
      <c r="G32" s="389">
        <v>1.27</v>
      </c>
      <c r="H32" s="389">
        <v>1.25</v>
      </c>
      <c r="I32" s="389">
        <v>1.21</v>
      </c>
      <c r="J32" s="389">
        <v>1.49</v>
      </c>
      <c r="K32" s="389">
        <v>1.31</v>
      </c>
      <c r="L32" s="389">
        <v>2</v>
      </c>
      <c r="M32" s="389">
        <v>1.28</v>
      </c>
      <c r="N32" s="389">
        <v>1.3</v>
      </c>
      <c r="O32" s="389">
        <v>1.16</v>
      </c>
      <c r="P32" s="389">
        <v>1</v>
      </c>
      <c r="Q32" s="389">
        <v>0</v>
      </c>
      <c r="R32" s="389">
        <v>1.78</v>
      </c>
    </row>
    <row r="33" spans="1:18" ht="21" customHeight="1">
      <c r="A33" s="494"/>
      <c r="B33" s="494"/>
      <c r="C33" s="495"/>
      <c r="D33" s="496"/>
      <c r="E33" s="497"/>
      <c r="F33" s="497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</row>
    <row r="34" spans="1:18" ht="21" customHeight="1">
      <c r="A34" s="486" t="s">
        <v>351</v>
      </c>
      <c r="B34" s="173"/>
      <c r="C34" s="119"/>
      <c r="D34" s="499"/>
      <c r="E34" s="500"/>
      <c r="F34" s="500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</row>
    <row r="35" spans="1:18" s="114" customFormat="1" ht="21" customHeight="1">
      <c r="A35" s="114" t="s">
        <v>346</v>
      </c>
      <c r="B35" s="171"/>
      <c r="C35" s="109"/>
      <c r="D35" s="502">
        <v>99.6</v>
      </c>
      <c r="E35" s="503">
        <v>139.1</v>
      </c>
      <c r="F35" s="503">
        <v>62.6</v>
      </c>
      <c r="G35" s="504">
        <v>43.7</v>
      </c>
      <c r="H35" s="504">
        <v>36.4</v>
      </c>
      <c r="I35" s="504">
        <v>44.1</v>
      </c>
      <c r="J35" s="504">
        <v>58</v>
      </c>
      <c r="K35" s="504">
        <v>68</v>
      </c>
      <c r="L35" s="504">
        <v>85.3</v>
      </c>
      <c r="M35" s="504">
        <v>40.1</v>
      </c>
      <c r="N35" s="504">
        <v>48.1</v>
      </c>
      <c r="O35" s="504">
        <v>63.6</v>
      </c>
      <c r="P35" s="504">
        <v>74.8</v>
      </c>
      <c r="Q35" s="504">
        <v>101.5</v>
      </c>
      <c r="R35" s="504">
        <v>85.8</v>
      </c>
    </row>
    <row r="36" spans="2:18" ht="21" customHeight="1">
      <c r="B36" s="93" t="s">
        <v>347</v>
      </c>
      <c r="C36" s="119"/>
      <c r="D36" s="499">
        <v>100.1</v>
      </c>
      <c r="E36" s="500">
        <v>140.1</v>
      </c>
      <c r="F36" s="500">
        <v>63</v>
      </c>
      <c r="G36" s="501">
        <v>43.8</v>
      </c>
      <c r="H36" s="501">
        <v>36.5</v>
      </c>
      <c r="I36" s="501">
        <v>44.1</v>
      </c>
      <c r="J36" s="501">
        <v>58.1</v>
      </c>
      <c r="K36" s="501">
        <v>68.2</v>
      </c>
      <c r="L36" s="501">
        <v>85.4</v>
      </c>
      <c r="M36" s="501">
        <v>40.1</v>
      </c>
      <c r="N36" s="501">
        <v>48.2</v>
      </c>
      <c r="O36" s="501">
        <v>63.7</v>
      </c>
      <c r="P36" s="501">
        <v>75.2</v>
      </c>
      <c r="Q36" s="501">
        <v>101.5</v>
      </c>
      <c r="R36" s="501">
        <v>91.3</v>
      </c>
    </row>
    <row r="37" spans="3:18" ht="21" customHeight="1">
      <c r="C37" s="493" t="s">
        <v>319</v>
      </c>
      <c r="D37" s="499">
        <v>139.3</v>
      </c>
      <c r="E37" s="500">
        <v>143.6</v>
      </c>
      <c r="F37" s="500">
        <v>84.5</v>
      </c>
      <c r="G37" s="501">
        <v>79</v>
      </c>
      <c r="H37" s="501">
        <v>91.2</v>
      </c>
      <c r="I37" s="501">
        <v>82.3</v>
      </c>
      <c r="J37" s="501">
        <v>77.7</v>
      </c>
      <c r="K37" s="501">
        <v>76.1</v>
      </c>
      <c r="L37" s="501">
        <v>86.8</v>
      </c>
      <c r="M37" s="501">
        <v>81</v>
      </c>
      <c r="N37" s="501">
        <v>77.2</v>
      </c>
      <c r="O37" s="501">
        <v>79.4</v>
      </c>
      <c r="P37" s="501">
        <v>79.7</v>
      </c>
      <c r="Q37" s="501">
        <v>106</v>
      </c>
      <c r="R37" s="501">
        <v>133.7</v>
      </c>
    </row>
    <row r="38" spans="3:18" ht="21" customHeight="1">
      <c r="C38" s="493" t="s">
        <v>799</v>
      </c>
      <c r="D38" s="499">
        <v>54.1</v>
      </c>
      <c r="E38" s="500">
        <v>0</v>
      </c>
      <c r="F38" s="500">
        <v>48.5</v>
      </c>
      <c r="G38" s="501">
        <v>54.2</v>
      </c>
      <c r="H38" s="501">
        <v>54.1</v>
      </c>
      <c r="I38" s="501">
        <v>54.4</v>
      </c>
      <c r="J38" s="501">
        <v>57.4</v>
      </c>
      <c r="K38" s="501">
        <v>49.8</v>
      </c>
      <c r="L38" s="501">
        <v>0</v>
      </c>
      <c r="M38" s="501">
        <v>54</v>
      </c>
      <c r="N38" s="501">
        <v>54.4</v>
      </c>
      <c r="O38" s="501">
        <v>54.2</v>
      </c>
      <c r="P38" s="501">
        <v>50.7</v>
      </c>
      <c r="Q38" s="501">
        <v>0</v>
      </c>
      <c r="R38" s="501">
        <v>0</v>
      </c>
    </row>
    <row r="39" spans="3:18" ht="21" customHeight="1">
      <c r="C39" s="493" t="s">
        <v>320</v>
      </c>
      <c r="D39" s="499">
        <v>43.3</v>
      </c>
      <c r="E39" s="500">
        <v>88</v>
      </c>
      <c r="F39" s="500">
        <v>56.7</v>
      </c>
      <c r="G39" s="501">
        <v>37.5</v>
      </c>
      <c r="H39" s="501">
        <v>35.6</v>
      </c>
      <c r="I39" s="501">
        <v>36.6</v>
      </c>
      <c r="J39" s="501">
        <v>48.2</v>
      </c>
      <c r="K39" s="501">
        <v>63.2</v>
      </c>
      <c r="L39" s="501">
        <v>80</v>
      </c>
      <c r="M39" s="501">
        <v>36.3</v>
      </c>
      <c r="N39" s="501">
        <v>39.5</v>
      </c>
      <c r="O39" s="501">
        <v>51.1</v>
      </c>
      <c r="P39" s="501">
        <v>73</v>
      </c>
      <c r="Q39" s="501">
        <v>76.5</v>
      </c>
      <c r="R39" s="501">
        <v>59.1</v>
      </c>
    </row>
    <row r="40" spans="3:18" ht="21" customHeight="1">
      <c r="C40" s="493" t="s">
        <v>321</v>
      </c>
      <c r="D40" s="499">
        <v>58.9</v>
      </c>
      <c r="E40" s="500">
        <v>123</v>
      </c>
      <c r="F40" s="500">
        <v>58.5</v>
      </c>
      <c r="G40" s="501">
        <v>52.5</v>
      </c>
      <c r="H40" s="501">
        <v>44.4</v>
      </c>
      <c r="I40" s="501">
        <v>54.3</v>
      </c>
      <c r="J40" s="501">
        <v>50.6</v>
      </c>
      <c r="K40" s="501">
        <v>67.3</v>
      </c>
      <c r="L40" s="501">
        <v>81.7</v>
      </c>
      <c r="M40" s="501">
        <v>51.5</v>
      </c>
      <c r="N40" s="501">
        <v>52.5</v>
      </c>
      <c r="O40" s="501">
        <v>58.4</v>
      </c>
      <c r="P40" s="501">
        <v>80.9</v>
      </c>
      <c r="Q40" s="501">
        <v>0</v>
      </c>
      <c r="R40" s="501">
        <v>61.9</v>
      </c>
    </row>
    <row r="41" spans="1:18" ht="21" customHeight="1">
      <c r="A41" s="173"/>
      <c r="B41" s="173" t="s">
        <v>348</v>
      </c>
      <c r="C41" s="119"/>
      <c r="D41" s="499">
        <v>52</v>
      </c>
      <c r="E41" s="500">
        <v>59.2</v>
      </c>
      <c r="F41" s="500">
        <v>44.4</v>
      </c>
      <c r="G41" s="505">
        <v>30.6</v>
      </c>
      <c r="H41" s="505">
        <v>28.9</v>
      </c>
      <c r="I41" s="505">
        <v>29.4</v>
      </c>
      <c r="J41" s="505">
        <v>38.3</v>
      </c>
      <c r="K41" s="505">
        <v>29.3</v>
      </c>
      <c r="L41" s="505">
        <v>74</v>
      </c>
      <c r="M41" s="505">
        <v>29.7</v>
      </c>
      <c r="N41" s="505">
        <v>33.3</v>
      </c>
      <c r="O41" s="505">
        <v>29.8</v>
      </c>
      <c r="P41" s="505">
        <v>28</v>
      </c>
      <c r="Q41" s="505">
        <v>0</v>
      </c>
      <c r="R41" s="505">
        <v>38.9</v>
      </c>
    </row>
    <row r="42" spans="1:18" ht="21" customHeight="1">
      <c r="A42" s="176"/>
      <c r="B42" s="176"/>
      <c r="C42" s="124"/>
      <c r="D42" s="506"/>
      <c r="E42" s="507"/>
      <c r="F42" s="507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</row>
    <row r="43" spans="1:18" ht="21" customHeight="1">
      <c r="A43" s="486" t="s">
        <v>352</v>
      </c>
      <c r="B43" s="173"/>
      <c r="C43" s="119"/>
      <c r="D43" s="499"/>
      <c r="E43" s="500"/>
      <c r="F43" s="500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</row>
    <row r="44" spans="1:18" s="114" customFormat="1" ht="21" customHeight="1">
      <c r="A44" s="114" t="s">
        <v>346</v>
      </c>
      <c r="B44" s="171"/>
      <c r="C44" s="109"/>
      <c r="D44" s="502">
        <v>40.5</v>
      </c>
      <c r="E44" s="503">
        <v>46.4</v>
      </c>
      <c r="F44" s="503">
        <v>28.9</v>
      </c>
      <c r="G44" s="504">
        <v>26.1</v>
      </c>
      <c r="H44" s="504">
        <v>24.5</v>
      </c>
      <c r="I44" s="504">
        <v>25.3</v>
      </c>
      <c r="J44" s="504">
        <v>30.1</v>
      </c>
      <c r="K44" s="504">
        <v>30.9</v>
      </c>
      <c r="L44" s="504">
        <v>39.5</v>
      </c>
      <c r="M44" s="504">
        <v>25</v>
      </c>
      <c r="N44" s="504">
        <v>26.8</v>
      </c>
      <c r="O44" s="504">
        <v>31.8</v>
      </c>
      <c r="P44" s="504">
        <v>33</v>
      </c>
      <c r="Q44" s="504">
        <v>55</v>
      </c>
      <c r="R44" s="504">
        <v>34.4</v>
      </c>
    </row>
    <row r="45" spans="2:18" ht="21" customHeight="1">
      <c r="B45" s="93" t="s">
        <v>347</v>
      </c>
      <c r="C45" s="119"/>
      <c r="D45" s="499">
        <v>40.7</v>
      </c>
      <c r="E45" s="500">
        <v>46.6</v>
      </c>
      <c r="F45" s="500">
        <v>29</v>
      </c>
      <c r="G45" s="501">
        <v>26.1</v>
      </c>
      <c r="H45" s="501">
        <v>24.5</v>
      </c>
      <c r="I45" s="501">
        <v>25.3</v>
      </c>
      <c r="J45" s="501">
        <v>30.1</v>
      </c>
      <c r="K45" s="501">
        <v>30.9</v>
      </c>
      <c r="L45" s="501">
        <v>39.5</v>
      </c>
      <c r="M45" s="501">
        <v>25</v>
      </c>
      <c r="N45" s="501">
        <v>26.8</v>
      </c>
      <c r="O45" s="501">
        <v>31.8</v>
      </c>
      <c r="P45" s="501">
        <v>33</v>
      </c>
      <c r="Q45" s="501">
        <v>55</v>
      </c>
      <c r="R45" s="501">
        <v>35.4</v>
      </c>
    </row>
    <row r="46" spans="2:18" ht="21" customHeight="1">
      <c r="B46" s="175"/>
      <c r="C46" s="493" t="s">
        <v>319</v>
      </c>
      <c r="D46" s="499">
        <v>46.9</v>
      </c>
      <c r="E46" s="500">
        <v>47.5</v>
      </c>
      <c r="F46" s="500">
        <v>38</v>
      </c>
      <c r="G46" s="501">
        <v>35.9</v>
      </c>
      <c r="H46" s="501">
        <v>45.3</v>
      </c>
      <c r="I46" s="501">
        <v>36.3</v>
      </c>
      <c r="J46" s="501">
        <v>35.1</v>
      </c>
      <c r="K46" s="501">
        <v>35.6</v>
      </c>
      <c r="L46" s="501">
        <v>40</v>
      </c>
      <c r="M46" s="501">
        <v>35.7</v>
      </c>
      <c r="N46" s="501">
        <v>35.3</v>
      </c>
      <c r="O46" s="501">
        <v>37</v>
      </c>
      <c r="P46" s="501">
        <v>36.5</v>
      </c>
      <c r="Q46" s="501">
        <v>58.3</v>
      </c>
      <c r="R46" s="501">
        <v>41.8</v>
      </c>
    </row>
    <row r="47" spans="2:18" ht="21" customHeight="1">
      <c r="B47" s="175"/>
      <c r="C47" s="493" t="s">
        <v>798</v>
      </c>
      <c r="D47" s="499">
        <v>22.4</v>
      </c>
      <c r="E47" s="500">
        <v>0</v>
      </c>
      <c r="F47" s="500">
        <v>23.6</v>
      </c>
      <c r="G47" s="501">
        <v>22.4</v>
      </c>
      <c r="H47" s="501">
        <v>22.2</v>
      </c>
      <c r="I47" s="501">
        <v>22.8</v>
      </c>
      <c r="J47" s="501">
        <v>21.2</v>
      </c>
      <c r="K47" s="501">
        <v>19.1</v>
      </c>
      <c r="L47" s="501">
        <v>0</v>
      </c>
      <c r="M47" s="501">
        <v>23.3</v>
      </c>
      <c r="N47" s="501">
        <v>21.6</v>
      </c>
      <c r="O47" s="501">
        <v>19.9</v>
      </c>
      <c r="P47" s="501">
        <v>20.7</v>
      </c>
      <c r="Q47" s="501">
        <v>0</v>
      </c>
      <c r="R47" s="501">
        <v>0</v>
      </c>
    </row>
    <row r="48" spans="2:18" ht="21" customHeight="1">
      <c r="B48" s="175"/>
      <c r="C48" s="493" t="s">
        <v>320</v>
      </c>
      <c r="D48" s="499">
        <v>26.6</v>
      </c>
      <c r="E48" s="500">
        <v>32.7</v>
      </c>
      <c r="F48" s="500">
        <v>26.3</v>
      </c>
      <c r="G48" s="501">
        <v>25.3</v>
      </c>
      <c r="H48" s="501">
        <v>24.2</v>
      </c>
      <c r="I48" s="501">
        <v>25.7</v>
      </c>
      <c r="J48" s="501">
        <v>28</v>
      </c>
      <c r="K48" s="501">
        <v>33.4</v>
      </c>
      <c r="L48" s="501">
        <v>36.9</v>
      </c>
      <c r="M48" s="501">
        <v>24.6</v>
      </c>
      <c r="N48" s="501">
        <v>26.8</v>
      </c>
      <c r="O48" s="501">
        <v>30.1</v>
      </c>
      <c r="P48" s="501">
        <v>31.2</v>
      </c>
      <c r="Q48" s="501">
        <v>38.3</v>
      </c>
      <c r="R48" s="501">
        <v>30.5</v>
      </c>
    </row>
    <row r="49" spans="2:18" ht="21" customHeight="1">
      <c r="B49" s="175"/>
      <c r="C49" s="493" t="s">
        <v>321</v>
      </c>
      <c r="D49" s="499">
        <v>26.4</v>
      </c>
      <c r="E49" s="500">
        <v>38.6</v>
      </c>
      <c r="F49" s="500">
        <v>27</v>
      </c>
      <c r="G49" s="501">
        <v>24.5</v>
      </c>
      <c r="H49" s="501">
        <v>26.5</v>
      </c>
      <c r="I49" s="501">
        <v>23.5</v>
      </c>
      <c r="J49" s="501">
        <v>26.4</v>
      </c>
      <c r="K49" s="501">
        <v>30</v>
      </c>
      <c r="L49" s="501">
        <v>39.5</v>
      </c>
      <c r="M49" s="501">
        <v>24.5</v>
      </c>
      <c r="N49" s="501">
        <v>24</v>
      </c>
      <c r="O49" s="501">
        <v>28</v>
      </c>
      <c r="P49" s="501">
        <v>30.5</v>
      </c>
      <c r="Q49" s="501">
        <v>0</v>
      </c>
      <c r="R49" s="501">
        <v>26.7</v>
      </c>
    </row>
    <row r="50" spans="2:18" ht="21" customHeight="1">
      <c r="B50" s="93" t="s">
        <v>348</v>
      </c>
      <c r="C50" s="119"/>
      <c r="D50" s="499">
        <v>23.5</v>
      </c>
      <c r="E50" s="500">
        <v>23.5</v>
      </c>
      <c r="F50" s="500">
        <v>23.4</v>
      </c>
      <c r="G50" s="501">
        <v>24</v>
      </c>
      <c r="H50" s="501">
        <v>23.2</v>
      </c>
      <c r="I50" s="501">
        <v>24.3</v>
      </c>
      <c r="J50" s="501">
        <v>25.7</v>
      </c>
      <c r="K50" s="501">
        <v>22.4</v>
      </c>
      <c r="L50" s="501">
        <v>37</v>
      </c>
      <c r="M50" s="501">
        <v>23.3</v>
      </c>
      <c r="N50" s="501">
        <v>25.6</v>
      </c>
      <c r="O50" s="501">
        <v>25.8</v>
      </c>
      <c r="P50" s="501">
        <v>28</v>
      </c>
      <c r="Q50" s="501">
        <v>0</v>
      </c>
      <c r="R50" s="501">
        <v>21.8</v>
      </c>
    </row>
    <row r="51" spans="1:18" ht="21" customHeight="1">
      <c r="A51" s="176"/>
      <c r="B51" s="176"/>
      <c r="C51" s="124"/>
      <c r="D51" s="509"/>
      <c r="E51" s="510"/>
      <c r="F51" s="510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</row>
  </sheetData>
  <sheetProtection/>
  <mergeCells count="10">
    <mergeCell ref="C1:Q1"/>
    <mergeCell ref="A4:C6"/>
    <mergeCell ref="D4:D6"/>
    <mergeCell ref="E4:E6"/>
    <mergeCell ref="F4:F6"/>
    <mergeCell ref="G4:R4"/>
    <mergeCell ref="G5:G6"/>
    <mergeCell ref="H5:L5"/>
    <mergeCell ref="M5:Q5"/>
    <mergeCell ref="R5:R6"/>
  </mergeCells>
  <printOptions/>
  <pageMargins left="0.5905511811023623" right="0.3937007874015748" top="0.5905511811023623" bottom="0.708661417322834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2"/>
    </sheetView>
  </sheetViews>
  <sheetFormatPr defaultColWidth="9.00390625" defaultRowHeight="12.75"/>
  <cols>
    <col min="1" max="1" width="3.75390625" style="58" customWidth="1"/>
    <col min="2" max="2" width="13.75390625" style="382" customWidth="1"/>
    <col min="3" max="3" width="9.125" style="58" customWidth="1"/>
    <col min="4" max="10" width="14.75390625" style="511" customWidth="1"/>
    <col min="11" max="16384" width="9.125" style="58" customWidth="1"/>
  </cols>
  <sheetData>
    <row r="1" spans="1:10" ht="12" customHeight="1">
      <c r="A1" s="1189" t="s">
        <v>822</v>
      </c>
      <c r="B1" s="1189"/>
      <c r="C1" s="1189"/>
      <c r="D1" s="1189"/>
      <c r="E1" s="1189"/>
      <c r="F1" s="1189"/>
      <c r="G1" s="1189"/>
      <c r="H1" s="1189"/>
      <c r="I1" s="1189"/>
      <c r="J1" s="1189"/>
    </row>
    <row r="2" spans="1:10" ht="24" customHeight="1">
      <c r="A2" s="1189"/>
      <c r="B2" s="1189"/>
      <c r="C2" s="1189"/>
      <c r="D2" s="1189"/>
      <c r="E2" s="1189"/>
      <c r="F2" s="1189"/>
      <c r="G2" s="1189"/>
      <c r="H2" s="1189"/>
      <c r="I2" s="1189"/>
      <c r="J2" s="1189"/>
    </row>
    <row r="3" spans="1:10" ht="12" customHeight="1">
      <c r="A3" s="1030" t="s">
        <v>595</v>
      </c>
      <c r="B3" s="1030"/>
      <c r="C3" s="4"/>
      <c r="D3" s="512"/>
      <c r="E3" s="512"/>
      <c r="F3" s="512"/>
      <c r="G3" s="512"/>
      <c r="H3" s="512"/>
      <c r="I3" s="512"/>
      <c r="J3" s="512"/>
    </row>
    <row r="4" spans="1:2" ht="12" customHeight="1">
      <c r="A4" s="1031"/>
      <c r="B4" s="1031"/>
    </row>
    <row r="5" spans="1:10" s="93" customFormat="1" ht="12" customHeight="1">
      <c r="A5" s="1190" t="s">
        <v>353</v>
      </c>
      <c r="B5" s="1190"/>
      <c r="C5" s="1191"/>
      <c r="D5" s="1159" t="s">
        <v>354</v>
      </c>
      <c r="E5" s="1196" t="s">
        <v>318</v>
      </c>
      <c r="F5" s="1140"/>
      <c r="G5" s="1140"/>
      <c r="H5" s="1140"/>
      <c r="I5" s="1141"/>
      <c r="J5" s="1183" t="s">
        <v>355</v>
      </c>
    </row>
    <row r="6" spans="1:10" s="93" customFormat="1" ht="12" customHeight="1">
      <c r="A6" s="1192"/>
      <c r="B6" s="1192"/>
      <c r="C6" s="1193"/>
      <c r="D6" s="1160"/>
      <c r="E6" s="1186" t="s">
        <v>354</v>
      </c>
      <c r="F6" s="1186" t="s">
        <v>356</v>
      </c>
      <c r="G6" s="1188" t="s">
        <v>829</v>
      </c>
      <c r="H6" s="1186" t="s">
        <v>320</v>
      </c>
      <c r="I6" s="1186" t="s">
        <v>321</v>
      </c>
      <c r="J6" s="1184"/>
    </row>
    <row r="7" spans="1:10" s="93" customFormat="1" ht="23.25" customHeight="1">
      <c r="A7" s="1194"/>
      <c r="B7" s="1194"/>
      <c r="C7" s="1195"/>
      <c r="D7" s="1161"/>
      <c r="E7" s="1187"/>
      <c r="F7" s="1187"/>
      <c r="G7" s="1187"/>
      <c r="H7" s="1187"/>
      <c r="I7" s="1187"/>
      <c r="J7" s="1185"/>
    </row>
    <row r="8" spans="1:10" s="93" customFormat="1" ht="12" customHeight="1">
      <c r="A8" s="173"/>
      <c r="B8" s="175"/>
      <c r="C8" s="119"/>
      <c r="D8" s="428"/>
      <c r="E8" s="428"/>
      <c r="F8" s="428"/>
      <c r="G8" s="428"/>
      <c r="H8" s="428"/>
      <c r="I8" s="428"/>
      <c r="J8" s="428"/>
    </row>
    <row r="9" spans="1:10" s="114" customFormat="1" ht="12" customHeight="1">
      <c r="A9" s="114" t="s">
        <v>357</v>
      </c>
      <c r="B9" s="513"/>
      <c r="C9" s="109"/>
      <c r="D9" s="441">
        <f>SUM(D10:D23)</f>
        <v>178097</v>
      </c>
      <c r="E9" s="441">
        <f>SUM(F9:I9)</f>
        <v>176340</v>
      </c>
      <c r="F9" s="441">
        <f>SUM(F10:F23)</f>
        <v>102505</v>
      </c>
      <c r="G9" s="441">
        <f>SUM(G10:G23)</f>
        <v>6382</v>
      </c>
      <c r="H9" s="441">
        <f>SUM(H10:H23)</f>
        <v>61036</v>
      </c>
      <c r="I9" s="441">
        <f>SUM(I10:I23)</f>
        <v>6417</v>
      </c>
      <c r="J9" s="441">
        <f>SUM(J10:J23)</f>
        <v>1757</v>
      </c>
    </row>
    <row r="10" spans="2:10" s="93" customFormat="1" ht="12" customHeight="1">
      <c r="B10" s="248" t="s">
        <v>358</v>
      </c>
      <c r="C10" s="119" t="s">
        <v>359</v>
      </c>
      <c r="D10" s="448">
        <f>SUM(E10,J10)</f>
        <v>6827</v>
      </c>
      <c r="E10" s="448">
        <f aca="true" t="shared" si="0" ref="E10:E23">SUM(F10:I10)</f>
        <v>6560</v>
      </c>
      <c r="F10" s="413">
        <v>18</v>
      </c>
      <c r="G10" s="413">
        <v>20</v>
      </c>
      <c r="H10" s="413">
        <v>6253</v>
      </c>
      <c r="I10" s="413">
        <v>269</v>
      </c>
      <c r="J10" s="413">
        <v>267</v>
      </c>
    </row>
    <row r="11" spans="2:10" s="93" customFormat="1" ht="12" customHeight="1">
      <c r="B11" s="248" t="s">
        <v>360</v>
      </c>
      <c r="C11" s="119"/>
      <c r="D11" s="448">
        <f aca="true" t="shared" si="1" ref="D11:D23">SUM(E11,J11)</f>
        <v>15768</v>
      </c>
      <c r="E11" s="448">
        <f t="shared" si="0"/>
        <v>15551</v>
      </c>
      <c r="F11" s="413">
        <v>328</v>
      </c>
      <c r="G11" s="413">
        <v>102</v>
      </c>
      <c r="H11" s="413">
        <v>14398</v>
      </c>
      <c r="I11" s="413">
        <v>723</v>
      </c>
      <c r="J11" s="413">
        <v>217</v>
      </c>
    </row>
    <row r="12" spans="2:10" s="93" customFormat="1" ht="12" customHeight="1">
      <c r="B12" s="248" t="s">
        <v>361</v>
      </c>
      <c r="C12" s="119"/>
      <c r="D12" s="448">
        <f t="shared" si="1"/>
        <v>14709</v>
      </c>
      <c r="E12" s="448">
        <f t="shared" si="0"/>
        <v>14489</v>
      </c>
      <c r="F12" s="413">
        <v>899</v>
      </c>
      <c r="G12" s="413">
        <v>534</v>
      </c>
      <c r="H12" s="413">
        <v>12306</v>
      </c>
      <c r="I12" s="413">
        <v>750</v>
      </c>
      <c r="J12" s="413">
        <v>220</v>
      </c>
    </row>
    <row r="13" spans="2:10" s="93" customFormat="1" ht="12" customHeight="1">
      <c r="B13" s="248" t="s">
        <v>362</v>
      </c>
      <c r="C13" s="119"/>
      <c r="D13" s="448">
        <f t="shared" si="1"/>
        <v>13304</v>
      </c>
      <c r="E13" s="448">
        <f t="shared" si="0"/>
        <v>13127</v>
      </c>
      <c r="F13" s="413">
        <v>1470</v>
      </c>
      <c r="G13" s="413">
        <v>1676</v>
      </c>
      <c r="H13" s="413">
        <v>9166</v>
      </c>
      <c r="I13" s="413">
        <v>815</v>
      </c>
      <c r="J13" s="413">
        <v>177</v>
      </c>
    </row>
    <row r="14" spans="2:10" s="93" customFormat="1" ht="12" customHeight="1">
      <c r="B14" s="248" t="s">
        <v>363</v>
      </c>
      <c r="C14" s="119"/>
      <c r="D14" s="448">
        <f t="shared" si="1"/>
        <v>12446</v>
      </c>
      <c r="E14" s="448">
        <f t="shared" si="0"/>
        <v>12260</v>
      </c>
      <c r="F14" s="413">
        <v>2147</v>
      </c>
      <c r="G14" s="413">
        <v>1957</v>
      </c>
      <c r="H14" s="413">
        <v>7145</v>
      </c>
      <c r="I14" s="413">
        <v>1011</v>
      </c>
      <c r="J14" s="413">
        <v>186</v>
      </c>
    </row>
    <row r="15" spans="2:10" s="93" customFormat="1" ht="12" customHeight="1">
      <c r="B15" s="248" t="s">
        <v>364</v>
      </c>
      <c r="C15" s="119"/>
      <c r="D15" s="448">
        <f t="shared" si="1"/>
        <v>11431</v>
      </c>
      <c r="E15" s="448">
        <f t="shared" si="0"/>
        <v>11190</v>
      </c>
      <c r="F15" s="413">
        <v>4308</v>
      </c>
      <c r="G15" s="413">
        <v>1360</v>
      </c>
      <c r="H15" s="413">
        <v>4439</v>
      </c>
      <c r="I15" s="413">
        <v>1083</v>
      </c>
      <c r="J15" s="413">
        <v>241</v>
      </c>
    </row>
    <row r="16" spans="2:10" s="93" customFormat="1" ht="12" customHeight="1">
      <c r="B16" s="248" t="s">
        <v>365</v>
      </c>
      <c r="C16" s="119"/>
      <c r="D16" s="448">
        <f t="shared" si="1"/>
        <v>9033</v>
      </c>
      <c r="E16" s="448">
        <f t="shared" si="0"/>
        <v>8914</v>
      </c>
      <c r="F16" s="413">
        <v>5354</v>
      </c>
      <c r="G16" s="413">
        <v>521</v>
      </c>
      <c r="H16" s="413">
        <v>2382</v>
      </c>
      <c r="I16" s="413">
        <v>657</v>
      </c>
      <c r="J16" s="413">
        <v>119</v>
      </c>
    </row>
    <row r="17" spans="2:10" s="93" customFormat="1" ht="12" customHeight="1">
      <c r="B17" s="248" t="s">
        <v>366</v>
      </c>
      <c r="C17" s="119"/>
      <c r="D17" s="448">
        <f t="shared" si="1"/>
        <v>8355</v>
      </c>
      <c r="E17" s="448">
        <f t="shared" si="0"/>
        <v>8234</v>
      </c>
      <c r="F17" s="413">
        <v>6190</v>
      </c>
      <c r="G17" s="413">
        <v>114</v>
      </c>
      <c r="H17" s="413">
        <v>1467</v>
      </c>
      <c r="I17" s="413">
        <v>463</v>
      </c>
      <c r="J17" s="413">
        <v>121</v>
      </c>
    </row>
    <row r="18" spans="2:10" s="93" customFormat="1" ht="12" customHeight="1">
      <c r="B18" s="248" t="s">
        <v>367</v>
      </c>
      <c r="C18" s="119"/>
      <c r="D18" s="448">
        <f t="shared" si="1"/>
        <v>10901</v>
      </c>
      <c r="E18" s="448">
        <f t="shared" si="0"/>
        <v>10759</v>
      </c>
      <c r="F18" s="413">
        <v>9266</v>
      </c>
      <c r="G18" s="413">
        <v>56</v>
      </c>
      <c r="H18" s="413">
        <v>1205</v>
      </c>
      <c r="I18" s="413">
        <v>232</v>
      </c>
      <c r="J18" s="413">
        <v>142</v>
      </c>
    </row>
    <row r="19" spans="2:10" s="93" customFormat="1" ht="12" customHeight="1">
      <c r="B19" s="248" t="s">
        <v>368</v>
      </c>
      <c r="C19" s="119"/>
      <c r="D19" s="448">
        <f t="shared" si="1"/>
        <v>15856</v>
      </c>
      <c r="E19" s="448">
        <f t="shared" si="0"/>
        <v>15820</v>
      </c>
      <c r="F19" s="413">
        <v>14698</v>
      </c>
      <c r="G19" s="413">
        <v>42</v>
      </c>
      <c r="H19" s="413">
        <v>937</v>
      </c>
      <c r="I19" s="413">
        <v>143</v>
      </c>
      <c r="J19" s="413">
        <v>36</v>
      </c>
    </row>
    <row r="20" spans="2:10" s="93" customFormat="1" ht="12" customHeight="1">
      <c r="B20" s="248" t="s">
        <v>369</v>
      </c>
      <c r="C20" s="119"/>
      <c r="D20" s="448">
        <f t="shared" si="1"/>
        <v>23533</v>
      </c>
      <c r="E20" s="448">
        <f t="shared" si="0"/>
        <v>23514</v>
      </c>
      <c r="F20" s="413">
        <v>22607</v>
      </c>
      <c r="G20" s="413">
        <v>0</v>
      </c>
      <c r="H20" s="413">
        <v>778</v>
      </c>
      <c r="I20" s="413">
        <v>129</v>
      </c>
      <c r="J20" s="413">
        <v>19</v>
      </c>
    </row>
    <row r="21" spans="2:10" s="93" customFormat="1" ht="12" customHeight="1">
      <c r="B21" s="248" t="s">
        <v>370</v>
      </c>
      <c r="C21" s="119"/>
      <c r="D21" s="448">
        <f t="shared" si="1"/>
        <v>22177</v>
      </c>
      <c r="E21" s="448">
        <f t="shared" si="0"/>
        <v>22168</v>
      </c>
      <c r="F21" s="413">
        <v>21603</v>
      </c>
      <c r="G21" s="413">
        <v>0</v>
      </c>
      <c r="H21" s="413">
        <v>474</v>
      </c>
      <c r="I21" s="413">
        <v>91</v>
      </c>
      <c r="J21" s="413">
        <v>9</v>
      </c>
    </row>
    <row r="22" spans="2:10" s="93" customFormat="1" ht="12" customHeight="1">
      <c r="B22" s="248" t="s">
        <v>371</v>
      </c>
      <c r="C22" s="119"/>
      <c r="D22" s="448">
        <f t="shared" si="1"/>
        <v>7360</v>
      </c>
      <c r="E22" s="448">
        <f t="shared" si="0"/>
        <v>7359</v>
      </c>
      <c r="F22" s="413">
        <v>7271</v>
      </c>
      <c r="G22" s="413">
        <v>0</v>
      </c>
      <c r="H22" s="413">
        <v>68</v>
      </c>
      <c r="I22" s="413">
        <v>20</v>
      </c>
      <c r="J22" s="413">
        <v>1</v>
      </c>
    </row>
    <row r="23" spans="1:10" s="93" customFormat="1" ht="12" customHeight="1">
      <c r="A23" s="173"/>
      <c r="B23" s="175" t="s">
        <v>372</v>
      </c>
      <c r="C23" s="119" t="s">
        <v>373</v>
      </c>
      <c r="D23" s="446">
        <f t="shared" si="1"/>
        <v>6397</v>
      </c>
      <c r="E23" s="446">
        <f t="shared" si="0"/>
        <v>6395</v>
      </c>
      <c r="F23" s="428">
        <v>6346</v>
      </c>
      <c r="G23" s="428">
        <v>0</v>
      </c>
      <c r="H23" s="428">
        <v>18</v>
      </c>
      <c r="I23" s="428">
        <v>31</v>
      </c>
      <c r="J23" s="428">
        <v>2</v>
      </c>
    </row>
    <row r="24" spans="1:10" s="93" customFormat="1" ht="12" customHeight="1">
      <c r="A24" s="494"/>
      <c r="B24" s="514"/>
      <c r="C24" s="495"/>
      <c r="D24" s="515"/>
      <c r="E24" s="515"/>
      <c r="F24" s="515"/>
      <c r="G24" s="515"/>
      <c r="H24" s="515"/>
      <c r="I24" s="515"/>
      <c r="J24" s="515"/>
    </row>
    <row r="25" spans="1:10" ht="12" customHeight="1">
      <c r="A25" s="173"/>
      <c r="B25" s="175"/>
      <c r="C25" s="119"/>
      <c r="D25" s="428"/>
      <c r="E25" s="428"/>
      <c r="F25" s="428"/>
      <c r="G25" s="428"/>
      <c r="H25" s="428"/>
      <c r="I25" s="428"/>
      <c r="J25" s="428"/>
    </row>
    <row r="26" spans="1:10" ht="12" customHeight="1">
      <c r="A26" s="114" t="s">
        <v>374</v>
      </c>
      <c r="B26" s="513"/>
      <c r="C26" s="109"/>
      <c r="D26" s="441">
        <f>SUM(D27:D40)</f>
        <v>437492</v>
      </c>
      <c r="E26" s="441">
        <f>SUM(F26:I26)</f>
        <v>433611</v>
      </c>
      <c r="F26" s="441">
        <f>SUM(F27:F40)</f>
        <v>304591</v>
      </c>
      <c r="G26" s="441">
        <f>SUM(G27:G40)</f>
        <v>15439</v>
      </c>
      <c r="H26" s="441">
        <f>SUM(H27:H40)</f>
        <v>99257</v>
      </c>
      <c r="I26" s="441">
        <f>SUM(I27:I40)</f>
        <v>14324</v>
      </c>
      <c r="J26" s="441">
        <f>SUM(J27:J40)</f>
        <v>3881</v>
      </c>
    </row>
    <row r="27" spans="1:10" ht="12" customHeight="1">
      <c r="A27" s="93"/>
      <c r="B27" s="248" t="s">
        <v>358</v>
      </c>
      <c r="C27" s="119" t="s">
        <v>359</v>
      </c>
      <c r="D27" s="448">
        <f>SUM(E27,J27)</f>
        <v>7155</v>
      </c>
      <c r="E27" s="448">
        <f aca="true" t="shared" si="2" ref="E27:E40">SUM(F27:I27)</f>
        <v>6827</v>
      </c>
      <c r="F27" s="413">
        <v>20</v>
      </c>
      <c r="G27" s="413">
        <v>24</v>
      </c>
      <c r="H27" s="413">
        <v>6502</v>
      </c>
      <c r="I27" s="413">
        <v>281</v>
      </c>
      <c r="J27" s="413">
        <v>328</v>
      </c>
    </row>
    <row r="28" spans="1:10" ht="12" customHeight="1">
      <c r="A28" s="93"/>
      <c r="B28" s="248" t="s">
        <v>360</v>
      </c>
      <c r="C28" s="119"/>
      <c r="D28" s="448">
        <f aca="true" t="shared" si="3" ref="D28:D40">SUM(E28,J28)</f>
        <v>17551</v>
      </c>
      <c r="E28" s="448">
        <f t="shared" si="2"/>
        <v>17231</v>
      </c>
      <c r="F28" s="413">
        <v>688</v>
      </c>
      <c r="G28" s="413">
        <v>204</v>
      </c>
      <c r="H28" s="413">
        <v>15543</v>
      </c>
      <c r="I28" s="413">
        <v>796</v>
      </c>
      <c r="J28" s="413">
        <v>320</v>
      </c>
    </row>
    <row r="29" spans="1:10" ht="12" customHeight="1">
      <c r="A29" s="93"/>
      <c r="B29" s="248" t="s">
        <v>361</v>
      </c>
      <c r="C29" s="119"/>
      <c r="D29" s="448">
        <f t="shared" si="3"/>
        <v>20640</v>
      </c>
      <c r="E29" s="448">
        <f t="shared" si="2"/>
        <v>20223</v>
      </c>
      <c r="F29" s="413">
        <v>2023</v>
      </c>
      <c r="G29" s="413">
        <v>1040</v>
      </c>
      <c r="H29" s="413">
        <v>16144</v>
      </c>
      <c r="I29" s="413">
        <v>1016</v>
      </c>
      <c r="J29" s="413">
        <v>417</v>
      </c>
    </row>
    <row r="30" spans="1:10" ht="12" customHeight="1">
      <c r="A30" s="93"/>
      <c r="B30" s="248" t="s">
        <v>362</v>
      </c>
      <c r="C30" s="119"/>
      <c r="D30" s="448">
        <f t="shared" si="3"/>
        <v>24928</v>
      </c>
      <c r="E30" s="448">
        <f t="shared" si="2"/>
        <v>24500</v>
      </c>
      <c r="F30" s="413">
        <v>3288</v>
      </c>
      <c r="G30" s="413">
        <v>3653</v>
      </c>
      <c r="H30" s="413">
        <v>15948</v>
      </c>
      <c r="I30" s="413">
        <v>1611</v>
      </c>
      <c r="J30" s="413">
        <v>428</v>
      </c>
    </row>
    <row r="31" spans="1:10" ht="12" customHeight="1">
      <c r="A31" s="93"/>
      <c r="B31" s="248" t="s">
        <v>363</v>
      </c>
      <c r="C31" s="119"/>
      <c r="D31" s="448">
        <f t="shared" si="3"/>
        <v>27445</v>
      </c>
      <c r="E31" s="448">
        <f t="shared" si="2"/>
        <v>26962</v>
      </c>
      <c r="F31" s="413">
        <v>4816</v>
      </c>
      <c r="G31" s="413">
        <v>4680</v>
      </c>
      <c r="H31" s="413">
        <v>15152</v>
      </c>
      <c r="I31" s="413">
        <v>2314</v>
      </c>
      <c r="J31" s="413">
        <v>483</v>
      </c>
    </row>
    <row r="32" spans="1:10" ht="12" customHeight="1">
      <c r="A32" s="93"/>
      <c r="B32" s="248" t="s">
        <v>364</v>
      </c>
      <c r="C32" s="119"/>
      <c r="D32" s="448">
        <f t="shared" si="3"/>
        <v>27479</v>
      </c>
      <c r="E32" s="448">
        <f t="shared" si="2"/>
        <v>26829</v>
      </c>
      <c r="F32" s="413">
        <v>10019</v>
      </c>
      <c r="G32" s="413">
        <v>3695</v>
      </c>
      <c r="H32" s="413">
        <v>10161</v>
      </c>
      <c r="I32" s="413">
        <v>2954</v>
      </c>
      <c r="J32" s="413">
        <v>650</v>
      </c>
    </row>
    <row r="33" spans="1:10" ht="12" customHeight="1">
      <c r="A33" s="93"/>
      <c r="B33" s="248" t="s">
        <v>365</v>
      </c>
      <c r="C33" s="119"/>
      <c r="D33" s="448">
        <f t="shared" si="3"/>
        <v>22930</v>
      </c>
      <c r="E33" s="448">
        <f t="shared" si="2"/>
        <v>22607</v>
      </c>
      <c r="F33" s="413">
        <v>13149</v>
      </c>
      <c r="G33" s="413">
        <v>1511</v>
      </c>
      <c r="H33" s="413">
        <v>6055</v>
      </c>
      <c r="I33" s="413">
        <v>1892</v>
      </c>
      <c r="J33" s="413">
        <v>323</v>
      </c>
    </row>
    <row r="34" spans="1:10" ht="12" customHeight="1">
      <c r="A34" s="93"/>
      <c r="B34" s="248" t="s">
        <v>366</v>
      </c>
      <c r="C34" s="119"/>
      <c r="D34" s="448">
        <f t="shared" si="3"/>
        <v>21913</v>
      </c>
      <c r="E34" s="448">
        <f t="shared" si="2"/>
        <v>21599</v>
      </c>
      <c r="F34" s="413">
        <v>15950</v>
      </c>
      <c r="G34" s="413">
        <v>340</v>
      </c>
      <c r="H34" s="413">
        <v>3859</v>
      </c>
      <c r="I34" s="413">
        <v>1450</v>
      </c>
      <c r="J34" s="413">
        <v>314</v>
      </c>
    </row>
    <row r="35" spans="1:10" ht="12" customHeight="1">
      <c r="A35" s="93"/>
      <c r="B35" s="248" t="s">
        <v>367</v>
      </c>
      <c r="C35" s="119"/>
      <c r="D35" s="448">
        <f t="shared" si="3"/>
        <v>30039</v>
      </c>
      <c r="E35" s="448">
        <f t="shared" si="2"/>
        <v>29632</v>
      </c>
      <c r="F35" s="413">
        <v>25486</v>
      </c>
      <c r="G35" s="413">
        <v>157</v>
      </c>
      <c r="H35" s="413">
        <v>3298</v>
      </c>
      <c r="I35" s="413">
        <v>691</v>
      </c>
      <c r="J35" s="413">
        <v>407</v>
      </c>
    </row>
    <row r="36" spans="1:10" ht="12" customHeight="1">
      <c r="A36" s="93"/>
      <c r="B36" s="248" t="s">
        <v>368</v>
      </c>
      <c r="C36" s="119"/>
      <c r="D36" s="448">
        <f t="shared" si="3"/>
        <v>45469</v>
      </c>
      <c r="E36" s="448">
        <f t="shared" si="2"/>
        <v>45356</v>
      </c>
      <c r="F36" s="413">
        <v>42122</v>
      </c>
      <c r="G36" s="413">
        <v>135</v>
      </c>
      <c r="H36" s="413">
        <v>2644</v>
      </c>
      <c r="I36" s="413">
        <v>455</v>
      </c>
      <c r="J36" s="413">
        <v>113</v>
      </c>
    </row>
    <row r="37" spans="1:10" ht="12" customHeight="1">
      <c r="A37" s="93"/>
      <c r="B37" s="248" t="s">
        <v>369</v>
      </c>
      <c r="C37" s="119"/>
      <c r="D37" s="448">
        <f t="shared" si="3"/>
        <v>71356</v>
      </c>
      <c r="E37" s="448">
        <f t="shared" si="2"/>
        <v>71298</v>
      </c>
      <c r="F37" s="413">
        <v>68627</v>
      </c>
      <c r="G37" s="413">
        <v>0</v>
      </c>
      <c r="H37" s="413">
        <v>2266</v>
      </c>
      <c r="I37" s="413">
        <v>405</v>
      </c>
      <c r="J37" s="413">
        <v>58</v>
      </c>
    </row>
    <row r="38" spans="1:10" ht="12" customHeight="1">
      <c r="A38" s="93"/>
      <c r="B38" s="248" t="s">
        <v>370</v>
      </c>
      <c r="C38" s="119"/>
      <c r="D38" s="448">
        <f t="shared" si="3"/>
        <v>71810</v>
      </c>
      <c r="E38" s="448">
        <f t="shared" si="2"/>
        <v>71778</v>
      </c>
      <c r="F38" s="413">
        <v>70058</v>
      </c>
      <c r="G38" s="413">
        <v>0</v>
      </c>
      <c r="H38" s="413">
        <v>1430</v>
      </c>
      <c r="I38" s="413">
        <v>290</v>
      </c>
      <c r="J38" s="413">
        <v>32</v>
      </c>
    </row>
    <row r="39" spans="1:10" ht="12" customHeight="1">
      <c r="A39" s="93"/>
      <c r="B39" s="248" t="s">
        <v>371</v>
      </c>
      <c r="C39" s="119"/>
      <c r="D39" s="448">
        <f t="shared" si="3"/>
        <v>25347</v>
      </c>
      <c r="E39" s="448">
        <f t="shared" si="2"/>
        <v>25345</v>
      </c>
      <c r="F39" s="413">
        <v>25070</v>
      </c>
      <c r="G39" s="413">
        <v>0</v>
      </c>
      <c r="H39" s="413">
        <v>204</v>
      </c>
      <c r="I39" s="413">
        <v>71</v>
      </c>
      <c r="J39" s="413">
        <v>2</v>
      </c>
    </row>
    <row r="40" spans="1:10" ht="12" customHeight="1">
      <c r="A40" s="93"/>
      <c r="B40" s="248" t="s">
        <v>372</v>
      </c>
      <c r="C40" s="119" t="s">
        <v>373</v>
      </c>
      <c r="D40" s="448">
        <f t="shared" si="3"/>
        <v>23430</v>
      </c>
      <c r="E40" s="448">
        <f t="shared" si="2"/>
        <v>23424</v>
      </c>
      <c r="F40" s="413">
        <v>23275</v>
      </c>
      <c r="G40" s="413">
        <v>0</v>
      </c>
      <c r="H40" s="413">
        <v>51</v>
      </c>
      <c r="I40" s="413">
        <v>98</v>
      </c>
      <c r="J40" s="413">
        <v>6</v>
      </c>
    </row>
    <row r="41" spans="1:10" ht="12" customHeight="1">
      <c r="A41" s="176"/>
      <c r="B41" s="380"/>
      <c r="C41" s="124"/>
      <c r="D41" s="457"/>
      <c r="E41" s="457"/>
      <c r="F41" s="457"/>
      <c r="G41" s="457"/>
      <c r="H41" s="457"/>
      <c r="I41" s="457"/>
      <c r="J41" s="457"/>
    </row>
  </sheetData>
  <sheetProtection/>
  <mergeCells count="11">
    <mergeCell ref="A1:J2"/>
    <mergeCell ref="A3:B4"/>
    <mergeCell ref="A5:C7"/>
    <mergeCell ref="D5:D7"/>
    <mergeCell ref="E5:I5"/>
    <mergeCell ref="J5:J7"/>
    <mergeCell ref="E6:E7"/>
    <mergeCell ref="F6:F7"/>
    <mergeCell ref="G6:G7"/>
    <mergeCell ref="H6:H7"/>
    <mergeCell ref="I6:I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K2"/>
    </sheetView>
  </sheetViews>
  <sheetFormatPr defaultColWidth="9.00390625" defaultRowHeight="12.75" customHeight="1"/>
  <cols>
    <col min="1" max="1" width="3.75390625" style="58" customWidth="1"/>
    <col min="2" max="2" width="13.75390625" style="58" customWidth="1"/>
    <col min="3" max="3" width="9.125" style="58" customWidth="1"/>
    <col min="4" max="11" width="13.75390625" style="511" customWidth="1"/>
    <col min="12" max="16384" width="9.125" style="58" customWidth="1"/>
  </cols>
  <sheetData>
    <row r="1" spans="1:11" s="516" customFormat="1" ht="17.25" customHeight="1">
      <c r="A1" s="1189" t="s">
        <v>824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</row>
    <row r="2" spans="1:11" s="516" customFormat="1" ht="19.5" customHeight="1">
      <c r="A2" s="1189"/>
      <c r="B2" s="1189"/>
      <c r="C2" s="1189"/>
      <c r="D2" s="1189"/>
      <c r="E2" s="1189"/>
      <c r="F2" s="1189"/>
      <c r="G2" s="1189"/>
      <c r="H2" s="1189"/>
      <c r="I2" s="1189"/>
      <c r="J2" s="1189"/>
      <c r="K2" s="1189"/>
    </row>
    <row r="3" spans="1:3" ht="12.75" customHeight="1">
      <c r="A3" s="237" t="s">
        <v>595</v>
      </c>
      <c r="B3" s="237"/>
      <c r="C3" s="237"/>
    </row>
    <row r="4" spans="1:11" s="93" customFormat="1" ht="12.75" customHeight="1">
      <c r="A4" s="1190" t="s">
        <v>375</v>
      </c>
      <c r="B4" s="984"/>
      <c r="C4" s="991"/>
      <c r="D4" s="1159" t="s">
        <v>1</v>
      </c>
      <c r="E4" s="1197" t="s">
        <v>376</v>
      </c>
      <c r="F4" s="1197" t="s">
        <v>377</v>
      </c>
      <c r="G4" s="1196" t="s">
        <v>340</v>
      </c>
      <c r="H4" s="1140"/>
      <c r="I4" s="1140"/>
      <c r="J4" s="1141"/>
      <c r="K4" s="1183" t="s">
        <v>195</v>
      </c>
    </row>
    <row r="5" spans="1:11" s="93" customFormat="1" ht="12.75" customHeight="1">
      <c r="A5" s="985"/>
      <c r="B5" s="985"/>
      <c r="C5" s="992"/>
      <c r="D5" s="1161"/>
      <c r="E5" s="1187"/>
      <c r="F5" s="1187"/>
      <c r="G5" s="430" t="s">
        <v>37</v>
      </c>
      <c r="H5" s="430" t="s">
        <v>378</v>
      </c>
      <c r="I5" s="430" t="s">
        <v>379</v>
      </c>
      <c r="J5" s="430" t="s">
        <v>380</v>
      </c>
      <c r="K5" s="1185"/>
    </row>
    <row r="6" spans="1:11" s="93" customFormat="1" ht="12.75" customHeight="1">
      <c r="A6" s="173"/>
      <c r="B6" s="173"/>
      <c r="C6" s="119"/>
      <c r="D6" s="428"/>
      <c r="E6" s="428"/>
      <c r="F6" s="428"/>
      <c r="G6" s="517"/>
      <c r="H6" s="517"/>
      <c r="I6" s="517"/>
      <c r="J6" s="517"/>
      <c r="K6" s="428"/>
    </row>
    <row r="7" spans="1:11" s="114" customFormat="1" ht="12.75" customHeight="1">
      <c r="A7" s="114" t="s">
        <v>381</v>
      </c>
      <c r="B7" s="513"/>
      <c r="C7" s="109"/>
      <c r="D7" s="441">
        <f>SUM(D8:D21)</f>
        <v>176340</v>
      </c>
      <c r="E7" s="441">
        <f>SUM(E8:E21)</f>
        <v>102398</v>
      </c>
      <c r="F7" s="441">
        <f>SUM(F8:F21)</f>
        <v>2566</v>
      </c>
      <c r="G7" s="441">
        <f aca="true" t="shared" si="0" ref="G7:G21">SUM(H7:J7)</f>
        <v>71100</v>
      </c>
      <c r="H7" s="441">
        <f>SUM(H8:H21)</f>
        <v>29550</v>
      </c>
      <c r="I7" s="441">
        <f>SUM(I8:I21)</f>
        <v>28997</v>
      </c>
      <c r="J7" s="441">
        <f>SUM(J8:J21)</f>
        <v>12553</v>
      </c>
      <c r="K7" s="441">
        <f>SUM(K8:K21)</f>
        <v>276</v>
      </c>
    </row>
    <row r="8" spans="2:11" s="93" customFormat="1" ht="12.75" customHeight="1">
      <c r="B8" s="248" t="s">
        <v>750</v>
      </c>
      <c r="C8" s="119" t="s">
        <v>359</v>
      </c>
      <c r="D8" s="448">
        <f aca="true" t="shared" si="1" ref="D8:D21">SUM(E8:F8,G8,K8)</f>
        <v>6560</v>
      </c>
      <c r="E8" s="413">
        <v>45</v>
      </c>
      <c r="F8" s="413">
        <v>63</v>
      </c>
      <c r="G8" s="448">
        <f t="shared" si="0"/>
        <v>6443</v>
      </c>
      <c r="H8" s="413">
        <v>3111</v>
      </c>
      <c r="I8" s="413">
        <v>2946</v>
      </c>
      <c r="J8" s="413">
        <v>386</v>
      </c>
      <c r="K8" s="413">
        <v>9</v>
      </c>
    </row>
    <row r="9" spans="2:11" s="93" customFormat="1" ht="12.75" customHeight="1">
      <c r="B9" s="248" t="s">
        <v>751</v>
      </c>
      <c r="C9" s="119"/>
      <c r="D9" s="448">
        <f t="shared" si="1"/>
        <v>15551</v>
      </c>
      <c r="E9" s="413">
        <v>324</v>
      </c>
      <c r="F9" s="413">
        <v>163</v>
      </c>
      <c r="G9" s="448">
        <f t="shared" si="0"/>
        <v>15041</v>
      </c>
      <c r="H9" s="413">
        <v>7849</v>
      </c>
      <c r="I9" s="413">
        <v>5889</v>
      </c>
      <c r="J9" s="413">
        <v>1303</v>
      </c>
      <c r="K9" s="413">
        <v>23</v>
      </c>
    </row>
    <row r="10" spans="2:11" s="93" customFormat="1" ht="12.75" customHeight="1">
      <c r="B10" s="248" t="s">
        <v>752</v>
      </c>
      <c r="C10" s="119"/>
      <c r="D10" s="448">
        <f t="shared" si="1"/>
        <v>14489</v>
      </c>
      <c r="E10" s="413">
        <v>1058</v>
      </c>
      <c r="F10" s="413">
        <v>382</v>
      </c>
      <c r="G10" s="448">
        <f t="shared" si="0"/>
        <v>13036</v>
      </c>
      <c r="H10" s="413">
        <v>7478</v>
      </c>
      <c r="I10" s="413">
        <v>4521</v>
      </c>
      <c r="J10" s="413">
        <v>1037</v>
      </c>
      <c r="K10" s="413">
        <v>13</v>
      </c>
    </row>
    <row r="11" spans="2:11" s="93" customFormat="1" ht="12.75" customHeight="1">
      <c r="B11" s="248" t="s">
        <v>753</v>
      </c>
      <c r="C11" s="119"/>
      <c r="D11" s="448">
        <f t="shared" si="1"/>
        <v>13127</v>
      </c>
      <c r="E11" s="413">
        <v>1633</v>
      </c>
      <c r="F11" s="413">
        <v>376</v>
      </c>
      <c r="G11" s="448">
        <f t="shared" si="0"/>
        <v>11089</v>
      </c>
      <c r="H11" s="413">
        <v>5460</v>
      </c>
      <c r="I11" s="413">
        <v>4429</v>
      </c>
      <c r="J11" s="413">
        <v>1200</v>
      </c>
      <c r="K11" s="413">
        <v>29</v>
      </c>
    </row>
    <row r="12" spans="2:11" s="93" customFormat="1" ht="12.75" customHeight="1">
      <c r="B12" s="248" t="s">
        <v>754</v>
      </c>
      <c r="C12" s="119"/>
      <c r="D12" s="448">
        <f t="shared" si="1"/>
        <v>12260</v>
      </c>
      <c r="E12" s="413">
        <v>2166</v>
      </c>
      <c r="F12" s="413">
        <v>341</v>
      </c>
      <c r="G12" s="448">
        <f t="shared" si="0"/>
        <v>9722</v>
      </c>
      <c r="H12" s="413">
        <v>3543</v>
      </c>
      <c r="I12" s="413">
        <v>4361</v>
      </c>
      <c r="J12" s="413">
        <v>1818</v>
      </c>
      <c r="K12" s="413">
        <v>31</v>
      </c>
    </row>
    <row r="13" spans="2:11" s="93" customFormat="1" ht="12.75" customHeight="1">
      <c r="B13" s="248" t="s">
        <v>755</v>
      </c>
      <c r="C13" s="119"/>
      <c r="D13" s="448">
        <f t="shared" si="1"/>
        <v>11190</v>
      </c>
      <c r="E13" s="413">
        <v>4202</v>
      </c>
      <c r="F13" s="413">
        <v>372</v>
      </c>
      <c r="G13" s="448">
        <f t="shared" si="0"/>
        <v>6586</v>
      </c>
      <c r="H13" s="413">
        <v>1095</v>
      </c>
      <c r="I13" s="413">
        <v>3491</v>
      </c>
      <c r="J13" s="413">
        <v>2000</v>
      </c>
      <c r="K13" s="413">
        <v>30</v>
      </c>
    </row>
    <row r="14" spans="2:11" s="93" customFormat="1" ht="12.75" customHeight="1">
      <c r="B14" s="248" t="s">
        <v>756</v>
      </c>
      <c r="C14" s="119"/>
      <c r="D14" s="448">
        <f t="shared" si="1"/>
        <v>8914</v>
      </c>
      <c r="E14" s="413">
        <v>4315</v>
      </c>
      <c r="F14" s="413">
        <v>273</v>
      </c>
      <c r="G14" s="448">
        <f t="shared" si="0"/>
        <v>4314</v>
      </c>
      <c r="H14" s="413">
        <v>402</v>
      </c>
      <c r="I14" s="413">
        <v>1699</v>
      </c>
      <c r="J14" s="413">
        <v>2213</v>
      </c>
      <c r="K14" s="413">
        <v>12</v>
      </c>
    </row>
    <row r="15" spans="2:11" s="93" customFormat="1" ht="12.75" customHeight="1">
      <c r="B15" s="248" t="s">
        <v>757</v>
      </c>
      <c r="C15" s="119"/>
      <c r="D15" s="448">
        <f t="shared" si="1"/>
        <v>8234</v>
      </c>
      <c r="E15" s="413">
        <v>5640</v>
      </c>
      <c r="F15" s="413">
        <v>233</v>
      </c>
      <c r="G15" s="448">
        <f t="shared" si="0"/>
        <v>2346</v>
      </c>
      <c r="H15" s="413">
        <v>252</v>
      </c>
      <c r="I15" s="413">
        <v>770</v>
      </c>
      <c r="J15" s="413">
        <v>1324</v>
      </c>
      <c r="K15" s="413">
        <v>15</v>
      </c>
    </row>
    <row r="16" spans="2:11" s="93" customFormat="1" ht="12.75" customHeight="1">
      <c r="B16" s="248" t="s">
        <v>758</v>
      </c>
      <c r="C16" s="119"/>
      <c r="D16" s="448">
        <f t="shared" si="1"/>
        <v>10759</v>
      </c>
      <c r="E16" s="413">
        <v>9404</v>
      </c>
      <c r="F16" s="413">
        <v>152</v>
      </c>
      <c r="G16" s="448">
        <f t="shared" si="0"/>
        <v>1186</v>
      </c>
      <c r="H16" s="413">
        <v>133</v>
      </c>
      <c r="I16" s="413">
        <v>366</v>
      </c>
      <c r="J16" s="413">
        <v>687</v>
      </c>
      <c r="K16" s="413">
        <v>17</v>
      </c>
    </row>
    <row r="17" spans="2:11" s="93" customFormat="1" ht="12.75" customHeight="1">
      <c r="B17" s="248" t="s">
        <v>759</v>
      </c>
      <c r="C17" s="119"/>
      <c r="D17" s="448">
        <f t="shared" si="1"/>
        <v>15820</v>
      </c>
      <c r="E17" s="413">
        <v>14955</v>
      </c>
      <c r="F17" s="413">
        <v>78</v>
      </c>
      <c r="G17" s="448">
        <f t="shared" si="0"/>
        <v>763</v>
      </c>
      <c r="H17" s="413">
        <v>109</v>
      </c>
      <c r="I17" s="413">
        <v>279</v>
      </c>
      <c r="J17" s="413">
        <v>375</v>
      </c>
      <c r="K17" s="413">
        <v>24</v>
      </c>
    </row>
    <row r="18" spans="2:11" s="93" customFormat="1" ht="12.75" customHeight="1">
      <c r="B18" s="248" t="s">
        <v>760</v>
      </c>
      <c r="C18" s="119"/>
      <c r="D18" s="448">
        <f t="shared" si="1"/>
        <v>23514</v>
      </c>
      <c r="E18" s="413">
        <v>23052</v>
      </c>
      <c r="F18" s="413">
        <v>71</v>
      </c>
      <c r="G18" s="448">
        <f t="shared" si="0"/>
        <v>364</v>
      </c>
      <c r="H18" s="413">
        <v>62</v>
      </c>
      <c r="I18" s="413">
        <v>145</v>
      </c>
      <c r="J18" s="413">
        <v>157</v>
      </c>
      <c r="K18" s="413">
        <v>27</v>
      </c>
    </row>
    <row r="19" spans="2:11" s="93" customFormat="1" ht="12.75" customHeight="1">
      <c r="B19" s="248" t="s">
        <v>761</v>
      </c>
      <c r="C19" s="119"/>
      <c r="D19" s="448">
        <f t="shared" si="1"/>
        <v>22168</v>
      </c>
      <c r="E19" s="413">
        <v>21879</v>
      </c>
      <c r="F19" s="413">
        <v>61</v>
      </c>
      <c r="G19" s="448">
        <f t="shared" si="0"/>
        <v>201</v>
      </c>
      <c r="H19" s="413">
        <v>52</v>
      </c>
      <c r="I19" s="413">
        <v>96</v>
      </c>
      <c r="J19" s="413">
        <v>53</v>
      </c>
      <c r="K19" s="413">
        <v>27</v>
      </c>
    </row>
    <row r="20" spans="2:11" s="93" customFormat="1" ht="12.75" customHeight="1">
      <c r="B20" s="248" t="s">
        <v>762</v>
      </c>
      <c r="C20" s="119"/>
      <c r="D20" s="448">
        <f t="shared" si="1"/>
        <v>7359</v>
      </c>
      <c r="E20" s="413">
        <v>7344</v>
      </c>
      <c r="F20" s="413">
        <v>1</v>
      </c>
      <c r="G20" s="448">
        <f t="shared" si="0"/>
        <v>3</v>
      </c>
      <c r="H20" s="413">
        <v>2</v>
      </c>
      <c r="I20" s="413">
        <v>1</v>
      </c>
      <c r="J20" s="413">
        <v>0</v>
      </c>
      <c r="K20" s="413">
        <v>11</v>
      </c>
    </row>
    <row r="21" spans="1:11" s="93" customFormat="1" ht="12.75" customHeight="1">
      <c r="A21" s="173"/>
      <c r="B21" s="175" t="s">
        <v>763</v>
      </c>
      <c r="C21" s="119" t="s">
        <v>373</v>
      </c>
      <c r="D21" s="446">
        <f t="shared" si="1"/>
        <v>6395</v>
      </c>
      <c r="E21" s="428">
        <v>6381</v>
      </c>
      <c r="F21" s="428">
        <v>0</v>
      </c>
      <c r="G21" s="446">
        <f t="shared" si="0"/>
        <v>6</v>
      </c>
      <c r="H21" s="428">
        <v>2</v>
      </c>
      <c r="I21" s="428">
        <v>4</v>
      </c>
      <c r="J21" s="428">
        <v>0</v>
      </c>
      <c r="K21" s="428">
        <v>8</v>
      </c>
    </row>
    <row r="22" spans="1:11" s="93" customFormat="1" ht="12.75" customHeight="1">
      <c r="A22" s="176"/>
      <c r="B22" s="176"/>
      <c r="C22" s="124"/>
      <c r="D22" s="457"/>
      <c r="E22" s="457"/>
      <c r="F22" s="457"/>
      <c r="G22" s="457"/>
      <c r="H22" s="457"/>
      <c r="I22" s="457"/>
      <c r="J22" s="457"/>
      <c r="K22" s="457"/>
    </row>
    <row r="23" ht="12.75" customHeight="1">
      <c r="C23" s="64"/>
    </row>
    <row r="24" spans="1:11" s="114" customFormat="1" ht="12.75" customHeight="1">
      <c r="A24" s="114" t="s">
        <v>383</v>
      </c>
      <c r="B24" s="513"/>
      <c r="C24" s="109"/>
      <c r="D24" s="441">
        <f>SUM(D25:D38)</f>
        <v>433611</v>
      </c>
      <c r="E24" s="441">
        <f>SUM(E25:E38)</f>
        <v>307843</v>
      </c>
      <c r="F24" s="441">
        <f>SUM(F25:F38)</f>
        <v>5574</v>
      </c>
      <c r="G24" s="441">
        <f aca="true" t="shared" si="2" ref="G24:G38">SUM(H24:J24)</f>
        <v>119482</v>
      </c>
      <c r="H24" s="441">
        <f>SUM(H25:H38)</f>
        <v>43944</v>
      </c>
      <c r="I24" s="441">
        <f>SUM(I25:I38)</f>
        <v>50644</v>
      </c>
      <c r="J24" s="441">
        <f>SUM(J25:J38)</f>
        <v>24894</v>
      </c>
      <c r="K24" s="441">
        <f>SUM(K25:K38)</f>
        <v>712</v>
      </c>
    </row>
    <row r="25" spans="2:11" s="93" customFormat="1" ht="12.75" customHeight="1">
      <c r="B25" s="248" t="s">
        <v>750</v>
      </c>
      <c r="C25" s="119" t="s">
        <v>359</v>
      </c>
      <c r="D25" s="448">
        <f aca="true" t="shared" si="3" ref="D25:D38">SUM(E25:F25,G25,K25)</f>
        <v>6827</v>
      </c>
      <c r="E25" s="413">
        <v>67</v>
      </c>
      <c r="F25" s="413">
        <v>70</v>
      </c>
      <c r="G25" s="448">
        <f t="shared" si="2"/>
        <v>6680</v>
      </c>
      <c r="H25" s="413">
        <v>3260</v>
      </c>
      <c r="I25" s="413">
        <v>3022</v>
      </c>
      <c r="J25" s="413">
        <v>398</v>
      </c>
      <c r="K25" s="413">
        <v>10</v>
      </c>
    </row>
    <row r="26" spans="2:11" s="93" customFormat="1" ht="12.75" customHeight="1">
      <c r="B26" s="248" t="s">
        <v>751</v>
      </c>
      <c r="C26" s="119"/>
      <c r="D26" s="448">
        <f t="shared" si="3"/>
        <v>17231</v>
      </c>
      <c r="E26" s="413">
        <v>706</v>
      </c>
      <c r="F26" s="413">
        <v>212</v>
      </c>
      <c r="G26" s="448">
        <f t="shared" si="2"/>
        <v>16282</v>
      </c>
      <c r="H26" s="413">
        <v>8577</v>
      </c>
      <c r="I26" s="413">
        <v>6304</v>
      </c>
      <c r="J26" s="413">
        <v>1401</v>
      </c>
      <c r="K26" s="413">
        <v>31</v>
      </c>
    </row>
    <row r="27" spans="2:11" s="93" customFormat="1" ht="12.75" customHeight="1">
      <c r="B27" s="248" t="s">
        <v>752</v>
      </c>
      <c r="C27" s="119"/>
      <c r="D27" s="448">
        <f t="shared" si="3"/>
        <v>20223</v>
      </c>
      <c r="E27" s="413">
        <v>2380</v>
      </c>
      <c r="F27" s="413">
        <v>629</v>
      </c>
      <c r="G27" s="448">
        <f t="shared" si="2"/>
        <v>17192</v>
      </c>
      <c r="H27" s="413">
        <v>9947</v>
      </c>
      <c r="I27" s="413">
        <v>5936</v>
      </c>
      <c r="J27" s="413">
        <v>1309</v>
      </c>
      <c r="K27" s="413">
        <v>22</v>
      </c>
    </row>
    <row r="28" spans="2:11" s="93" customFormat="1" ht="12.75" customHeight="1">
      <c r="B28" s="248" t="s">
        <v>753</v>
      </c>
      <c r="C28" s="119"/>
      <c r="D28" s="448">
        <f t="shared" si="3"/>
        <v>24500</v>
      </c>
      <c r="E28" s="413">
        <v>3828</v>
      </c>
      <c r="F28" s="413">
        <v>706</v>
      </c>
      <c r="G28" s="448">
        <f t="shared" si="2"/>
        <v>19908</v>
      </c>
      <c r="H28" s="413">
        <v>9623</v>
      </c>
      <c r="I28" s="413">
        <v>8110</v>
      </c>
      <c r="J28" s="413">
        <v>2175</v>
      </c>
      <c r="K28" s="413">
        <v>58</v>
      </c>
    </row>
    <row r="29" spans="2:11" s="93" customFormat="1" ht="12.75" customHeight="1">
      <c r="B29" s="248" t="s">
        <v>754</v>
      </c>
      <c r="C29" s="119"/>
      <c r="D29" s="448">
        <f t="shared" si="3"/>
        <v>26962</v>
      </c>
      <c r="E29" s="413">
        <v>5245</v>
      </c>
      <c r="F29" s="413">
        <v>716</v>
      </c>
      <c r="G29" s="448">
        <f t="shared" si="2"/>
        <v>20939</v>
      </c>
      <c r="H29" s="413">
        <v>7826</v>
      </c>
      <c r="I29" s="413">
        <v>9462</v>
      </c>
      <c r="J29" s="413">
        <v>3651</v>
      </c>
      <c r="K29" s="413">
        <v>62</v>
      </c>
    </row>
    <row r="30" spans="2:11" s="93" customFormat="1" ht="12.75" customHeight="1">
      <c r="B30" s="248" t="s">
        <v>755</v>
      </c>
      <c r="C30" s="119"/>
      <c r="D30" s="448">
        <f t="shared" si="3"/>
        <v>26829</v>
      </c>
      <c r="E30" s="413">
        <v>10326</v>
      </c>
      <c r="F30" s="413">
        <v>896</v>
      </c>
      <c r="G30" s="448">
        <f t="shared" si="2"/>
        <v>15524</v>
      </c>
      <c r="H30" s="413">
        <v>2400</v>
      </c>
      <c r="I30" s="413">
        <v>8805</v>
      </c>
      <c r="J30" s="413">
        <v>4319</v>
      </c>
      <c r="K30" s="413">
        <v>83</v>
      </c>
    </row>
    <row r="31" spans="2:11" s="93" customFormat="1" ht="12.75" customHeight="1">
      <c r="B31" s="248" t="s">
        <v>756</v>
      </c>
      <c r="C31" s="119"/>
      <c r="D31" s="448">
        <f t="shared" si="3"/>
        <v>22607</v>
      </c>
      <c r="E31" s="413">
        <v>11198</v>
      </c>
      <c r="F31" s="413">
        <v>744</v>
      </c>
      <c r="G31" s="448">
        <f t="shared" si="2"/>
        <v>10630</v>
      </c>
      <c r="H31" s="413">
        <v>920</v>
      </c>
      <c r="I31" s="413">
        <v>4574</v>
      </c>
      <c r="J31" s="413">
        <v>5136</v>
      </c>
      <c r="K31" s="413">
        <v>35</v>
      </c>
    </row>
    <row r="32" spans="2:11" s="93" customFormat="1" ht="12.75" customHeight="1">
      <c r="B32" s="248" t="s">
        <v>757</v>
      </c>
      <c r="C32" s="119"/>
      <c r="D32" s="448">
        <f t="shared" si="3"/>
        <v>21599</v>
      </c>
      <c r="E32" s="413">
        <v>14896</v>
      </c>
      <c r="F32" s="413">
        <v>625</v>
      </c>
      <c r="G32" s="448">
        <f t="shared" si="2"/>
        <v>6038</v>
      </c>
      <c r="H32" s="413">
        <v>591</v>
      </c>
      <c r="I32" s="413">
        <v>2180</v>
      </c>
      <c r="J32" s="413">
        <v>3267</v>
      </c>
      <c r="K32" s="413">
        <v>40</v>
      </c>
    </row>
    <row r="33" spans="2:11" s="93" customFormat="1" ht="12.75" customHeight="1">
      <c r="B33" s="248" t="s">
        <v>758</v>
      </c>
      <c r="C33" s="119"/>
      <c r="D33" s="448">
        <f t="shared" si="3"/>
        <v>29632</v>
      </c>
      <c r="E33" s="413">
        <v>26195</v>
      </c>
      <c r="F33" s="413">
        <v>396</v>
      </c>
      <c r="G33" s="448">
        <f t="shared" si="2"/>
        <v>2992</v>
      </c>
      <c r="H33" s="413">
        <v>314</v>
      </c>
      <c r="I33" s="413">
        <v>963</v>
      </c>
      <c r="J33" s="413">
        <v>1715</v>
      </c>
      <c r="K33" s="413">
        <v>49</v>
      </c>
    </row>
    <row r="34" spans="2:11" s="93" customFormat="1" ht="12.75" customHeight="1">
      <c r="B34" s="248" t="s">
        <v>759</v>
      </c>
      <c r="C34" s="119"/>
      <c r="D34" s="448">
        <f t="shared" si="3"/>
        <v>45356</v>
      </c>
      <c r="E34" s="413">
        <v>43192</v>
      </c>
      <c r="F34" s="413">
        <v>199</v>
      </c>
      <c r="G34" s="448">
        <f t="shared" si="2"/>
        <v>1894</v>
      </c>
      <c r="H34" s="413">
        <v>239</v>
      </c>
      <c r="I34" s="413">
        <v>688</v>
      </c>
      <c r="J34" s="413">
        <v>967</v>
      </c>
      <c r="K34" s="413">
        <v>71</v>
      </c>
    </row>
    <row r="35" spans="2:11" s="93" customFormat="1" ht="12.75" customHeight="1">
      <c r="B35" s="248" t="s">
        <v>760</v>
      </c>
      <c r="C35" s="119"/>
      <c r="D35" s="448">
        <f t="shared" si="3"/>
        <v>71298</v>
      </c>
      <c r="E35" s="413">
        <v>70114</v>
      </c>
      <c r="F35" s="413">
        <v>201</v>
      </c>
      <c r="G35" s="448">
        <f t="shared" si="2"/>
        <v>901</v>
      </c>
      <c r="H35" s="413">
        <v>135</v>
      </c>
      <c r="I35" s="413">
        <v>352</v>
      </c>
      <c r="J35" s="413">
        <v>414</v>
      </c>
      <c r="K35" s="413">
        <v>82</v>
      </c>
    </row>
    <row r="36" spans="2:11" s="93" customFormat="1" ht="12.75" customHeight="1">
      <c r="B36" s="248" t="s">
        <v>761</v>
      </c>
      <c r="C36" s="119"/>
      <c r="D36" s="448">
        <f t="shared" si="3"/>
        <v>71778</v>
      </c>
      <c r="E36" s="413">
        <v>71036</v>
      </c>
      <c r="F36" s="413">
        <v>176</v>
      </c>
      <c r="G36" s="448">
        <f t="shared" si="2"/>
        <v>471</v>
      </c>
      <c r="H36" s="413">
        <v>102</v>
      </c>
      <c r="I36" s="413">
        <v>227</v>
      </c>
      <c r="J36" s="413">
        <v>142</v>
      </c>
      <c r="K36" s="413">
        <v>95</v>
      </c>
    </row>
    <row r="37" spans="2:11" s="93" customFormat="1" ht="12.75" customHeight="1">
      <c r="B37" s="248" t="s">
        <v>762</v>
      </c>
      <c r="C37" s="119"/>
      <c r="D37" s="448">
        <f t="shared" si="3"/>
        <v>25345</v>
      </c>
      <c r="E37" s="413">
        <v>25293</v>
      </c>
      <c r="F37" s="413">
        <v>4</v>
      </c>
      <c r="G37" s="448">
        <f t="shared" si="2"/>
        <v>12</v>
      </c>
      <c r="H37" s="413">
        <v>5</v>
      </c>
      <c r="I37" s="413">
        <v>7</v>
      </c>
      <c r="J37" s="413">
        <v>0</v>
      </c>
      <c r="K37" s="413">
        <v>36</v>
      </c>
    </row>
    <row r="38" spans="1:11" s="93" customFormat="1" ht="12.75" customHeight="1">
      <c r="A38" s="173"/>
      <c r="B38" s="175" t="s">
        <v>763</v>
      </c>
      <c r="C38" s="119" t="s">
        <v>373</v>
      </c>
      <c r="D38" s="446">
        <f t="shared" si="3"/>
        <v>23424</v>
      </c>
      <c r="E38" s="428">
        <v>23367</v>
      </c>
      <c r="F38" s="428">
        <v>0</v>
      </c>
      <c r="G38" s="446">
        <f t="shared" si="2"/>
        <v>19</v>
      </c>
      <c r="H38" s="428">
        <v>5</v>
      </c>
      <c r="I38" s="428">
        <v>14</v>
      </c>
      <c r="J38" s="428">
        <v>0</v>
      </c>
      <c r="K38" s="428">
        <v>38</v>
      </c>
    </row>
    <row r="39" spans="1:11" s="93" customFormat="1" ht="12.75" customHeight="1">
      <c r="A39" s="176"/>
      <c r="B39" s="176"/>
      <c r="C39" s="124"/>
      <c r="D39" s="457"/>
      <c r="E39" s="457"/>
      <c r="F39" s="457"/>
      <c r="G39" s="457"/>
      <c r="H39" s="457"/>
      <c r="I39" s="457"/>
      <c r="J39" s="457"/>
      <c r="K39" s="457"/>
    </row>
  </sheetData>
  <sheetProtection/>
  <mergeCells count="7">
    <mergeCell ref="A1:K2"/>
    <mergeCell ref="A4:C5"/>
    <mergeCell ref="D4:D5"/>
    <mergeCell ref="E4:E5"/>
    <mergeCell ref="F4:F5"/>
    <mergeCell ref="G4:J4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3" ySplit="6" topLeftCell="D7" activePane="bottomRight" state="frozen"/>
      <selection pane="topLeft" activeCell="A6" sqref="A1:Y11"/>
      <selection pane="topRight" activeCell="A6" sqref="A1:Y11"/>
      <selection pane="bottomLeft" activeCell="A6" sqref="A1:Y11"/>
      <selection pane="bottomRight" activeCell="A1" sqref="A1"/>
    </sheetView>
  </sheetViews>
  <sheetFormatPr defaultColWidth="9.00390625" defaultRowHeight="18" customHeight="1"/>
  <cols>
    <col min="1" max="1" width="8.75390625" style="3" customWidth="1"/>
    <col min="2" max="2" width="3.75390625" style="15" bestFit="1" customWidth="1"/>
    <col min="3" max="3" width="4.625" style="3" bestFit="1" customWidth="1"/>
    <col min="4" max="5" width="10.75390625" style="22" customWidth="1"/>
    <col min="6" max="6" width="10.75390625" style="35" customWidth="1"/>
    <col min="7" max="8" width="10.75390625" style="22" customWidth="1"/>
    <col min="9" max="9" width="11.75390625" style="35" bestFit="1" customWidth="1"/>
    <col min="10" max="10" width="10.75390625" style="35" customWidth="1"/>
    <col min="11" max="12" width="10.75390625" style="22" customWidth="1"/>
    <col min="13" max="13" width="10.75390625" style="35" customWidth="1"/>
    <col min="14" max="14" width="12.75390625" style="54" customWidth="1"/>
    <col min="15" max="16384" width="9.125" style="3" customWidth="1"/>
  </cols>
  <sheetData>
    <row r="1" spans="2:14" s="1" customFormat="1" ht="18" customHeight="1">
      <c r="B1" s="12"/>
      <c r="C1" s="4"/>
      <c r="D1" s="18"/>
      <c r="E1" s="17" t="s">
        <v>803</v>
      </c>
      <c r="F1" s="27"/>
      <c r="G1" s="18"/>
      <c r="H1" s="18"/>
      <c r="I1" s="27"/>
      <c r="J1" s="27"/>
      <c r="K1" s="18"/>
      <c r="L1" s="18"/>
      <c r="M1" s="27"/>
      <c r="N1" s="48"/>
    </row>
    <row r="2" spans="2:14" s="1" customFormat="1" ht="18" customHeight="1">
      <c r="B2" s="13"/>
      <c r="D2" s="18"/>
      <c r="E2" s="18"/>
      <c r="F2" s="27"/>
      <c r="G2" s="18"/>
      <c r="H2" s="18"/>
      <c r="I2" s="27"/>
      <c r="J2" s="27"/>
      <c r="K2" s="18"/>
      <c r="L2" s="18"/>
      <c r="M2" s="27"/>
      <c r="N2" s="48"/>
    </row>
    <row r="3" spans="1:14" s="1" customFormat="1" ht="18" customHeight="1">
      <c r="A3" s="961" t="s">
        <v>0</v>
      </c>
      <c r="B3" s="961"/>
      <c r="C3" s="962"/>
      <c r="D3" s="967" t="s">
        <v>2</v>
      </c>
      <c r="E3" s="968"/>
      <c r="F3" s="968"/>
      <c r="G3" s="968"/>
      <c r="H3" s="968"/>
      <c r="I3" s="968"/>
      <c r="J3" s="969"/>
      <c r="K3" s="967" t="s">
        <v>3</v>
      </c>
      <c r="L3" s="968"/>
      <c r="M3" s="968"/>
      <c r="N3" s="968"/>
    </row>
    <row r="4" spans="1:14" s="1" customFormat="1" ht="18" customHeight="1">
      <c r="A4" s="963"/>
      <c r="B4" s="963"/>
      <c r="C4" s="964"/>
      <c r="D4" s="970" t="s">
        <v>1</v>
      </c>
      <c r="E4" s="973" t="s">
        <v>859</v>
      </c>
      <c r="F4" s="28"/>
      <c r="G4" s="973" t="s">
        <v>4</v>
      </c>
      <c r="H4" s="973" t="s">
        <v>5</v>
      </c>
      <c r="I4" s="28"/>
      <c r="J4" s="39"/>
      <c r="K4" s="958" t="s">
        <v>1</v>
      </c>
      <c r="L4" s="26"/>
      <c r="M4" s="28"/>
      <c r="N4" s="49" t="s">
        <v>9</v>
      </c>
    </row>
    <row r="5" spans="1:14" s="1" customFormat="1" ht="18" customHeight="1">
      <c r="A5" s="963"/>
      <c r="B5" s="963"/>
      <c r="C5" s="964"/>
      <c r="D5" s="971"/>
      <c r="E5" s="974"/>
      <c r="F5" s="29" t="s">
        <v>858</v>
      </c>
      <c r="G5" s="974"/>
      <c r="H5" s="974"/>
      <c r="I5" s="36" t="s">
        <v>6</v>
      </c>
      <c r="J5" s="40" t="s">
        <v>8</v>
      </c>
      <c r="K5" s="959"/>
      <c r="L5" s="23" t="s">
        <v>859</v>
      </c>
      <c r="M5" s="29" t="s">
        <v>858</v>
      </c>
      <c r="N5" s="50" t="s">
        <v>10</v>
      </c>
    </row>
    <row r="6" spans="1:14" s="1" customFormat="1" ht="18" customHeight="1">
      <c r="A6" s="965"/>
      <c r="B6" s="965"/>
      <c r="C6" s="966"/>
      <c r="D6" s="972"/>
      <c r="E6" s="975"/>
      <c r="F6" s="30" t="s">
        <v>12</v>
      </c>
      <c r="G6" s="975"/>
      <c r="H6" s="975"/>
      <c r="I6" s="37" t="s">
        <v>7</v>
      </c>
      <c r="J6" s="41" t="s">
        <v>11</v>
      </c>
      <c r="K6" s="960"/>
      <c r="L6" s="24"/>
      <c r="M6" s="46" t="s">
        <v>12</v>
      </c>
      <c r="N6" s="51"/>
    </row>
    <row r="7" spans="1:14" s="1" customFormat="1" ht="18" customHeight="1">
      <c r="A7" s="2"/>
      <c r="B7" s="2"/>
      <c r="C7" s="8"/>
      <c r="D7" s="19"/>
      <c r="E7" s="19"/>
      <c r="F7" s="31"/>
      <c r="G7" s="19"/>
      <c r="H7" s="19"/>
      <c r="I7" s="38"/>
      <c r="J7" s="42"/>
      <c r="K7" s="19"/>
      <c r="L7" s="19"/>
      <c r="M7" s="47"/>
      <c r="N7" s="52"/>
    </row>
    <row r="8" spans="1:14" s="1" customFormat="1" ht="18" customHeight="1">
      <c r="A8" s="2" t="s">
        <v>13</v>
      </c>
      <c r="B8" s="11">
        <v>9</v>
      </c>
      <c r="C8" s="5" t="s">
        <v>14</v>
      </c>
      <c r="D8" s="18">
        <f>SUM(G8:H8)</f>
        <v>206011</v>
      </c>
      <c r="E8" s="25" t="s">
        <v>19</v>
      </c>
      <c r="F8" s="32" t="s">
        <v>18</v>
      </c>
      <c r="G8" s="18">
        <v>102724</v>
      </c>
      <c r="H8" s="18">
        <v>103287</v>
      </c>
      <c r="I8" s="27">
        <f>G8/H8*100</f>
        <v>99.45491688208584</v>
      </c>
      <c r="J8" s="43">
        <f>D8/467.77</f>
        <v>440.4108856916861</v>
      </c>
      <c r="K8" s="18">
        <v>42722</v>
      </c>
      <c r="L8" s="25" t="s">
        <v>18</v>
      </c>
      <c r="M8" s="32" t="s">
        <v>18</v>
      </c>
      <c r="N8" s="48">
        <f>D8/K8</f>
        <v>4.822129113805533</v>
      </c>
    </row>
    <row r="9" spans="1:14" s="1" customFormat="1" ht="18" customHeight="1">
      <c r="A9" s="10"/>
      <c r="B9" s="11">
        <v>14</v>
      </c>
      <c r="C9" s="9"/>
      <c r="D9" s="18">
        <f aca="true" t="shared" si="0" ref="D9:D23">SUM(G9:H9)</f>
        <v>214945</v>
      </c>
      <c r="E9" s="18">
        <f>D9-D8</f>
        <v>8934</v>
      </c>
      <c r="F9" s="27">
        <f>E9/D8*100</f>
        <v>4.336661634572911</v>
      </c>
      <c r="G9" s="18">
        <v>106405</v>
      </c>
      <c r="H9" s="18">
        <v>108540</v>
      </c>
      <c r="I9" s="27">
        <f aca="true" t="shared" si="1" ref="I9:I23">G9/H9*100</f>
        <v>98.0329832319882</v>
      </c>
      <c r="J9" s="43">
        <f aca="true" t="shared" si="2" ref="J9:J22">D9/467.77</f>
        <v>459.51001560596023</v>
      </c>
      <c r="K9" s="18">
        <v>45081</v>
      </c>
      <c r="L9" s="18">
        <f>K9-K8</f>
        <v>2359</v>
      </c>
      <c r="M9" s="27">
        <f>L9/K8*100</f>
        <v>5.5217452366462245</v>
      </c>
      <c r="N9" s="48">
        <f aca="true" t="shared" si="3" ref="N9:N23">D9/K9</f>
        <v>4.767973203788736</v>
      </c>
    </row>
    <row r="10" spans="1:14" s="1" customFormat="1" ht="18" customHeight="1">
      <c r="A10" s="2" t="s">
        <v>15</v>
      </c>
      <c r="B10" s="11">
        <v>5</v>
      </c>
      <c r="C10" s="5" t="s">
        <v>17</v>
      </c>
      <c r="D10" s="18">
        <f t="shared" si="0"/>
        <v>224043</v>
      </c>
      <c r="E10" s="18">
        <f aca="true" t="shared" si="4" ref="E10:E23">D10-D9</f>
        <v>9098</v>
      </c>
      <c r="F10" s="27">
        <f aca="true" t="shared" si="5" ref="F10:F23">E10/D9*100</f>
        <v>4.232710693433204</v>
      </c>
      <c r="G10" s="18">
        <v>110874</v>
      </c>
      <c r="H10" s="18">
        <v>113169</v>
      </c>
      <c r="I10" s="27">
        <f t="shared" si="1"/>
        <v>97.97205948625506</v>
      </c>
      <c r="J10" s="43">
        <f t="shared" si="2"/>
        <v>478.9597451739103</v>
      </c>
      <c r="K10" s="18">
        <v>46383</v>
      </c>
      <c r="L10" s="18">
        <f aca="true" t="shared" si="6" ref="L10:L23">K10-K9</f>
        <v>1302</v>
      </c>
      <c r="M10" s="27">
        <f aca="true" t="shared" si="7" ref="M10:M23">L10/K9*100</f>
        <v>2.8881346908897316</v>
      </c>
      <c r="N10" s="48">
        <f t="shared" si="3"/>
        <v>4.830282646659336</v>
      </c>
    </row>
    <row r="11" spans="1:14" s="1" customFormat="1" ht="18" customHeight="1">
      <c r="A11" s="16"/>
      <c r="B11" s="11">
        <v>10</v>
      </c>
      <c r="C11" s="9"/>
      <c r="D11" s="18">
        <f t="shared" si="0"/>
        <v>231194</v>
      </c>
      <c r="E11" s="18">
        <f t="shared" si="4"/>
        <v>7151</v>
      </c>
      <c r="F11" s="27">
        <f t="shared" si="5"/>
        <v>3.1917980030619124</v>
      </c>
      <c r="G11" s="18">
        <v>112626</v>
      </c>
      <c r="H11" s="18">
        <v>118568</v>
      </c>
      <c r="I11" s="27">
        <f t="shared" si="1"/>
        <v>94.98852978881317</v>
      </c>
      <c r="J11" s="43">
        <f t="shared" si="2"/>
        <v>494.2471727558416</v>
      </c>
      <c r="K11" s="18">
        <v>48228</v>
      </c>
      <c r="L11" s="18">
        <f t="shared" si="6"/>
        <v>1845</v>
      </c>
      <c r="M11" s="27">
        <f t="shared" si="7"/>
        <v>3.9777504689218035</v>
      </c>
      <c r="N11" s="48">
        <f t="shared" si="3"/>
        <v>4.793771253213901</v>
      </c>
    </row>
    <row r="12" spans="1:14" s="1" customFormat="1" ht="18" customHeight="1">
      <c r="A12" s="16"/>
      <c r="B12" s="11">
        <v>15</v>
      </c>
      <c r="C12" s="9"/>
      <c r="D12" s="18">
        <f t="shared" si="0"/>
        <v>230988</v>
      </c>
      <c r="E12" s="18">
        <f t="shared" si="4"/>
        <v>-206</v>
      </c>
      <c r="F12" s="27">
        <f t="shared" si="5"/>
        <v>-0.0891026583734872</v>
      </c>
      <c r="G12" s="18">
        <v>110981</v>
      </c>
      <c r="H12" s="18">
        <v>120007</v>
      </c>
      <c r="I12" s="27">
        <f t="shared" si="1"/>
        <v>92.47877207162915</v>
      </c>
      <c r="J12" s="43">
        <f t="shared" si="2"/>
        <v>493.80678538598033</v>
      </c>
      <c r="K12" s="18">
        <v>49978</v>
      </c>
      <c r="L12" s="18">
        <f t="shared" si="6"/>
        <v>1750</v>
      </c>
      <c r="M12" s="27">
        <f t="shared" si="7"/>
        <v>3.628597495230986</v>
      </c>
      <c r="N12" s="48">
        <f t="shared" si="3"/>
        <v>4.621793589179239</v>
      </c>
    </row>
    <row r="13" spans="1:14" s="1" customFormat="1" ht="18" customHeight="1">
      <c r="A13" s="16"/>
      <c r="B13" s="11">
        <v>22</v>
      </c>
      <c r="C13" s="9"/>
      <c r="D13" s="18">
        <f t="shared" si="0"/>
        <v>266599</v>
      </c>
      <c r="E13" s="18">
        <f t="shared" si="4"/>
        <v>35611</v>
      </c>
      <c r="F13" s="27">
        <f t="shared" si="5"/>
        <v>15.416818189689508</v>
      </c>
      <c r="G13" s="18">
        <v>127317</v>
      </c>
      <c r="H13" s="18">
        <v>139282</v>
      </c>
      <c r="I13" s="27">
        <f t="shared" si="1"/>
        <v>91.40951451013053</v>
      </c>
      <c r="J13" s="43">
        <f t="shared" si="2"/>
        <v>569.9360796972871</v>
      </c>
      <c r="K13" s="18">
        <v>62158</v>
      </c>
      <c r="L13" s="18">
        <f t="shared" si="6"/>
        <v>12180</v>
      </c>
      <c r="M13" s="27">
        <f t="shared" si="7"/>
        <v>24.370723118172</v>
      </c>
      <c r="N13" s="48">
        <f t="shared" si="3"/>
        <v>4.289053701856559</v>
      </c>
    </row>
    <row r="14" spans="1:14" s="1" customFormat="1" ht="18" customHeight="1">
      <c r="A14" s="16"/>
      <c r="B14" s="11">
        <v>25</v>
      </c>
      <c r="C14" s="9"/>
      <c r="D14" s="18">
        <f t="shared" si="0"/>
        <v>284023</v>
      </c>
      <c r="E14" s="18">
        <f t="shared" si="4"/>
        <v>17424</v>
      </c>
      <c r="F14" s="27">
        <f t="shared" si="5"/>
        <v>6.53565842332492</v>
      </c>
      <c r="G14" s="18">
        <v>136102</v>
      </c>
      <c r="H14" s="18">
        <v>147921</v>
      </c>
      <c r="I14" s="27">
        <f t="shared" si="1"/>
        <v>92.00992421630465</v>
      </c>
      <c r="J14" s="43">
        <f t="shared" si="2"/>
        <v>607.1851550975907</v>
      </c>
      <c r="K14" s="18">
        <v>62476</v>
      </c>
      <c r="L14" s="18">
        <f t="shared" si="6"/>
        <v>318</v>
      </c>
      <c r="M14" s="27">
        <f t="shared" si="7"/>
        <v>0.5115994723124939</v>
      </c>
      <c r="N14" s="48">
        <f t="shared" si="3"/>
        <v>4.546113707663743</v>
      </c>
    </row>
    <row r="15" spans="1:14" s="1" customFormat="1" ht="18" customHeight="1">
      <c r="A15" s="16"/>
      <c r="B15" s="11">
        <v>30</v>
      </c>
      <c r="C15" s="9"/>
      <c r="D15" s="18">
        <f t="shared" si="0"/>
        <v>299909</v>
      </c>
      <c r="E15" s="18">
        <f t="shared" si="4"/>
        <v>15886</v>
      </c>
      <c r="F15" s="27">
        <f t="shared" si="5"/>
        <v>5.593209000679522</v>
      </c>
      <c r="G15" s="18">
        <v>144193</v>
      </c>
      <c r="H15" s="18">
        <v>155716</v>
      </c>
      <c r="I15" s="27">
        <f t="shared" si="1"/>
        <v>92.59998972488376</v>
      </c>
      <c r="J15" s="43">
        <f t="shared" si="2"/>
        <v>641.1462898432991</v>
      </c>
      <c r="K15" s="18">
        <v>65283</v>
      </c>
      <c r="L15" s="18">
        <f t="shared" si="6"/>
        <v>2807</v>
      </c>
      <c r="M15" s="27">
        <f t="shared" si="7"/>
        <v>4.492925283308791</v>
      </c>
      <c r="N15" s="48">
        <f t="shared" si="3"/>
        <v>4.593983119648301</v>
      </c>
    </row>
    <row r="16" spans="1:14" s="1" customFormat="1" ht="18" customHeight="1">
      <c r="A16" s="16"/>
      <c r="B16" s="11">
        <v>35</v>
      </c>
      <c r="C16" s="9"/>
      <c r="D16" s="18">
        <f t="shared" si="0"/>
        <v>313112</v>
      </c>
      <c r="E16" s="18">
        <f t="shared" si="4"/>
        <v>13203</v>
      </c>
      <c r="F16" s="27">
        <f t="shared" si="5"/>
        <v>4.402335375063769</v>
      </c>
      <c r="G16" s="18">
        <v>150412</v>
      </c>
      <c r="H16" s="18">
        <v>162700</v>
      </c>
      <c r="I16" s="27">
        <f t="shared" si="1"/>
        <v>92.44744929317763</v>
      </c>
      <c r="J16" s="43">
        <f t="shared" si="2"/>
        <v>669.3716997669795</v>
      </c>
      <c r="K16" s="18">
        <v>73629</v>
      </c>
      <c r="L16" s="18">
        <f t="shared" si="6"/>
        <v>8346</v>
      </c>
      <c r="M16" s="27">
        <f t="shared" si="7"/>
        <v>12.78433895501126</v>
      </c>
      <c r="N16" s="48">
        <f t="shared" si="3"/>
        <v>4.252563527957734</v>
      </c>
    </row>
    <row r="17" spans="1:14" s="1" customFormat="1" ht="18" customHeight="1">
      <c r="A17" s="16"/>
      <c r="B17" s="11">
        <v>40</v>
      </c>
      <c r="C17" s="9"/>
      <c r="D17" s="18">
        <f t="shared" si="0"/>
        <v>335828</v>
      </c>
      <c r="E17" s="18">
        <f t="shared" si="4"/>
        <v>22716</v>
      </c>
      <c r="F17" s="27">
        <f t="shared" si="5"/>
        <v>7.254911980377629</v>
      </c>
      <c r="G17" s="18">
        <v>161988</v>
      </c>
      <c r="H17" s="18">
        <v>173840</v>
      </c>
      <c r="I17" s="27">
        <f t="shared" si="1"/>
        <v>93.18223653934653</v>
      </c>
      <c r="J17" s="43">
        <f t="shared" si="2"/>
        <v>717.9340274066315</v>
      </c>
      <c r="K17" s="18">
        <v>85094</v>
      </c>
      <c r="L17" s="18">
        <f t="shared" si="6"/>
        <v>11465</v>
      </c>
      <c r="M17" s="27">
        <f t="shared" si="7"/>
        <v>15.571310217441498</v>
      </c>
      <c r="N17" s="48">
        <f t="shared" si="3"/>
        <v>3.946553223494018</v>
      </c>
    </row>
    <row r="18" spans="1:14" s="1" customFormat="1" ht="18" customHeight="1">
      <c r="A18" s="16"/>
      <c r="B18" s="11">
        <v>45</v>
      </c>
      <c r="C18" s="9"/>
      <c r="D18" s="18">
        <f t="shared" si="0"/>
        <v>361379</v>
      </c>
      <c r="E18" s="18">
        <f t="shared" si="4"/>
        <v>25551</v>
      </c>
      <c r="F18" s="27">
        <f t="shared" si="5"/>
        <v>7.608359040937623</v>
      </c>
      <c r="G18" s="18">
        <v>174918</v>
      </c>
      <c r="H18" s="18">
        <v>186461</v>
      </c>
      <c r="I18" s="27">
        <f t="shared" si="1"/>
        <v>93.80942931765892</v>
      </c>
      <c r="J18" s="43">
        <f t="shared" si="2"/>
        <v>772.5570258887915</v>
      </c>
      <c r="K18" s="18">
        <v>99828</v>
      </c>
      <c r="L18" s="18">
        <f t="shared" si="6"/>
        <v>14734</v>
      </c>
      <c r="M18" s="27">
        <f t="shared" si="7"/>
        <v>17.31496932803723</v>
      </c>
      <c r="N18" s="48">
        <f t="shared" si="3"/>
        <v>3.6200164282566014</v>
      </c>
    </row>
    <row r="19" spans="1:14" s="1" customFormat="1" ht="18" customHeight="1">
      <c r="A19" s="16"/>
      <c r="B19" s="11">
        <v>50</v>
      </c>
      <c r="C19" s="9"/>
      <c r="D19" s="18">
        <f t="shared" si="0"/>
        <v>395268</v>
      </c>
      <c r="E19" s="18">
        <f t="shared" si="4"/>
        <v>33889</v>
      </c>
      <c r="F19" s="27">
        <f t="shared" si="5"/>
        <v>9.3776893510691</v>
      </c>
      <c r="G19" s="18">
        <v>193271</v>
      </c>
      <c r="H19" s="18">
        <v>201997</v>
      </c>
      <c r="I19" s="27">
        <f t="shared" si="1"/>
        <v>95.68013386337421</v>
      </c>
      <c r="J19" s="43">
        <f t="shared" si="2"/>
        <v>845.0050238365009</v>
      </c>
      <c r="K19" s="18">
        <v>118686</v>
      </c>
      <c r="L19" s="18">
        <f t="shared" si="6"/>
        <v>18858</v>
      </c>
      <c r="M19" s="27">
        <f t="shared" si="7"/>
        <v>18.890491645630483</v>
      </c>
      <c r="N19" s="48">
        <f t="shared" si="3"/>
        <v>3.3303675243920936</v>
      </c>
    </row>
    <row r="20" spans="1:14" s="1" customFormat="1" ht="18" customHeight="1">
      <c r="A20" s="16"/>
      <c r="B20" s="11">
        <v>55</v>
      </c>
      <c r="C20" s="9"/>
      <c r="D20" s="18">
        <f t="shared" si="0"/>
        <v>417684</v>
      </c>
      <c r="E20" s="18">
        <f t="shared" si="4"/>
        <v>22416</v>
      </c>
      <c r="F20" s="27">
        <f t="shared" si="5"/>
        <v>5.6710889826649264</v>
      </c>
      <c r="G20" s="18">
        <v>204257</v>
      </c>
      <c r="H20" s="18">
        <v>213427</v>
      </c>
      <c r="I20" s="27">
        <f t="shared" si="1"/>
        <v>95.70344895444343</v>
      </c>
      <c r="J20" s="43">
        <f t="shared" si="2"/>
        <v>892.9260106462579</v>
      </c>
      <c r="K20" s="18">
        <v>134267</v>
      </c>
      <c r="L20" s="18">
        <f t="shared" si="6"/>
        <v>15581</v>
      </c>
      <c r="M20" s="27">
        <f t="shared" si="7"/>
        <v>13.127917361778138</v>
      </c>
      <c r="N20" s="48">
        <f t="shared" si="3"/>
        <v>3.110846298792704</v>
      </c>
    </row>
    <row r="21" spans="1:14" s="1" customFormat="1" ht="18" customHeight="1">
      <c r="A21" s="16"/>
      <c r="B21" s="11">
        <v>60</v>
      </c>
      <c r="C21" s="9"/>
      <c r="D21" s="18">
        <f t="shared" si="0"/>
        <v>430481</v>
      </c>
      <c r="E21" s="18">
        <f t="shared" si="4"/>
        <v>12797</v>
      </c>
      <c r="F21" s="27">
        <f t="shared" si="5"/>
        <v>3.06379942731826</v>
      </c>
      <c r="G21" s="18">
        <v>209860</v>
      </c>
      <c r="H21" s="18">
        <v>220621</v>
      </c>
      <c r="I21" s="27">
        <f t="shared" si="1"/>
        <v>95.12240448552042</v>
      </c>
      <c r="J21" s="43">
        <f t="shared" si="2"/>
        <v>920.2834726468136</v>
      </c>
      <c r="K21" s="18">
        <v>141097</v>
      </c>
      <c r="L21" s="18">
        <f t="shared" si="6"/>
        <v>6830</v>
      </c>
      <c r="M21" s="27">
        <f t="shared" si="7"/>
        <v>5.086879128899879</v>
      </c>
      <c r="N21" s="48">
        <f t="shared" si="3"/>
        <v>3.050957851690681</v>
      </c>
    </row>
    <row r="22" spans="1:14" s="1" customFormat="1" ht="18" customHeight="1">
      <c r="A22" s="2" t="s">
        <v>16</v>
      </c>
      <c r="B22" s="11">
        <v>2</v>
      </c>
      <c r="C22" s="5" t="s">
        <v>17</v>
      </c>
      <c r="D22" s="18">
        <f t="shared" si="0"/>
        <v>442868</v>
      </c>
      <c r="E22" s="18">
        <f t="shared" si="4"/>
        <v>12387</v>
      </c>
      <c r="F22" s="27">
        <f t="shared" si="5"/>
        <v>2.8774789131227627</v>
      </c>
      <c r="G22" s="18">
        <v>215509</v>
      </c>
      <c r="H22" s="18">
        <v>227359</v>
      </c>
      <c r="I22" s="27">
        <f t="shared" si="1"/>
        <v>94.78797848336772</v>
      </c>
      <c r="J22" s="43">
        <f t="shared" si="2"/>
        <v>946.7644355131796</v>
      </c>
      <c r="K22" s="18">
        <v>154257</v>
      </c>
      <c r="L22" s="18">
        <f t="shared" si="6"/>
        <v>13160</v>
      </c>
      <c r="M22" s="27">
        <f t="shared" si="7"/>
        <v>9.326916943662871</v>
      </c>
      <c r="N22" s="48">
        <f t="shared" si="3"/>
        <v>2.870975061099334</v>
      </c>
    </row>
    <row r="23" spans="1:14" ht="18" customHeight="1">
      <c r="A23" s="16"/>
      <c r="B23" s="11">
        <v>7</v>
      </c>
      <c r="C23" s="9"/>
      <c r="D23" s="872">
        <f t="shared" si="0"/>
        <v>453975</v>
      </c>
      <c r="E23" s="872">
        <f t="shared" si="4"/>
        <v>11107</v>
      </c>
      <c r="F23" s="873">
        <f t="shared" si="5"/>
        <v>2.5079707723294526</v>
      </c>
      <c r="G23" s="22">
        <v>221220</v>
      </c>
      <c r="H23" s="22">
        <v>232755</v>
      </c>
      <c r="I23" s="873">
        <f t="shared" si="1"/>
        <v>95.04414513114648</v>
      </c>
      <c r="J23" s="44">
        <v>970.5</v>
      </c>
      <c r="K23" s="22">
        <v>169151</v>
      </c>
      <c r="L23" s="872">
        <f t="shared" si="6"/>
        <v>14894</v>
      </c>
      <c r="M23" s="873">
        <f t="shared" si="7"/>
        <v>9.655315480010632</v>
      </c>
      <c r="N23" s="874">
        <f t="shared" si="3"/>
        <v>2.683844612210392</v>
      </c>
    </row>
    <row r="24" spans="1:14" ht="18" customHeight="1">
      <c r="A24" s="16"/>
      <c r="B24" s="11">
        <v>12</v>
      </c>
      <c r="C24" s="9"/>
      <c r="D24" s="872">
        <f>SUM(G24:H24)</f>
        <v>456438</v>
      </c>
      <c r="E24" s="872">
        <f>D24-D23</f>
        <v>2463</v>
      </c>
      <c r="F24" s="873">
        <f>E24/D23*100</f>
        <v>0.5425408888154634</v>
      </c>
      <c r="G24" s="22">
        <v>222760</v>
      </c>
      <c r="H24" s="22">
        <v>233678</v>
      </c>
      <c r="I24" s="873">
        <f>G24/H24*100</f>
        <v>95.32775871070447</v>
      </c>
      <c r="J24" s="44">
        <v>975.8</v>
      </c>
      <c r="K24" s="22">
        <v>177686</v>
      </c>
      <c r="L24" s="872">
        <f>K24-K23</f>
        <v>8535</v>
      </c>
      <c r="M24" s="873">
        <f>L24/K23*100</f>
        <v>5.045787491649473</v>
      </c>
      <c r="N24" s="874">
        <f>D24/K24</f>
        <v>2.568789887779566</v>
      </c>
    </row>
    <row r="25" spans="1:14" ht="18" customHeight="1">
      <c r="A25" s="16"/>
      <c r="B25" s="11">
        <v>17</v>
      </c>
      <c r="C25" s="9"/>
      <c r="D25" s="20">
        <f>SUM(G25:H25)</f>
        <v>454607</v>
      </c>
      <c r="E25" s="20">
        <f>D25-D24</f>
        <v>-1831</v>
      </c>
      <c r="F25" s="33">
        <f>E25/D24*100</f>
        <v>-0.40114977280594516</v>
      </c>
      <c r="G25" s="22">
        <v>220679</v>
      </c>
      <c r="H25" s="22">
        <v>233928</v>
      </c>
      <c r="I25" s="33">
        <f>G25/H25*100</f>
        <v>94.33629150849833</v>
      </c>
      <c r="J25" s="44">
        <v>971.9</v>
      </c>
      <c r="K25" s="22">
        <v>181491</v>
      </c>
      <c r="L25" s="20">
        <f>K25-K24</f>
        <v>3805</v>
      </c>
      <c r="M25" s="33">
        <f>L25/K24*100</f>
        <v>2.1414180070461373</v>
      </c>
      <c r="N25" s="55">
        <f>D25/K25</f>
        <v>2.5048459703235975</v>
      </c>
    </row>
    <row r="26" spans="1:14" ht="18" customHeight="1">
      <c r="A26" s="7"/>
      <c r="B26" s="14"/>
      <c r="C26" s="6"/>
      <c r="D26" s="21"/>
      <c r="E26" s="21"/>
      <c r="F26" s="34"/>
      <c r="G26" s="21"/>
      <c r="H26" s="21"/>
      <c r="I26" s="34"/>
      <c r="J26" s="45"/>
      <c r="K26" s="21"/>
      <c r="L26" s="21"/>
      <c r="M26" s="34"/>
      <c r="N26" s="53"/>
    </row>
    <row r="27" ht="18" customHeight="1">
      <c r="A27" s="3" t="s">
        <v>592</v>
      </c>
    </row>
  </sheetData>
  <sheetProtection/>
  <mergeCells count="8">
    <mergeCell ref="K4:K6"/>
    <mergeCell ref="A3:C6"/>
    <mergeCell ref="D3:J3"/>
    <mergeCell ref="K3:N3"/>
    <mergeCell ref="D4:D6"/>
    <mergeCell ref="E4:E6"/>
    <mergeCell ref="G4:G6"/>
    <mergeCell ref="H4:H6"/>
  </mergeCell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58" customWidth="1"/>
    <col min="2" max="2" width="13.75390625" style="58" customWidth="1"/>
    <col min="3" max="3" width="6.75390625" style="58" customWidth="1"/>
    <col min="4" max="12" width="11.25390625" style="413" customWidth="1"/>
    <col min="13" max="13" width="11.25390625" style="428" customWidth="1"/>
    <col min="14" max="14" width="7.625" style="428" customWidth="1"/>
    <col min="15" max="15" width="3.75390625" style="58" customWidth="1"/>
    <col min="16" max="16" width="13.75390625" style="58" customWidth="1"/>
    <col min="17" max="17" width="6.75390625" style="58" customWidth="1"/>
    <col min="18" max="18" width="12.375" style="413" customWidth="1"/>
    <col min="19" max="25" width="11.25390625" style="413" customWidth="1"/>
    <col min="26" max="27" width="8.125" style="413" customWidth="1"/>
    <col min="28" max="28" width="9.125" style="413" customWidth="1"/>
    <col min="29" max="16384" width="9.125" style="93" customWidth="1"/>
  </cols>
  <sheetData>
    <row r="1" spans="2:17" ht="21" customHeight="1">
      <c r="B1" s="4"/>
      <c r="C1" s="4"/>
      <c r="D1" s="252" t="s">
        <v>810</v>
      </c>
      <c r="P1" s="4"/>
      <c r="Q1" s="4"/>
    </row>
    <row r="2" ht="13.5">
      <c r="D2" s="252" t="s">
        <v>861</v>
      </c>
    </row>
    <row r="3" spans="1:17" ht="15" customHeight="1">
      <c r="A3" s="237" t="s">
        <v>595</v>
      </c>
      <c r="B3" s="237"/>
      <c r="C3" s="237"/>
      <c r="O3" s="237" t="s">
        <v>595</v>
      </c>
      <c r="P3" s="237"/>
      <c r="Q3" s="237"/>
    </row>
    <row r="4" spans="1:28" s="254" customFormat="1" ht="10.5" customHeight="1">
      <c r="A4" s="1190" t="s">
        <v>375</v>
      </c>
      <c r="B4" s="1190"/>
      <c r="C4" s="1191"/>
      <c r="D4" s="1222" t="s">
        <v>38</v>
      </c>
      <c r="E4" s="1208" t="s">
        <v>238</v>
      </c>
      <c r="F4" s="1208"/>
      <c r="G4" s="1208"/>
      <c r="H4" s="1208"/>
      <c r="I4" s="1208"/>
      <c r="J4" s="1208"/>
      <c r="K4" s="1208"/>
      <c r="L4" s="1208"/>
      <c r="M4" s="1208"/>
      <c r="N4" s="938"/>
      <c r="O4" s="1190" t="s">
        <v>375</v>
      </c>
      <c r="P4" s="1190"/>
      <c r="Q4" s="1191"/>
      <c r="R4" s="1208" t="s">
        <v>238</v>
      </c>
      <c r="S4" s="1208"/>
      <c r="T4" s="1208"/>
      <c r="U4" s="1208"/>
      <c r="V4" s="1208"/>
      <c r="W4" s="1208"/>
      <c r="X4" s="1208"/>
      <c r="Y4" s="1209"/>
      <c r="Z4" s="1198" t="s">
        <v>239</v>
      </c>
      <c r="AA4" s="1201" t="s">
        <v>240</v>
      </c>
      <c r="AB4" s="1210" t="s">
        <v>384</v>
      </c>
    </row>
    <row r="5" spans="1:28" s="254" customFormat="1" ht="10.5" customHeight="1">
      <c r="A5" s="1192"/>
      <c r="B5" s="1192"/>
      <c r="C5" s="1193"/>
      <c r="D5" s="1223"/>
      <c r="E5" s="1213" t="s">
        <v>38</v>
      </c>
      <c r="F5" s="1216" t="s">
        <v>241</v>
      </c>
      <c r="G5" s="1216"/>
      <c r="H5" s="1216"/>
      <c r="I5" s="1216"/>
      <c r="J5" s="1217"/>
      <c r="K5" s="1218" t="s">
        <v>242</v>
      </c>
      <c r="L5" s="1216"/>
      <c r="M5" s="1216"/>
      <c r="N5" s="428"/>
      <c r="O5" s="1192"/>
      <c r="P5" s="1192"/>
      <c r="Q5" s="1193"/>
      <c r="R5" s="1218" t="s">
        <v>242</v>
      </c>
      <c r="S5" s="1216"/>
      <c r="T5" s="1216"/>
      <c r="U5" s="1216"/>
      <c r="V5" s="1216"/>
      <c r="W5" s="1216"/>
      <c r="X5" s="1216"/>
      <c r="Y5" s="1217"/>
      <c r="Z5" s="1199"/>
      <c r="AA5" s="1202"/>
      <c r="AB5" s="1211"/>
    </row>
    <row r="6" spans="1:28" s="254" customFormat="1" ht="10.5" customHeight="1">
      <c r="A6" s="1192"/>
      <c r="B6" s="1192"/>
      <c r="C6" s="1193"/>
      <c r="D6" s="1223"/>
      <c r="E6" s="1214"/>
      <c r="F6" s="1219" t="s">
        <v>38</v>
      </c>
      <c r="G6" s="1207" t="s">
        <v>764</v>
      </c>
      <c r="H6" s="1207" t="s">
        <v>765</v>
      </c>
      <c r="I6" s="1207" t="s">
        <v>766</v>
      </c>
      <c r="J6" s="1207" t="s">
        <v>767</v>
      </c>
      <c r="K6" s="1204" t="s">
        <v>38</v>
      </c>
      <c r="L6" s="1207" t="s">
        <v>768</v>
      </c>
      <c r="M6" s="1225" t="s">
        <v>248</v>
      </c>
      <c r="N6" s="938"/>
      <c r="O6" s="1192"/>
      <c r="P6" s="1192"/>
      <c r="Q6" s="1193"/>
      <c r="R6" s="1207" t="s">
        <v>769</v>
      </c>
      <c r="S6" s="1207" t="s">
        <v>770</v>
      </c>
      <c r="T6" s="1204" t="s">
        <v>249</v>
      </c>
      <c r="U6" s="1204" t="s">
        <v>250</v>
      </c>
      <c r="V6" s="1204" t="s">
        <v>251</v>
      </c>
      <c r="W6" s="1207" t="s">
        <v>771</v>
      </c>
      <c r="X6" s="1204" t="s">
        <v>772</v>
      </c>
      <c r="Y6" s="1207" t="s">
        <v>773</v>
      </c>
      <c r="Z6" s="1199"/>
      <c r="AA6" s="1202"/>
      <c r="AB6" s="1211"/>
    </row>
    <row r="7" spans="1:28" s="262" customFormat="1" ht="10.5" customHeight="1">
      <c r="A7" s="1192"/>
      <c r="B7" s="1192"/>
      <c r="C7" s="1193"/>
      <c r="D7" s="1223"/>
      <c r="E7" s="1214"/>
      <c r="F7" s="1220"/>
      <c r="G7" s="1205"/>
      <c r="H7" s="1205"/>
      <c r="I7" s="1205"/>
      <c r="J7" s="1205"/>
      <c r="K7" s="1205"/>
      <c r="L7" s="1205"/>
      <c r="M7" s="1226"/>
      <c r="N7" s="938"/>
      <c r="O7" s="1192"/>
      <c r="P7" s="1192"/>
      <c r="Q7" s="1193"/>
      <c r="R7" s="1205"/>
      <c r="S7" s="1205"/>
      <c r="T7" s="1205"/>
      <c r="U7" s="1205"/>
      <c r="V7" s="1205"/>
      <c r="W7" s="1205"/>
      <c r="X7" s="1205"/>
      <c r="Y7" s="1205"/>
      <c r="Z7" s="1199"/>
      <c r="AA7" s="1202"/>
      <c r="AB7" s="1211"/>
    </row>
    <row r="8" spans="1:28" s="262" customFormat="1" ht="10.5" customHeight="1">
      <c r="A8" s="1192"/>
      <c r="B8" s="1192"/>
      <c r="C8" s="1193"/>
      <c r="D8" s="1223"/>
      <c r="E8" s="1214"/>
      <c r="F8" s="1220"/>
      <c r="G8" s="1205"/>
      <c r="H8" s="1205"/>
      <c r="I8" s="1205"/>
      <c r="J8" s="1205"/>
      <c r="K8" s="1205"/>
      <c r="L8" s="1205"/>
      <c r="M8" s="1226"/>
      <c r="N8" s="938"/>
      <c r="O8" s="1192"/>
      <c r="P8" s="1192"/>
      <c r="Q8" s="1193"/>
      <c r="R8" s="1205"/>
      <c r="S8" s="1205"/>
      <c r="T8" s="1205"/>
      <c r="U8" s="1205"/>
      <c r="V8" s="1205"/>
      <c r="W8" s="1205"/>
      <c r="X8" s="1205"/>
      <c r="Y8" s="1205"/>
      <c r="Z8" s="1199"/>
      <c r="AA8" s="1202"/>
      <c r="AB8" s="1211"/>
    </row>
    <row r="9" spans="1:28" s="262" customFormat="1" ht="10.5" customHeight="1">
      <c r="A9" s="1194"/>
      <c r="B9" s="1194"/>
      <c r="C9" s="1195"/>
      <c r="D9" s="1224"/>
      <c r="E9" s="1215"/>
      <c r="F9" s="1221"/>
      <c r="G9" s="1206"/>
      <c r="H9" s="1206"/>
      <c r="I9" s="1206"/>
      <c r="J9" s="1206"/>
      <c r="K9" s="1206"/>
      <c r="L9" s="1206"/>
      <c r="M9" s="1227"/>
      <c r="N9" s="938"/>
      <c r="O9" s="1194"/>
      <c r="P9" s="1194"/>
      <c r="Q9" s="1195"/>
      <c r="R9" s="1206"/>
      <c r="S9" s="1206"/>
      <c r="T9" s="1206"/>
      <c r="U9" s="1206"/>
      <c r="V9" s="1206"/>
      <c r="W9" s="1206"/>
      <c r="X9" s="1206"/>
      <c r="Y9" s="1206"/>
      <c r="Z9" s="1200"/>
      <c r="AA9" s="1203"/>
      <c r="AB9" s="1212"/>
    </row>
    <row r="10" spans="1:28" s="262" customFormat="1" ht="10.5" customHeight="1">
      <c r="A10" s="173"/>
      <c r="B10" s="173"/>
      <c r="C10" s="119"/>
      <c r="D10" s="518"/>
      <c r="E10" s="523"/>
      <c r="F10" s="524"/>
      <c r="G10" s="524"/>
      <c r="H10" s="524"/>
      <c r="I10" s="524"/>
      <c r="J10" s="521"/>
      <c r="K10" s="522"/>
      <c r="L10" s="524"/>
      <c r="M10" s="524"/>
      <c r="N10" s="938"/>
      <c r="O10" s="173"/>
      <c r="P10" s="173"/>
      <c r="Q10" s="119"/>
      <c r="R10" s="524"/>
      <c r="S10" s="524"/>
      <c r="T10" s="524"/>
      <c r="U10" s="524"/>
      <c r="V10" s="524"/>
      <c r="W10" s="524"/>
      <c r="X10" s="524"/>
      <c r="Y10" s="521"/>
      <c r="Z10" s="519"/>
      <c r="AA10" s="520"/>
      <c r="AB10" s="525"/>
    </row>
    <row r="11" spans="1:32" s="275" customFormat="1" ht="10.5" customHeight="1">
      <c r="A11" s="114" t="s">
        <v>381</v>
      </c>
      <c r="B11" s="513"/>
      <c r="C11" s="109"/>
      <c r="D11" s="526">
        <v>176340</v>
      </c>
      <c r="E11" s="527">
        <v>115469</v>
      </c>
      <c r="F11" s="528">
        <v>94625</v>
      </c>
      <c r="G11" s="528">
        <v>31809</v>
      </c>
      <c r="H11" s="528">
        <v>49847</v>
      </c>
      <c r="I11" s="528">
        <v>1730</v>
      </c>
      <c r="J11" s="527">
        <v>11239</v>
      </c>
      <c r="K11" s="529">
        <v>20844</v>
      </c>
      <c r="L11" s="528">
        <v>863</v>
      </c>
      <c r="M11" s="528">
        <v>2859</v>
      </c>
      <c r="N11" s="938"/>
      <c r="O11" s="114" t="s">
        <v>381</v>
      </c>
      <c r="P11" s="513"/>
      <c r="Q11" s="109"/>
      <c r="R11" s="528">
        <v>4258</v>
      </c>
      <c r="S11" s="528">
        <v>6869</v>
      </c>
      <c r="T11" s="528">
        <v>306</v>
      </c>
      <c r="U11" s="528">
        <v>1225</v>
      </c>
      <c r="V11" s="528">
        <v>345</v>
      </c>
      <c r="W11" s="528">
        <v>1202</v>
      </c>
      <c r="X11" s="528">
        <v>974</v>
      </c>
      <c r="Y11" s="527">
        <v>1943</v>
      </c>
      <c r="Z11" s="530">
        <v>858</v>
      </c>
      <c r="AA11" s="531">
        <v>60013</v>
      </c>
      <c r="AB11" s="528">
        <v>15101</v>
      </c>
      <c r="AC11" s="266"/>
      <c r="AD11" s="266"/>
      <c r="AE11" s="266"/>
      <c r="AF11" s="266"/>
    </row>
    <row r="12" spans="1:32" s="281" customFormat="1" ht="10.5" customHeight="1">
      <c r="A12" s="93"/>
      <c r="B12" s="248" t="s">
        <v>750</v>
      </c>
      <c r="C12" s="119" t="s">
        <v>359</v>
      </c>
      <c r="D12" s="532">
        <v>6560</v>
      </c>
      <c r="E12" s="533">
        <v>177</v>
      </c>
      <c r="F12" s="525">
        <v>160</v>
      </c>
      <c r="G12" s="525">
        <v>65</v>
      </c>
      <c r="H12" s="525">
        <v>35</v>
      </c>
      <c r="I12" s="525">
        <v>8</v>
      </c>
      <c r="J12" s="533">
        <v>52</v>
      </c>
      <c r="K12" s="534">
        <v>17</v>
      </c>
      <c r="L12" s="525">
        <v>0</v>
      </c>
      <c r="M12" s="525">
        <v>1</v>
      </c>
      <c r="N12" s="938"/>
      <c r="O12" s="93"/>
      <c r="P12" s="248" t="s">
        <v>750</v>
      </c>
      <c r="Q12" s="119" t="s">
        <v>359</v>
      </c>
      <c r="R12" s="525">
        <v>0</v>
      </c>
      <c r="S12" s="525">
        <v>1</v>
      </c>
      <c r="T12" s="525">
        <v>0</v>
      </c>
      <c r="U12" s="525">
        <v>0</v>
      </c>
      <c r="V12" s="525">
        <v>0</v>
      </c>
      <c r="W12" s="525">
        <v>0</v>
      </c>
      <c r="X12" s="525">
        <v>11</v>
      </c>
      <c r="Y12" s="533">
        <v>4</v>
      </c>
      <c r="Z12" s="535">
        <v>28</v>
      </c>
      <c r="AA12" s="536">
        <v>6355</v>
      </c>
      <c r="AB12" s="525">
        <v>1</v>
      </c>
      <c r="AC12" s="284"/>
      <c r="AD12" s="284"/>
      <c r="AE12" s="284"/>
      <c r="AF12" s="284"/>
    </row>
    <row r="13" spans="1:32" s="281" customFormat="1" ht="10.5" customHeight="1">
      <c r="A13" s="93"/>
      <c r="B13" s="248" t="s">
        <v>751</v>
      </c>
      <c r="C13" s="119"/>
      <c r="D13" s="532">
        <v>15551</v>
      </c>
      <c r="E13" s="533">
        <v>996</v>
      </c>
      <c r="F13" s="525">
        <v>909</v>
      </c>
      <c r="G13" s="525">
        <v>352</v>
      </c>
      <c r="H13" s="525">
        <v>297</v>
      </c>
      <c r="I13" s="525">
        <v>34</v>
      </c>
      <c r="J13" s="533">
        <v>226</v>
      </c>
      <c r="K13" s="534">
        <v>87</v>
      </c>
      <c r="L13" s="525">
        <v>0</v>
      </c>
      <c r="M13" s="525">
        <v>6</v>
      </c>
      <c r="N13" s="938"/>
      <c r="O13" s="93"/>
      <c r="P13" s="248" t="s">
        <v>751</v>
      </c>
      <c r="Q13" s="119"/>
      <c r="R13" s="525">
        <v>0</v>
      </c>
      <c r="S13" s="525">
        <v>10</v>
      </c>
      <c r="T13" s="525">
        <v>4</v>
      </c>
      <c r="U13" s="525">
        <v>5</v>
      </c>
      <c r="V13" s="525">
        <v>0</v>
      </c>
      <c r="W13" s="525">
        <v>0</v>
      </c>
      <c r="X13" s="525">
        <v>41</v>
      </c>
      <c r="Y13" s="533">
        <v>21</v>
      </c>
      <c r="Z13" s="535">
        <v>98</v>
      </c>
      <c r="AA13" s="536">
        <v>14457</v>
      </c>
      <c r="AB13" s="525">
        <v>18</v>
      </c>
      <c r="AC13" s="284"/>
      <c r="AD13" s="284"/>
      <c r="AE13" s="284"/>
      <c r="AF13" s="284"/>
    </row>
    <row r="14" spans="1:32" s="281" customFormat="1" ht="10.5" customHeight="1">
      <c r="A14" s="93"/>
      <c r="B14" s="248" t="s">
        <v>752</v>
      </c>
      <c r="C14" s="119"/>
      <c r="D14" s="532">
        <v>14489</v>
      </c>
      <c r="E14" s="533">
        <v>3263</v>
      </c>
      <c r="F14" s="525">
        <v>3026</v>
      </c>
      <c r="G14" s="525">
        <v>1098</v>
      </c>
      <c r="H14" s="525">
        <v>1228</v>
      </c>
      <c r="I14" s="525">
        <v>63</v>
      </c>
      <c r="J14" s="533">
        <v>637</v>
      </c>
      <c r="K14" s="534">
        <v>237</v>
      </c>
      <c r="L14" s="525">
        <v>6</v>
      </c>
      <c r="M14" s="525">
        <v>24</v>
      </c>
      <c r="N14" s="938"/>
      <c r="O14" s="93"/>
      <c r="P14" s="248" t="s">
        <v>752</v>
      </c>
      <c r="Q14" s="119"/>
      <c r="R14" s="525">
        <v>8</v>
      </c>
      <c r="S14" s="525">
        <v>25</v>
      </c>
      <c r="T14" s="525">
        <v>6</v>
      </c>
      <c r="U14" s="525">
        <v>9</v>
      </c>
      <c r="V14" s="525">
        <v>1</v>
      </c>
      <c r="W14" s="525">
        <v>2</v>
      </c>
      <c r="X14" s="525">
        <v>115</v>
      </c>
      <c r="Y14" s="533">
        <v>41</v>
      </c>
      <c r="Z14" s="535">
        <v>153</v>
      </c>
      <c r="AA14" s="536">
        <v>11073</v>
      </c>
      <c r="AB14" s="525">
        <v>64</v>
      </c>
      <c r="AC14" s="284"/>
      <c r="AD14" s="284"/>
      <c r="AE14" s="284"/>
      <c r="AF14" s="284"/>
    </row>
    <row r="15" spans="1:32" s="281" customFormat="1" ht="10.5" customHeight="1">
      <c r="A15" s="93"/>
      <c r="B15" s="248" t="s">
        <v>753</v>
      </c>
      <c r="C15" s="119"/>
      <c r="D15" s="532">
        <v>13127</v>
      </c>
      <c r="E15" s="533">
        <v>6233</v>
      </c>
      <c r="F15" s="525">
        <v>5855</v>
      </c>
      <c r="G15" s="525">
        <v>2010</v>
      </c>
      <c r="H15" s="525">
        <v>2673</v>
      </c>
      <c r="I15" s="525">
        <v>127</v>
      </c>
      <c r="J15" s="533">
        <v>1045</v>
      </c>
      <c r="K15" s="534">
        <v>378</v>
      </c>
      <c r="L15" s="525">
        <v>9</v>
      </c>
      <c r="M15" s="525">
        <v>21</v>
      </c>
      <c r="N15" s="938"/>
      <c r="O15" s="93"/>
      <c r="P15" s="248" t="s">
        <v>753</v>
      </c>
      <c r="Q15" s="119"/>
      <c r="R15" s="525">
        <v>15</v>
      </c>
      <c r="S15" s="525">
        <v>52</v>
      </c>
      <c r="T15" s="525">
        <v>9</v>
      </c>
      <c r="U15" s="525">
        <v>20</v>
      </c>
      <c r="V15" s="525">
        <v>3</v>
      </c>
      <c r="W15" s="525">
        <v>7</v>
      </c>
      <c r="X15" s="525">
        <v>155</v>
      </c>
      <c r="Y15" s="533">
        <v>87</v>
      </c>
      <c r="Z15" s="535">
        <v>173</v>
      </c>
      <c r="AA15" s="536">
        <v>6721</v>
      </c>
      <c r="AB15" s="525">
        <v>148</v>
      </c>
      <c r="AC15" s="284"/>
      <c r="AD15" s="284"/>
      <c r="AE15" s="284"/>
      <c r="AF15" s="284"/>
    </row>
    <row r="16" spans="1:32" s="281" customFormat="1" ht="10.5" customHeight="1">
      <c r="A16" s="93"/>
      <c r="B16" s="248" t="s">
        <v>754</v>
      </c>
      <c r="C16" s="119"/>
      <c r="D16" s="532">
        <v>12260</v>
      </c>
      <c r="E16" s="533">
        <v>7777</v>
      </c>
      <c r="F16" s="525">
        <v>7279</v>
      </c>
      <c r="G16" s="525">
        <v>2406</v>
      </c>
      <c r="H16" s="525">
        <v>3609</v>
      </c>
      <c r="I16" s="525">
        <v>128</v>
      </c>
      <c r="J16" s="533">
        <v>1136</v>
      </c>
      <c r="K16" s="534">
        <v>498</v>
      </c>
      <c r="L16" s="525">
        <v>5</v>
      </c>
      <c r="M16" s="525">
        <v>55</v>
      </c>
      <c r="N16" s="938"/>
      <c r="O16" s="93"/>
      <c r="P16" s="248" t="s">
        <v>754</v>
      </c>
      <c r="Q16" s="119"/>
      <c r="R16" s="525">
        <v>19</v>
      </c>
      <c r="S16" s="525">
        <v>73</v>
      </c>
      <c r="T16" s="525">
        <v>6</v>
      </c>
      <c r="U16" s="525">
        <v>32</v>
      </c>
      <c r="V16" s="525">
        <v>5</v>
      </c>
      <c r="W16" s="525">
        <v>13</v>
      </c>
      <c r="X16" s="525">
        <v>185</v>
      </c>
      <c r="Y16" s="533">
        <v>105</v>
      </c>
      <c r="Z16" s="535">
        <v>123</v>
      </c>
      <c r="AA16" s="536">
        <v>4360</v>
      </c>
      <c r="AB16" s="525">
        <v>216</v>
      </c>
      <c r="AC16" s="284"/>
      <c r="AD16" s="284"/>
      <c r="AE16" s="284"/>
      <c r="AF16" s="284"/>
    </row>
    <row r="17" spans="1:32" s="281" customFormat="1" ht="10.5" customHeight="1">
      <c r="A17" s="93"/>
      <c r="B17" s="248" t="s">
        <v>755</v>
      </c>
      <c r="C17" s="119"/>
      <c r="D17" s="532">
        <v>11190</v>
      </c>
      <c r="E17" s="533">
        <v>7867</v>
      </c>
      <c r="F17" s="525">
        <v>7297</v>
      </c>
      <c r="G17" s="525">
        <v>2296</v>
      </c>
      <c r="H17" s="525">
        <v>3711</v>
      </c>
      <c r="I17" s="525">
        <v>133</v>
      </c>
      <c r="J17" s="533">
        <v>1157</v>
      </c>
      <c r="K17" s="534">
        <v>570</v>
      </c>
      <c r="L17" s="525">
        <v>14</v>
      </c>
      <c r="M17" s="525">
        <v>65</v>
      </c>
      <c r="N17" s="938"/>
      <c r="O17" s="93"/>
      <c r="P17" s="248" t="s">
        <v>755</v>
      </c>
      <c r="Q17" s="119"/>
      <c r="R17" s="525">
        <v>46</v>
      </c>
      <c r="S17" s="525">
        <v>149</v>
      </c>
      <c r="T17" s="525">
        <v>10</v>
      </c>
      <c r="U17" s="525">
        <v>35</v>
      </c>
      <c r="V17" s="525">
        <v>4</v>
      </c>
      <c r="W17" s="525">
        <v>22</v>
      </c>
      <c r="X17" s="525">
        <v>91</v>
      </c>
      <c r="Y17" s="533">
        <v>134</v>
      </c>
      <c r="Z17" s="535">
        <v>88</v>
      </c>
      <c r="AA17" s="536">
        <v>3235</v>
      </c>
      <c r="AB17" s="525">
        <v>340</v>
      </c>
      <c r="AC17" s="284"/>
      <c r="AD17" s="284"/>
      <c r="AE17" s="284"/>
      <c r="AF17" s="284"/>
    </row>
    <row r="18" spans="1:32" s="281" customFormat="1" ht="10.5" customHeight="1">
      <c r="A18" s="93"/>
      <c r="B18" s="248" t="s">
        <v>756</v>
      </c>
      <c r="C18" s="119"/>
      <c r="D18" s="532">
        <v>8914</v>
      </c>
      <c r="E18" s="533">
        <v>6737</v>
      </c>
      <c r="F18" s="525">
        <v>6224</v>
      </c>
      <c r="G18" s="525">
        <v>1976</v>
      </c>
      <c r="H18" s="525">
        <v>3269</v>
      </c>
      <c r="I18" s="525">
        <v>127</v>
      </c>
      <c r="J18" s="533">
        <v>852</v>
      </c>
      <c r="K18" s="534">
        <v>513</v>
      </c>
      <c r="L18" s="525">
        <v>16</v>
      </c>
      <c r="M18" s="525">
        <v>66</v>
      </c>
      <c r="N18" s="938"/>
      <c r="O18" s="93"/>
      <c r="P18" s="248" t="s">
        <v>756</v>
      </c>
      <c r="Q18" s="119"/>
      <c r="R18" s="525">
        <v>56</v>
      </c>
      <c r="S18" s="525">
        <v>135</v>
      </c>
      <c r="T18" s="525">
        <v>10</v>
      </c>
      <c r="U18" s="525">
        <v>51</v>
      </c>
      <c r="V18" s="525">
        <v>6</v>
      </c>
      <c r="W18" s="525">
        <v>18</v>
      </c>
      <c r="X18" s="525">
        <v>57</v>
      </c>
      <c r="Y18" s="533">
        <v>98</v>
      </c>
      <c r="Z18" s="535">
        <v>36</v>
      </c>
      <c r="AA18" s="536">
        <v>2141</v>
      </c>
      <c r="AB18" s="525">
        <v>332</v>
      </c>
      <c r="AC18" s="284"/>
      <c r="AD18" s="284"/>
      <c r="AE18" s="284"/>
      <c r="AF18" s="284"/>
    </row>
    <row r="19" spans="1:32" s="281" customFormat="1" ht="10.5" customHeight="1">
      <c r="A19" s="93"/>
      <c r="B19" s="248" t="s">
        <v>757</v>
      </c>
      <c r="C19" s="119"/>
      <c r="D19" s="532">
        <v>8234</v>
      </c>
      <c r="E19" s="533">
        <v>6473</v>
      </c>
      <c r="F19" s="525">
        <v>5874</v>
      </c>
      <c r="G19" s="525">
        <v>1909</v>
      </c>
      <c r="H19" s="525">
        <v>3150</v>
      </c>
      <c r="I19" s="525">
        <v>123</v>
      </c>
      <c r="J19" s="533">
        <v>692</v>
      </c>
      <c r="K19" s="534">
        <v>599</v>
      </c>
      <c r="L19" s="525">
        <v>13</v>
      </c>
      <c r="M19" s="525">
        <v>90</v>
      </c>
      <c r="N19" s="938"/>
      <c r="O19" s="93"/>
      <c r="P19" s="248" t="s">
        <v>757</v>
      </c>
      <c r="Q19" s="119"/>
      <c r="R19" s="525">
        <v>68</v>
      </c>
      <c r="S19" s="525">
        <v>184</v>
      </c>
      <c r="T19" s="525">
        <v>21</v>
      </c>
      <c r="U19" s="525">
        <v>52</v>
      </c>
      <c r="V19" s="525">
        <v>5</v>
      </c>
      <c r="W19" s="525">
        <v>21</v>
      </c>
      <c r="X19" s="525">
        <v>43</v>
      </c>
      <c r="Y19" s="533">
        <v>102</v>
      </c>
      <c r="Z19" s="535">
        <v>45</v>
      </c>
      <c r="AA19" s="536">
        <v>1716</v>
      </c>
      <c r="AB19" s="525">
        <v>393</v>
      </c>
      <c r="AC19" s="284"/>
      <c r="AD19" s="284"/>
      <c r="AE19" s="284"/>
      <c r="AF19" s="284"/>
    </row>
    <row r="20" spans="1:32" s="281" customFormat="1" ht="10.5" customHeight="1">
      <c r="A20" s="93"/>
      <c r="B20" s="248" t="s">
        <v>758</v>
      </c>
      <c r="C20" s="119"/>
      <c r="D20" s="532">
        <v>10759</v>
      </c>
      <c r="E20" s="533">
        <v>8841</v>
      </c>
      <c r="F20" s="525">
        <v>7798</v>
      </c>
      <c r="G20" s="525">
        <v>2440</v>
      </c>
      <c r="H20" s="525">
        <v>4311</v>
      </c>
      <c r="I20" s="525">
        <v>141</v>
      </c>
      <c r="J20" s="533">
        <v>906</v>
      </c>
      <c r="K20" s="534">
        <v>1043</v>
      </c>
      <c r="L20" s="525">
        <v>42</v>
      </c>
      <c r="M20" s="525">
        <v>156</v>
      </c>
      <c r="N20" s="938"/>
      <c r="O20" s="93"/>
      <c r="P20" s="248" t="s">
        <v>758</v>
      </c>
      <c r="Q20" s="119"/>
      <c r="R20" s="525">
        <v>102</v>
      </c>
      <c r="S20" s="525">
        <v>375</v>
      </c>
      <c r="T20" s="525">
        <v>25</v>
      </c>
      <c r="U20" s="525">
        <v>83</v>
      </c>
      <c r="V20" s="525">
        <v>19</v>
      </c>
      <c r="W20" s="525">
        <v>30</v>
      </c>
      <c r="X20" s="525">
        <v>68</v>
      </c>
      <c r="Y20" s="533">
        <v>143</v>
      </c>
      <c r="Z20" s="535">
        <v>34</v>
      </c>
      <c r="AA20" s="536">
        <v>1884</v>
      </c>
      <c r="AB20" s="525">
        <v>703</v>
      </c>
      <c r="AC20" s="284"/>
      <c r="AD20" s="284"/>
      <c r="AE20" s="284"/>
      <c r="AF20" s="284"/>
    </row>
    <row r="21" spans="1:32" s="281" customFormat="1" ht="10.5" customHeight="1">
      <c r="A21" s="93"/>
      <c r="B21" s="248" t="s">
        <v>759</v>
      </c>
      <c r="C21" s="119"/>
      <c r="D21" s="532">
        <v>15820</v>
      </c>
      <c r="E21" s="533">
        <v>13655</v>
      </c>
      <c r="F21" s="525">
        <v>11922</v>
      </c>
      <c r="G21" s="525">
        <v>3906</v>
      </c>
      <c r="H21" s="525">
        <v>6713</v>
      </c>
      <c r="I21" s="525">
        <v>202</v>
      </c>
      <c r="J21" s="533">
        <v>1101</v>
      </c>
      <c r="K21" s="534">
        <v>1733</v>
      </c>
      <c r="L21" s="525">
        <v>55</v>
      </c>
      <c r="M21" s="525">
        <v>290</v>
      </c>
      <c r="N21" s="938"/>
      <c r="O21" s="93"/>
      <c r="P21" s="248" t="s">
        <v>759</v>
      </c>
      <c r="Q21" s="119"/>
      <c r="R21" s="525">
        <v>277</v>
      </c>
      <c r="S21" s="525">
        <v>588</v>
      </c>
      <c r="T21" s="525">
        <v>38</v>
      </c>
      <c r="U21" s="525">
        <v>124</v>
      </c>
      <c r="V21" s="525">
        <v>19</v>
      </c>
      <c r="W21" s="525">
        <v>57</v>
      </c>
      <c r="X21" s="525">
        <v>69</v>
      </c>
      <c r="Y21" s="533">
        <v>216</v>
      </c>
      <c r="Z21" s="535">
        <v>28</v>
      </c>
      <c r="AA21" s="536">
        <v>2137</v>
      </c>
      <c r="AB21" s="525">
        <v>1202</v>
      </c>
      <c r="AC21" s="284"/>
      <c r="AD21" s="284"/>
      <c r="AE21" s="284"/>
      <c r="AF21" s="284"/>
    </row>
    <row r="22" spans="1:32" s="281" customFormat="1" ht="10.5" customHeight="1">
      <c r="A22" s="93"/>
      <c r="B22" s="248" t="s">
        <v>760</v>
      </c>
      <c r="C22" s="119"/>
      <c r="D22" s="532">
        <v>23514</v>
      </c>
      <c r="E22" s="533">
        <v>20925</v>
      </c>
      <c r="F22" s="525">
        <v>17156</v>
      </c>
      <c r="G22" s="525">
        <v>5562</v>
      </c>
      <c r="H22" s="525">
        <v>9779</v>
      </c>
      <c r="I22" s="525">
        <v>281</v>
      </c>
      <c r="J22" s="533">
        <v>1534</v>
      </c>
      <c r="K22" s="534">
        <v>3769</v>
      </c>
      <c r="L22" s="525">
        <v>158</v>
      </c>
      <c r="M22" s="525">
        <v>642</v>
      </c>
      <c r="N22" s="938"/>
      <c r="O22" s="93"/>
      <c r="P22" s="248" t="s">
        <v>760</v>
      </c>
      <c r="Q22" s="119"/>
      <c r="R22" s="525">
        <v>650</v>
      </c>
      <c r="S22" s="525">
        <v>1381</v>
      </c>
      <c r="T22" s="525">
        <v>54</v>
      </c>
      <c r="U22" s="525">
        <v>238</v>
      </c>
      <c r="V22" s="525">
        <v>46</v>
      </c>
      <c r="W22" s="525">
        <v>200</v>
      </c>
      <c r="X22" s="525">
        <v>68</v>
      </c>
      <c r="Y22" s="533">
        <v>332</v>
      </c>
      <c r="Z22" s="535">
        <v>22</v>
      </c>
      <c r="AA22" s="536">
        <v>2567</v>
      </c>
      <c r="AB22" s="525">
        <v>2733</v>
      </c>
      <c r="AC22" s="284"/>
      <c r="AD22" s="284"/>
      <c r="AE22" s="284"/>
      <c r="AF22" s="284"/>
    </row>
    <row r="23" spans="1:32" s="281" customFormat="1" ht="10.5" customHeight="1">
      <c r="A23" s="93"/>
      <c r="B23" s="248" t="s">
        <v>761</v>
      </c>
      <c r="C23" s="119"/>
      <c r="D23" s="532">
        <v>22168</v>
      </c>
      <c r="E23" s="533">
        <v>19935</v>
      </c>
      <c r="F23" s="525">
        <v>14100</v>
      </c>
      <c r="G23" s="525">
        <v>4976</v>
      </c>
      <c r="H23" s="525">
        <v>7622</v>
      </c>
      <c r="I23" s="525">
        <v>243</v>
      </c>
      <c r="J23" s="533">
        <v>1259</v>
      </c>
      <c r="K23" s="534">
        <v>5835</v>
      </c>
      <c r="L23" s="525">
        <v>280</v>
      </c>
      <c r="M23" s="525">
        <v>770</v>
      </c>
      <c r="N23" s="938"/>
      <c r="O23" s="93"/>
      <c r="P23" s="248" t="s">
        <v>761</v>
      </c>
      <c r="Q23" s="119"/>
      <c r="R23" s="525">
        <v>1458</v>
      </c>
      <c r="S23" s="525">
        <v>2044</v>
      </c>
      <c r="T23" s="525">
        <v>67</v>
      </c>
      <c r="U23" s="525">
        <v>333</v>
      </c>
      <c r="V23" s="525">
        <v>101</v>
      </c>
      <c r="W23" s="525">
        <v>349</v>
      </c>
      <c r="X23" s="525">
        <v>54</v>
      </c>
      <c r="Y23" s="533">
        <v>379</v>
      </c>
      <c r="Z23" s="535">
        <v>23</v>
      </c>
      <c r="AA23" s="536">
        <v>2210</v>
      </c>
      <c r="AB23" s="525">
        <v>4511</v>
      </c>
      <c r="AC23" s="284"/>
      <c r="AD23" s="284"/>
      <c r="AE23" s="284"/>
      <c r="AF23" s="284"/>
    </row>
    <row r="24" spans="1:32" s="281" customFormat="1" ht="10.5" customHeight="1">
      <c r="A24" s="93"/>
      <c r="B24" s="248" t="s">
        <v>762</v>
      </c>
      <c r="C24" s="119"/>
      <c r="D24" s="532">
        <v>7359</v>
      </c>
      <c r="E24" s="533">
        <v>6746</v>
      </c>
      <c r="F24" s="525">
        <v>4035</v>
      </c>
      <c r="G24" s="525">
        <v>1575</v>
      </c>
      <c r="H24" s="525">
        <v>2036</v>
      </c>
      <c r="I24" s="525">
        <v>74</v>
      </c>
      <c r="J24" s="533">
        <v>350</v>
      </c>
      <c r="K24" s="534">
        <v>2711</v>
      </c>
      <c r="L24" s="525">
        <v>127</v>
      </c>
      <c r="M24" s="525">
        <v>358</v>
      </c>
      <c r="N24" s="938"/>
      <c r="O24" s="93"/>
      <c r="P24" s="248" t="s">
        <v>762</v>
      </c>
      <c r="Q24" s="119"/>
      <c r="R24" s="525">
        <v>702</v>
      </c>
      <c r="S24" s="525">
        <v>957</v>
      </c>
      <c r="T24" s="525">
        <v>29</v>
      </c>
      <c r="U24" s="525">
        <v>130</v>
      </c>
      <c r="V24" s="525">
        <v>55</v>
      </c>
      <c r="W24" s="525">
        <v>190</v>
      </c>
      <c r="X24" s="525">
        <v>10</v>
      </c>
      <c r="Y24" s="533">
        <v>153</v>
      </c>
      <c r="Z24" s="535">
        <v>4</v>
      </c>
      <c r="AA24" s="536">
        <v>609</v>
      </c>
      <c r="AB24" s="525">
        <v>2128</v>
      </c>
      <c r="AC24" s="284"/>
      <c r="AD24" s="284"/>
      <c r="AE24" s="284"/>
      <c r="AF24" s="284"/>
    </row>
    <row r="25" spans="1:32" s="281" customFormat="1" ht="10.5" customHeight="1">
      <c r="A25" s="173"/>
      <c r="B25" s="175" t="s">
        <v>763</v>
      </c>
      <c r="C25" s="119" t="s">
        <v>373</v>
      </c>
      <c r="D25" s="532">
        <v>6395</v>
      </c>
      <c r="E25" s="533">
        <v>5844</v>
      </c>
      <c r="F25" s="525">
        <v>2990</v>
      </c>
      <c r="G25" s="525">
        <v>1238</v>
      </c>
      <c r="H25" s="525">
        <v>1414</v>
      </c>
      <c r="I25" s="525">
        <v>46</v>
      </c>
      <c r="J25" s="533">
        <v>292</v>
      </c>
      <c r="K25" s="534">
        <v>2854</v>
      </c>
      <c r="L25" s="525">
        <v>138</v>
      </c>
      <c r="M25" s="525">
        <v>315</v>
      </c>
      <c r="N25" s="938"/>
      <c r="O25" s="173"/>
      <c r="P25" s="175" t="s">
        <v>763</v>
      </c>
      <c r="Q25" s="119" t="s">
        <v>373</v>
      </c>
      <c r="R25" s="525">
        <v>857</v>
      </c>
      <c r="S25" s="525">
        <v>895</v>
      </c>
      <c r="T25" s="525">
        <v>27</v>
      </c>
      <c r="U25" s="525">
        <v>113</v>
      </c>
      <c r="V25" s="525">
        <v>81</v>
      </c>
      <c r="W25" s="525">
        <v>293</v>
      </c>
      <c r="X25" s="525">
        <v>7</v>
      </c>
      <c r="Y25" s="533">
        <v>128</v>
      </c>
      <c r="Z25" s="535">
        <v>3</v>
      </c>
      <c r="AA25" s="536">
        <v>548</v>
      </c>
      <c r="AB25" s="525">
        <v>2312</v>
      </c>
      <c r="AC25" s="284"/>
      <c r="AD25" s="284"/>
      <c r="AE25" s="284"/>
      <c r="AF25" s="284"/>
    </row>
    <row r="26" spans="1:32" s="281" customFormat="1" ht="10.5" customHeight="1">
      <c r="A26" s="176"/>
      <c r="B26" s="176"/>
      <c r="C26" s="124"/>
      <c r="D26" s="537"/>
      <c r="E26" s="538"/>
      <c r="F26" s="539"/>
      <c r="G26" s="540"/>
      <c r="H26" s="540"/>
      <c r="I26" s="540"/>
      <c r="J26" s="541"/>
      <c r="K26" s="542"/>
      <c r="L26" s="540"/>
      <c r="M26" s="540"/>
      <c r="N26" s="938"/>
      <c r="O26" s="176"/>
      <c r="P26" s="176"/>
      <c r="Q26" s="124"/>
      <c r="R26" s="540"/>
      <c r="S26" s="540"/>
      <c r="T26" s="540"/>
      <c r="U26" s="540"/>
      <c r="V26" s="540"/>
      <c r="W26" s="540"/>
      <c r="X26" s="540"/>
      <c r="Y26" s="541"/>
      <c r="Z26" s="543"/>
      <c r="AA26" s="544"/>
      <c r="AB26" s="540"/>
      <c r="AC26" s="284"/>
      <c r="AD26" s="284"/>
      <c r="AE26" s="284"/>
      <c r="AF26" s="284"/>
    </row>
    <row r="27" spans="1:32" s="281" customFormat="1" ht="10.5" customHeight="1">
      <c r="A27" s="173"/>
      <c r="B27" s="173"/>
      <c r="C27" s="119"/>
      <c r="D27" s="532"/>
      <c r="E27" s="533"/>
      <c r="F27" s="525"/>
      <c r="G27" s="525"/>
      <c r="H27" s="525"/>
      <c r="I27" s="525"/>
      <c r="J27" s="533"/>
      <c r="K27" s="534"/>
      <c r="L27" s="525"/>
      <c r="M27" s="525"/>
      <c r="N27" s="938"/>
      <c r="O27" s="173"/>
      <c r="P27" s="173"/>
      <c r="Q27" s="119"/>
      <c r="R27" s="525"/>
      <c r="S27" s="525"/>
      <c r="T27" s="525"/>
      <c r="U27" s="525"/>
      <c r="V27" s="525"/>
      <c r="W27" s="525"/>
      <c r="X27" s="525"/>
      <c r="Y27" s="533"/>
      <c r="Z27" s="535"/>
      <c r="AA27" s="536"/>
      <c r="AB27" s="525"/>
      <c r="AC27" s="284"/>
      <c r="AD27" s="284"/>
      <c r="AE27" s="284"/>
      <c r="AF27" s="284"/>
    </row>
    <row r="28" spans="1:32" s="275" customFormat="1" ht="10.5" customHeight="1">
      <c r="A28" s="114" t="s">
        <v>385</v>
      </c>
      <c r="B28" s="513"/>
      <c r="C28" s="109"/>
      <c r="D28" s="526">
        <v>433611</v>
      </c>
      <c r="E28" s="527">
        <v>371869</v>
      </c>
      <c r="F28" s="528">
        <v>276872</v>
      </c>
      <c r="G28" s="528">
        <v>63640</v>
      </c>
      <c r="H28" s="528">
        <v>182283</v>
      </c>
      <c r="I28" s="528">
        <v>4028</v>
      </c>
      <c r="J28" s="527">
        <v>26921</v>
      </c>
      <c r="K28" s="529">
        <v>94997</v>
      </c>
      <c r="L28" s="528">
        <v>3452</v>
      </c>
      <c r="M28" s="528">
        <v>8582</v>
      </c>
      <c r="N28" s="938"/>
      <c r="O28" s="114" t="s">
        <v>385</v>
      </c>
      <c r="P28" s="513"/>
      <c r="Q28" s="109"/>
      <c r="R28" s="528">
        <v>25295</v>
      </c>
      <c r="S28" s="528">
        <v>32493</v>
      </c>
      <c r="T28" s="528">
        <v>994</v>
      </c>
      <c r="U28" s="528">
        <v>5712</v>
      </c>
      <c r="V28" s="528">
        <v>1812</v>
      </c>
      <c r="W28" s="528">
        <v>8084</v>
      </c>
      <c r="X28" s="528">
        <v>2021</v>
      </c>
      <c r="Y28" s="527">
        <v>6552</v>
      </c>
      <c r="Z28" s="530">
        <v>1729</v>
      </c>
      <c r="AA28" s="531">
        <v>60013</v>
      </c>
      <c r="AB28" s="528">
        <v>77399</v>
      </c>
      <c r="AC28" s="266"/>
      <c r="AD28" s="266"/>
      <c r="AE28" s="266"/>
      <c r="AF28" s="266"/>
    </row>
    <row r="29" spans="1:32" s="281" customFormat="1" ht="10.5" customHeight="1">
      <c r="A29" s="93"/>
      <c r="B29" s="248" t="s">
        <v>750</v>
      </c>
      <c r="C29" s="119" t="s">
        <v>359</v>
      </c>
      <c r="D29" s="532">
        <v>6827</v>
      </c>
      <c r="E29" s="533">
        <v>416</v>
      </c>
      <c r="F29" s="525">
        <v>379</v>
      </c>
      <c r="G29" s="525">
        <v>130</v>
      </c>
      <c r="H29" s="525">
        <v>120</v>
      </c>
      <c r="I29" s="525">
        <v>18</v>
      </c>
      <c r="J29" s="533">
        <v>111</v>
      </c>
      <c r="K29" s="534">
        <v>37</v>
      </c>
      <c r="L29" s="525">
        <v>0</v>
      </c>
      <c r="M29" s="525">
        <v>3</v>
      </c>
      <c r="N29" s="938"/>
      <c r="O29" s="93"/>
      <c r="P29" s="248" t="s">
        <v>750</v>
      </c>
      <c r="Q29" s="119" t="s">
        <v>359</v>
      </c>
      <c r="R29" s="525">
        <v>0</v>
      </c>
      <c r="S29" s="525">
        <v>4</v>
      </c>
      <c r="T29" s="525">
        <v>0</v>
      </c>
      <c r="U29" s="525">
        <v>0</v>
      </c>
      <c r="V29" s="525">
        <v>0</v>
      </c>
      <c r="W29" s="525">
        <v>0</v>
      </c>
      <c r="X29" s="525">
        <v>22</v>
      </c>
      <c r="Y29" s="533">
        <v>8</v>
      </c>
      <c r="Z29" s="535">
        <v>56</v>
      </c>
      <c r="AA29" s="536">
        <v>6355</v>
      </c>
      <c r="AB29" s="525">
        <v>4</v>
      </c>
      <c r="AC29" s="284"/>
      <c r="AD29" s="284"/>
      <c r="AE29" s="284"/>
      <c r="AF29" s="284"/>
    </row>
    <row r="30" spans="1:32" s="281" customFormat="1" ht="10.5" customHeight="1">
      <c r="A30" s="93"/>
      <c r="B30" s="248" t="s">
        <v>751</v>
      </c>
      <c r="C30" s="119"/>
      <c r="D30" s="532">
        <v>17231</v>
      </c>
      <c r="E30" s="533">
        <v>2577</v>
      </c>
      <c r="F30" s="525">
        <v>2333</v>
      </c>
      <c r="G30" s="525">
        <v>704</v>
      </c>
      <c r="H30" s="525">
        <v>1044</v>
      </c>
      <c r="I30" s="525">
        <v>70</v>
      </c>
      <c r="J30" s="533">
        <v>515</v>
      </c>
      <c r="K30" s="534">
        <v>244</v>
      </c>
      <c r="L30" s="525">
        <v>0</v>
      </c>
      <c r="M30" s="525">
        <v>18</v>
      </c>
      <c r="N30" s="938"/>
      <c r="O30" s="93"/>
      <c r="P30" s="248" t="s">
        <v>751</v>
      </c>
      <c r="Q30" s="119"/>
      <c r="R30" s="525">
        <v>0</v>
      </c>
      <c r="S30" s="525">
        <v>47</v>
      </c>
      <c r="T30" s="525">
        <v>12</v>
      </c>
      <c r="U30" s="525">
        <v>23</v>
      </c>
      <c r="V30" s="525">
        <v>0</v>
      </c>
      <c r="W30" s="525">
        <v>0</v>
      </c>
      <c r="X30" s="525">
        <v>86</v>
      </c>
      <c r="Y30" s="533">
        <v>58</v>
      </c>
      <c r="Z30" s="535">
        <v>197</v>
      </c>
      <c r="AA30" s="536">
        <v>14457</v>
      </c>
      <c r="AB30" s="525">
        <v>81</v>
      </c>
      <c r="AC30" s="284"/>
      <c r="AD30" s="284"/>
      <c r="AE30" s="284"/>
      <c r="AF30" s="284"/>
    </row>
    <row r="31" spans="1:32" s="281" customFormat="1" ht="10.5" customHeight="1">
      <c r="A31" s="93"/>
      <c r="B31" s="248" t="s">
        <v>752</v>
      </c>
      <c r="C31" s="119"/>
      <c r="D31" s="532">
        <v>20223</v>
      </c>
      <c r="E31" s="533">
        <v>8844</v>
      </c>
      <c r="F31" s="525">
        <v>8162</v>
      </c>
      <c r="G31" s="525">
        <v>2196</v>
      </c>
      <c r="H31" s="525">
        <v>4320</v>
      </c>
      <c r="I31" s="525">
        <v>141</v>
      </c>
      <c r="J31" s="533">
        <v>1505</v>
      </c>
      <c r="K31" s="534">
        <v>682</v>
      </c>
      <c r="L31" s="525">
        <v>24</v>
      </c>
      <c r="M31" s="525">
        <v>72</v>
      </c>
      <c r="N31" s="938"/>
      <c r="O31" s="93"/>
      <c r="P31" s="248" t="s">
        <v>752</v>
      </c>
      <c r="Q31" s="119"/>
      <c r="R31" s="525">
        <v>48</v>
      </c>
      <c r="S31" s="525">
        <v>113</v>
      </c>
      <c r="T31" s="525">
        <v>19</v>
      </c>
      <c r="U31" s="525">
        <v>42</v>
      </c>
      <c r="V31" s="525">
        <v>5</v>
      </c>
      <c r="W31" s="525">
        <v>12</v>
      </c>
      <c r="X31" s="525">
        <v>233</v>
      </c>
      <c r="Y31" s="533">
        <v>114</v>
      </c>
      <c r="Z31" s="535">
        <v>306</v>
      </c>
      <c r="AA31" s="536">
        <v>11073</v>
      </c>
      <c r="AB31" s="525">
        <v>279</v>
      </c>
      <c r="AC31" s="284"/>
      <c r="AD31" s="284"/>
      <c r="AE31" s="284"/>
      <c r="AF31" s="284"/>
    </row>
    <row r="32" spans="1:32" s="281" customFormat="1" ht="10.5" customHeight="1">
      <c r="A32" s="93"/>
      <c r="B32" s="248" t="s">
        <v>753</v>
      </c>
      <c r="C32" s="119"/>
      <c r="D32" s="532">
        <v>24500</v>
      </c>
      <c r="E32" s="533">
        <v>17433</v>
      </c>
      <c r="F32" s="525">
        <v>16238</v>
      </c>
      <c r="G32" s="525">
        <v>4023</v>
      </c>
      <c r="H32" s="525">
        <v>9458</v>
      </c>
      <c r="I32" s="525">
        <v>280</v>
      </c>
      <c r="J32" s="533">
        <v>2477</v>
      </c>
      <c r="K32" s="534">
        <v>1195</v>
      </c>
      <c r="L32" s="525">
        <v>36</v>
      </c>
      <c r="M32" s="525">
        <v>63</v>
      </c>
      <c r="N32" s="938"/>
      <c r="O32" s="93"/>
      <c r="P32" s="248" t="s">
        <v>753</v>
      </c>
      <c r="Q32" s="119"/>
      <c r="R32" s="525">
        <v>85</v>
      </c>
      <c r="S32" s="525">
        <v>236</v>
      </c>
      <c r="T32" s="525">
        <v>29</v>
      </c>
      <c r="U32" s="525">
        <v>92</v>
      </c>
      <c r="V32" s="525">
        <v>13</v>
      </c>
      <c r="W32" s="525">
        <v>44</v>
      </c>
      <c r="X32" s="525">
        <v>319</v>
      </c>
      <c r="Y32" s="533">
        <v>278</v>
      </c>
      <c r="Z32" s="535">
        <v>346</v>
      </c>
      <c r="AA32" s="536">
        <v>6721</v>
      </c>
      <c r="AB32" s="525">
        <v>648</v>
      </c>
      <c r="AC32" s="284"/>
      <c r="AD32" s="284"/>
      <c r="AE32" s="284"/>
      <c r="AF32" s="284"/>
    </row>
    <row r="33" spans="1:32" s="281" customFormat="1" ht="10.5" customHeight="1">
      <c r="A33" s="93"/>
      <c r="B33" s="248" t="s">
        <v>754</v>
      </c>
      <c r="C33" s="119"/>
      <c r="D33" s="532">
        <v>26962</v>
      </c>
      <c r="E33" s="533">
        <v>22356</v>
      </c>
      <c r="F33" s="525">
        <v>20742</v>
      </c>
      <c r="G33" s="525">
        <v>4814</v>
      </c>
      <c r="H33" s="525">
        <v>12815</v>
      </c>
      <c r="I33" s="525">
        <v>305</v>
      </c>
      <c r="J33" s="533">
        <v>2808</v>
      </c>
      <c r="K33" s="534">
        <v>1614</v>
      </c>
      <c r="L33" s="525">
        <v>20</v>
      </c>
      <c r="M33" s="525">
        <v>165</v>
      </c>
      <c r="N33" s="938"/>
      <c r="O33" s="93"/>
      <c r="P33" s="248" t="s">
        <v>754</v>
      </c>
      <c r="Q33" s="119"/>
      <c r="R33" s="525">
        <v>104</v>
      </c>
      <c r="S33" s="525">
        <v>336</v>
      </c>
      <c r="T33" s="525">
        <v>18</v>
      </c>
      <c r="U33" s="525">
        <v>149</v>
      </c>
      <c r="V33" s="525">
        <v>26</v>
      </c>
      <c r="W33" s="525">
        <v>77</v>
      </c>
      <c r="X33" s="525">
        <v>379</v>
      </c>
      <c r="Y33" s="533">
        <v>340</v>
      </c>
      <c r="Z33" s="535">
        <v>246</v>
      </c>
      <c r="AA33" s="536">
        <v>4360</v>
      </c>
      <c r="AB33" s="525">
        <v>946</v>
      </c>
      <c r="AC33" s="284"/>
      <c r="AD33" s="284"/>
      <c r="AE33" s="284"/>
      <c r="AF33" s="284"/>
    </row>
    <row r="34" spans="1:32" s="281" customFormat="1" ht="10.5" customHeight="1">
      <c r="A34" s="93"/>
      <c r="B34" s="248" t="s">
        <v>755</v>
      </c>
      <c r="C34" s="119"/>
      <c r="D34" s="532">
        <v>26829</v>
      </c>
      <c r="E34" s="533">
        <v>23416</v>
      </c>
      <c r="F34" s="525">
        <v>21204</v>
      </c>
      <c r="G34" s="525">
        <v>4592</v>
      </c>
      <c r="H34" s="525">
        <v>13507</v>
      </c>
      <c r="I34" s="525">
        <v>309</v>
      </c>
      <c r="J34" s="533">
        <v>2796</v>
      </c>
      <c r="K34" s="534">
        <v>2212</v>
      </c>
      <c r="L34" s="525">
        <v>56</v>
      </c>
      <c r="M34" s="525">
        <v>195</v>
      </c>
      <c r="N34" s="938"/>
      <c r="O34" s="93"/>
      <c r="P34" s="248" t="s">
        <v>755</v>
      </c>
      <c r="Q34" s="119"/>
      <c r="R34" s="525">
        <v>269</v>
      </c>
      <c r="S34" s="525">
        <v>704</v>
      </c>
      <c r="T34" s="525">
        <v>36</v>
      </c>
      <c r="U34" s="525">
        <v>159</v>
      </c>
      <c r="V34" s="525">
        <v>21</v>
      </c>
      <c r="W34" s="525">
        <v>136</v>
      </c>
      <c r="X34" s="525">
        <v>192</v>
      </c>
      <c r="Y34" s="533">
        <v>444</v>
      </c>
      <c r="Z34" s="535">
        <v>178</v>
      </c>
      <c r="AA34" s="536">
        <v>3235</v>
      </c>
      <c r="AB34" s="525">
        <v>1569</v>
      </c>
      <c r="AC34" s="284"/>
      <c r="AD34" s="284"/>
      <c r="AE34" s="284"/>
      <c r="AF34" s="284"/>
    </row>
    <row r="35" spans="1:32" s="281" customFormat="1" ht="10.5" customHeight="1">
      <c r="A35" s="93"/>
      <c r="B35" s="248" t="s">
        <v>756</v>
      </c>
      <c r="C35" s="119"/>
      <c r="D35" s="532">
        <v>22607</v>
      </c>
      <c r="E35" s="533">
        <v>20391</v>
      </c>
      <c r="F35" s="525">
        <v>18300</v>
      </c>
      <c r="G35" s="525">
        <v>3953</v>
      </c>
      <c r="H35" s="525">
        <v>11964</v>
      </c>
      <c r="I35" s="525">
        <v>302</v>
      </c>
      <c r="J35" s="533">
        <v>2081</v>
      </c>
      <c r="K35" s="534">
        <v>2091</v>
      </c>
      <c r="L35" s="525">
        <v>64</v>
      </c>
      <c r="M35" s="525">
        <v>198</v>
      </c>
      <c r="N35" s="938"/>
      <c r="O35" s="93"/>
      <c r="P35" s="248" t="s">
        <v>756</v>
      </c>
      <c r="Q35" s="119"/>
      <c r="R35" s="525">
        <v>324</v>
      </c>
      <c r="S35" s="525">
        <v>625</v>
      </c>
      <c r="T35" s="525">
        <v>31</v>
      </c>
      <c r="U35" s="525">
        <v>241</v>
      </c>
      <c r="V35" s="525">
        <v>35</v>
      </c>
      <c r="W35" s="525">
        <v>117</v>
      </c>
      <c r="X35" s="525">
        <v>119</v>
      </c>
      <c r="Y35" s="533">
        <v>337</v>
      </c>
      <c r="Z35" s="535">
        <v>75</v>
      </c>
      <c r="AA35" s="536">
        <v>2141</v>
      </c>
      <c r="AB35" s="525">
        <v>1573</v>
      </c>
      <c r="AC35" s="284"/>
      <c r="AD35" s="284"/>
      <c r="AE35" s="284"/>
      <c r="AF35" s="284"/>
    </row>
    <row r="36" spans="1:32" s="281" customFormat="1" ht="10.5" customHeight="1">
      <c r="A36" s="93"/>
      <c r="B36" s="248" t="s">
        <v>757</v>
      </c>
      <c r="C36" s="119"/>
      <c r="D36" s="532">
        <v>21599</v>
      </c>
      <c r="E36" s="533">
        <v>19793</v>
      </c>
      <c r="F36" s="525">
        <v>17329</v>
      </c>
      <c r="G36" s="525">
        <v>3818</v>
      </c>
      <c r="H36" s="525">
        <v>11583</v>
      </c>
      <c r="I36" s="525">
        <v>288</v>
      </c>
      <c r="J36" s="533">
        <v>1640</v>
      </c>
      <c r="K36" s="534">
        <v>2464</v>
      </c>
      <c r="L36" s="525">
        <v>52</v>
      </c>
      <c r="M36" s="525">
        <v>270</v>
      </c>
      <c r="N36" s="938"/>
      <c r="O36" s="93"/>
      <c r="P36" s="248" t="s">
        <v>757</v>
      </c>
      <c r="Q36" s="119"/>
      <c r="R36" s="525">
        <v>407</v>
      </c>
      <c r="S36" s="525">
        <v>845</v>
      </c>
      <c r="T36" s="525">
        <v>64</v>
      </c>
      <c r="U36" s="525">
        <v>242</v>
      </c>
      <c r="V36" s="525">
        <v>23</v>
      </c>
      <c r="W36" s="525">
        <v>142</v>
      </c>
      <c r="X36" s="525">
        <v>91</v>
      </c>
      <c r="Y36" s="533">
        <v>328</v>
      </c>
      <c r="Z36" s="535">
        <v>90</v>
      </c>
      <c r="AA36" s="536">
        <v>1716</v>
      </c>
      <c r="AB36" s="525">
        <v>1868</v>
      </c>
      <c r="AC36" s="284"/>
      <c r="AD36" s="284"/>
      <c r="AE36" s="284"/>
      <c r="AF36" s="284"/>
    </row>
    <row r="37" spans="1:32" s="281" customFormat="1" ht="10.5" customHeight="1">
      <c r="A37" s="93"/>
      <c r="B37" s="248" t="s">
        <v>758</v>
      </c>
      <c r="C37" s="119"/>
      <c r="D37" s="532">
        <v>29632</v>
      </c>
      <c r="E37" s="533">
        <v>27676</v>
      </c>
      <c r="F37" s="525">
        <v>23335</v>
      </c>
      <c r="G37" s="525">
        <v>4882</v>
      </c>
      <c r="H37" s="525">
        <v>15933</v>
      </c>
      <c r="I37" s="525">
        <v>338</v>
      </c>
      <c r="J37" s="533">
        <v>2182</v>
      </c>
      <c r="K37" s="534">
        <v>4341</v>
      </c>
      <c r="L37" s="525">
        <v>168</v>
      </c>
      <c r="M37" s="525">
        <v>468</v>
      </c>
      <c r="N37" s="938"/>
      <c r="O37" s="93"/>
      <c r="P37" s="248" t="s">
        <v>758</v>
      </c>
      <c r="Q37" s="119"/>
      <c r="R37" s="525">
        <v>596</v>
      </c>
      <c r="S37" s="525">
        <v>1761</v>
      </c>
      <c r="T37" s="525">
        <v>83</v>
      </c>
      <c r="U37" s="525">
        <v>376</v>
      </c>
      <c r="V37" s="525">
        <v>89</v>
      </c>
      <c r="W37" s="525">
        <v>194</v>
      </c>
      <c r="X37" s="525">
        <v>143</v>
      </c>
      <c r="Y37" s="533">
        <v>463</v>
      </c>
      <c r="Z37" s="535">
        <v>72</v>
      </c>
      <c r="AA37" s="536">
        <v>1884</v>
      </c>
      <c r="AB37" s="525">
        <v>3318</v>
      </c>
      <c r="AC37" s="284"/>
      <c r="AD37" s="284"/>
      <c r="AE37" s="284"/>
      <c r="AF37" s="284"/>
    </row>
    <row r="38" spans="1:32" s="281" customFormat="1" ht="10.5" customHeight="1">
      <c r="A38" s="93"/>
      <c r="B38" s="248" t="s">
        <v>759</v>
      </c>
      <c r="C38" s="119"/>
      <c r="D38" s="532">
        <v>45356</v>
      </c>
      <c r="E38" s="533">
        <v>43163</v>
      </c>
      <c r="F38" s="525">
        <v>35680</v>
      </c>
      <c r="G38" s="525">
        <v>7815</v>
      </c>
      <c r="H38" s="525">
        <v>24753</v>
      </c>
      <c r="I38" s="525">
        <v>479</v>
      </c>
      <c r="J38" s="533">
        <v>2633</v>
      </c>
      <c r="K38" s="534">
        <v>7483</v>
      </c>
      <c r="L38" s="525">
        <v>220</v>
      </c>
      <c r="M38" s="525">
        <v>870</v>
      </c>
      <c r="N38" s="938"/>
      <c r="O38" s="93"/>
      <c r="P38" s="248" t="s">
        <v>759</v>
      </c>
      <c r="Q38" s="119"/>
      <c r="R38" s="525">
        <v>1636</v>
      </c>
      <c r="S38" s="525">
        <v>2764</v>
      </c>
      <c r="T38" s="525">
        <v>121</v>
      </c>
      <c r="U38" s="525">
        <v>576</v>
      </c>
      <c r="V38" s="525">
        <v>90</v>
      </c>
      <c r="W38" s="525">
        <v>365</v>
      </c>
      <c r="X38" s="525">
        <v>144</v>
      </c>
      <c r="Y38" s="533">
        <v>697</v>
      </c>
      <c r="Z38" s="535">
        <v>56</v>
      </c>
      <c r="AA38" s="536">
        <v>2137</v>
      </c>
      <c r="AB38" s="525">
        <v>5888</v>
      </c>
      <c r="AC38" s="284"/>
      <c r="AD38" s="284"/>
      <c r="AE38" s="284"/>
      <c r="AF38" s="284"/>
    </row>
    <row r="39" spans="1:32" s="254" customFormat="1" ht="10.5" customHeight="1">
      <c r="A39" s="93"/>
      <c r="B39" s="248" t="s">
        <v>760</v>
      </c>
      <c r="C39" s="119"/>
      <c r="D39" s="532">
        <v>71298</v>
      </c>
      <c r="E39" s="533">
        <v>68684</v>
      </c>
      <c r="F39" s="525">
        <v>51724</v>
      </c>
      <c r="G39" s="525">
        <v>11128</v>
      </c>
      <c r="H39" s="525">
        <v>36239</v>
      </c>
      <c r="I39" s="525">
        <v>667</v>
      </c>
      <c r="J39" s="533">
        <v>3690</v>
      </c>
      <c r="K39" s="525">
        <v>16960</v>
      </c>
      <c r="L39" s="525">
        <v>632</v>
      </c>
      <c r="M39" s="525">
        <v>1928</v>
      </c>
      <c r="N39" s="938"/>
      <c r="O39" s="93"/>
      <c r="P39" s="248" t="s">
        <v>760</v>
      </c>
      <c r="Q39" s="119"/>
      <c r="R39" s="525">
        <v>3787</v>
      </c>
      <c r="S39" s="525">
        <v>6495</v>
      </c>
      <c r="T39" s="525">
        <v>176</v>
      </c>
      <c r="U39" s="525">
        <v>1100</v>
      </c>
      <c r="V39" s="525">
        <v>221</v>
      </c>
      <c r="W39" s="525">
        <v>1323</v>
      </c>
      <c r="X39" s="525">
        <v>140</v>
      </c>
      <c r="Y39" s="533">
        <v>1158</v>
      </c>
      <c r="Z39" s="535">
        <v>47</v>
      </c>
      <c r="AA39" s="536">
        <v>2567</v>
      </c>
      <c r="AB39" s="525">
        <v>13678</v>
      </c>
      <c r="AC39" s="262"/>
      <c r="AD39" s="262"/>
      <c r="AE39" s="262"/>
      <c r="AF39" s="262"/>
    </row>
    <row r="40" spans="1:32" s="281" customFormat="1" ht="10.5" customHeight="1">
      <c r="A40" s="93"/>
      <c r="B40" s="248" t="s">
        <v>761</v>
      </c>
      <c r="C40" s="119"/>
      <c r="D40" s="532">
        <v>71778</v>
      </c>
      <c r="E40" s="533">
        <v>69522</v>
      </c>
      <c r="F40" s="525">
        <v>41628</v>
      </c>
      <c r="G40" s="525">
        <v>9955</v>
      </c>
      <c r="H40" s="525">
        <v>28104</v>
      </c>
      <c r="I40" s="525">
        <v>563</v>
      </c>
      <c r="J40" s="533">
        <v>3006</v>
      </c>
      <c r="K40" s="525">
        <v>27894</v>
      </c>
      <c r="L40" s="525">
        <v>1120</v>
      </c>
      <c r="M40" s="525">
        <v>2312</v>
      </c>
      <c r="N40" s="938"/>
      <c r="O40" s="93"/>
      <c r="P40" s="248" t="s">
        <v>761</v>
      </c>
      <c r="Q40" s="119"/>
      <c r="R40" s="525">
        <v>8663</v>
      </c>
      <c r="S40" s="525">
        <v>9731</v>
      </c>
      <c r="T40" s="525">
        <v>218</v>
      </c>
      <c r="U40" s="525">
        <v>1579</v>
      </c>
      <c r="V40" s="525">
        <v>516</v>
      </c>
      <c r="W40" s="525">
        <v>2295</v>
      </c>
      <c r="X40" s="525">
        <v>117</v>
      </c>
      <c r="Y40" s="533">
        <v>1343</v>
      </c>
      <c r="Z40" s="535">
        <v>46</v>
      </c>
      <c r="AA40" s="536">
        <v>2210</v>
      </c>
      <c r="AB40" s="525">
        <v>23526</v>
      </c>
      <c r="AC40" s="284"/>
      <c r="AD40" s="284"/>
      <c r="AE40" s="284"/>
      <c r="AF40" s="284"/>
    </row>
    <row r="41" spans="1:32" s="281" customFormat="1" ht="10.5" customHeight="1">
      <c r="A41" s="93"/>
      <c r="B41" s="248" t="s">
        <v>762</v>
      </c>
      <c r="C41" s="119"/>
      <c r="D41" s="532">
        <v>25345</v>
      </c>
      <c r="E41" s="533">
        <v>24728</v>
      </c>
      <c r="F41" s="525">
        <v>11499</v>
      </c>
      <c r="G41" s="525">
        <v>3151</v>
      </c>
      <c r="H41" s="525">
        <v>7381</v>
      </c>
      <c r="I41" s="525">
        <v>167</v>
      </c>
      <c r="J41" s="533">
        <v>800</v>
      </c>
      <c r="K41" s="525">
        <v>13229</v>
      </c>
      <c r="L41" s="525">
        <v>508</v>
      </c>
      <c r="M41" s="525">
        <v>1075</v>
      </c>
      <c r="N41" s="938"/>
      <c r="O41" s="93"/>
      <c r="P41" s="248" t="s">
        <v>762</v>
      </c>
      <c r="Q41" s="119"/>
      <c r="R41" s="525">
        <v>4192</v>
      </c>
      <c r="S41" s="525">
        <v>4555</v>
      </c>
      <c r="T41" s="525">
        <v>99</v>
      </c>
      <c r="U41" s="525">
        <v>610</v>
      </c>
      <c r="V41" s="525">
        <v>323</v>
      </c>
      <c r="W41" s="525">
        <v>1309</v>
      </c>
      <c r="X41" s="525">
        <v>20</v>
      </c>
      <c r="Y41" s="533">
        <v>538</v>
      </c>
      <c r="Z41" s="535">
        <v>8</v>
      </c>
      <c r="AA41" s="536">
        <v>609</v>
      </c>
      <c r="AB41" s="525">
        <v>11296</v>
      </c>
      <c r="AC41" s="284"/>
      <c r="AD41" s="284"/>
      <c r="AE41" s="284"/>
      <c r="AF41" s="284"/>
    </row>
    <row r="42" spans="1:32" s="281" customFormat="1" ht="10.5" customHeight="1">
      <c r="A42" s="173"/>
      <c r="B42" s="175" t="s">
        <v>763</v>
      </c>
      <c r="C42" s="119" t="s">
        <v>373</v>
      </c>
      <c r="D42" s="532">
        <v>23424</v>
      </c>
      <c r="E42" s="533">
        <v>22870</v>
      </c>
      <c r="F42" s="525">
        <v>8319</v>
      </c>
      <c r="G42" s="525">
        <v>2479</v>
      </c>
      <c r="H42" s="525">
        <v>5062</v>
      </c>
      <c r="I42" s="525">
        <v>101</v>
      </c>
      <c r="J42" s="533">
        <v>677</v>
      </c>
      <c r="K42" s="525">
        <v>14551</v>
      </c>
      <c r="L42" s="525">
        <v>552</v>
      </c>
      <c r="M42" s="525">
        <v>945</v>
      </c>
      <c r="N42" s="938"/>
      <c r="O42" s="173"/>
      <c r="P42" s="175" t="s">
        <v>763</v>
      </c>
      <c r="Q42" s="119" t="s">
        <v>373</v>
      </c>
      <c r="R42" s="525">
        <v>5184</v>
      </c>
      <c r="S42" s="525">
        <v>4277</v>
      </c>
      <c r="T42" s="525">
        <v>88</v>
      </c>
      <c r="U42" s="525">
        <v>523</v>
      </c>
      <c r="V42" s="525">
        <v>450</v>
      </c>
      <c r="W42" s="525">
        <v>2070</v>
      </c>
      <c r="X42" s="525">
        <v>16</v>
      </c>
      <c r="Y42" s="533">
        <v>446</v>
      </c>
      <c r="Z42" s="535">
        <v>6</v>
      </c>
      <c r="AA42" s="536">
        <v>548</v>
      </c>
      <c r="AB42" s="525">
        <v>12725</v>
      </c>
      <c r="AC42" s="284"/>
      <c r="AD42" s="284"/>
      <c r="AE42" s="284"/>
      <c r="AF42" s="284"/>
    </row>
    <row r="43" spans="1:32" s="254" customFormat="1" ht="10.5" customHeight="1">
      <c r="A43" s="176"/>
      <c r="B43" s="176"/>
      <c r="C43" s="124"/>
      <c r="D43" s="545"/>
      <c r="E43" s="541"/>
      <c r="F43" s="540"/>
      <c r="G43" s="540"/>
      <c r="H43" s="540"/>
      <c r="I43" s="540"/>
      <c r="J43" s="541"/>
      <c r="K43" s="540"/>
      <c r="L43" s="540"/>
      <c r="M43" s="540"/>
      <c r="N43" s="938"/>
      <c r="O43" s="176"/>
      <c r="P43" s="176"/>
      <c r="Q43" s="124"/>
      <c r="R43" s="540"/>
      <c r="S43" s="540"/>
      <c r="T43" s="540"/>
      <c r="U43" s="540"/>
      <c r="V43" s="540"/>
      <c r="W43" s="540"/>
      <c r="X43" s="540"/>
      <c r="Y43" s="541"/>
      <c r="Z43" s="543"/>
      <c r="AA43" s="544"/>
      <c r="AB43" s="540"/>
      <c r="AC43" s="262"/>
      <c r="AD43" s="262"/>
      <c r="AE43" s="262"/>
      <c r="AF43" s="262"/>
    </row>
    <row r="44" ht="12">
      <c r="N44" s="938"/>
    </row>
  </sheetData>
  <sheetProtection/>
  <mergeCells count="28">
    <mergeCell ref="A4:C9"/>
    <mergeCell ref="D4:D9"/>
    <mergeCell ref="E4:M4"/>
    <mergeCell ref="J6:J9"/>
    <mergeCell ref="K6:K9"/>
    <mergeCell ref="L6:L9"/>
    <mergeCell ref="M6:M9"/>
    <mergeCell ref="H6:H9"/>
    <mergeCell ref="R6:R9"/>
    <mergeCell ref="W6:W9"/>
    <mergeCell ref="O4:Q9"/>
    <mergeCell ref="AB4:AB9"/>
    <mergeCell ref="E5:E9"/>
    <mergeCell ref="F5:J5"/>
    <mergeCell ref="K5:M5"/>
    <mergeCell ref="R5:Y5"/>
    <mergeCell ref="F6:F9"/>
    <mergeCell ref="G6:G9"/>
    <mergeCell ref="Z4:Z9"/>
    <mergeCell ref="AA4:AA9"/>
    <mergeCell ref="X6:X9"/>
    <mergeCell ref="Y6:Y9"/>
    <mergeCell ref="R4:Y4"/>
    <mergeCell ref="I6:I9"/>
    <mergeCell ref="S6:S9"/>
    <mergeCell ref="T6:T9"/>
    <mergeCell ref="U6:U9"/>
    <mergeCell ref="V6:V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3.75390625" style="58" customWidth="1"/>
    <col min="2" max="2" width="22.75390625" style="58" customWidth="1"/>
    <col min="3" max="3" width="1.75390625" style="58" customWidth="1"/>
    <col min="4" max="11" width="13.75390625" style="546" customWidth="1"/>
    <col min="12" max="16384" width="9.125" style="58" customWidth="1"/>
  </cols>
  <sheetData>
    <row r="1" ht="21" customHeight="1">
      <c r="B1" s="17" t="s">
        <v>809</v>
      </c>
    </row>
    <row r="3" ht="21" customHeight="1">
      <c r="A3" s="237" t="s">
        <v>234</v>
      </c>
    </row>
    <row r="4" spans="1:11" s="382" customFormat="1" ht="21" customHeight="1">
      <c r="A4" s="977" t="s">
        <v>386</v>
      </c>
      <c r="B4" s="977"/>
      <c r="C4" s="547"/>
      <c r="D4" s="1228" t="s">
        <v>37</v>
      </c>
      <c r="E4" s="1230" t="s">
        <v>387</v>
      </c>
      <c r="F4" s="1231"/>
      <c r="G4" s="1231"/>
      <c r="H4" s="1231"/>
      <c r="I4" s="1231"/>
      <c r="J4" s="1231"/>
      <c r="K4" s="1231"/>
    </row>
    <row r="5" spans="1:11" s="382" customFormat="1" ht="21" customHeight="1">
      <c r="A5" s="979"/>
      <c r="B5" s="979"/>
      <c r="C5" s="548"/>
      <c r="D5" s="1229"/>
      <c r="E5" s="549" t="s">
        <v>388</v>
      </c>
      <c r="F5" s="549" t="s">
        <v>389</v>
      </c>
      <c r="G5" s="549" t="s">
        <v>390</v>
      </c>
      <c r="H5" s="549" t="s">
        <v>391</v>
      </c>
      <c r="I5" s="549" t="s">
        <v>392</v>
      </c>
      <c r="J5" s="549" t="s">
        <v>393</v>
      </c>
      <c r="K5" s="550" t="s">
        <v>223</v>
      </c>
    </row>
    <row r="6" spans="1:11" s="382" customFormat="1" ht="21" customHeight="1">
      <c r="A6" s="142"/>
      <c r="B6" s="142"/>
      <c r="C6" s="551"/>
      <c r="D6" s="552"/>
      <c r="E6" s="553"/>
      <c r="F6" s="553"/>
      <c r="G6" s="553"/>
      <c r="H6" s="553"/>
      <c r="I6" s="553"/>
      <c r="J6" s="553"/>
      <c r="K6" s="553"/>
    </row>
    <row r="7" spans="1:4" ht="21" customHeight="1">
      <c r="A7" s="58" t="s">
        <v>394</v>
      </c>
      <c r="B7" s="382"/>
      <c r="C7" s="64"/>
      <c r="D7" s="554"/>
    </row>
    <row r="8" spans="2:11" ht="21" customHeight="1">
      <c r="B8" s="382" t="s">
        <v>229</v>
      </c>
      <c r="C8" s="64"/>
      <c r="D8" s="555">
        <f>SUM(E8:K8)</f>
        <v>48710</v>
      </c>
      <c r="E8" s="546">
        <v>9692</v>
      </c>
      <c r="F8" s="546">
        <v>16388</v>
      </c>
      <c r="G8" s="546">
        <v>7407</v>
      </c>
      <c r="H8" s="546">
        <v>5106</v>
      </c>
      <c r="I8" s="546">
        <v>4560</v>
      </c>
      <c r="J8" s="546">
        <v>3643</v>
      </c>
      <c r="K8" s="546">
        <v>1914</v>
      </c>
    </row>
    <row r="9" spans="2:11" ht="21" customHeight="1">
      <c r="B9" s="382" t="s">
        <v>230</v>
      </c>
      <c r="C9" s="64"/>
      <c r="D9" s="555">
        <f>SUM(E9:K9)</f>
        <v>143777</v>
      </c>
      <c r="E9" s="546">
        <v>9750</v>
      </c>
      <c r="F9" s="546">
        <v>32804</v>
      </c>
      <c r="G9" s="546">
        <v>22241</v>
      </c>
      <c r="H9" s="546">
        <v>20441</v>
      </c>
      <c r="I9" s="546">
        <v>22815</v>
      </c>
      <c r="J9" s="546">
        <v>21865</v>
      </c>
      <c r="K9" s="546">
        <v>13861</v>
      </c>
    </row>
    <row r="10" spans="2:11" ht="21" customHeight="1">
      <c r="B10" s="382" t="s">
        <v>395</v>
      </c>
      <c r="C10" s="64"/>
      <c r="D10" s="555">
        <f>SUM(E10:K10)</f>
        <v>66915</v>
      </c>
      <c r="E10" s="546">
        <v>9692</v>
      </c>
      <c r="F10" s="546">
        <v>25664</v>
      </c>
      <c r="G10" s="546">
        <v>10468</v>
      </c>
      <c r="H10" s="546">
        <v>6482</v>
      </c>
      <c r="I10" s="546">
        <v>5766</v>
      </c>
      <c r="J10" s="546">
        <v>5626</v>
      </c>
      <c r="K10" s="546">
        <v>3217</v>
      </c>
    </row>
    <row r="11" spans="1:11" ht="21" customHeight="1">
      <c r="A11" s="89"/>
      <c r="B11" s="556"/>
      <c r="C11" s="90"/>
      <c r="D11" s="557"/>
      <c r="E11" s="558"/>
      <c r="F11" s="558"/>
      <c r="G11" s="558"/>
      <c r="H11" s="558"/>
      <c r="I11" s="558"/>
      <c r="J11" s="558"/>
      <c r="K11" s="558"/>
    </row>
    <row r="12" ht="21" customHeight="1">
      <c r="B12" s="382"/>
    </row>
    <row r="13" ht="21" customHeight="1">
      <c r="A13" s="237" t="s">
        <v>595</v>
      </c>
    </row>
    <row r="14" spans="1:11" s="382" customFormat="1" ht="21" customHeight="1">
      <c r="A14" s="977" t="s">
        <v>386</v>
      </c>
      <c r="B14" s="977"/>
      <c r="C14" s="547"/>
      <c r="D14" s="1228" t="s">
        <v>37</v>
      </c>
      <c r="E14" s="1230" t="s">
        <v>387</v>
      </c>
      <c r="F14" s="1231"/>
      <c r="G14" s="1231"/>
      <c r="H14" s="1231"/>
      <c r="I14" s="1231"/>
      <c r="J14" s="1231"/>
      <c r="K14" s="1231"/>
    </row>
    <row r="15" spans="1:11" s="382" customFormat="1" ht="21" customHeight="1">
      <c r="A15" s="979"/>
      <c r="B15" s="979"/>
      <c r="C15" s="548"/>
      <c r="D15" s="1229"/>
      <c r="E15" s="549" t="s">
        <v>388</v>
      </c>
      <c r="F15" s="549" t="s">
        <v>389</v>
      </c>
      <c r="G15" s="549" t="s">
        <v>390</v>
      </c>
      <c r="H15" s="549" t="s">
        <v>391</v>
      </c>
      <c r="I15" s="549" t="s">
        <v>392</v>
      </c>
      <c r="J15" s="549" t="s">
        <v>393</v>
      </c>
      <c r="K15" s="550" t="s">
        <v>223</v>
      </c>
    </row>
    <row r="16" spans="1:11" s="382" customFormat="1" ht="21" customHeight="1">
      <c r="A16" s="142"/>
      <c r="B16" s="142"/>
      <c r="C16" s="551"/>
      <c r="D16" s="552"/>
      <c r="E16" s="553"/>
      <c r="F16" s="553"/>
      <c r="G16" s="553"/>
      <c r="H16" s="553"/>
      <c r="I16" s="553"/>
      <c r="J16" s="553"/>
      <c r="K16" s="553"/>
    </row>
    <row r="17" spans="1:4" ht="21" customHeight="1">
      <c r="A17" s="58" t="s">
        <v>394</v>
      </c>
      <c r="B17" s="382"/>
      <c r="C17" s="64"/>
      <c r="D17" s="554"/>
    </row>
    <row r="18" spans="2:11" ht="21" customHeight="1">
      <c r="B18" s="382" t="s">
        <v>229</v>
      </c>
      <c r="C18" s="64"/>
      <c r="D18" s="555">
        <f>SUM(E18:K18)</f>
        <v>54582</v>
      </c>
      <c r="E18" s="546">
        <v>12418</v>
      </c>
      <c r="F18" s="546">
        <v>19303</v>
      </c>
      <c r="G18" s="546">
        <v>8914</v>
      </c>
      <c r="H18" s="546">
        <v>5342</v>
      </c>
      <c r="I18" s="546">
        <v>4084</v>
      </c>
      <c r="J18" s="546">
        <v>2997</v>
      </c>
      <c r="K18" s="546">
        <v>1524</v>
      </c>
    </row>
    <row r="19" spans="2:11" ht="21" customHeight="1">
      <c r="B19" s="382" t="s">
        <v>230</v>
      </c>
      <c r="C19" s="64"/>
      <c r="D19" s="555">
        <f>SUM(E19:K19)</f>
        <v>148760</v>
      </c>
      <c r="E19" s="546">
        <v>12497</v>
      </c>
      <c r="F19" s="546">
        <v>38644</v>
      </c>
      <c r="G19" s="546">
        <v>26772</v>
      </c>
      <c r="H19" s="546">
        <v>21382</v>
      </c>
      <c r="I19" s="546">
        <v>20432</v>
      </c>
      <c r="J19" s="546">
        <v>17989</v>
      </c>
      <c r="K19" s="546">
        <v>11044</v>
      </c>
    </row>
    <row r="20" spans="2:11" ht="21" customHeight="1">
      <c r="B20" s="382" t="s">
        <v>395</v>
      </c>
      <c r="C20" s="64"/>
      <c r="D20" s="555">
        <f>SUM(E20:K20)</f>
        <v>75761</v>
      </c>
      <c r="E20" s="546">
        <v>12418</v>
      </c>
      <c r="F20" s="546">
        <v>30610</v>
      </c>
      <c r="G20" s="546">
        <v>12988</v>
      </c>
      <c r="H20" s="546">
        <v>7164</v>
      </c>
      <c r="I20" s="546">
        <v>5327</v>
      </c>
      <c r="J20" s="546">
        <v>4660</v>
      </c>
      <c r="K20" s="546">
        <v>2594</v>
      </c>
    </row>
    <row r="21" spans="1:11" ht="21" customHeight="1">
      <c r="A21" s="89"/>
      <c r="B21" s="556"/>
      <c r="C21" s="90"/>
      <c r="D21" s="557"/>
      <c r="E21" s="558"/>
      <c r="F21" s="558"/>
      <c r="G21" s="558"/>
      <c r="H21" s="558"/>
      <c r="I21" s="558"/>
      <c r="J21" s="558"/>
      <c r="K21" s="558"/>
    </row>
    <row r="22" ht="21" customHeight="1">
      <c r="B22" s="382"/>
    </row>
  </sheetData>
  <sheetProtection/>
  <mergeCells count="6">
    <mergeCell ref="A4:B5"/>
    <mergeCell ref="D4:D5"/>
    <mergeCell ref="E4:K4"/>
    <mergeCell ref="A14:B15"/>
    <mergeCell ref="D14:D15"/>
    <mergeCell ref="E14:K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X28"/>
  <sheetViews>
    <sheetView zoomScalePageLayoutView="0" workbookViewId="0" topLeftCell="A1">
      <selection activeCell="A1" sqref="A1"/>
    </sheetView>
  </sheetViews>
  <sheetFormatPr defaultColWidth="11.25390625" defaultRowHeight="18" customHeight="1"/>
  <cols>
    <col min="1" max="1" width="1.75390625" style="559" customWidth="1"/>
    <col min="2" max="2" width="2.375" style="559" customWidth="1"/>
    <col min="3" max="3" width="20.75390625" style="559" customWidth="1"/>
    <col min="4" max="4" width="1.75390625" style="559" customWidth="1"/>
    <col min="5" max="6" width="8.25390625" style="560" customWidth="1"/>
    <col min="7" max="7" width="7.25390625" style="560" customWidth="1"/>
    <col min="8" max="11" width="6.75390625" style="560" customWidth="1"/>
    <col min="12" max="12" width="7.25390625" style="560" customWidth="1"/>
    <col min="13" max="18" width="6.75390625" style="560" customWidth="1"/>
    <col min="19" max="21" width="7.25390625" style="560" customWidth="1"/>
    <col min="22" max="22" width="1.75390625" style="559" customWidth="1"/>
    <col min="23" max="23" width="2.375" style="559" customWidth="1"/>
    <col min="24" max="24" width="20.75390625" style="559" customWidth="1"/>
    <col min="25" max="25" width="1.75390625" style="559" customWidth="1"/>
    <col min="26" max="34" width="7.25390625" style="560" customWidth="1"/>
    <col min="35" max="36" width="8.75390625" style="560" customWidth="1"/>
    <col min="37" max="41" width="7.25390625" style="560" customWidth="1"/>
    <col min="42" max="45" width="8.75390625" style="560" customWidth="1"/>
    <col min="46" max="57" width="8.75390625" style="559" customWidth="1"/>
    <col min="58" max="16384" width="11.25390625" style="559" customWidth="1"/>
  </cols>
  <sheetData>
    <row r="1" spans="2:68" s="561" customFormat="1" ht="13.5">
      <c r="B1" s="562"/>
      <c r="C1" s="562"/>
      <c r="D1" s="563"/>
      <c r="E1" s="17" t="s">
        <v>808</v>
      </c>
      <c r="F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5"/>
      <c r="W1" s="562"/>
      <c r="X1" s="562"/>
      <c r="Y1" s="563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5"/>
      <c r="AP1" s="564"/>
      <c r="AQ1" s="566"/>
      <c r="AR1" s="566"/>
      <c r="AS1" s="566"/>
      <c r="AT1" s="567"/>
      <c r="AU1" s="567"/>
      <c r="AV1" s="567"/>
      <c r="AW1" s="567"/>
      <c r="AX1" s="567"/>
      <c r="AY1" s="567"/>
      <c r="AZ1" s="567"/>
      <c r="BA1" s="567"/>
      <c r="BB1" s="567"/>
      <c r="BC1" s="567"/>
      <c r="BD1" s="567"/>
      <c r="BE1" s="567"/>
      <c r="BF1" s="567"/>
      <c r="BG1" s="567"/>
      <c r="BH1" s="567"/>
      <c r="BI1" s="567"/>
      <c r="BJ1" s="567"/>
      <c r="BK1" s="567"/>
      <c r="BL1" s="567"/>
      <c r="BM1" s="567"/>
      <c r="BN1" s="567"/>
      <c r="BO1" s="567"/>
      <c r="BP1" s="567"/>
    </row>
    <row r="2" spans="2:68" s="561" customFormat="1" ht="13.5">
      <c r="B2" s="562"/>
      <c r="C2" s="562"/>
      <c r="D2" s="563"/>
      <c r="E2" s="564"/>
      <c r="F2" s="17" t="s">
        <v>802</v>
      </c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5"/>
      <c r="W2" s="562"/>
      <c r="X2" s="562"/>
      <c r="Y2" s="563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564"/>
      <c r="AN2" s="564"/>
      <c r="AO2" s="565"/>
      <c r="AP2" s="564"/>
      <c r="AQ2" s="566"/>
      <c r="AR2" s="566"/>
      <c r="AS2" s="566"/>
      <c r="AT2" s="567"/>
      <c r="AU2" s="567"/>
      <c r="AV2" s="567"/>
      <c r="AW2" s="567"/>
      <c r="AX2" s="567"/>
      <c r="AY2" s="567"/>
      <c r="AZ2" s="567"/>
      <c r="BA2" s="567"/>
      <c r="BB2" s="567"/>
      <c r="BC2" s="567"/>
      <c r="BD2" s="567"/>
      <c r="BE2" s="567"/>
      <c r="BF2" s="567"/>
      <c r="BG2" s="567"/>
      <c r="BH2" s="567"/>
      <c r="BI2" s="567"/>
      <c r="BJ2" s="567"/>
      <c r="BK2" s="567"/>
      <c r="BL2" s="567"/>
      <c r="BM2" s="567"/>
      <c r="BN2" s="567"/>
      <c r="BO2" s="567"/>
      <c r="BP2" s="567"/>
    </row>
    <row r="3" spans="1:76" s="561" customFormat="1" ht="13.5">
      <c r="A3" s="237" t="s">
        <v>595</v>
      </c>
      <c r="B3" s="568"/>
      <c r="C3" s="568"/>
      <c r="D3" s="568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237"/>
      <c r="W3" s="568"/>
      <c r="X3" s="568"/>
      <c r="Y3" s="568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8"/>
      <c r="AU3" s="568"/>
      <c r="AV3" s="568"/>
      <c r="AW3" s="568"/>
      <c r="AX3" s="568"/>
      <c r="AY3" s="567"/>
      <c r="AZ3" s="567"/>
      <c r="BA3" s="567"/>
      <c r="BB3" s="567"/>
      <c r="BC3" s="567"/>
      <c r="BD3" s="567"/>
      <c r="BE3" s="567"/>
      <c r="BF3" s="567"/>
      <c r="BG3" s="567"/>
      <c r="BH3" s="567"/>
      <c r="BI3" s="567"/>
      <c r="BJ3" s="567"/>
      <c r="BK3" s="567"/>
      <c r="BL3" s="567"/>
      <c r="BM3" s="567"/>
      <c r="BN3" s="567"/>
      <c r="BO3" s="567"/>
      <c r="BP3" s="567"/>
      <c r="BQ3" s="567"/>
      <c r="BR3" s="567"/>
      <c r="BS3" s="567"/>
      <c r="BT3" s="567"/>
      <c r="BU3" s="567"/>
      <c r="BV3" s="567"/>
      <c r="BW3" s="567"/>
      <c r="BX3" s="567"/>
    </row>
    <row r="4" spans="1:50" s="575" customFormat="1" ht="18" customHeight="1">
      <c r="A4" s="570"/>
      <c r="B4" s="570"/>
      <c r="C4" s="570"/>
      <c r="D4" s="570"/>
      <c r="E4" s="1232" t="s">
        <v>396</v>
      </c>
      <c r="F4" s="1235" t="s">
        <v>397</v>
      </c>
      <c r="G4" s="1236"/>
      <c r="H4" s="1236"/>
      <c r="I4" s="1236"/>
      <c r="J4" s="1236"/>
      <c r="K4" s="1236"/>
      <c r="L4" s="1236"/>
      <c r="M4" s="1236"/>
      <c r="N4" s="1236"/>
      <c r="O4" s="1236"/>
      <c r="P4" s="1236"/>
      <c r="Q4" s="1236"/>
      <c r="R4" s="1236"/>
      <c r="S4" s="1236"/>
      <c r="T4" s="1236"/>
      <c r="U4" s="1236"/>
      <c r="V4" s="570"/>
      <c r="W4" s="570"/>
      <c r="X4" s="570"/>
      <c r="Y4" s="570"/>
      <c r="Z4" s="1237" t="s">
        <v>826</v>
      </c>
      <c r="AA4" s="1236"/>
      <c r="AB4" s="1236"/>
      <c r="AC4" s="1236"/>
      <c r="AD4" s="1236"/>
      <c r="AE4" s="1236"/>
      <c r="AF4" s="1236"/>
      <c r="AG4" s="1236"/>
      <c r="AH4" s="1236"/>
      <c r="AI4" s="1236"/>
      <c r="AJ4" s="1236"/>
      <c r="AK4" s="1236"/>
      <c r="AL4" s="1238"/>
      <c r="AM4" s="1239" t="s">
        <v>398</v>
      </c>
      <c r="AN4" s="1247" t="s">
        <v>399</v>
      </c>
      <c r="AO4" s="571" t="s">
        <v>400</v>
      </c>
      <c r="AP4" s="572"/>
      <c r="AQ4" s="572"/>
      <c r="AR4" s="572"/>
      <c r="AS4" s="572"/>
      <c r="AT4" s="573"/>
      <c r="AU4" s="573"/>
      <c r="AV4" s="573"/>
      <c r="AW4" s="573"/>
      <c r="AX4" s="574"/>
    </row>
    <row r="5" spans="1:50" s="575" customFormat="1" ht="18" customHeight="1">
      <c r="A5" s="573"/>
      <c r="B5" s="573"/>
      <c r="C5" s="573"/>
      <c r="D5" s="573"/>
      <c r="E5" s="1233"/>
      <c r="F5" s="1250" t="s">
        <v>396</v>
      </c>
      <c r="G5" s="1253" t="s">
        <v>401</v>
      </c>
      <c r="H5" s="1253"/>
      <c r="I5" s="1253"/>
      <c r="J5" s="1253"/>
      <c r="K5" s="1254"/>
      <c r="L5" s="1255" t="s">
        <v>402</v>
      </c>
      <c r="M5" s="1255"/>
      <c r="N5" s="1255"/>
      <c r="O5" s="1255"/>
      <c r="P5" s="1255"/>
      <c r="Q5" s="1255"/>
      <c r="R5" s="1255"/>
      <c r="S5" s="1255"/>
      <c r="T5" s="1255"/>
      <c r="U5" s="1255"/>
      <c r="V5" s="573"/>
      <c r="W5" s="573"/>
      <c r="X5" s="573"/>
      <c r="Y5" s="573"/>
      <c r="Z5" s="1256" t="s">
        <v>827</v>
      </c>
      <c r="AA5" s="1253"/>
      <c r="AB5" s="1253"/>
      <c r="AC5" s="1253"/>
      <c r="AD5" s="1253"/>
      <c r="AE5" s="1253"/>
      <c r="AF5" s="1253"/>
      <c r="AG5" s="1253"/>
      <c r="AH5" s="1253"/>
      <c r="AI5" s="1253"/>
      <c r="AJ5" s="1253"/>
      <c r="AK5" s="1253"/>
      <c r="AL5" s="1254"/>
      <c r="AM5" s="1240"/>
      <c r="AN5" s="1248"/>
      <c r="AO5" s="1262" t="s">
        <v>403</v>
      </c>
      <c r="AP5" s="572"/>
      <c r="AQ5" s="572"/>
      <c r="AR5" s="572"/>
      <c r="AS5" s="572"/>
      <c r="AT5" s="573"/>
      <c r="AU5" s="573"/>
      <c r="AV5" s="573"/>
      <c r="AW5" s="573"/>
      <c r="AX5" s="574"/>
    </row>
    <row r="6" spans="1:50" s="575" customFormat="1" ht="18" customHeight="1">
      <c r="A6" s="573"/>
      <c r="B6" s="573"/>
      <c r="C6" s="573"/>
      <c r="D6" s="573"/>
      <c r="E6" s="1233"/>
      <c r="F6" s="1251"/>
      <c r="G6" s="1245" t="s">
        <v>404</v>
      </c>
      <c r="H6" s="1243" t="s">
        <v>405</v>
      </c>
      <c r="I6" s="1243" t="s">
        <v>406</v>
      </c>
      <c r="J6" s="1243" t="s">
        <v>407</v>
      </c>
      <c r="K6" s="1243" t="s">
        <v>408</v>
      </c>
      <c r="L6" s="1245" t="s">
        <v>409</v>
      </c>
      <c r="M6" s="1261" t="s">
        <v>410</v>
      </c>
      <c r="N6" s="1258"/>
      <c r="O6" s="1259"/>
      <c r="P6" s="1258" t="s">
        <v>411</v>
      </c>
      <c r="Q6" s="1258"/>
      <c r="R6" s="1259"/>
      <c r="S6" s="1258" t="s">
        <v>412</v>
      </c>
      <c r="T6" s="1258"/>
      <c r="U6" s="1258"/>
      <c r="V6" s="573"/>
      <c r="W6" s="573"/>
      <c r="X6" s="573"/>
      <c r="Y6" s="573"/>
      <c r="Z6" s="1257" t="s">
        <v>413</v>
      </c>
      <c r="AA6" s="1258"/>
      <c r="AB6" s="1259"/>
      <c r="AC6" s="1242" t="s">
        <v>414</v>
      </c>
      <c r="AD6" s="1260" t="s">
        <v>415</v>
      </c>
      <c r="AE6" s="1261" t="s">
        <v>416</v>
      </c>
      <c r="AF6" s="1258"/>
      <c r="AG6" s="1259"/>
      <c r="AH6" s="1261" t="s">
        <v>417</v>
      </c>
      <c r="AI6" s="1258"/>
      <c r="AJ6" s="1259"/>
      <c r="AK6" s="1242" t="s">
        <v>418</v>
      </c>
      <c r="AL6" s="1242" t="s">
        <v>419</v>
      </c>
      <c r="AM6" s="1240"/>
      <c r="AN6" s="1248"/>
      <c r="AO6" s="1262"/>
      <c r="AP6" s="572"/>
      <c r="AQ6" s="572"/>
      <c r="AR6" s="572"/>
      <c r="AS6" s="572"/>
      <c r="AT6" s="573"/>
      <c r="AU6" s="573"/>
      <c r="AV6" s="573"/>
      <c r="AW6" s="573"/>
      <c r="AX6" s="574"/>
    </row>
    <row r="7" spans="1:50" s="575" customFormat="1" ht="18" customHeight="1">
      <c r="A7" s="573"/>
      <c r="B7" s="573"/>
      <c r="C7" s="573"/>
      <c r="D7" s="573"/>
      <c r="E7" s="1233"/>
      <c r="F7" s="1251"/>
      <c r="G7" s="1245"/>
      <c r="H7" s="1243"/>
      <c r="I7" s="1243"/>
      <c r="J7" s="1243"/>
      <c r="K7" s="1243"/>
      <c r="L7" s="1245"/>
      <c r="M7" s="1245" t="s">
        <v>409</v>
      </c>
      <c r="N7" s="1243" t="s">
        <v>420</v>
      </c>
      <c r="O7" s="1243" t="s">
        <v>421</v>
      </c>
      <c r="P7" s="1245" t="s">
        <v>396</v>
      </c>
      <c r="Q7" s="1243" t="s">
        <v>420</v>
      </c>
      <c r="R7" s="1243" t="s">
        <v>421</v>
      </c>
      <c r="S7" s="1245" t="s">
        <v>422</v>
      </c>
      <c r="T7" s="1243" t="s">
        <v>423</v>
      </c>
      <c r="U7" s="1264" t="s">
        <v>424</v>
      </c>
      <c r="V7" s="573"/>
      <c r="W7" s="573"/>
      <c r="X7" s="573"/>
      <c r="Y7" s="573"/>
      <c r="Z7" s="1266" t="s">
        <v>422</v>
      </c>
      <c r="AA7" s="1243" t="s">
        <v>423</v>
      </c>
      <c r="AB7" s="1243" t="s">
        <v>424</v>
      </c>
      <c r="AC7" s="1243"/>
      <c r="AD7" s="1245"/>
      <c r="AE7" s="1242" t="s">
        <v>422</v>
      </c>
      <c r="AF7" s="1242" t="s">
        <v>425</v>
      </c>
      <c r="AG7" s="1242" t="s">
        <v>426</v>
      </c>
      <c r="AH7" s="1243" t="s">
        <v>422</v>
      </c>
      <c r="AI7" s="1243" t="s">
        <v>427</v>
      </c>
      <c r="AJ7" s="1243" t="s">
        <v>428</v>
      </c>
      <c r="AK7" s="1243"/>
      <c r="AL7" s="1243"/>
      <c r="AM7" s="1240"/>
      <c r="AN7" s="1248"/>
      <c r="AO7" s="1262"/>
      <c r="AP7" s="572"/>
      <c r="AQ7" s="572"/>
      <c r="AR7" s="572"/>
      <c r="AS7" s="572"/>
      <c r="AT7" s="573"/>
      <c r="AU7" s="573"/>
      <c r="AV7" s="573"/>
      <c r="AW7" s="573"/>
      <c r="AX7" s="574"/>
    </row>
    <row r="8" spans="1:50" s="575" customFormat="1" ht="18" customHeight="1">
      <c r="A8" s="573"/>
      <c r="B8" s="573"/>
      <c r="C8" s="573"/>
      <c r="D8" s="573"/>
      <c r="E8" s="1233"/>
      <c r="F8" s="1251"/>
      <c r="G8" s="1245"/>
      <c r="H8" s="1243"/>
      <c r="I8" s="1243"/>
      <c r="J8" s="1243"/>
      <c r="K8" s="1243"/>
      <c r="L8" s="1245"/>
      <c r="M8" s="1245"/>
      <c r="N8" s="1243"/>
      <c r="O8" s="1243"/>
      <c r="P8" s="1245"/>
      <c r="Q8" s="1243"/>
      <c r="R8" s="1243"/>
      <c r="S8" s="1245"/>
      <c r="T8" s="1243"/>
      <c r="U8" s="1264"/>
      <c r="V8" s="573"/>
      <c r="W8" s="573"/>
      <c r="X8" s="573"/>
      <c r="Y8" s="573"/>
      <c r="Z8" s="1266"/>
      <c r="AA8" s="1243"/>
      <c r="AB8" s="1243"/>
      <c r="AC8" s="1243"/>
      <c r="AD8" s="1245"/>
      <c r="AE8" s="1243"/>
      <c r="AF8" s="1243"/>
      <c r="AG8" s="1243"/>
      <c r="AH8" s="1243"/>
      <c r="AI8" s="1243"/>
      <c r="AJ8" s="1243"/>
      <c r="AK8" s="1243"/>
      <c r="AL8" s="1243"/>
      <c r="AM8" s="1240"/>
      <c r="AN8" s="1248"/>
      <c r="AO8" s="1262"/>
      <c r="AP8" s="572"/>
      <c r="AQ8" s="572"/>
      <c r="AR8" s="572"/>
      <c r="AS8" s="572"/>
      <c r="AT8" s="573"/>
      <c r="AU8" s="573"/>
      <c r="AV8" s="573"/>
      <c r="AW8" s="573"/>
      <c r="AX8" s="574"/>
    </row>
    <row r="9" spans="1:50" s="575" customFormat="1" ht="18" customHeight="1">
      <c r="A9" s="576"/>
      <c r="B9" s="576"/>
      <c r="C9" s="576"/>
      <c r="D9" s="576"/>
      <c r="E9" s="1234"/>
      <c r="F9" s="1252"/>
      <c r="G9" s="1246"/>
      <c r="H9" s="1244"/>
      <c r="I9" s="1244"/>
      <c r="J9" s="1244"/>
      <c r="K9" s="1244"/>
      <c r="L9" s="1246"/>
      <c r="M9" s="1246"/>
      <c r="N9" s="1244"/>
      <c r="O9" s="1244"/>
      <c r="P9" s="1246"/>
      <c r="Q9" s="1244"/>
      <c r="R9" s="1244"/>
      <c r="S9" s="1246"/>
      <c r="T9" s="1244"/>
      <c r="U9" s="1265"/>
      <c r="V9" s="576"/>
      <c r="W9" s="576"/>
      <c r="X9" s="576"/>
      <c r="Y9" s="576"/>
      <c r="Z9" s="1267"/>
      <c r="AA9" s="1244"/>
      <c r="AB9" s="1244"/>
      <c r="AC9" s="1244"/>
      <c r="AD9" s="1246"/>
      <c r="AE9" s="1244"/>
      <c r="AF9" s="1244"/>
      <c r="AG9" s="1244"/>
      <c r="AH9" s="1244"/>
      <c r="AI9" s="1244"/>
      <c r="AJ9" s="1244"/>
      <c r="AK9" s="1244"/>
      <c r="AL9" s="1244"/>
      <c r="AM9" s="1241"/>
      <c r="AN9" s="1249"/>
      <c r="AO9" s="1263"/>
      <c r="AP9" s="572"/>
      <c r="AQ9" s="572"/>
      <c r="AR9" s="572"/>
      <c r="AS9" s="572"/>
      <c r="AT9" s="573"/>
      <c r="AU9" s="573"/>
      <c r="AV9" s="573"/>
      <c r="AW9" s="573"/>
      <c r="AX9" s="574"/>
    </row>
    <row r="10" spans="1:45" s="561" customFormat="1" ht="18" customHeight="1">
      <c r="A10" s="568"/>
      <c r="B10" s="568"/>
      <c r="C10" s="568"/>
      <c r="D10" s="577"/>
      <c r="E10" s="578"/>
      <c r="F10" s="579"/>
      <c r="G10" s="569"/>
      <c r="H10" s="569"/>
      <c r="I10" s="569"/>
      <c r="J10" s="569"/>
      <c r="K10" s="580"/>
      <c r="L10" s="569"/>
      <c r="M10" s="569"/>
      <c r="N10" s="569"/>
      <c r="O10" s="569"/>
      <c r="P10" s="569"/>
      <c r="Q10" s="569"/>
      <c r="R10" s="569"/>
      <c r="S10" s="569"/>
      <c r="T10" s="569"/>
      <c r="U10" s="569"/>
      <c r="V10" s="568"/>
      <c r="W10" s="568"/>
      <c r="X10" s="568"/>
      <c r="Y10" s="577"/>
      <c r="Z10" s="581"/>
      <c r="AA10" s="569"/>
      <c r="AB10" s="569"/>
      <c r="AC10" s="569"/>
      <c r="AD10" s="569"/>
      <c r="AE10" s="569"/>
      <c r="AF10" s="569"/>
      <c r="AG10" s="569"/>
      <c r="AH10" s="569"/>
      <c r="AI10" s="569"/>
      <c r="AJ10" s="569"/>
      <c r="AK10" s="569"/>
      <c r="AL10" s="580"/>
      <c r="AM10" s="579"/>
      <c r="AN10" s="582"/>
      <c r="AO10" s="569"/>
      <c r="AP10" s="565"/>
      <c r="AQ10" s="583"/>
      <c r="AR10" s="583"/>
      <c r="AS10" s="583"/>
    </row>
    <row r="11" spans="1:45" s="561" customFormat="1" ht="18" customHeight="1">
      <c r="A11" s="568"/>
      <c r="B11" s="568" t="s">
        <v>394</v>
      </c>
      <c r="C11" s="568"/>
      <c r="D11" s="577"/>
      <c r="E11" s="578"/>
      <c r="F11" s="579"/>
      <c r="G11" s="569"/>
      <c r="H11" s="569"/>
      <c r="I11" s="569"/>
      <c r="J11" s="569"/>
      <c r="K11" s="580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8"/>
      <c r="W11" s="568" t="s">
        <v>394</v>
      </c>
      <c r="X11" s="568"/>
      <c r="Y11" s="577"/>
      <c r="Z11" s="581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  <c r="AL11" s="580"/>
      <c r="AM11" s="579"/>
      <c r="AN11" s="582"/>
      <c r="AO11" s="569"/>
      <c r="AP11" s="565"/>
      <c r="AQ11" s="583"/>
      <c r="AR11" s="583"/>
      <c r="AS11" s="583"/>
    </row>
    <row r="12" spans="1:45" s="561" customFormat="1" ht="18" customHeight="1">
      <c r="A12" s="568"/>
      <c r="B12" s="568"/>
      <c r="C12" s="568" t="s">
        <v>229</v>
      </c>
      <c r="D12" s="577"/>
      <c r="E12" s="578">
        <v>54582</v>
      </c>
      <c r="F12" s="579">
        <v>42164</v>
      </c>
      <c r="G12" s="569">
        <v>24979</v>
      </c>
      <c r="H12" s="569">
        <v>15027</v>
      </c>
      <c r="I12" s="569">
        <v>5605</v>
      </c>
      <c r="J12" s="569">
        <v>656</v>
      </c>
      <c r="K12" s="580">
        <v>3691</v>
      </c>
      <c r="L12" s="569">
        <v>17185</v>
      </c>
      <c r="M12" s="569">
        <v>698</v>
      </c>
      <c r="N12" s="569">
        <v>592</v>
      </c>
      <c r="O12" s="569">
        <v>106</v>
      </c>
      <c r="P12" s="569">
        <v>2726</v>
      </c>
      <c r="Q12" s="569">
        <v>2106</v>
      </c>
      <c r="R12" s="569">
        <v>620</v>
      </c>
      <c r="S12" s="569">
        <v>3561</v>
      </c>
      <c r="T12" s="569">
        <v>3092</v>
      </c>
      <c r="U12" s="569">
        <v>469</v>
      </c>
      <c r="V12" s="568"/>
      <c r="W12" s="568"/>
      <c r="X12" s="568" t="s">
        <v>229</v>
      </c>
      <c r="Y12" s="577"/>
      <c r="Z12" s="581">
        <v>6261</v>
      </c>
      <c r="AA12" s="569">
        <v>5051</v>
      </c>
      <c r="AB12" s="569">
        <v>1204</v>
      </c>
      <c r="AC12" s="569">
        <v>229</v>
      </c>
      <c r="AD12" s="569">
        <v>803</v>
      </c>
      <c r="AE12" s="569">
        <v>259</v>
      </c>
      <c r="AF12" s="569">
        <v>144</v>
      </c>
      <c r="AG12" s="569">
        <v>35</v>
      </c>
      <c r="AH12" s="569">
        <v>910</v>
      </c>
      <c r="AI12" s="569">
        <v>766</v>
      </c>
      <c r="AJ12" s="569">
        <v>122</v>
      </c>
      <c r="AK12" s="569">
        <v>197</v>
      </c>
      <c r="AL12" s="580">
        <v>1541</v>
      </c>
      <c r="AM12" s="579">
        <v>78</v>
      </c>
      <c r="AN12" s="582">
        <v>12340</v>
      </c>
      <c r="AO12" s="569">
        <v>12919</v>
      </c>
      <c r="AP12" s="565"/>
      <c r="AQ12" s="583"/>
      <c r="AR12" s="583"/>
      <c r="AS12" s="583"/>
    </row>
    <row r="13" spans="1:45" s="561" customFormat="1" ht="18" customHeight="1">
      <c r="A13" s="568"/>
      <c r="B13" s="568"/>
      <c r="C13" s="568" t="s">
        <v>230</v>
      </c>
      <c r="D13" s="577"/>
      <c r="E13" s="578">
        <v>148760</v>
      </c>
      <c r="F13" s="579">
        <v>136263</v>
      </c>
      <c r="G13" s="569">
        <v>56969</v>
      </c>
      <c r="H13" s="569">
        <v>30062</v>
      </c>
      <c r="I13" s="569">
        <v>17690</v>
      </c>
      <c r="J13" s="569">
        <v>1412</v>
      </c>
      <c r="K13" s="580">
        <v>7805</v>
      </c>
      <c r="L13" s="569">
        <v>79294</v>
      </c>
      <c r="M13" s="569">
        <v>2792</v>
      </c>
      <c r="N13" s="569">
        <v>2368</v>
      </c>
      <c r="O13" s="569">
        <v>424</v>
      </c>
      <c r="P13" s="569">
        <v>8183</v>
      </c>
      <c r="Q13" s="569">
        <v>6323</v>
      </c>
      <c r="R13" s="569">
        <v>1860</v>
      </c>
      <c r="S13" s="569">
        <v>21222</v>
      </c>
      <c r="T13" s="569">
        <v>18457</v>
      </c>
      <c r="U13" s="569">
        <v>2765</v>
      </c>
      <c r="V13" s="568"/>
      <c r="W13" s="568"/>
      <c r="X13" s="568" t="s">
        <v>230</v>
      </c>
      <c r="Y13" s="577"/>
      <c r="Z13" s="581">
        <v>29534</v>
      </c>
      <c r="AA13" s="569">
        <v>23891</v>
      </c>
      <c r="AB13" s="569">
        <v>5616</v>
      </c>
      <c r="AC13" s="569">
        <v>745</v>
      </c>
      <c r="AD13" s="569">
        <v>3694</v>
      </c>
      <c r="AE13" s="569">
        <v>1388</v>
      </c>
      <c r="AF13" s="569">
        <v>702</v>
      </c>
      <c r="AG13" s="569">
        <v>157</v>
      </c>
      <c r="AH13" s="569">
        <v>6161</v>
      </c>
      <c r="AI13" s="569">
        <v>5204</v>
      </c>
      <c r="AJ13" s="569">
        <v>815</v>
      </c>
      <c r="AK13" s="569">
        <v>410</v>
      </c>
      <c r="AL13" s="580">
        <v>5165</v>
      </c>
      <c r="AM13" s="579">
        <v>157</v>
      </c>
      <c r="AN13" s="582">
        <v>12340</v>
      </c>
      <c r="AO13" s="569">
        <v>65893</v>
      </c>
      <c r="AP13" s="565"/>
      <c r="AQ13" s="583"/>
      <c r="AR13" s="583"/>
      <c r="AS13" s="583"/>
    </row>
    <row r="14" spans="1:45" s="561" customFormat="1" ht="18" customHeight="1">
      <c r="A14" s="568"/>
      <c r="B14" s="568"/>
      <c r="C14" s="568" t="s">
        <v>395</v>
      </c>
      <c r="D14" s="577"/>
      <c r="E14" s="578">
        <v>75761</v>
      </c>
      <c r="F14" s="579">
        <v>63343</v>
      </c>
      <c r="G14" s="569">
        <v>39480</v>
      </c>
      <c r="H14" s="569">
        <v>26079</v>
      </c>
      <c r="I14" s="569">
        <v>8891</v>
      </c>
      <c r="J14" s="569">
        <v>663</v>
      </c>
      <c r="K14" s="580">
        <v>3847</v>
      </c>
      <c r="L14" s="569">
        <v>23863</v>
      </c>
      <c r="M14" s="569">
        <v>1329</v>
      </c>
      <c r="N14" s="569">
        <v>1119</v>
      </c>
      <c r="O14" s="569">
        <v>210</v>
      </c>
      <c r="P14" s="569">
        <v>3632</v>
      </c>
      <c r="Q14" s="569">
        <v>2740</v>
      </c>
      <c r="R14" s="569">
        <v>892</v>
      </c>
      <c r="S14" s="569">
        <v>6606</v>
      </c>
      <c r="T14" s="569">
        <v>5732</v>
      </c>
      <c r="U14" s="569">
        <v>874</v>
      </c>
      <c r="V14" s="568"/>
      <c r="W14" s="568"/>
      <c r="X14" s="568" t="s">
        <v>395</v>
      </c>
      <c r="Y14" s="577"/>
      <c r="Z14" s="581">
        <v>6674</v>
      </c>
      <c r="AA14" s="569">
        <v>5350</v>
      </c>
      <c r="AB14" s="569">
        <v>1316</v>
      </c>
      <c r="AC14" s="569">
        <v>446</v>
      </c>
      <c r="AD14" s="569">
        <v>1407</v>
      </c>
      <c r="AE14" s="569">
        <v>402</v>
      </c>
      <c r="AF14" s="569">
        <v>206</v>
      </c>
      <c r="AG14" s="569">
        <v>54</v>
      </c>
      <c r="AH14" s="569">
        <v>1408</v>
      </c>
      <c r="AI14" s="569">
        <v>1178</v>
      </c>
      <c r="AJ14" s="569">
        <v>180</v>
      </c>
      <c r="AK14" s="569">
        <v>318</v>
      </c>
      <c r="AL14" s="580">
        <v>1641</v>
      </c>
      <c r="AM14" s="579">
        <v>78</v>
      </c>
      <c r="AN14" s="582">
        <v>12340</v>
      </c>
      <c r="AO14" s="569">
        <v>17615</v>
      </c>
      <c r="AP14" s="565"/>
      <c r="AQ14" s="583"/>
      <c r="AR14" s="583"/>
      <c r="AS14" s="583"/>
    </row>
    <row r="15" spans="1:45" s="561" customFormat="1" ht="18" customHeight="1">
      <c r="A15" s="568"/>
      <c r="B15" s="568"/>
      <c r="C15" s="568"/>
      <c r="D15" s="577"/>
      <c r="E15" s="578"/>
      <c r="F15" s="579"/>
      <c r="G15" s="569"/>
      <c r="H15" s="569"/>
      <c r="I15" s="569"/>
      <c r="J15" s="569"/>
      <c r="K15" s="580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8"/>
      <c r="W15" s="568"/>
      <c r="X15" s="568"/>
      <c r="Y15" s="577"/>
      <c r="Z15" s="581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69"/>
      <c r="AL15" s="580"/>
      <c r="AM15" s="579"/>
      <c r="AN15" s="582"/>
      <c r="AO15" s="569"/>
      <c r="AP15" s="565"/>
      <c r="AQ15" s="583"/>
      <c r="AR15" s="583"/>
      <c r="AS15" s="583"/>
    </row>
    <row r="16" spans="1:45" s="561" customFormat="1" ht="18" customHeight="1">
      <c r="A16" s="568"/>
      <c r="B16" s="568"/>
      <c r="C16" s="568"/>
      <c r="D16" s="577"/>
      <c r="E16" s="578"/>
      <c r="F16" s="579"/>
      <c r="G16" s="569"/>
      <c r="H16" s="569"/>
      <c r="I16" s="569"/>
      <c r="J16" s="569"/>
      <c r="K16" s="580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8"/>
      <c r="W16" s="568"/>
      <c r="X16" s="568"/>
      <c r="Y16" s="577"/>
      <c r="Z16" s="581"/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  <c r="AK16" s="569"/>
      <c r="AL16" s="580"/>
      <c r="AM16" s="579"/>
      <c r="AN16" s="582"/>
      <c r="AO16" s="569"/>
      <c r="AP16" s="565"/>
      <c r="AQ16" s="583"/>
      <c r="AR16" s="583"/>
      <c r="AS16" s="583"/>
    </row>
    <row r="17" spans="1:45" s="561" customFormat="1" ht="18" customHeight="1">
      <c r="A17" s="568"/>
      <c r="B17" s="568" t="s">
        <v>227</v>
      </c>
      <c r="C17" s="568"/>
      <c r="D17" s="577"/>
      <c r="E17" s="578"/>
      <c r="F17" s="579"/>
      <c r="G17" s="569"/>
      <c r="H17" s="569"/>
      <c r="I17" s="569"/>
      <c r="J17" s="569"/>
      <c r="K17" s="580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8"/>
      <c r="W17" s="568" t="s">
        <v>227</v>
      </c>
      <c r="X17" s="568"/>
      <c r="Y17" s="577"/>
      <c r="Z17" s="581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80"/>
      <c r="AM17" s="579"/>
      <c r="AN17" s="582"/>
      <c r="AO17" s="569"/>
      <c r="AP17" s="565"/>
      <c r="AQ17" s="583"/>
      <c r="AR17" s="583"/>
      <c r="AS17" s="583"/>
    </row>
    <row r="18" spans="1:45" s="561" customFormat="1" ht="18" customHeight="1">
      <c r="A18" s="568"/>
      <c r="B18" s="568" t="s">
        <v>429</v>
      </c>
      <c r="C18" s="568"/>
      <c r="D18" s="577"/>
      <c r="E18" s="578"/>
      <c r="F18" s="579"/>
      <c r="G18" s="569"/>
      <c r="H18" s="569"/>
      <c r="I18" s="569"/>
      <c r="J18" s="569"/>
      <c r="K18" s="580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8"/>
      <c r="W18" s="568" t="s">
        <v>429</v>
      </c>
      <c r="X18" s="568"/>
      <c r="Y18" s="577"/>
      <c r="Z18" s="581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80"/>
      <c r="AM18" s="579"/>
      <c r="AN18" s="582"/>
      <c r="AO18" s="569"/>
      <c r="AP18" s="565"/>
      <c r="AQ18" s="583"/>
      <c r="AR18" s="583"/>
      <c r="AS18" s="583"/>
    </row>
    <row r="19" spans="1:45" s="561" customFormat="1" ht="18" customHeight="1">
      <c r="A19" s="568"/>
      <c r="B19" s="568"/>
      <c r="C19" s="568" t="s">
        <v>229</v>
      </c>
      <c r="D19" s="577"/>
      <c r="E19" s="578">
        <v>28258</v>
      </c>
      <c r="F19" s="579">
        <v>21819</v>
      </c>
      <c r="G19" s="569">
        <v>9807</v>
      </c>
      <c r="H19" s="569">
        <v>5934</v>
      </c>
      <c r="I19" s="569">
        <v>1432</v>
      </c>
      <c r="J19" s="569">
        <v>326</v>
      </c>
      <c r="K19" s="580">
        <v>2115</v>
      </c>
      <c r="L19" s="569">
        <v>12012</v>
      </c>
      <c r="M19" s="569">
        <v>509</v>
      </c>
      <c r="N19" s="569">
        <v>421</v>
      </c>
      <c r="O19" s="569">
        <v>88</v>
      </c>
      <c r="P19" s="569">
        <v>2490</v>
      </c>
      <c r="Q19" s="569">
        <v>1918</v>
      </c>
      <c r="R19" s="569">
        <v>572</v>
      </c>
      <c r="S19" s="569">
        <v>1930</v>
      </c>
      <c r="T19" s="569">
        <v>1695</v>
      </c>
      <c r="U19" s="569">
        <v>235</v>
      </c>
      <c r="V19" s="568"/>
      <c r="W19" s="568"/>
      <c r="X19" s="568" t="s">
        <v>229</v>
      </c>
      <c r="Y19" s="577"/>
      <c r="Z19" s="581">
        <v>4408</v>
      </c>
      <c r="AA19" s="569">
        <v>3616</v>
      </c>
      <c r="AB19" s="569">
        <v>786</v>
      </c>
      <c r="AC19" s="569">
        <v>136</v>
      </c>
      <c r="AD19" s="569">
        <v>398</v>
      </c>
      <c r="AE19" s="569">
        <v>232</v>
      </c>
      <c r="AF19" s="569">
        <v>128</v>
      </c>
      <c r="AG19" s="569">
        <v>27</v>
      </c>
      <c r="AH19" s="569">
        <v>743</v>
      </c>
      <c r="AI19" s="569">
        <v>625</v>
      </c>
      <c r="AJ19" s="569">
        <v>98</v>
      </c>
      <c r="AK19" s="569">
        <v>103</v>
      </c>
      <c r="AL19" s="580">
        <v>1063</v>
      </c>
      <c r="AM19" s="579">
        <v>22</v>
      </c>
      <c r="AN19" s="582">
        <v>6417</v>
      </c>
      <c r="AO19" s="569">
        <v>8501</v>
      </c>
      <c r="AP19" s="565"/>
      <c r="AQ19" s="583"/>
      <c r="AR19" s="583"/>
      <c r="AS19" s="583"/>
    </row>
    <row r="20" spans="1:45" s="561" customFormat="1" ht="18" customHeight="1">
      <c r="A20" s="568"/>
      <c r="B20" s="568"/>
      <c r="C20" s="568" t="s">
        <v>230</v>
      </c>
      <c r="D20" s="577"/>
      <c r="E20" s="578">
        <v>81247</v>
      </c>
      <c r="F20" s="579">
        <v>74786</v>
      </c>
      <c r="G20" s="569">
        <v>21459</v>
      </c>
      <c r="H20" s="569">
        <v>11871</v>
      </c>
      <c r="I20" s="569">
        <v>4445</v>
      </c>
      <c r="J20" s="569">
        <v>694</v>
      </c>
      <c r="K20" s="580">
        <v>4449</v>
      </c>
      <c r="L20" s="569">
        <v>53327</v>
      </c>
      <c r="M20" s="569">
        <v>2036</v>
      </c>
      <c r="N20" s="569">
        <v>1684</v>
      </c>
      <c r="O20" s="569">
        <v>352</v>
      </c>
      <c r="P20" s="569">
        <v>7475</v>
      </c>
      <c r="Q20" s="569">
        <v>5759</v>
      </c>
      <c r="R20" s="569">
        <v>1716</v>
      </c>
      <c r="S20" s="569">
        <v>11268</v>
      </c>
      <c r="T20" s="569">
        <v>9923</v>
      </c>
      <c r="U20" s="569">
        <v>1345</v>
      </c>
      <c r="V20" s="568"/>
      <c r="W20" s="568"/>
      <c r="X20" s="568" t="s">
        <v>230</v>
      </c>
      <c r="Y20" s="577"/>
      <c r="Z20" s="581">
        <v>20312</v>
      </c>
      <c r="AA20" s="569">
        <v>16698</v>
      </c>
      <c r="AB20" s="569">
        <v>3587</v>
      </c>
      <c r="AC20" s="569">
        <v>445</v>
      </c>
      <c r="AD20" s="569">
        <v>1799</v>
      </c>
      <c r="AE20" s="569">
        <v>1247</v>
      </c>
      <c r="AF20" s="569">
        <v>621</v>
      </c>
      <c r="AG20" s="569">
        <v>118</v>
      </c>
      <c r="AH20" s="569">
        <v>5014</v>
      </c>
      <c r="AI20" s="569">
        <v>4231</v>
      </c>
      <c r="AJ20" s="569">
        <v>654</v>
      </c>
      <c r="AK20" s="569">
        <v>216</v>
      </c>
      <c r="AL20" s="580">
        <v>3515</v>
      </c>
      <c r="AM20" s="579">
        <v>44</v>
      </c>
      <c r="AN20" s="582">
        <v>6417</v>
      </c>
      <c r="AO20" s="569">
        <v>42337</v>
      </c>
      <c r="AP20" s="565"/>
      <c r="AQ20" s="583"/>
      <c r="AR20" s="583"/>
      <c r="AS20" s="583"/>
    </row>
    <row r="21" spans="1:45" s="561" customFormat="1" ht="18" customHeight="1">
      <c r="A21" s="568"/>
      <c r="B21" s="568"/>
      <c r="C21" s="568" t="s">
        <v>430</v>
      </c>
      <c r="D21" s="577"/>
      <c r="E21" s="578">
        <v>33763</v>
      </c>
      <c r="F21" s="579">
        <v>27324</v>
      </c>
      <c r="G21" s="569">
        <v>13333</v>
      </c>
      <c r="H21" s="569">
        <v>8802</v>
      </c>
      <c r="I21" s="569">
        <v>2081</v>
      </c>
      <c r="J21" s="569">
        <v>327</v>
      </c>
      <c r="K21" s="580">
        <v>2123</v>
      </c>
      <c r="L21" s="569">
        <v>13991</v>
      </c>
      <c r="M21" s="569">
        <v>906</v>
      </c>
      <c r="N21" s="569">
        <v>747</v>
      </c>
      <c r="O21" s="569">
        <v>159</v>
      </c>
      <c r="P21" s="569">
        <v>2531</v>
      </c>
      <c r="Q21" s="569">
        <v>1937</v>
      </c>
      <c r="R21" s="569">
        <v>594</v>
      </c>
      <c r="S21" s="569">
        <v>2993</v>
      </c>
      <c r="T21" s="569">
        <v>2637</v>
      </c>
      <c r="U21" s="569">
        <v>356</v>
      </c>
      <c r="V21" s="568"/>
      <c r="W21" s="568"/>
      <c r="X21" s="568" t="s">
        <v>430</v>
      </c>
      <c r="Y21" s="577"/>
      <c r="Z21" s="581">
        <v>4423</v>
      </c>
      <c r="AA21" s="569">
        <v>3623</v>
      </c>
      <c r="AB21" s="569">
        <v>792</v>
      </c>
      <c r="AC21" s="569">
        <v>201</v>
      </c>
      <c r="AD21" s="569">
        <v>587</v>
      </c>
      <c r="AE21" s="569">
        <v>286</v>
      </c>
      <c r="AF21" s="569">
        <v>139</v>
      </c>
      <c r="AG21" s="569">
        <v>31</v>
      </c>
      <c r="AH21" s="569">
        <v>845</v>
      </c>
      <c r="AI21" s="569">
        <v>706</v>
      </c>
      <c r="AJ21" s="569">
        <v>110</v>
      </c>
      <c r="AK21" s="569">
        <v>140</v>
      </c>
      <c r="AL21" s="580">
        <v>1079</v>
      </c>
      <c r="AM21" s="579">
        <v>22</v>
      </c>
      <c r="AN21" s="582">
        <v>6417</v>
      </c>
      <c r="AO21" s="569">
        <v>9912</v>
      </c>
      <c r="AP21" s="565"/>
      <c r="AQ21" s="583"/>
      <c r="AR21" s="583"/>
      <c r="AS21" s="583"/>
    </row>
    <row r="22" spans="1:45" s="561" customFormat="1" ht="18" customHeight="1">
      <c r="A22" s="568"/>
      <c r="B22" s="568"/>
      <c r="C22" s="568"/>
      <c r="D22" s="577"/>
      <c r="E22" s="578"/>
      <c r="F22" s="579"/>
      <c r="G22" s="569"/>
      <c r="H22" s="569"/>
      <c r="I22" s="569"/>
      <c r="J22" s="569"/>
      <c r="K22" s="580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8"/>
      <c r="W22" s="568"/>
      <c r="X22" s="568"/>
      <c r="Y22" s="577"/>
      <c r="Z22" s="581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80"/>
      <c r="AM22" s="579"/>
      <c r="AN22" s="582"/>
      <c r="AO22" s="569"/>
      <c r="AP22" s="565"/>
      <c r="AQ22" s="583"/>
      <c r="AR22" s="583"/>
      <c r="AS22" s="583"/>
    </row>
    <row r="23" spans="1:45" s="561" customFormat="1" ht="18" customHeight="1">
      <c r="A23" s="568"/>
      <c r="B23" s="568" t="s">
        <v>431</v>
      </c>
      <c r="C23" s="568"/>
      <c r="D23" s="577"/>
      <c r="E23" s="578"/>
      <c r="F23" s="579"/>
      <c r="G23" s="569"/>
      <c r="H23" s="569"/>
      <c r="I23" s="569"/>
      <c r="J23" s="569"/>
      <c r="K23" s="580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8"/>
      <c r="W23" s="568" t="s">
        <v>431</v>
      </c>
      <c r="X23" s="568"/>
      <c r="Y23" s="577"/>
      <c r="Z23" s="581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80"/>
      <c r="AM23" s="579"/>
      <c r="AN23" s="582"/>
      <c r="AO23" s="569"/>
      <c r="AP23" s="565"/>
      <c r="AQ23" s="583"/>
      <c r="AR23" s="583"/>
      <c r="AS23" s="583"/>
    </row>
    <row r="24" spans="1:45" s="561" customFormat="1" ht="18" customHeight="1">
      <c r="A24" s="568"/>
      <c r="B24" s="568"/>
      <c r="C24" s="568" t="s">
        <v>229</v>
      </c>
      <c r="D24" s="577"/>
      <c r="E24" s="578">
        <v>7302</v>
      </c>
      <c r="F24" s="579">
        <v>5997</v>
      </c>
      <c r="G24" s="569">
        <v>1741</v>
      </c>
      <c r="H24" s="569">
        <v>789</v>
      </c>
      <c r="I24" s="569">
        <v>179</v>
      </c>
      <c r="J24" s="569">
        <v>101</v>
      </c>
      <c r="K24" s="580">
        <v>672</v>
      </c>
      <c r="L24" s="569">
        <v>4256</v>
      </c>
      <c r="M24" s="569">
        <v>159</v>
      </c>
      <c r="N24" s="569">
        <v>126</v>
      </c>
      <c r="O24" s="569">
        <v>33</v>
      </c>
      <c r="P24" s="569">
        <v>1360</v>
      </c>
      <c r="Q24" s="569">
        <v>1068</v>
      </c>
      <c r="R24" s="569">
        <v>292</v>
      </c>
      <c r="S24" s="569">
        <v>315</v>
      </c>
      <c r="T24" s="569">
        <v>282</v>
      </c>
      <c r="U24" s="569">
        <v>33</v>
      </c>
      <c r="V24" s="568"/>
      <c r="W24" s="568"/>
      <c r="X24" s="568" t="s">
        <v>229</v>
      </c>
      <c r="Y24" s="577"/>
      <c r="Z24" s="581">
        <v>1418</v>
      </c>
      <c r="AA24" s="569">
        <v>1188</v>
      </c>
      <c r="AB24" s="569">
        <v>228</v>
      </c>
      <c r="AC24" s="569">
        <v>34</v>
      </c>
      <c r="AD24" s="569">
        <v>76</v>
      </c>
      <c r="AE24" s="569">
        <v>116</v>
      </c>
      <c r="AF24" s="569">
        <v>65</v>
      </c>
      <c r="AG24" s="569">
        <v>17</v>
      </c>
      <c r="AH24" s="569">
        <v>407</v>
      </c>
      <c r="AI24" s="569">
        <v>352</v>
      </c>
      <c r="AJ24" s="569">
        <v>44</v>
      </c>
      <c r="AK24" s="569">
        <v>11</v>
      </c>
      <c r="AL24" s="580">
        <v>360</v>
      </c>
      <c r="AM24" s="579">
        <v>4</v>
      </c>
      <c r="AN24" s="582">
        <v>1301</v>
      </c>
      <c r="AO24" s="569">
        <v>2603</v>
      </c>
      <c r="AP24" s="565"/>
      <c r="AQ24" s="583"/>
      <c r="AR24" s="583"/>
      <c r="AS24" s="583"/>
    </row>
    <row r="25" spans="1:45" s="561" customFormat="1" ht="18" customHeight="1">
      <c r="A25" s="568"/>
      <c r="B25" s="568"/>
      <c r="C25" s="568" t="s">
        <v>230</v>
      </c>
      <c r="D25" s="577"/>
      <c r="E25" s="578">
        <v>22861</v>
      </c>
      <c r="F25" s="579">
        <v>21552</v>
      </c>
      <c r="G25" s="569">
        <v>3759</v>
      </c>
      <c r="H25" s="569">
        <v>1578</v>
      </c>
      <c r="I25" s="569">
        <v>555</v>
      </c>
      <c r="J25" s="569">
        <v>212</v>
      </c>
      <c r="K25" s="580">
        <v>1414</v>
      </c>
      <c r="L25" s="569">
        <v>17793</v>
      </c>
      <c r="M25" s="569">
        <v>636</v>
      </c>
      <c r="N25" s="569">
        <v>504</v>
      </c>
      <c r="O25" s="569">
        <v>132</v>
      </c>
      <c r="P25" s="569">
        <v>4083</v>
      </c>
      <c r="Q25" s="569">
        <v>3207</v>
      </c>
      <c r="R25" s="569">
        <v>876</v>
      </c>
      <c r="S25" s="569">
        <v>1755</v>
      </c>
      <c r="T25" s="569">
        <v>1568</v>
      </c>
      <c r="U25" s="569">
        <v>187</v>
      </c>
      <c r="V25" s="568"/>
      <c r="W25" s="568"/>
      <c r="X25" s="568" t="s">
        <v>230</v>
      </c>
      <c r="Y25" s="577"/>
      <c r="Z25" s="581">
        <v>6296</v>
      </c>
      <c r="AA25" s="569">
        <v>5280</v>
      </c>
      <c r="AB25" s="569">
        <v>1008</v>
      </c>
      <c r="AC25" s="569">
        <v>113</v>
      </c>
      <c r="AD25" s="569">
        <v>346</v>
      </c>
      <c r="AE25" s="569">
        <v>602</v>
      </c>
      <c r="AF25" s="569">
        <v>303</v>
      </c>
      <c r="AG25" s="569">
        <v>75</v>
      </c>
      <c r="AH25" s="569">
        <v>2760</v>
      </c>
      <c r="AI25" s="569">
        <v>2397</v>
      </c>
      <c r="AJ25" s="569">
        <v>292</v>
      </c>
      <c r="AK25" s="569">
        <v>23</v>
      </c>
      <c r="AL25" s="580">
        <v>1179</v>
      </c>
      <c r="AM25" s="579">
        <v>8</v>
      </c>
      <c r="AN25" s="582">
        <v>1301</v>
      </c>
      <c r="AO25" s="569">
        <v>12654</v>
      </c>
      <c r="AP25" s="565"/>
      <c r="AQ25" s="583"/>
      <c r="AR25" s="583"/>
      <c r="AS25" s="583"/>
    </row>
    <row r="26" spans="1:45" s="561" customFormat="1" ht="18" customHeight="1">
      <c r="A26" s="568"/>
      <c r="B26" s="568"/>
      <c r="C26" s="568" t="s">
        <v>432</v>
      </c>
      <c r="D26" s="577"/>
      <c r="E26" s="578">
        <v>7641</v>
      </c>
      <c r="F26" s="579">
        <v>6336</v>
      </c>
      <c r="G26" s="569">
        <v>1927</v>
      </c>
      <c r="H26" s="569">
        <v>941</v>
      </c>
      <c r="I26" s="569">
        <v>213</v>
      </c>
      <c r="J26" s="569">
        <v>101</v>
      </c>
      <c r="K26" s="580">
        <v>672</v>
      </c>
      <c r="L26" s="569">
        <v>4409</v>
      </c>
      <c r="M26" s="569">
        <v>209</v>
      </c>
      <c r="N26" s="569">
        <v>168</v>
      </c>
      <c r="O26" s="569">
        <v>41</v>
      </c>
      <c r="P26" s="569">
        <v>1361</v>
      </c>
      <c r="Q26" s="569">
        <v>1068</v>
      </c>
      <c r="R26" s="569">
        <v>293</v>
      </c>
      <c r="S26" s="569">
        <v>384</v>
      </c>
      <c r="T26" s="569">
        <v>351</v>
      </c>
      <c r="U26" s="569">
        <v>33</v>
      </c>
      <c r="V26" s="568"/>
      <c r="W26" s="568"/>
      <c r="X26" s="568" t="s">
        <v>432</v>
      </c>
      <c r="Y26" s="577"/>
      <c r="Z26" s="581">
        <v>1418</v>
      </c>
      <c r="AA26" s="569">
        <v>1188</v>
      </c>
      <c r="AB26" s="569">
        <v>228</v>
      </c>
      <c r="AC26" s="569">
        <v>35</v>
      </c>
      <c r="AD26" s="569">
        <v>82</v>
      </c>
      <c r="AE26" s="569">
        <v>124</v>
      </c>
      <c r="AF26" s="569">
        <v>66</v>
      </c>
      <c r="AG26" s="569">
        <v>17</v>
      </c>
      <c r="AH26" s="569">
        <v>421</v>
      </c>
      <c r="AI26" s="569">
        <v>362</v>
      </c>
      <c r="AJ26" s="569">
        <v>46</v>
      </c>
      <c r="AK26" s="569">
        <v>13</v>
      </c>
      <c r="AL26" s="580">
        <v>362</v>
      </c>
      <c r="AM26" s="579">
        <v>4</v>
      </c>
      <c r="AN26" s="582">
        <v>1301</v>
      </c>
      <c r="AO26" s="569">
        <v>2697</v>
      </c>
      <c r="AP26" s="565"/>
      <c r="AQ26" s="583"/>
      <c r="AR26" s="583"/>
      <c r="AS26" s="583"/>
    </row>
    <row r="27" spans="1:45" s="561" customFormat="1" ht="13.5" customHeight="1">
      <c r="A27" s="584"/>
      <c r="B27" s="584"/>
      <c r="C27" s="584"/>
      <c r="D27" s="585"/>
      <c r="E27" s="586"/>
      <c r="F27" s="587"/>
      <c r="G27" s="588"/>
      <c r="H27" s="588"/>
      <c r="I27" s="588"/>
      <c r="J27" s="588"/>
      <c r="K27" s="589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4"/>
      <c r="W27" s="584"/>
      <c r="X27" s="584"/>
      <c r="Y27" s="585"/>
      <c r="Z27" s="590"/>
      <c r="AA27" s="588"/>
      <c r="AB27" s="588"/>
      <c r="AC27" s="588"/>
      <c r="AD27" s="588"/>
      <c r="AE27" s="588"/>
      <c r="AF27" s="588"/>
      <c r="AG27" s="588"/>
      <c r="AH27" s="588"/>
      <c r="AI27" s="588"/>
      <c r="AJ27" s="588"/>
      <c r="AK27" s="588"/>
      <c r="AL27" s="589"/>
      <c r="AM27" s="587"/>
      <c r="AN27" s="591"/>
      <c r="AO27" s="588"/>
      <c r="AP27" s="565"/>
      <c r="AQ27" s="583"/>
      <c r="AR27" s="583"/>
      <c r="AS27" s="583"/>
    </row>
    <row r="28" spans="1:45" s="561" customFormat="1" ht="18" customHeight="1">
      <c r="A28" s="568"/>
      <c r="B28" s="568"/>
      <c r="C28" s="568" t="s">
        <v>433</v>
      </c>
      <c r="D28" s="592"/>
      <c r="E28" s="569"/>
      <c r="F28" s="569"/>
      <c r="G28" s="583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8"/>
      <c r="W28" s="568"/>
      <c r="X28" s="568" t="s">
        <v>433</v>
      </c>
      <c r="Y28" s="592"/>
      <c r="Z28" s="569"/>
      <c r="AA28" s="569"/>
      <c r="AB28" s="583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5"/>
      <c r="AQ28" s="583"/>
      <c r="AR28" s="583"/>
      <c r="AS28" s="583"/>
    </row>
  </sheetData>
  <sheetProtection/>
  <mergeCells count="44">
    <mergeCell ref="AA7:AA9"/>
    <mergeCell ref="AB7:AB9"/>
    <mergeCell ref="AI7:AI9"/>
    <mergeCell ref="AJ7:AJ9"/>
    <mergeCell ref="AE7:AE9"/>
    <mergeCell ref="AF7:AF9"/>
    <mergeCell ref="AG7:AG9"/>
    <mergeCell ref="AH7:AH9"/>
    <mergeCell ref="Q7:Q9"/>
    <mergeCell ref="R7:R9"/>
    <mergeCell ref="S7:S9"/>
    <mergeCell ref="T7:T9"/>
    <mergeCell ref="U7:U9"/>
    <mergeCell ref="Z7:Z9"/>
    <mergeCell ref="AO5:AO9"/>
    <mergeCell ref="G6:G9"/>
    <mergeCell ref="H6:H9"/>
    <mergeCell ref="I6:I9"/>
    <mergeCell ref="J6:J9"/>
    <mergeCell ref="K6:K9"/>
    <mergeCell ref="L6:L9"/>
    <mergeCell ref="M6:O6"/>
    <mergeCell ref="P6:R6"/>
    <mergeCell ref="S6:U6"/>
    <mergeCell ref="AN4:AN9"/>
    <mergeCell ref="F5:F9"/>
    <mergeCell ref="G5:K5"/>
    <mergeCell ref="L5:U5"/>
    <mergeCell ref="Z5:AL5"/>
    <mergeCell ref="Z6:AB6"/>
    <mergeCell ref="AC6:AC9"/>
    <mergeCell ref="AD6:AD9"/>
    <mergeCell ref="AE6:AG6"/>
    <mergeCell ref="AH6:AJ6"/>
    <mergeCell ref="E4:E9"/>
    <mergeCell ref="F4:U4"/>
    <mergeCell ref="Z4:AL4"/>
    <mergeCell ref="AM4:AM9"/>
    <mergeCell ref="AK6:AK9"/>
    <mergeCell ref="AL6:AL9"/>
    <mergeCell ref="M7:M9"/>
    <mergeCell ref="N7:N9"/>
    <mergeCell ref="O7:O9"/>
    <mergeCell ref="P7:P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32.125" style="58" bestFit="1" customWidth="1"/>
    <col min="2" max="2" width="1.75390625" style="58" customWidth="1"/>
    <col min="3" max="9" width="12.75390625" style="593" customWidth="1"/>
    <col min="10" max="16384" width="9.125" style="58" customWidth="1"/>
  </cols>
  <sheetData>
    <row r="1" ht="21" customHeight="1">
      <c r="C1" s="17" t="s">
        <v>842</v>
      </c>
    </row>
    <row r="2" ht="21" customHeight="1">
      <c r="C2" s="17" t="s">
        <v>843</v>
      </c>
    </row>
    <row r="3" ht="12" customHeight="1"/>
    <row r="4" spans="1:9" ht="30" customHeight="1">
      <c r="A4" s="594" t="s">
        <v>434</v>
      </c>
      <c r="B4" s="595"/>
      <c r="C4" s="596" t="s">
        <v>38</v>
      </c>
      <c r="D4" s="596" t="s">
        <v>435</v>
      </c>
      <c r="E4" s="596" t="s">
        <v>283</v>
      </c>
      <c r="F4" s="596" t="s">
        <v>284</v>
      </c>
      <c r="G4" s="596" t="s">
        <v>285</v>
      </c>
      <c r="H4" s="596" t="s">
        <v>188</v>
      </c>
      <c r="I4" s="597" t="s">
        <v>436</v>
      </c>
    </row>
    <row r="5" spans="1:9" ht="19.5" customHeight="1">
      <c r="A5" s="598" t="s">
        <v>234</v>
      </c>
      <c r="B5" s="64"/>
      <c r="C5" s="599"/>
      <c r="D5" s="599"/>
      <c r="E5" s="599"/>
      <c r="F5" s="599"/>
      <c r="G5" s="599"/>
      <c r="H5" s="599"/>
      <c r="I5" s="599"/>
    </row>
    <row r="6" spans="1:9" s="72" customFormat="1" ht="19.5" customHeight="1">
      <c r="A6" s="600" t="s">
        <v>437</v>
      </c>
      <c r="B6" s="67"/>
      <c r="C6" s="601">
        <f>SUM(C7:C8)</f>
        <v>9635</v>
      </c>
      <c r="D6" s="601">
        <f aca="true" t="shared" si="0" ref="D6:I6">SUM(D7:D8)</f>
        <v>2506</v>
      </c>
      <c r="E6" s="601">
        <f t="shared" si="0"/>
        <v>2715</v>
      </c>
      <c r="F6" s="601">
        <f t="shared" si="0"/>
        <v>2217</v>
      </c>
      <c r="G6" s="601">
        <f t="shared" si="0"/>
        <v>1358</v>
      </c>
      <c r="H6" s="601">
        <f t="shared" si="0"/>
        <v>839</v>
      </c>
      <c r="I6" s="601">
        <f t="shared" si="0"/>
        <v>12026</v>
      </c>
    </row>
    <row r="7" spans="1:9" ht="19.5" customHeight="1">
      <c r="A7" s="382" t="s">
        <v>26</v>
      </c>
      <c r="B7" s="64"/>
      <c r="C7" s="602">
        <f>SUM(D7:H7)</f>
        <v>1953</v>
      </c>
      <c r="D7" s="593">
        <v>619</v>
      </c>
      <c r="E7" s="593">
        <v>531</v>
      </c>
      <c r="F7" s="593">
        <v>381</v>
      </c>
      <c r="G7" s="593">
        <v>255</v>
      </c>
      <c r="H7" s="593">
        <v>167</v>
      </c>
      <c r="I7" s="593">
        <v>2766</v>
      </c>
    </row>
    <row r="8" spans="1:9" ht="19.5" customHeight="1">
      <c r="A8" s="382" t="s">
        <v>27</v>
      </c>
      <c r="B8" s="64"/>
      <c r="C8" s="602">
        <f>SUM(D8:H8)</f>
        <v>7682</v>
      </c>
      <c r="D8" s="593">
        <v>1887</v>
      </c>
      <c r="E8" s="593">
        <v>2184</v>
      </c>
      <c r="F8" s="593">
        <v>1836</v>
      </c>
      <c r="G8" s="593">
        <v>1103</v>
      </c>
      <c r="H8" s="593">
        <v>672</v>
      </c>
      <c r="I8" s="593">
        <v>9260</v>
      </c>
    </row>
    <row r="9" spans="1:3" ht="19.5" customHeight="1">
      <c r="A9" s="382"/>
      <c r="B9" s="64"/>
      <c r="C9" s="602"/>
    </row>
    <row r="10" spans="1:3" ht="19.5" customHeight="1">
      <c r="A10" s="58" t="s">
        <v>438</v>
      </c>
      <c r="B10" s="64"/>
      <c r="C10" s="602"/>
    </row>
    <row r="11" spans="1:9" ht="19.5" customHeight="1">
      <c r="A11" s="382" t="s">
        <v>439</v>
      </c>
      <c r="B11" s="64"/>
      <c r="C11" s="602">
        <f>SUM(D11:H11)</f>
        <v>16</v>
      </c>
      <c r="D11" s="602">
        <f aca="true" t="shared" si="1" ref="D11:I11">SUM(D13:D14)</f>
        <v>6</v>
      </c>
      <c r="E11" s="602">
        <f t="shared" si="1"/>
        <v>7</v>
      </c>
      <c r="F11" s="602">
        <f t="shared" si="1"/>
        <v>3</v>
      </c>
      <c r="G11" s="602">
        <f t="shared" si="1"/>
        <v>0</v>
      </c>
      <c r="H11" s="602">
        <f t="shared" si="1"/>
        <v>0</v>
      </c>
      <c r="I11" s="602">
        <f t="shared" si="1"/>
        <v>27</v>
      </c>
    </row>
    <row r="12" spans="1:3" ht="19.5" customHeight="1">
      <c r="A12" s="382" t="s">
        <v>440</v>
      </c>
      <c r="B12" s="64"/>
      <c r="C12" s="602"/>
    </row>
    <row r="13" spans="1:9" ht="19.5" customHeight="1">
      <c r="A13" s="382" t="s">
        <v>26</v>
      </c>
      <c r="B13" s="64"/>
      <c r="C13" s="602">
        <f>SUM(D13:H13)</f>
        <v>4</v>
      </c>
      <c r="D13" s="593">
        <v>3</v>
      </c>
      <c r="E13" s="593">
        <v>1</v>
      </c>
      <c r="F13" s="593">
        <v>0</v>
      </c>
      <c r="G13" s="593">
        <v>0</v>
      </c>
      <c r="H13" s="593">
        <v>0</v>
      </c>
      <c r="I13" s="593">
        <v>5</v>
      </c>
    </row>
    <row r="14" spans="1:9" ht="19.5" customHeight="1">
      <c r="A14" s="382" t="s">
        <v>27</v>
      </c>
      <c r="B14" s="64"/>
      <c r="C14" s="602">
        <f>SUM(D14:H14)</f>
        <v>12</v>
      </c>
      <c r="D14" s="593">
        <v>3</v>
      </c>
      <c r="E14" s="593">
        <v>6</v>
      </c>
      <c r="F14" s="593">
        <v>3</v>
      </c>
      <c r="G14" s="593">
        <v>0</v>
      </c>
      <c r="H14" s="593">
        <v>0</v>
      </c>
      <c r="I14" s="593">
        <v>22</v>
      </c>
    </row>
    <row r="15" spans="1:9" ht="19.5" customHeight="1">
      <c r="A15" s="89"/>
      <c r="B15" s="90"/>
      <c r="C15" s="603"/>
      <c r="D15" s="603"/>
      <c r="E15" s="603"/>
      <c r="F15" s="603"/>
      <c r="G15" s="603"/>
      <c r="H15" s="603"/>
      <c r="I15" s="603"/>
    </row>
    <row r="16" spans="1:9" ht="19.5" customHeight="1">
      <c r="A16" s="598" t="s">
        <v>598</v>
      </c>
      <c r="B16" s="64"/>
      <c r="C16" s="599"/>
      <c r="D16" s="599"/>
      <c r="E16" s="599"/>
      <c r="F16" s="599"/>
      <c r="G16" s="599"/>
      <c r="H16" s="599"/>
      <c r="I16" s="599"/>
    </row>
    <row r="17" spans="1:9" s="72" customFormat="1" ht="19.5" customHeight="1">
      <c r="A17" s="600" t="s">
        <v>437</v>
      </c>
      <c r="B17" s="67"/>
      <c r="C17" s="601">
        <f>SUM(C18:C19)</f>
        <v>12340</v>
      </c>
      <c r="D17" s="601">
        <f aca="true" t="shared" si="2" ref="D17:I17">SUM(D18:D19)</f>
        <v>2843</v>
      </c>
      <c r="E17" s="601">
        <f t="shared" si="2"/>
        <v>3080</v>
      </c>
      <c r="F17" s="601">
        <f t="shared" si="2"/>
        <v>3072</v>
      </c>
      <c r="G17" s="601">
        <f t="shared" si="2"/>
        <v>2044</v>
      </c>
      <c r="H17" s="601">
        <f t="shared" si="2"/>
        <v>1301</v>
      </c>
      <c r="I17" s="601">
        <f t="shared" si="2"/>
        <v>15348</v>
      </c>
    </row>
    <row r="18" spans="1:9" ht="19.5" customHeight="1">
      <c r="A18" s="382" t="s">
        <v>26</v>
      </c>
      <c r="B18" s="64"/>
      <c r="C18" s="602">
        <f>SUM(D18:H18)</f>
        <v>3018</v>
      </c>
      <c r="D18" s="593">
        <v>912</v>
      </c>
      <c r="E18" s="593">
        <v>757</v>
      </c>
      <c r="F18" s="593">
        <v>645</v>
      </c>
      <c r="G18" s="593">
        <v>383</v>
      </c>
      <c r="H18" s="593">
        <v>321</v>
      </c>
      <c r="I18" s="593">
        <v>4295</v>
      </c>
    </row>
    <row r="19" spans="1:9" ht="19.5" customHeight="1">
      <c r="A19" s="382" t="s">
        <v>27</v>
      </c>
      <c r="B19" s="64"/>
      <c r="C19" s="602">
        <f>SUM(D19:H19)</f>
        <v>9322</v>
      </c>
      <c r="D19" s="593">
        <v>1931</v>
      </c>
      <c r="E19" s="593">
        <v>2323</v>
      </c>
      <c r="F19" s="593">
        <v>2427</v>
      </c>
      <c r="G19" s="593">
        <v>1661</v>
      </c>
      <c r="H19" s="593">
        <v>980</v>
      </c>
      <c r="I19" s="593">
        <v>11053</v>
      </c>
    </row>
    <row r="20" spans="1:3" ht="19.5" customHeight="1">
      <c r="A20" s="382"/>
      <c r="B20" s="64"/>
      <c r="C20" s="602"/>
    </row>
    <row r="21" spans="1:3" ht="19.5" customHeight="1">
      <c r="A21" s="58" t="s">
        <v>438</v>
      </c>
      <c r="B21" s="64"/>
      <c r="C21" s="602"/>
    </row>
    <row r="22" spans="1:9" ht="19.5" customHeight="1">
      <c r="A22" s="382" t="s">
        <v>439</v>
      </c>
      <c r="B22" s="64"/>
      <c r="C22" s="602">
        <f>SUM(D22:H22)</f>
        <v>29</v>
      </c>
      <c r="D22" s="602">
        <f aca="true" t="shared" si="3" ref="D22:I22">SUM(D24:D25)</f>
        <v>14</v>
      </c>
      <c r="E22" s="602">
        <f t="shared" si="3"/>
        <v>9</v>
      </c>
      <c r="F22" s="602">
        <f t="shared" si="3"/>
        <v>4</v>
      </c>
      <c r="G22" s="602">
        <f t="shared" si="3"/>
        <v>2</v>
      </c>
      <c r="H22" s="602">
        <f t="shared" si="3"/>
        <v>0</v>
      </c>
      <c r="I22" s="602">
        <f t="shared" si="3"/>
        <v>45</v>
      </c>
    </row>
    <row r="23" spans="1:3" ht="19.5" customHeight="1">
      <c r="A23" s="382" t="s">
        <v>440</v>
      </c>
      <c r="B23" s="64"/>
      <c r="C23" s="602"/>
    </row>
    <row r="24" spans="1:9" ht="19.5" customHeight="1">
      <c r="A24" s="382" t="s">
        <v>26</v>
      </c>
      <c r="B24" s="64"/>
      <c r="C24" s="602">
        <f>SUM(D24:H24)</f>
        <v>4</v>
      </c>
      <c r="D24" s="593">
        <v>0</v>
      </c>
      <c r="E24" s="593">
        <v>3</v>
      </c>
      <c r="F24" s="593">
        <v>0</v>
      </c>
      <c r="G24" s="593">
        <v>1</v>
      </c>
      <c r="H24" s="593">
        <v>0</v>
      </c>
      <c r="I24" s="593">
        <v>7</v>
      </c>
    </row>
    <row r="25" spans="1:9" ht="19.5" customHeight="1">
      <c r="A25" s="382" t="s">
        <v>27</v>
      </c>
      <c r="B25" s="64"/>
      <c r="C25" s="602">
        <f>SUM(D25:H25)</f>
        <v>25</v>
      </c>
      <c r="D25" s="593">
        <v>14</v>
      </c>
      <c r="E25" s="593">
        <v>6</v>
      </c>
      <c r="F25" s="593">
        <v>4</v>
      </c>
      <c r="G25" s="593">
        <v>1</v>
      </c>
      <c r="H25" s="593">
        <v>0</v>
      </c>
      <c r="I25" s="593">
        <v>38</v>
      </c>
    </row>
    <row r="26" spans="1:9" ht="19.5" customHeight="1">
      <c r="A26" s="89"/>
      <c r="B26" s="90"/>
      <c r="C26" s="603"/>
      <c r="D26" s="603"/>
      <c r="E26" s="603"/>
      <c r="F26" s="603"/>
      <c r="G26" s="603"/>
      <c r="H26" s="603"/>
      <c r="I26" s="603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9.125" style="58" customWidth="1"/>
    <col min="2" max="2" width="19.00390625" style="382" bestFit="1" customWidth="1"/>
    <col min="3" max="3" width="0.875" style="58" customWidth="1"/>
    <col min="4" max="11" width="12.75390625" style="546" customWidth="1"/>
    <col min="12" max="12" width="15.125" style="58" customWidth="1"/>
    <col min="13" max="16384" width="9.125" style="58" customWidth="1"/>
  </cols>
  <sheetData>
    <row r="1" ht="15.75" customHeight="1">
      <c r="D1" s="17" t="s">
        <v>850</v>
      </c>
    </row>
    <row r="2" spans="1:4" ht="15.75" customHeight="1">
      <c r="A2" s="4"/>
      <c r="D2" s="17" t="s">
        <v>854</v>
      </c>
    </row>
    <row r="3" ht="15.75" customHeight="1">
      <c r="A3" s="237" t="s">
        <v>234</v>
      </c>
    </row>
    <row r="4" spans="1:11" ht="15.75" customHeight="1">
      <c r="A4" s="977" t="s">
        <v>441</v>
      </c>
      <c r="B4" s="977"/>
      <c r="C4" s="978"/>
      <c r="D4" s="1268" t="s">
        <v>845</v>
      </c>
      <c r="E4" s="1269"/>
      <c r="F4" s="1269"/>
      <c r="G4" s="1269"/>
      <c r="H4" s="1269"/>
      <c r="I4" s="1269"/>
      <c r="J4" s="1270"/>
      <c r="K4" s="947" t="s">
        <v>848</v>
      </c>
    </row>
    <row r="5" spans="1:11" ht="31.5" customHeight="1">
      <c r="A5" s="979"/>
      <c r="B5" s="979"/>
      <c r="C5" s="980"/>
      <c r="D5" s="945" t="s">
        <v>38</v>
      </c>
      <c r="E5" s="946" t="s">
        <v>443</v>
      </c>
      <c r="F5" s="604" t="s">
        <v>844</v>
      </c>
      <c r="G5" s="604" t="s">
        <v>283</v>
      </c>
      <c r="H5" s="604" t="s">
        <v>284</v>
      </c>
      <c r="I5" s="604" t="s">
        <v>285</v>
      </c>
      <c r="J5" s="604" t="s">
        <v>188</v>
      </c>
      <c r="K5" s="948" t="s">
        <v>847</v>
      </c>
    </row>
    <row r="6" spans="1:11" ht="6" customHeight="1">
      <c r="A6" s="142"/>
      <c r="B6" s="142"/>
      <c r="C6" s="143"/>
      <c r="D6" s="605"/>
      <c r="E6" s="605"/>
      <c r="F6" s="605"/>
      <c r="G6" s="605"/>
      <c r="H6" s="605"/>
      <c r="I6" s="605"/>
      <c r="J6" s="605"/>
      <c r="K6" s="605"/>
    </row>
    <row r="7" spans="1:11" s="72" customFormat="1" ht="15.75" customHeight="1">
      <c r="A7" s="66" t="s">
        <v>444</v>
      </c>
      <c r="B7" s="188"/>
      <c r="C7" s="67"/>
      <c r="D7" s="952">
        <f>SUM(D8:D12)</f>
        <v>12030</v>
      </c>
      <c r="E7" s="952">
        <f aca="true" t="shared" si="0" ref="E7:K7">SUM(E8:E12)</f>
        <v>3006</v>
      </c>
      <c r="F7" s="952">
        <f t="shared" si="0"/>
        <v>4209</v>
      </c>
      <c r="G7" s="952">
        <f t="shared" si="0"/>
        <v>3005</v>
      </c>
      <c r="H7" s="952">
        <f t="shared" si="0"/>
        <v>1303</v>
      </c>
      <c r="I7" s="952">
        <f t="shared" si="0"/>
        <v>422</v>
      </c>
      <c r="J7" s="952">
        <f t="shared" si="0"/>
        <v>85</v>
      </c>
      <c r="K7" s="952">
        <f t="shared" si="0"/>
        <v>669</v>
      </c>
    </row>
    <row r="8" spans="1:11" ht="15.75" customHeight="1">
      <c r="A8" s="944" t="s">
        <v>445</v>
      </c>
      <c r="B8" s="382" t="s">
        <v>446</v>
      </c>
      <c r="C8" s="64"/>
      <c r="D8" s="606">
        <f>SUM(E8:J8)</f>
        <v>3998</v>
      </c>
      <c r="E8" s="546">
        <v>2457</v>
      </c>
      <c r="F8" s="546">
        <v>1387</v>
      </c>
      <c r="G8" s="546">
        <v>131</v>
      </c>
      <c r="H8" s="546">
        <v>22</v>
      </c>
      <c r="I8" s="546">
        <v>1</v>
      </c>
      <c r="J8" s="546">
        <v>0</v>
      </c>
      <c r="K8" s="546">
        <v>582</v>
      </c>
    </row>
    <row r="9" spans="1:11" ht="15.75" customHeight="1">
      <c r="A9" s="63"/>
      <c r="B9" s="382" t="s">
        <v>447</v>
      </c>
      <c r="C9" s="64"/>
      <c r="D9" s="606">
        <f aca="true" t="shared" si="1" ref="D9:D15">SUM(E9:J9)</f>
        <v>4042</v>
      </c>
      <c r="E9" s="546">
        <v>490</v>
      </c>
      <c r="F9" s="546">
        <v>2350</v>
      </c>
      <c r="G9" s="546">
        <v>1094</v>
      </c>
      <c r="H9" s="546">
        <v>87</v>
      </c>
      <c r="I9" s="546">
        <v>20</v>
      </c>
      <c r="J9" s="546">
        <v>1</v>
      </c>
      <c r="K9" s="546">
        <v>66</v>
      </c>
    </row>
    <row r="10" spans="1:11" ht="15.75" customHeight="1">
      <c r="A10" s="63"/>
      <c r="B10" s="382" t="s">
        <v>448</v>
      </c>
      <c r="C10" s="64"/>
      <c r="D10" s="606">
        <f t="shared" si="1"/>
        <v>2330</v>
      </c>
      <c r="E10" s="546">
        <v>48</v>
      </c>
      <c r="F10" s="546">
        <v>428</v>
      </c>
      <c r="G10" s="546">
        <v>1392</v>
      </c>
      <c r="H10" s="546">
        <v>433</v>
      </c>
      <c r="I10" s="546">
        <v>27</v>
      </c>
      <c r="J10" s="546">
        <v>2</v>
      </c>
      <c r="K10" s="546">
        <v>16</v>
      </c>
    </row>
    <row r="11" spans="1:11" ht="15.75" customHeight="1">
      <c r="A11" s="63"/>
      <c r="B11" s="382" t="s">
        <v>449</v>
      </c>
      <c r="C11" s="64"/>
      <c r="D11" s="606">
        <f t="shared" si="1"/>
        <v>1144</v>
      </c>
      <c r="E11" s="546">
        <v>7</v>
      </c>
      <c r="F11" s="546">
        <v>35</v>
      </c>
      <c r="G11" s="546">
        <v>357</v>
      </c>
      <c r="H11" s="546">
        <v>602</v>
      </c>
      <c r="I11" s="546">
        <v>130</v>
      </c>
      <c r="J11" s="546">
        <v>13</v>
      </c>
      <c r="K11" s="546">
        <v>3</v>
      </c>
    </row>
    <row r="12" spans="1:11" ht="15.75" customHeight="1">
      <c r="A12" s="63"/>
      <c r="B12" s="382" t="s">
        <v>450</v>
      </c>
      <c r="C12" s="64"/>
      <c r="D12" s="606">
        <f t="shared" si="1"/>
        <v>516</v>
      </c>
      <c r="E12" s="546">
        <v>4</v>
      </c>
      <c r="F12" s="546">
        <v>9</v>
      </c>
      <c r="G12" s="546">
        <v>31</v>
      </c>
      <c r="H12" s="546">
        <v>159</v>
      </c>
      <c r="I12" s="546">
        <v>244</v>
      </c>
      <c r="J12" s="546">
        <v>69</v>
      </c>
      <c r="K12" s="546">
        <v>2</v>
      </c>
    </row>
    <row r="13" spans="1:4" ht="15.75" customHeight="1">
      <c r="A13" s="63" t="s">
        <v>846</v>
      </c>
      <c r="C13" s="64"/>
      <c r="D13" s="606"/>
    </row>
    <row r="14" spans="1:11" ht="15.75" customHeight="1">
      <c r="A14" s="944" t="s">
        <v>445</v>
      </c>
      <c r="B14" s="382" t="s">
        <v>442</v>
      </c>
      <c r="C14" s="64"/>
      <c r="D14" s="606">
        <f t="shared" si="1"/>
        <v>71</v>
      </c>
      <c r="E14" s="546">
        <v>0</v>
      </c>
      <c r="F14" s="546">
        <v>61</v>
      </c>
      <c r="G14" s="546">
        <v>7</v>
      </c>
      <c r="H14" s="546">
        <v>2</v>
      </c>
      <c r="I14" s="546">
        <v>1</v>
      </c>
      <c r="J14" s="546">
        <v>0</v>
      </c>
      <c r="K14" s="546">
        <v>0</v>
      </c>
    </row>
    <row r="15" spans="1:11" ht="15.75" customHeight="1">
      <c r="A15" s="63"/>
      <c r="B15" s="188" t="s">
        <v>443</v>
      </c>
      <c r="C15" s="64"/>
      <c r="D15" s="606">
        <f t="shared" si="1"/>
        <v>170</v>
      </c>
      <c r="E15" s="619">
        <v>0</v>
      </c>
      <c r="F15" s="619">
        <v>135</v>
      </c>
      <c r="G15" s="619">
        <v>30</v>
      </c>
      <c r="H15" s="619">
        <v>3</v>
      </c>
      <c r="I15" s="619">
        <v>2</v>
      </c>
      <c r="J15" s="619">
        <v>0</v>
      </c>
      <c r="K15" s="619">
        <v>0</v>
      </c>
    </row>
    <row r="16" spans="1:11" ht="15.75" customHeight="1">
      <c r="A16" s="89"/>
      <c r="B16" s="556"/>
      <c r="C16" s="90"/>
      <c r="D16" s="558"/>
      <c r="E16" s="558"/>
      <c r="F16" s="558"/>
      <c r="G16" s="558"/>
      <c r="H16" s="558"/>
      <c r="I16" s="558"/>
      <c r="J16" s="558"/>
      <c r="K16" s="558"/>
    </row>
    <row r="18" ht="15.75" customHeight="1">
      <c r="A18" s="237" t="s">
        <v>595</v>
      </c>
    </row>
    <row r="19" spans="1:12" ht="15.75" customHeight="1">
      <c r="A19" s="977" t="s">
        <v>441</v>
      </c>
      <c r="B19" s="977"/>
      <c r="C19" s="978"/>
      <c r="D19" s="1268" t="s">
        <v>845</v>
      </c>
      <c r="E19" s="1269"/>
      <c r="F19" s="1269"/>
      <c r="G19" s="1269"/>
      <c r="H19" s="1269"/>
      <c r="I19" s="1269"/>
      <c r="J19" s="1270"/>
      <c r="K19" s="947" t="s">
        <v>848</v>
      </c>
      <c r="L19" s="947" t="s">
        <v>848</v>
      </c>
    </row>
    <row r="20" spans="1:12" ht="36">
      <c r="A20" s="979"/>
      <c r="B20" s="979"/>
      <c r="C20" s="980"/>
      <c r="D20" s="945" t="s">
        <v>38</v>
      </c>
      <c r="E20" s="946" t="s">
        <v>443</v>
      </c>
      <c r="F20" s="604" t="s">
        <v>844</v>
      </c>
      <c r="G20" s="604" t="s">
        <v>283</v>
      </c>
      <c r="H20" s="604" t="s">
        <v>284</v>
      </c>
      <c r="I20" s="604" t="s">
        <v>285</v>
      </c>
      <c r="J20" s="604" t="s">
        <v>188</v>
      </c>
      <c r="K20" s="951" t="s">
        <v>847</v>
      </c>
      <c r="L20" s="949" t="s">
        <v>849</v>
      </c>
    </row>
    <row r="21" spans="1:11" ht="7.5" customHeight="1">
      <c r="A21" s="142"/>
      <c r="B21" s="142"/>
      <c r="C21" s="143"/>
      <c r="D21" s="605"/>
      <c r="E21" s="605"/>
      <c r="F21" s="605"/>
      <c r="G21" s="605"/>
      <c r="H21" s="605"/>
      <c r="I21" s="605"/>
      <c r="J21" s="605"/>
      <c r="K21" s="605"/>
    </row>
    <row r="22" spans="1:12" s="72" customFormat="1" ht="15.75" customHeight="1">
      <c r="A22" s="66" t="s">
        <v>444</v>
      </c>
      <c r="B22" s="188"/>
      <c r="C22" s="67"/>
      <c r="D22" s="952">
        <f aca="true" t="shared" si="2" ref="D22:L22">SUM(D23:D27)</f>
        <v>14218</v>
      </c>
      <c r="E22" s="952">
        <f t="shared" si="2"/>
        <v>3170</v>
      </c>
      <c r="F22" s="952">
        <f t="shared" si="2"/>
        <v>4277</v>
      </c>
      <c r="G22" s="952">
        <f t="shared" si="2"/>
        <v>3750</v>
      </c>
      <c r="H22" s="952">
        <f t="shared" si="2"/>
        <v>2142</v>
      </c>
      <c r="I22" s="952">
        <f t="shared" si="2"/>
        <v>704</v>
      </c>
      <c r="J22" s="952">
        <f t="shared" si="2"/>
        <v>175</v>
      </c>
      <c r="K22" s="952">
        <f t="shared" si="2"/>
        <v>475</v>
      </c>
      <c r="L22" s="952">
        <f t="shared" si="2"/>
        <v>39</v>
      </c>
    </row>
    <row r="23" spans="1:12" ht="15.75" customHeight="1">
      <c r="A23" s="944" t="s">
        <v>445</v>
      </c>
      <c r="B23" s="382" t="s">
        <v>446</v>
      </c>
      <c r="C23" s="64"/>
      <c r="D23" s="606">
        <f>SUM(E23:J23)</f>
        <v>3980</v>
      </c>
      <c r="E23" s="546">
        <v>2501</v>
      </c>
      <c r="F23" s="546">
        <v>1318</v>
      </c>
      <c r="G23" s="546">
        <v>135</v>
      </c>
      <c r="H23" s="546">
        <v>24</v>
      </c>
      <c r="I23" s="546">
        <v>1</v>
      </c>
      <c r="J23" s="546">
        <v>1</v>
      </c>
      <c r="K23" s="546">
        <v>400</v>
      </c>
      <c r="L23" s="546">
        <v>17</v>
      </c>
    </row>
    <row r="24" spans="1:12" ht="15.75" customHeight="1">
      <c r="A24" s="63"/>
      <c r="B24" s="382" t="s">
        <v>447</v>
      </c>
      <c r="C24" s="64"/>
      <c r="D24" s="606">
        <f aca="true" t="shared" si="3" ref="D24:D30">SUM(E24:J24)</f>
        <v>4478</v>
      </c>
      <c r="E24" s="546">
        <v>600</v>
      </c>
      <c r="F24" s="546">
        <v>2450</v>
      </c>
      <c r="G24" s="546">
        <v>1300</v>
      </c>
      <c r="H24" s="546">
        <v>108</v>
      </c>
      <c r="I24" s="546">
        <v>19</v>
      </c>
      <c r="J24" s="546">
        <v>1</v>
      </c>
      <c r="K24" s="546">
        <v>64</v>
      </c>
      <c r="L24" s="546">
        <v>13</v>
      </c>
    </row>
    <row r="25" spans="1:12" ht="15.75" customHeight="1">
      <c r="A25" s="63"/>
      <c r="B25" s="382" t="s">
        <v>448</v>
      </c>
      <c r="C25" s="64"/>
      <c r="D25" s="606">
        <f t="shared" si="3"/>
        <v>3393</v>
      </c>
      <c r="E25" s="546">
        <v>54</v>
      </c>
      <c r="F25" s="546">
        <v>468</v>
      </c>
      <c r="G25" s="546">
        <v>1963</v>
      </c>
      <c r="H25" s="546">
        <v>837</v>
      </c>
      <c r="I25" s="546">
        <v>62</v>
      </c>
      <c r="J25" s="546">
        <v>9</v>
      </c>
      <c r="K25" s="546">
        <v>8</v>
      </c>
      <c r="L25" s="546">
        <v>7</v>
      </c>
    </row>
    <row r="26" spans="1:12" ht="15.75" customHeight="1">
      <c r="A26" s="63"/>
      <c r="B26" s="382" t="s">
        <v>449</v>
      </c>
      <c r="C26" s="64"/>
      <c r="D26" s="606">
        <f t="shared" si="3"/>
        <v>1602</v>
      </c>
      <c r="E26" s="546">
        <v>11</v>
      </c>
      <c r="F26" s="546">
        <v>34</v>
      </c>
      <c r="G26" s="546">
        <v>325</v>
      </c>
      <c r="H26" s="546">
        <v>957</v>
      </c>
      <c r="I26" s="546">
        <v>263</v>
      </c>
      <c r="J26" s="546">
        <v>12</v>
      </c>
      <c r="K26" s="546">
        <v>2</v>
      </c>
      <c r="L26" s="546">
        <v>2</v>
      </c>
    </row>
    <row r="27" spans="1:12" ht="15.75" customHeight="1">
      <c r="A27" s="63"/>
      <c r="B27" s="382" t="s">
        <v>450</v>
      </c>
      <c r="C27" s="64"/>
      <c r="D27" s="606">
        <f t="shared" si="3"/>
        <v>765</v>
      </c>
      <c r="E27" s="546">
        <v>4</v>
      </c>
      <c r="F27" s="546">
        <v>7</v>
      </c>
      <c r="G27" s="546">
        <v>27</v>
      </c>
      <c r="H27" s="546">
        <v>216</v>
      </c>
      <c r="I27" s="546">
        <v>359</v>
      </c>
      <c r="J27" s="546">
        <v>152</v>
      </c>
      <c r="K27" s="546">
        <v>1</v>
      </c>
      <c r="L27" s="546">
        <v>0</v>
      </c>
    </row>
    <row r="28" spans="1:4" ht="15.75" customHeight="1">
      <c r="A28" s="63" t="s">
        <v>846</v>
      </c>
      <c r="C28" s="64"/>
      <c r="D28" s="606"/>
    </row>
    <row r="29" spans="1:12" ht="15.75" customHeight="1">
      <c r="A29" s="944" t="s">
        <v>445</v>
      </c>
      <c r="B29" s="382" t="s">
        <v>442</v>
      </c>
      <c r="C29" s="64"/>
      <c r="D29" s="606">
        <f t="shared" si="3"/>
        <v>89</v>
      </c>
      <c r="E29" s="546">
        <v>0</v>
      </c>
      <c r="F29" s="546">
        <v>68</v>
      </c>
      <c r="G29" s="546">
        <v>20</v>
      </c>
      <c r="H29" s="546">
        <v>1</v>
      </c>
      <c r="I29" s="546">
        <v>0</v>
      </c>
      <c r="J29" s="546">
        <v>0</v>
      </c>
      <c r="K29" s="546">
        <v>0</v>
      </c>
      <c r="L29" s="546">
        <v>0</v>
      </c>
    </row>
    <row r="30" spans="1:12" ht="15.75" customHeight="1">
      <c r="A30" s="63"/>
      <c r="B30" s="188" t="s">
        <v>443</v>
      </c>
      <c r="C30" s="64"/>
      <c r="D30" s="950">
        <f t="shared" si="3"/>
        <v>237</v>
      </c>
      <c r="E30" s="619">
        <v>0</v>
      </c>
      <c r="F30" s="619">
        <v>185</v>
      </c>
      <c r="G30" s="619">
        <v>47</v>
      </c>
      <c r="H30" s="619">
        <v>4</v>
      </c>
      <c r="I30" s="619">
        <v>1</v>
      </c>
      <c r="J30" s="619">
        <v>0</v>
      </c>
      <c r="K30" s="619">
        <v>0</v>
      </c>
      <c r="L30" s="619">
        <v>0</v>
      </c>
    </row>
    <row r="31" spans="1:12" ht="15.75" customHeight="1">
      <c r="A31" s="89"/>
      <c r="B31" s="556"/>
      <c r="C31" s="90"/>
      <c r="D31" s="558"/>
      <c r="E31" s="558"/>
      <c r="F31" s="558"/>
      <c r="G31" s="558"/>
      <c r="H31" s="558"/>
      <c r="I31" s="558"/>
      <c r="J31" s="558"/>
      <c r="K31" s="558"/>
      <c r="L31" s="558"/>
    </row>
  </sheetData>
  <sheetProtection/>
  <mergeCells count="4">
    <mergeCell ref="D4:J4"/>
    <mergeCell ref="D19:J19"/>
    <mergeCell ref="A4:C5"/>
    <mergeCell ref="A19:C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2" width="3.75390625" style="58" customWidth="1"/>
    <col min="3" max="3" width="26.375" style="58" customWidth="1"/>
    <col min="4" max="6" width="12.75390625" style="511" customWidth="1"/>
    <col min="7" max="7" width="12.75390625" style="609" customWidth="1"/>
    <col min="8" max="9" width="12.75390625" style="610" customWidth="1"/>
    <col min="10" max="16384" width="9.125" style="58" customWidth="1"/>
  </cols>
  <sheetData>
    <row r="1" ht="15" customHeight="1">
      <c r="C1" s="17" t="s">
        <v>451</v>
      </c>
    </row>
    <row r="2" ht="15" customHeight="1">
      <c r="C2" s="17" t="s">
        <v>807</v>
      </c>
    </row>
    <row r="4" ht="15" customHeight="1">
      <c r="A4" s="237" t="s">
        <v>234</v>
      </c>
    </row>
    <row r="5" spans="1:9" s="93" customFormat="1" ht="15" customHeight="1">
      <c r="A5" s="1282" t="s">
        <v>828</v>
      </c>
      <c r="B5" s="1282"/>
      <c r="C5" s="1283"/>
      <c r="D5" s="1159" t="s">
        <v>229</v>
      </c>
      <c r="E5" s="1197" t="s">
        <v>230</v>
      </c>
      <c r="F5" s="1142" t="s">
        <v>454</v>
      </c>
      <c r="G5" s="1273" t="s">
        <v>455</v>
      </c>
      <c r="H5" s="1276" t="s">
        <v>456</v>
      </c>
      <c r="I5" s="1279" t="s">
        <v>457</v>
      </c>
    </row>
    <row r="6" spans="1:9" s="248" customFormat="1" ht="15" customHeight="1">
      <c r="A6" s="1284"/>
      <c r="B6" s="1284"/>
      <c r="C6" s="1285"/>
      <c r="D6" s="1160"/>
      <c r="E6" s="1271"/>
      <c r="F6" s="1143"/>
      <c r="G6" s="1274"/>
      <c r="H6" s="1277"/>
      <c r="I6" s="1280"/>
    </row>
    <row r="7" spans="1:9" s="93" customFormat="1" ht="15" customHeight="1">
      <c r="A7" s="1286"/>
      <c r="B7" s="1286"/>
      <c r="C7" s="1287"/>
      <c r="D7" s="1161"/>
      <c r="E7" s="1187"/>
      <c r="F7" s="1272"/>
      <c r="G7" s="1275"/>
      <c r="H7" s="1278"/>
      <c r="I7" s="1281"/>
    </row>
    <row r="8" spans="1:9" s="93" customFormat="1" ht="15" customHeight="1">
      <c r="A8" s="173"/>
      <c r="B8" s="173"/>
      <c r="C8" s="119"/>
      <c r="D8" s="428"/>
      <c r="E8" s="428"/>
      <c r="F8" s="428"/>
      <c r="G8" s="611"/>
      <c r="H8" s="612"/>
      <c r="I8" s="612"/>
    </row>
    <row r="9" spans="1:9" s="114" customFormat="1" ht="15" customHeight="1">
      <c r="A9" s="171" t="s">
        <v>394</v>
      </c>
      <c r="B9" s="171"/>
      <c r="C9" s="109"/>
      <c r="D9" s="441">
        <f>D10+D17</f>
        <v>48710</v>
      </c>
      <c r="E9" s="441">
        <f>E10+E17</f>
        <v>143777</v>
      </c>
      <c r="F9" s="442">
        <v>66915</v>
      </c>
      <c r="G9" s="613">
        <f>E9/D9</f>
        <v>2.9516936973927326</v>
      </c>
      <c r="H9" s="614">
        <v>0</v>
      </c>
      <c r="I9" s="614">
        <v>0</v>
      </c>
    </row>
    <row r="10" spans="1:9" s="93" customFormat="1" ht="15" customHeight="1">
      <c r="A10" s="173" t="s">
        <v>458</v>
      </c>
      <c r="B10" s="173"/>
      <c r="C10" s="119"/>
      <c r="D10" s="448">
        <f>D11+D16</f>
        <v>48475</v>
      </c>
      <c r="E10" s="448">
        <f>E11+E16</f>
        <v>143405</v>
      </c>
      <c r="F10" s="413">
        <v>66617</v>
      </c>
      <c r="G10" s="615">
        <f aca="true" t="shared" si="0" ref="G10:G17">E10/D10</f>
        <v>2.9583290355853533</v>
      </c>
      <c r="H10" s="616">
        <v>140.6</v>
      </c>
      <c r="I10" s="616">
        <v>47.5</v>
      </c>
    </row>
    <row r="11" spans="1:9" s="93" customFormat="1" ht="15" customHeight="1">
      <c r="A11" s="173"/>
      <c r="B11" s="173" t="s">
        <v>318</v>
      </c>
      <c r="C11" s="119"/>
      <c r="D11" s="448">
        <f>SUM(D12:D15)</f>
        <v>48199</v>
      </c>
      <c r="E11" s="448">
        <f>SUM(E12:E15)</f>
        <v>142996</v>
      </c>
      <c r="F11" s="413">
        <v>66282</v>
      </c>
      <c r="G11" s="615">
        <f t="shared" si="0"/>
        <v>2.966783543227038</v>
      </c>
      <c r="H11" s="616">
        <v>141.2</v>
      </c>
      <c r="I11" s="616">
        <v>47.6</v>
      </c>
    </row>
    <row r="12" spans="1:9" s="93" customFormat="1" ht="15" customHeight="1">
      <c r="A12" s="173"/>
      <c r="B12" s="173"/>
      <c r="C12" s="493" t="s">
        <v>319</v>
      </c>
      <c r="D12" s="413">
        <v>42549</v>
      </c>
      <c r="E12" s="413">
        <v>132376</v>
      </c>
      <c r="F12" s="413">
        <v>59514</v>
      </c>
      <c r="G12" s="615">
        <f t="shared" si="0"/>
        <v>3.1111424475310816</v>
      </c>
      <c r="H12" s="616">
        <v>151.9</v>
      </c>
      <c r="I12" s="616">
        <v>48.8</v>
      </c>
    </row>
    <row r="13" spans="1:9" s="93" customFormat="1" ht="15" customHeight="1">
      <c r="A13" s="173"/>
      <c r="B13" s="173"/>
      <c r="C13" s="493" t="s">
        <v>796</v>
      </c>
      <c r="D13" s="413">
        <v>1537</v>
      </c>
      <c r="E13" s="413">
        <v>2653</v>
      </c>
      <c r="F13" s="413">
        <v>1866</v>
      </c>
      <c r="G13" s="615">
        <f t="shared" si="0"/>
        <v>1.7260897852960313</v>
      </c>
      <c r="H13" s="616">
        <v>52.7</v>
      </c>
      <c r="I13" s="616">
        <v>30.5</v>
      </c>
    </row>
    <row r="14" spans="1:9" s="93" customFormat="1" ht="15" customHeight="1">
      <c r="A14" s="173"/>
      <c r="B14" s="173"/>
      <c r="C14" s="493" t="s">
        <v>320</v>
      </c>
      <c r="D14" s="413">
        <v>3920</v>
      </c>
      <c r="E14" s="413">
        <v>7431</v>
      </c>
      <c r="F14" s="413">
        <v>4657</v>
      </c>
      <c r="G14" s="615">
        <f t="shared" si="0"/>
        <v>1.8956632653061225</v>
      </c>
      <c r="H14" s="616">
        <v>61.5</v>
      </c>
      <c r="I14" s="616">
        <v>32.4</v>
      </c>
    </row>
    <row r="15" spans="1:9" s="93" customFormat="1" ht="15" customHeight="1">
      <c r="A15" s="173"/>
      <c r="B15" s="173"/>
      <c r="C15" s="493" t="s">
        <v>321</v>
      </c>
      <c r="D15" s="413">
        <v>193</v>
      </c>
      <c r="E15" s="413">
        <v>536</v>
      </c>
      <c r="F15" s="413">
        <v>245</v>
      </c>
      <c r="G15" s="615">
        <f t="shared" si="0"/>
        <v>2.77720207253886</v>
      </c>
      <c r="H15" s="616">
        <v>101.7</v>
      </c>
      <c r="I15" s="616">
        <v>36.6</v>
      </c>
    </row>
    <row r="16" spans="1:9" s="93" customFormat="1" ht="15" customHeight="1">
      <c r="A16" s="173"/>
      <c r="B16" s="173" t="s">
        <v>322</v>
      </c>
      <c r="C16" s="119"/>
      <c r="D16" s="413">
        <v>276</v>
      </c>
      <c r="E16" s="413">
        <v>409</v>
      </c>
      <c r="F16" s="413">
        <v>335</v>
      </c>
      <c r="G16" s="615">
        <f t="shared" si="0"/>
        <v>1.4818840579710144</v>
      </c>
      <c r="H16" s="616">
        <v>47.4</v>
      </c>
      <c r="I16" s="616">
        <v>32</v>
      </c>
    </row>
    <row r="17" spans="1:9" s="93" customFormat="1" ht="15" customHeight="1">
      <c r="A17" s="173" t="s">
        <v>459</v>
      </c>
      <c r="B17" s="173"/>
      <c r="C17" s="119"/>
      <c r="D17" s="413">
        <v>235</v>
      </c>
      <c r="E17" s="413">
        <v>372</v>
      </c>
      <c r="F17" s="413">
        <v>298</v>
      </c>
      <c r="G17" s="615">
        <f t="shared" si="0"/>
        <v>1.5829787234042554</v>
      </c>
      <c r="H17" s="616">
        <v>0</v>
      </c>
      <c r="I17" s="616">
        <v>0</v>
      </c>
    </row>
    <row r="18" spans="1:9" s="93" customFormat="1" ht="15" customHeight="1">
      <c r="A18" s="176"/>
      <c r="B18" s="176"/>
      <c r="C18" s="124"/>
      <c r="D18" s="457"/>
      <c r="E18" s="457"/>
      <c r="F18" s="457"/>
      <c r="G18" s="617"/>
      <c r="H18" s="618"/>
      <c r="I18" s="618"/>
    </row>
    <row r="20" ht="15" customHeight="1">
      <c r="A20" s="237" t="s">
        <v>595</v>
      </c>
    </row>
    <row r="21" spans="1:9" s="93" customFormat="1" ht="15" customHeight="1">
      <c r="A21" s="1282" t="s">
        <v>452</v>
      </c>
      <c r="B21" s="1282"/>
      <c r="C21" s="1283"/>
      <c r="D21" s="1159" t="s">
        <v>229</v>
      </c>
      <c r="E21" s="1197" t="s">
        <v>230</v>
      </c>
      <c r="F21" s="1142" t="s">
        <v>454</v>
      </c>
      <c r="G21" s="1273" t="s">
        <v>455</v>
      </c>
      <c r="H21" s="1276" t="s">
        <v>456</v>
      </c>
      <c r="I21" s="1279" t="s">
        <v>457</v>
      </c>
    </row>
    <row r="22" spans="1:9" s="248" customFormat="1" ht="15" customHeight="1">
      <c r="A22" s="1284"/>
      <c r="B22" s="1284"/>
      <c r="C22" s="1285"/>
      <c r="D22" s="1160"/>
      <c r="E22" s="1271"/>
      <c r="F22" s="1143"/>
      <c r="G22" s="1274"/>
      <c r="H22" s="1277"/>
      <c r="I22" s="1280"/>
    </row>
    <row r="23" spans="1:9" s="93" customFormat="1" ht="15" customHeight="1">
      <c r="A23" s="1286"/>
      <c r="B23" s="1286"/>
      <c r="C23" s="1287"/>
      <c r="D23" s="1161"/>
      <c r="E23" s="1187"/>
      <c r="F23" s="1272"/>
      <c r="G23" s="1275"/>
      <c r="H23" s="1278"/>
      <c r="I23" s="1281"/>
    </row>
    <row r="24" spans="1:9" s="93" customFormat="1" ht="15" customHeight="1">
      <c r="A24" s="173"/>
      <c r="B24" s="173"/>
      <c r="C24" s="119"/>
      <c r="D24" s="428"/>
      <c r="E24" s="428"/>
      <c r="F24" s="428"/>
      <c r="G24" s="611"/>
      <c r="H24" s="612"/>
      <c r="I24" s="612"/>
    </row>
    <row r="25" spans="1:9" s="114" customFormat="1" ht="15" customHeight="1">
      <c r="A25" s="171" t="s">
        <v>394</v>
      </c>
      <c r="B25" s="171"/>
      <c r="C25" s="109"/>
      <c r="D25" s="441">
        <f>D26+D33</f>
        <v>54582</v>
      </c>
      <c r="E25" s="441">
        <f>E26+E33</f>
        <v>148760</v>
      </c>
      <c r="F25" s="441">
        <f>F26+F33</f>
        <v>75761</v>
      </c>
      <c r="G25" s="613">
        <f>E25/D25</f>
        <v>2.725440621450295</v>
      </c>
      <c r="H25" s="614">
        <v>0</v>
      </c>
      <c r="I25" s="614">
        <v>0</v>
      </c>
    </row>
    <row r="26" spans="1:9" s="93" customFormat="1" ht="15" customHeight="1">
      <c r="A26" s="173" t="s">
        <v>458</v>
      </c>
      <c r="B26" s="173"/>
      <c r="C26" s="119"/>
      <c r="D26" s="448">
        <f>D27+D32</f>
        <v>54419</v>
      </c>
      <c r="E26" s="448">
        <f>E27+E32</f>
        <v>148466</v>
      </c>
      <c r="F26" s="448">
        <f>F27+F32</f>
        <v>75523</v>
      </c>
      <c r="G26" s="615">
        <f aca="true" t="shared" si="1" ref="G26:G33">E26/D26</f>
        <v>2.7282015472537164</v>
      </c>
      <c r="H26" s="616">
        <v>138.2</v>
      </c>
      <c r="I26" s="616">
        <v>50.6</v>
      </c>
    </row>
    <row r="27" spans="1:9" s="93" customFormat="1" ht="15" customHeight="1">
      <c r="A27" s="173"/>
      <c r="B27" s="173" t="s">
        <v>318</v>
      </c>
      <c r="C27" s="119"/>
      <c r="D27" s="448">
        <f>SUM(D28:D31)</f>
        <v>54106</v>
      </c>
      <c r="E27" s="448">
        <f>SUM(E28:E31)</f>
        <v>148005</v>
      </c>
      <c r="F27" s="448">
        <f>SUM(F28:F31)</f>
        <v>75133</v>
      </c>
      <c r="G27" s="615">
        <f t="shared" si="1"/>
        <v>2.7354637193656894</v>
      </c>
      <c r="H27" s="616">
        <v>138.7</v>
      </c>
      <c r="I27" s="616">
        <v>50.7</v>
      </c>
    </row>
    <row r="28" spans="1:9" s="93" customFormat="1" ht="15" customHeight="1">
      <c r="A28" s="173"/>
      <c r="B28" s="173"/>
      <c r="C28" s="493" t="s">
        <v>319</v>
      </c>
      <c r="D28" s="413">
        <v>46939</v>
      </c>
      <c r="E28" s="413">
        <v>135198</v>
      </c>
      <c r="F28" s="413">
        <v>66504</v>
      </c>
      <c r="G28" s="615">
        <f t="shared" si="1"/>
        <v>2.8802914420844075</v>
      </c>
      <c r="H28" s="616">
        <v>151.1</v>
      </c>
      <c r="I28" s="616">
        <v>52.5</v>
      </c>
    </row>
    <row r="29" spans="1:9" s="93" customFormat="1" ht="15" customHeight="1">
      <c r="A29" s="173"/>
      <c r="B29" s="173"/>
      <c r="C29" s="493" t="s">
        <v>796</v>
      </c>
      <c r="D29" s="413">
        <v>1994</v>
      </c>
      <c r="E29" s="413">
        <v>3290</v>
      </c>
      <c r="F29" s="413">
        <v>2442</v>
      </c>
      <c r="G29" s="615">
        <f t="shared" si="1"/>
        <v>1.649949849548646</v>
      </c>
      <c r="H29" s="616">
        <v>51.9</v>
      </c>
      <c r="I29" s="616">
        <v>31.5</v>
      </c>
    </row>
    <row r="30" spans="1:9" s="93" customFormat="1" ht="15" customHeight="1">
      <c r="A30" s="173"/>
      <c r="B30" s="173"/>
      <c r="C30" s="493" t="s">
        <v>320</v>
      </c>
      <c r="D30" s="413">
        <v>4980</v>
      </c>
      <c r="E30" s="413">
        <v>8960</v>
      </c>
      <c r="F30" s="413">
        <v>5930</v>
      </c>
      <c r="G30" s="615">
        <f t="shared" si="1"/>
        <v>1.7991967871485943</v>
      </c>
      <c r="H30" s="616">
        <v>57.3</v>
      </c>
      <c r="I30" s="616">
        <v>31.9</v>
      </c>
    </row>
    <row r="31" spans="1:9" s="93" customFormat="1" ht="15" customHeight="1">
      <c r="A31" s="173"/>
      <c r="B31" s="173"/>
      <c r="C31" s="493" t="s">
        <v>321</v>
      </c>
      <c r="D31" s="413">
        <v>193</v>
      </c>
      <c r="E31" s="413">
        <v>557</v>
      </c>
      <c r="F31" s="413">
        <v>257</v>
      </c>
      <c r="G31" s="615">
        <f t="shared" si="1"/>
        <v>2.8860103626943006</v>
      </c>
      <c r="H31" s="616">
        <v>117.6</v>
      </c>
      <c r="I31" s="616">
        <v>40.7</v>
      </c>
    </row>
    <row r="32" spans="1:9" s="93" customFormat="1" ht="15" customHeight="1">
      <c r="A32" s="173"/>
      <c r="B32" s="173" t="s">
        <v>322</v>
      </c>
      <c r="C32" s="119"/>
      <c r="D32" s="413">
        <v>313</v>
      </c>
      <c r="E32" s="413">
        <v>461</v>
      </c>
      <c r="F32" s="413">
        <v>390</v>
      </c>
      <c r="G32" s="615">
        <f t="shared" si="1"/>
        <v>1.4728434504792332</v>
      </c>
      <c r="H32" s="616">
        <v>51</v>
      </c>
      <c r="I32" s="616">
        <v>34.7</v>
      </c>
    </row>
    <row r="33" spans="1:9" s="93" customFormat="1" ht="15" customHeight="1">
      <c r="A33" s="173" t="s">
        <v>459</v>
      </c>
      <c r="B33" s="173"/>
      <c r="C33" s="119"/>
      <c r="D33" s="413">
        <v>163</v>
      </c>
      <c r="E33" s="413">
        <v>294</v>
      </c>
      <c r="F33" s="413">
        <v>238</v>
      </c>
      <c r="G33" s="615">
        <f t="shared" si="1"/>
        <v>1.803680981595092</v>
      </c>
      <c r="H33" s="616">
        <v>0</v>
      </c>
      <c r="I33" s="616">
        <v>0</v>
      </c>
    </row>
    <row r="34" spans="1:9" s="93" customFormat="1" ht="15" customHeight="1">
      <c r="A34" s="176"/>
      <c r="B34" s="176"/>
      <c r="C34" s="124"/>
      <c r="D34" s="457"/>
      <c r="E34" s="457"/>
      <c r="F34" s="457"/>
      <c r="G34" s="617"/>
      <c r="H34" s="618"/>
      <c r="I34" s="618"/>
    </row>
  </sheetData>
  <sheetProtection/>
  <mergeCells count="14">
    <mergeCell ref="I5:I7"/>
    <mergeCell ref="A21:C23"/>
    <mergeCell ref="G5:G7"/>
    <mergeCell ref="H5:H7"/>
    <mergeCell ref="A5:C7"/>
    <mergeCell ref="D5:D7"/>
    <mergeCell ref="E5:E7"/>
    <mergeCell ref="F5:F7"/>
    <mergeCell ref="D21:D23"/>
    <mergeCell ref="E21:E23"/>
    <mergeCell ref="F21:F23"/>
    <mergeCell ref="G21:G23"/>
    <mergeCell ref="H21:H23"/>
    <mergeCell ref="I21:I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00390625" defaultRowHeight="21.75" customHeight="1"/>
  <cols>
    <col min="1" max="2" width="3.75390625" style="58" customWidth="1"/>
    <col min="3" max="3" width="33.375" style="58" customWidth="1"/>
    <col min="4" max="11" width="12.75390625" style="546" customWidth="1"/>
    <col min="12" max="16384" width="9.125" style="58" customWidth="1"/>
  </cols>
  <sheetData>
    <row r="1" ht="21.75" customHeight="1">
      <c r="C1" s="17" t="s">
        <v>460</v>
      </c>
    </row>
    <row r="3" spans="1:11" ht="21.75" customHeight="1">
      <c r="A3" s="977" t="s">
        <v>461</v>
      </c>
      <c r="B3" s="977"/>
      <c r="C3" s="978"/>
      <c r="D3" s="1228" t="s">
        <v>37</v>
      </c>
      <c r="E3" s="1231" t="s">
        <v>462</v>
      </c>
      <c r="F3" s="1231"/>
      <c r="G3" s="1231"/>
      <c r="H3" s="1231"/>
      <c r="I3" s="1231"/>
      <c r="J3" s="1231"/>
      <c r="K3" s="1231"/>
    </row>
    <row r="4" spans="1:11" ht="21.75" customHeight="1">
      <c r="A4" s="979"/>
      <c r="B4" s="979"/>
      <c r="C4" s="980"/>
      <c r="D4" s="1229"/>
      <c r="E4" s="549" t="s">
        <v>388</v>
      </c>
      <c r="F4" s="549" t="s">
        <v>389</v>
      </c>
      <c r="G4" s="549" t="s">
        <v>390</v>
      </c>
      <c r="H4" s="549" t="s">
        <v>391</v>
      </c>
      <c r="I4" s="549" t="s">
        <v>392</v>
      </c>
      <c r="J4" s="549" t="s">
        <v>393</v>
      </c>
      <c r="K4" s="550" t="s">
        <v>223</v>
      </c>
    </row>
    <row r="5" spans="1:11" ht="21.75" customHeight="1">
      <c r="A5" s="598" t="s">
        <v>234</v>
      </c>
      <c r="B5" s="63"/>
      <c r="C5" s="64"/>
      <c r="D5" s="554"/>
      <c r="E5" s="619"/>
      <c r="F5" s="619"/>
      <c r="G5" s="619"/>
      <c r="H5" s="619"/>
      <c r="I5" s="619"/>
      <c r="J5" s="619"/>
      <c r="K5" s="619"/>
    </row>
    <row r="6" spans="1:11" s="72" customFormat="1" ht="21.75" customHeight="1">
      <c r="A6" s="72" t="s">
        <v>463</v>
      </c>
      <c r="C6" s="67"/>
      <c r="D6" s="607">
        <f>SUM(E6:K6)</f>
        <v>48475</v>
      </c>
      <c r="E6" s="608">
        <f aca="true" t="shared" si="0" ref="E6:J6">SUM(E7,E12)</f>
        <v>9490</v>
      </c>
      <c r="F6" s="608">
        <f t="shared" si="0"/>
        <v>16343</v>
      </c>
      <c r="G6" s="608">
        <f t="shared" si="0"/>
        <v>7413</v>
      </c>
      <c r="H6" s="608">
        <f t="shared" si="0"/>
        <v>5108</v>
      </c>
      <c r="I6" s="608">
        <f t="shared" si="0"/>
        <v>4558</v>
      </c>
      <c r="J6" s="608">
        <f t="shared" si="0"/>
        <v>3640</v>
      </c>
      <c r="K6" s="608">
        <f>SUM(K7,K12)</f>
        <v>1923</v>
      </c>
    </row>
    <row r="7" spans="2:11" ht="21.75" customHeight="1">
      <c r="B7" s="58" t="s">
        <v>318</v>
      </c>
      <c r="C7" s="64"/>
      <c r="D7" s="555">
        <f aca="true" t="shared" si="1" ref="D7:D12">SUM(E7:K7)</f>
        <v>48199</v>
      </c>
      <c r="E7" s="606">
        <f>SUM(E8:E11)</f>
        <v>9307</v>
      </c>
      <c r="F7" s="606">
        <f aca="true" t="shared" si="2" ref="F7:K7">SUM(F8:F11)</f>
        <v>16271</v>
      </c>
      <c r="G7" s="606">
        <f t="shared" si="2"/>
        <v>7403</v>
      </c>
      <c r="H7" s="606">
        <f t="shared" si="2"/>
        <v>5102</v>
      </c>
      <c r="I7" s="606">
        <f t="shared" si="2"/>
        <v>4556</v>
      </c>
      <c r="J7" s="606">
        <f t="shared" si="2"/>
        <v>3637</v>
      </c>
      <c r="K7" s="606">
        <f t="shared" si="2"/>
        <v>1923</v>
      </c>
    </row>
    <row r="8" spans="3:11" ht="21.75" customHeight="1">
      <c r="C8" s="64" t="s">
        <v>319</v>
      </c>
      <c r="D8" s="555">
        <f t="shared" si="1"/>
        <v>42549</v>
      </c>
      <c r="E8" s="546">
        <v>6615</v>
      </c>
      <c r="F8" s="546">
        <v>14439</v>
      </c>
      <c r="G8" s="546">
        <v>6791</v>
      </c>
      <c r="H8" s="546">
        <v>4821</v>
      </c>
      <c r="I8" s="546">
        <v>4426</v>
      </c>
      <c r="J8" s="546">
        <v>3562</v>
      </c>
      <c r="K8" s="546">
        <v>1895</v>
      </c>
    </row>
    <row r="9" spans="3:11" ht="21.75" customHeight="1">
      <c r="C9" s="64" t="s">
        <v>796</v>
      </c>
      <c r="D9" s="555">
        <f t="shared" si="1"/>
        <v>1537</v>
      </c>
      <c r="E9" s="546">
        <v>748</v>
      </c>
      <c r="F9" s="546">
        <v>565</v>
      </c>
      <c r="G9" s="546">
        <v>155</v>
      </c>
      <c r="H9" s="546">
        <v>43</v>
      </c>
      <c r="I9" s="546">
        <v>21</v>
      </c>
      <c r="J9" s="546">
        <v>3</v>
      </c>
      <c r="K9" s="546">
        <v>2</v>
      </c>
    </row>
    <row r="10" spans="3:11" ht="21.75" customHeight="1">
      <c r="C10" s="64" t="s">
        <v>320</v>
      </c>
      <c r="D10" s="555">
        <f t="shared" si="1"/>
        <v>3920</v>
      </c>
      <c r="E10" s="546">
        <v>1894</v>
      </c>
      <c r="F10" s="546">
        <v>1202</v>
      </c>
      <c r="G10" s="546">
        <v>432</v>
      </c>
      <c r="H10" s="546">
        <v>225</v>
      </c>
      <c r="I10" s="546">
        <v>89</v>
      </c>
      <c r="J10" s="546">
        <v>59</v>
      </c>
      <c r="K10" s="546">
        <v>19</v>
      </c>
    </row>
    <row r="11" spans="3:11" ht="21.75" customHeight="1">
      <c r="C11" s="64" t="s">
        <v>321</v>
      </c>
      <c r="D11" s="555">
        <f t="shared" si="1"/>
        <v>193</v>
      </c>
      <c r="E11" s="546">
        <v>50</v>
      </c>
      <c r="F11" s="546">
        <v>65</v>
      </c>
      <c r="G11" s="546">
        <v>25</v>
      </c>
      <c r="H11" s="546">
        <v>13</v>
      </c>
      <c r="I11" s="546">
        <v>20</v>
      </c>
      <c r="J11" s="546">
        <v>13</v>
      </c>
      <c r="K11" s="546">
        <v>7</v>
      </c>
    </row>
    <row r="12" spans="2:11" ht="21.75" customHeight="1">
      <c r="B12" s="58" t="s">
        <v>322</v>
      </c>
      <c r="C12" s="64"/>
      <c r="D12" s="555">
        <f t="shared" si="1"/>
        <v>276</v>
      </c>
      <c r="E12" s="546">
        <v>183</v>
      </c>
      <c r="F12" s="546">
        <v>72</v>
      </c>
      <c r="G12" s="546">
        <v>10</v>
      </c>
      <c r="H12" s="546">
        <v>6</v>
      </c>
      <c r="I12" s="546">
        <v>2</v>
      </c>
      <c r="J12" s="546">
        <v>3</v>
      </c>
      <c r="K12" s="546">
        <v>0</v>
      </c>
    </row>
    <row r="13" spans="1:11" ht="21.75" customHeight="1">
      <c r="A13" s="89"/>
      <c r="B13" s="89"/>
      <c r="C13" s="90"/>
      <c r="D13" s="557"/>
      <c r="E13" s="558"/>
      <c r="F13" s="558"/>
      <c r="G13" s="558"/>
      <c r="H13" s="558"/>
      <c r="I13" s="558"/>
      <c r="J13" s="558"/>
      <c r="K13" s="558"/>
    </row>
    <row r="14" spans="1:11" ht="21.75" customHeight="1">
      <c r="A14" s="598" t="s">
        <v>595</v>
      </c>
      <c r="B14" s="63"/>
      <c r="C14" s="64"/>
      <c r="D14" s="554"/>
      <c r="E14" s="619"/>
      <c r="F14" s="619"/>
      <c r="G14" s="619"/>
      <c r="H14" s="619"/>
      <c r="I14" s="619"/>
      <c r="J14" s="619"/>
      <c r="K14" s="619"/>
    </row>
    <row r="15" spans="1:11" s="72" customFormat="1" ht="21.75" customHeight="1">
      <c r="A15" s="72" t="s">
        <v>463</v>
      </c>
      <c r="C15" s="67"/>
      <c r="D15" s="607">
        <f>SUM(E15:K15)</f>
        <v>54419</v>
      </c>
      <c r="E15" s="608">
        <f aca="true" t="shared" si="3" ref="E15:J15">SUM(E16,E21)</f>
        <v>12272</v>
      </c>
      <c r="F15" s="608">
        <f t="shared" si="3"/>
        <v>19268</v>
      </c>
      <c r="G15" s="608">
        <f t="shared" si="3"/>
        <v>8910</v>
      </c>
      <c r="H15" s="608">
        <f t="shared" si="3"/>
        <v>5359</v>
      </c>
      <c r="I15" s="608">
        <f t="shared" si="3"/>
        <v>4079</v>
      </c>
      <c r="J15" s="608">
        <f t="shared" si="3"/>
        <v>2999</v>
      </c>
      <c r="K15" s="608">
        <f>SUM(K16,K21)</f>
        <v>1532</v>
      </c>
    </row>
    <row r="16" spans="2:11" ht="21.75" customHeight="1">
      <c r="B16" s="58" t="s">
        <v>318</v>
      </c>
      <c r="C16" s="64"/>
      <c r="D16" s="555">
        <f aca="true" t="shared" si="4" ref="D16:D21">SUM(E16:K16)</f>
        <v>54106</v>
      </c>
      <c r="E16" s="606">
        <f>SUM(E17:E20)</f>
        <v>12078</v>
      </c>
      <c r="F16" s="606">
        <f aca="true" t="shared" si="5" ref="F16:K16">SUM(F17:F20)</f>
        <v>19169</v>
      </c>
      <c r="G16" s="606">
        <f t="shared" si="5"/>
        <v>8896</v>
      </c>
      <c r="H16" s="606">
        <f t="shared" si="5"/>
        <v>5356</v>
      </c>
      <c r="I16" s="606">
        <f t="shared" si="5"/>
        <v>4076</v>
      </c>
      <c r="J16" s="606">
        <f t="shared" si="5"/>
        <v>2999</v>
      </c>
      <c r="K16" s="606">
        <f t="shared" si="5"/>
        <v>1532</v>
      </c>
    </row>
    <row r="17" spans="3:11" ht="21.75" customHeight="1">
      <c r="C17" s="64" t="s">
        <v>319</v>
      </c>
      <c r="D17" s="555">
        <f t="shared" si="4"/>
        <v>46939</v>
      </c>
      <c r="E17" s="546">
        <v>8426</v>
      </c>
      <c r="F17" s="546">
        <v>16895</v>
      </c>
      <c r="G17" s="546">
        <v>8169</v>
      </c>
      <c r="H17" s="546">
        <v>5066</v>
      </c>
      <c r="I17" s="546">
        <v>3960</v>
      </c>
      <c r="J17" s="546">
        <v>2921</v>
      </c>
      <c r="K17" s="546">
        <v>1502</v>
      </c>
    </row>
    <row r="18" spans="3:11" ht="21.75" customHeight="1">
      <c r="C18" s="64" t="s">
        <v>796</v>
      </c>
      <c r="D18" s="555">
        <f t="shared" si="4"/>
        <v>1994</v>
      </c>
      <c r="E18" s="546">
        <v>1021</v>
      </c>
      <c r="F18" s="546">
        <v>744</v>
      </c>
      <c r="G18" s="546">
        <v>167</v>
      </c>
      <c r="H18" s="546">
        <v>43</v>
      </c>
      <c r="I18" s="546">
        <v>9</v>
      </c>
      <c r="J18" s="546">
        <v>8</v>
      </c>
      <c r="K18" s="546">
        <v>2</v>
      </c>
    </row>
    <row r="19" spans="3:11" ht="21.75" customHeight="1">
      <c r="C19" s="64" t="s">
        <v>320</v>
      </c>
      <c r="D19" s="555">
        <f t="shared" si="4"/>
        <v>4980</v>
      </c>
      <c r="E19" s="546">
        <v>2588</v>
      </c>
      <c r="F19" s="546">
        <v>1459</v>
      </c>
      <c r="G19" s="546">
        <v>539</v>
      </c>
      <c r="H19" s="546">
        <v>229</v>
      </c>
      <c r="I19" s="546">
        <v>92</v>
      </c>
      <c r="J19" s="546">
        <v>55</v>
      </c>
      <c r="K19" s="546">
        <v>18</v>
      </c>
    </row>
    <row r="20" spans="3:11" ht="21.75" customHeight="1">
      <c r="C20" s="64" t="s">
        <v>321</v>
      </c>
      <c r="D20" s="555">
        <f t="shared" si="4"/>
        <v>193</v>
      </c>
      <c r="E20" s="546">
        <v>43</v>
      </c>
      <c r="F20" s="546">
        <v>71</v>
      </c>
      <c r="G20" s="546">
        <v>21</v>
      </c>
      <c r="H20" s="546">
        <v>18</v>
      </c>
      <c r="I20" s="546">
        <v>15</v>
      </c>
      <c r="J20" s="546">
        <v>15</v>
      </c>
      <c r="K20" s="546">
        <v>10</v>
      </c>
    </row>
    <row r="21" spans="2:11" ht="21.75" customHeight="1">
      <c r="B21" s="58" t="s">
        <v>322</v>
      </c>
      <c r="C21" s="64"/>
      <c r="D21" s="555">
        <f t="shared" si="4"/>
        <v>313</v>
      </c>
      <c r="E21" s="546">
        <v>194</v>
      </c>
      <c r="F21" s="546">
        <v>99</v>
      </c>
      <c r="G21" s="546">
        <v>14</v>
      </c>
      <c r="H21" s="546">
        <v>3</v>
      </c>
      <c r="I21" s="546">
        <v>3</v>
      </c>
      <c r="J21" s="546">
        <v>0</v>
      </c>
      <c r="K21" s="546">
        <v>0</v>
      </c>
    </row>
    <row r="22" spans="1:11" ht="21.75" customHeight="1">
      <c r="A22" s="89"/>
      <c r="B22" s="89"/>
      <c r="C22" s="90"/>
      <c r="D22" s="557"/>
      <c r="E22" s="558"/>
      <c r="F22" s="558"/>
      <c r="G22" s="558"/>
      <c r="H22" s="558"/>
      <c r="I22" s="558"/>
      <c r="J22" s="558"/>
      <c r="K22" s="558"/>
    </row>
  </sheetData>
  <sheetProtection/>
  <mergeCells count="3">
    <mergeCell ref="A3:C4"/>
    <mergeCell ref="D3:D4"/>
    <mergeCell ref="E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14" sqref="G14"/>
    </sheetView>
  </sheetViews>
  <sheetFormatPr defaultColWidth="9.00390625" defaultRowHeight="10.5" customHeight="1"/>
  <cols>
    <col min="1" max="1" width="3.75390625" style="58" customWidth="1"/>
    <col min="2" max="3" width="9.125" style="58" customWidth="1"/>
    <col min="4" max="4" width="16.75390625" style="546" customWidth="1"/>
    <col min="5" max="5" width="16.75390625" style="620" customWidth="1"/>
    <col min="6" max="7" width="17.00390625" style="620" customWidth="1"/>
    <col min="8" max="10" width="16.75390625" style="620" customWidth="1"/>
    <col min="11" max="16384" width="9.125" style="58" customWidth="1"/>
  </cols>
  <sheetData>
    <row r="1" spans="1:10" ht="10.5" customHeight="1">
      <c r="A1" s="1288" t="s">
        <v>464</v>
      </c>
      <c r="B1" s="1288"/>
      <c r="C1" s="1288"/>
      <c r="D1" s="1288"/>
      <c r="E1" s="1288"/>
      <c r="F1" s="1288"/>
      <c r="G1" s="1288"/>
      <c r="H1" s="1288"/>
      <c r="I1" s="1288"/>
      <c r="J1" s="1288"/>
    </row>
    <row r="2" spans="1:10" ht="10.5" customHeight="1">
      <c r="A2" s="1288"/>
      <c r="B2" s="1288"/>
      <c r="C2" s="1288"/>
      <c r="D2" s="1288"/>
      <c r="E2" s="1288"/>
      <c r="F2" s="1288"/>
      <c r="G2" s="1288"/>
      <c r="H2" s="1288"/>
      <c r="I2" s="1288"/>
      <c r="J2" s="1288"/>
    </row>
    <row r="3" spans="1:3" ht="10.5" customHeight="1">
      <c r="A3" s="1030" t="s">
        <v>234</v>
      </c>
      <c r="B3" s="1030"/>
      <c r="C3" s="1030"/>
    </row>
    <row r="4" spans="1:3" ht="10.5" customHeight="1">
      <c r="A4" s="1031"/>
      <c r="B4" s="1031"/>
      <c r="C4" s="1031"/>
    </row>
    <row r="5" spans="1:10" s="93" customFormat="1" ht="10.5" customHeight="1">
      <c r="A5" s="984" t="s">
        <v>465</v>
      </c>
      <c r="B5" s="984"/>
      <c r="C5" s="991"/>
      <c r="D5" s="1169" t="s">
        <v>38</v>
      </c>
      <c r="E5" s="1289" t="s">
        <v>318</v>
      </c>
      <c r="F5" s="1290"/>
      <c r="G5" s="1290"/>
      <c r="H5" s="1290"/>
      <c r="I5" s="1291"/>
      <c r="J5" s="1292" t="s">
        <v>322</v>
      </c>
    </row>
    <row r="6" spans="1:10" s="92" customFormat="1" ht="22.5">
      <c r="A6" s="985" t="s">
        <v>466</v>
      </c>
      <c r="B6" s="985"/>
      <c r="C6" s="992"/>
      <c r="D6" s="1171"/>
      <c r="E6" s="621" t="s">
        <v>25</v>
      </c>
      <c r="F6" s="621" t="s">
        <v>356</v>
      </c>
      <c r="G6" s="622" t="s">
        <v>800</v>
      </c>
      <c r="H6" s="621" t="s">
        <v>320</v>
      </c>
      <c r="I6" s="621" t="s">
        <v>321</v>
      </c>
      <c r="J6" s="1293"/>
    </row>
    <row r="7" spans="1:10" s="92" customFormat="1" ht="10.5" customHeight="1">
      <c r="A7" s="103"/>
      <c r="B7" s="103"/>
      <c r="C7" s="104"/>
      <c r="D7" s="623"/>
      <c r="E7" s="397"/>
      <c r="F7" s="397"/>
      <c r="G7" s="482"/>
      <c r="H7" s="397"/>
      <c r="I7" s="397"/>
      <c r="J7" s="397"/>
    </row>
    <row r="8" spans="1:10" s="114" customFormat="1" ht="10.5" customHeight="1">
      <c r="A8" s="624" t="s">
        <v>467</v>
      </c>
      <c r="C8" s="625"/>
      <c r="D8" s="626">
        <f>SUM(D9:D22)</f>
        <v>48475</v>
      </c>
      <c r="E8" s="402">
        <f aca="true" t="shared" si="0" ref="E8:J8">SUM(E9:E22)</f>
        <v>48199</v>
      </c>
      <c r="F8" s="402">
        <f t="shared" si="0"/>
        <v>42549</v>
      </c>
      <c r="G8" s="402">
        <f t="shared" si="0"/>
        <v>1537</v>
      </c>
      <c r="H8" s="402">
        <f t="shared" si="0"/>
        <v>3920</v>
      </c>
      <c r="I8" s="402">
        <f t="shared" si="0"/>
        <v>193</v>
      </c>
      <c r="J8" s="402">
        <f t="shared" si="0"/>
        <v>276</v>
      </c>
    </row>
    <row r="9" spans="2:10" s="93" customFormat="1" ht="10.5" customHeight="1">
      <c r="B9" s="92" t="s">
        <v>468</v>
      </c>
      <c r="C9" s="119" t="s">
        <v>359</v>
      </c>
      <c r="D9" s="627">
        <f>SUM(E9,J9)</f>
        <v>292</v>
      </c>
      <c r="E9" s="407">
        <f>SUM(F9:I9)</f>
        <v>245</v>
      </c>
      <c r="F9" s="388">
        <v>17</v>
      </c>
      <c r="G9" s="388">
        <v>7</v>
      </c>
      <c r="H9" s="388">
        <v>218</v>
      </c>
      <c r="I9" s="388">
        <v>3</v>
      </c>
      <c r="J9" s="388">
        <v>47</v>
      </c>
    </row>
    <row r="10" spans="2:10" s="93" customFormat="1" ht="10.5" customHeight="1">
      <c r="B10" s="92" t="s">
        <v>469</v>
      </c>
      <c r="C10" s="119"/>
      <c r="D10" s="627">
        <f aca="true" t="shared" si="1" ref="D10:D22">SUM(E10,J10)</f>
        <v>667</v>
      </c>
      <c r="E10" s="407">
        <f aca="true" t="shared" si="2" ref="E10:E22">SUM(F10:I10)</f>
        <v>642</v>
      </c>
      <c r="F10" s="388">
        <v>94</v>
      </c>
      <c r="G10" s="388">
        <v>45</v>
      </c>
      <c r="H10" s="388">
        <v>486</v>
      </c>
      <c r="I10" s="388">
        <v>17</v>
      </c>
      <c r="J10" s="388">
        <v>25</v>
      </c>
    </row>
    <row r="11" spans="2:10" s="93" customFormat="1" ht="10.5" customHeight="1">
      <c r="B11" s="92" t="s">
        <v>470</v>
      </c>
      <c r="C11" s="119"/>
      <c r="D11" s="627">
        <f t="shared" si="1"/>
        <v>1313</v>
      </c>
      <c r="E11" s="407">
        <f t="shared" si="2"/>
        <v>1247</v>
      </c>
      <c r="F11" s="388">
        <v>346</v>
      </c>
      <c r="G11" s="388">
        <v>182</v>
      </c>
      <c r="H11" s="388">
        <v>712</v>
      </c>
      <c r="I11" s="388">
        <v>7</v>
      </c>
      <c r="J11" s="388">
        <v>66</v>
      </c>
    </row>
    <row r="12" spans="2:10" s="93" customFormat="1" ht="10.5" customHeight="1">
      <c r="B12" s="92" t="s">
        <v>471</v>
      </c>
      <c r="C12" s="119"/>
      <c r="D12" s="627">
        <f t="shared" si="1"/>
        <v>1534</v>
      </c>
      <c r="E12" s="407">
        <f t="shared" si="2"/>
        <v>1504</v>
      </c>
      <c r="F12" s="388">
        <v>610</v>
      </c>
      <c r="G12" s="388">
        <v>399</v>
      </c>
      <c r="H12" s="388">
        <v>479</v>
      </c>
      <c r="I12" s="388">
        <v>16</v>
      </c>
      <c r="J12" s="388">
        <v>30</v>
      </c>
    </row>
    <row r="13" spans="2:10" s="93" customFormat="1" ht="10.5" customHeight="1">
      <c r="B13" s="92" t="s">
        <v>472</v>
      </c>
      <c r="C13" s="119"/>
      <c r="D13" s="627">
        <f t="shared" si="1"/>
        <v>1803</v>
      </c>
      <c r="E13" s="407">
        <f t="shared" si="2"/>
        <v>1787</v>
      </c>
      <c r="F13" s="388">
        <v>907</v>
      </c>
      <c r="G13" s="388">
        <v>466</v>
      </c>
      <c r="H13" s="388">
        <v>398</v>
      </c>
      <c r="I13" s="388">
        <v>16</v>
      </c>
      <c r="J13" s="388">
        <v>16</v>
      </c>
    </row>
    <row r="14" spans="2:10" s="93" customFormat="1" ht="10.5" customHeight="1">
      <c r="B14" s="92" t="s">
        <v>473</v>
      </c>
      <c r="C14" s="119"/>
      <c r="D14" s="627">
        <f t="shared" si="1"/>
        <v>2386</v>
      </c>
      <c r="E14" s="407">
        <f t="shared" si="2"/>
        <v>2350</v>
      </c>
      <c r="F14" s="388">
        <v>1603</v>
      </c>
      <c r="G14" s="388">
        <v>283</v>
      </c>
      <c r="H14" s="388">
        <v>440</v>
      </c>
      <c r="I14" s="388">
        <v>24</v>
      </c>
      <c r="J14" s="388">
        <v>36</v>
      </c>
    </row>
    <row r="15" spans="2:10" s="93" customFormat="1" ht="10.5" customHeight="1">
      <c r="B15" s="92" t="s">
        <v>474</v>
      </c>
      <c r="C15" s="119"/>
      <c r="D15" s="627">
        <f t="shared" si="1"/>
        <v>2054</v>
      </c>
      <c r="E15" s="407">
        <f t="shared" si="2"/>
        <v>2036</v>
      </c>
      <c r="F15" s="388">
        <v>1676</v>
      </c>
      <c r="G15" s="388">
        <v>118</v>
      </c>
      <c r="H15" s="388">
        <v>229</v>
      </c>
      <c r="I15" s="388">
        <v>13</v>
      </c>
      <c r="J15" s="388">
        <v>18</v>
      </c>
    </row>
    <row r="16" spans="2:10" s="93" customFormat="1" ht="10.5" customHeight="1">
      <c r="B16" s="92" t="s">
        <v>475</v>
      </c>
      <c r="C16" s="119"/>
      <c r="D16" s="627">
        <f t="shared" si="1"/>
        <v>2252</v>
      </c>
      <c r="E16" s="407">
        <f t="shared" si="2"/>
        <v>2240</v>
      </c>
      <c r="F16" s="388">
        <v>1985</v>
      </c>
      <c r="G16" s="388">
        <v>31</v>
      </c>
      <c r="H16" s="388">
        <v>214</v>
      </c>
      <c r="I16" s="388">
        <v>10</v>
      </c>
      <c r="J16" s="388">
        <v>12</v>
      </c>
    </row>
    <row r="17" spans="2:10" s="93" customFormat="1" ht="10.5" customHeight="1">
      <c r="B17" s="92" t="s">
        <v>476</v>
      </c>
      <c r="C17" s="119"/>
      <c r="D17" s="627">
        <f t="shared" si="1"/>
        <v>3650</v>
      </c>
      <c r="E17" s="407">
        <f t="shared" si="2"/>
        <v>3626</v>
      </c>
      <c r="F17" s="388">
        <v>3326</v>
      </c>
      <c r="G17" s="388">
        <v>6</v>
      </c>
      <c r="H17" s="388">
        <v>277</v>
      </c>
      <c r="I17" s="388">
        <v>17</v>
      </c>
      <c r="J17" s="388">
        <v>24</v>
      </c>
    </row>
    <row r="18" spans="2:10" s="93" customFormat="1" ht="10.5" customHeight="1">
      <c r="B18" s="92" t="s">
        <v>477</v>
      </c>
      <c r="C18" s="119"/>
      <c r="D18" s="627">
        <f t="shared" si="1"/>
        <v>5225</v>
      </c>
      <c r="E18" s="407">
        <f t="shared" si="2"/>
        <v>5224</v>
      </c>
      <c r="F18" s="388">
        <v>5063</v>
      </c>
      <c r="G18" s="388">
        <v>0</v>
      </c>
      <c r="H18" s="388">
        <v>149</v>
      </c>
      <c r="I18" s="388">
        <v>12</v>
      </c>
      <c r="J18" s="388">
        <v>1</v>
      </c>
    </row>
    <row r="19" spans="2:10" s="93" customFormat="1" ht="10.5" customHeight="1">
      <c r="B19" s="92" t="s">
        <v>478</v>
      </c>
      <c r="C19" s="119"/>
      <c r="D19" s="627">
        <f t="shared" si="1"/>
        <v>8839</v>
      </c>
      <c r="E19" s="407">
        <f t="shared" si="2"/>
        <v>8838</v>
      </c>
      <c r="F19" s="388">
        <v>8638</v>
      </c>
      <c r="G19" s="388">
        <v>0</v>
      </c>
      <c r="H19" s="388">
        <v>179</v>
      </c>
      <c r="I19" s="388">
        <v>21</v>
      </c>
      <c r="J19" s="388">
        <v>1</v>
      </c>
    </row>
    <row r="20" spans="2:10" s="93" customFormat="1" ht="10.5" customHeight="1">
      <c r="B20" s="92" t="s">
        <v>479</v>
      </c>
      <c r="C20" s="119"/>
      <c r="D20" s="627">
        <f t="shared" si="1"/>
        <v>10309</v>
      </c>
      <c r="E20" s="407">
        <f t="shared" si="2"/>
        <v>10309</v>
      </c>
      <c r="F20" s="388">
        <v>10186</v>
      </c>
      <c r="G20" s="388">
        <v>0</v>
      </c>
      <c r="H20" s="388">
        <v>102</v>
      </c>
      <c r="I20" s="388">
        <v>21</v>
      </c>
      <c r="J20" s="388">
        <v>0</v>
      </c>
    </row>
    <row r="21" spans="2:10" s="93" customFormat="1" ht="10.5" customHeight="1">
      <c r="B21" s="92" t="s">
        <v>480</v>
      </c>
      <c r="C21" s="119"/>
      <c r="D21" s="627">
        <f t="shared" si="1"/>
        <v>4163</v>
      </c>
      <c r="E21" s="407">
        <f t="shared" si="2"/>
        <v>4163</v>
      </c>
      <c r="F21" s="388">
        <v>4122</v>
      </c>
      <c r="G21" s="388">
        <v>0</v>
      </c>
      <c r="H21" s="388">
        <v>37</v>
      </c>
      <c r="I21" s="388">
        <v>4</v>
      </c>
      <c r="J21" s="388">
        <v>0</v>
      </c>
    </row>
    <row r="22" spans="2:10" s="93" customFormat="1" ht="10.5" customHeight="1">
      <c r="B22" s="92" t="s">
        <v>382</v>
      </c>
      <c r="C22" s="119" t="s">
        <v>373</v>
      </c>
      <c r="D22" s="627">
        <f t="shared" si="1"/>
        <v>3988</v>
      </c>
      <c r="E22" s="407">
        <f t="shared" si="2"/>
        <v>3988</v>
      </c>
      <c r="F22" s="388">
        <v>3976</v>
      </c>
      <c r="G22" s="388">
        <v>0</v>
      </c>
      <c r="H22" s="388">
        <v>0</v>
      </c>
      <c r="I22" s="388">
        <v>12</v>
      </c>
      <c r="J22" s="388">
        <v>0</v>
      </c>
    </row>
    <row r="23" spans="1:10" s="93" customFormat="1" ht="10.5" customHeight="1">
      <c r="A23" s="176"/>
      <c r="B23" s="176"/>
      <c r="C23" s="124"/>
      <c r="D23" s="355"/>
      <c r="E23" s="410"/>
      <c r="F23" s="410"/>
      <c r="G23" s="410"/>
      <c r="H23" s="410"/>
      <c r="I23" s="410"/>
      <c r="J23" s="410"/>
    </row>
    <row r="25" spans="1:3" ht="10.5" customHeight="1">
      <c r="A25" s="1030" t="s">
        <v>595</v>
      </c>
      <c r="B25" s="1030"/>
      <c r="C25" s="1030"/>
    </row>
    <row r="26" spans="1:3" ht="10.5" customHeight="1">
      <c r="A26" s="1031"/>
      <c r="B26" s="1031"/>
      <c r="C26" s="1031"/>
    </row>
    <row r="27" spans="1:10" s="93" customFormat="1" ht="10.5" customHeight="1">
      <c r="A27" s="984" t="s">
        <v>465</v>
      </c>
      <c r="B27" s="984"/>
      <c r="C27" s="991"/>
      <c r="D27" s="1169" t="s">
        <v>38</v>
      </c>
      <c r="E27" s="1289" t="s">
        <v>318</v>
      </c>
      <c r="F27" s="1290"/>
      <c r="G27" s="1290"/>
      <c r="H27" s="1290"/>
      <c r="I27" s="1291"/>
      <c r="J27" s="1292" t="s">
        <v>322</v>
      </c>
    </row>
    <row r="28" spans="1:10" s="92" customFormat="1" ht="22.5">
      <c r="A28" s="985" t="s">
        <v>466</v>
      </c>
      <c r="B28" s="985"/>
      <c r="C28" s="992"/>
      <c r="D28" s="1171"/>
      <c r="E28" s="621" t="s">
        <v>25</v>
      </c>
      <c r="F28" s="621" t="s">
        <v>356</v>
      </c>
      <c r="G28" s="622" t="s">
        <v>800</v>
      </c>
      <c r="H28" s="621" t="s">
        <v>320</v>
      </c>
      <c r="I28" s="621" t="s">
        <v>321</v>
      </c>
      <c r="J28" s="1293"/>
    </row>
    <row r="29" spans="1:10" s="92" customFormat="1" ht="10.5" customHeight="1">
      <c r="A29" s="103"/>
      <c r="B29" s="103"/>
      <c r="C29" s="104"/>
      <c r="D29" s="623"/>
      <c r="E29" s="397"/>
      <c r="F29" s="397"/>
      <c r="G29" s="482"/>
      <c r="H29" s="397"/>
      <c r="I29" s="397"/>
      <c r="J29" s="397"/>
    </row>
    <row r="30" spans="1:10" s="114" customFormat="1" ht="10.5" customHeight="1">
      <c r="A30" s="624" t="s">
        <v>467</v>
      </c>
      <c r="C30" s="625"/>
      <c r="D30" s="626">
        <f>SUM(D31:D44)</f>
        <v>54419</v>
      </c>
      <c r="E30" s="402">
        <f aca="true" t="shared" si="3" ref="E30:J30">SUM(E31:E44)</f>
        <v>54106</v>
      </c>
      <c r="F30" s="402">
        <f t="shared" si="3"/>
        <v>46939</v>
      </c>
      <c r="G30" s="402">
        <f t="shared" si="3"/>
        <v>1994</v>
      </c>
      <c r="H30" s="402">
        <f t="shared" si="3"/>
        <v>4980</v>
      </c>
      <c r="I30" s="402">
        <f t="shared" si="3"/>
        <v>193</v>
      </c>
      <c r="J30" s="402">
        <f t="shared" si="3"/>
        <v>313</v>
      </c>
    </row>
    <row r="31" spans="2:10" s="93" customFormat="1" ht="10.5" customHeight="1">
      <c r="B31" s="92" t="s">
        <v>468</v>
      </c>
      <c r="C31" s="119" t="s">
        <v>359</v>
      </c>
      <c r="D31" s="627">
        <f>SUM(E31,J31)</f>
        <v>356</v>
      </c>
      <c r="E31" s="407">
        <f>SUM(F31:I31)</f>
        <v>323</v>
      </c>
      <c r="F31" s="388">
        <v>10</v>
      </c>
      <c r="G31" s="388">
        <v>8</v>
      </c>
      <c r="H31" s="388">
        <v>300</v>
      </c>
      <c r="I31" s="388">
        <v>5</v>
      </c>
      <c r="J31" s="388">
        <v>33</v>
      </c>
    </row>
    <row r="32" spans="2:10" s="93" customFormat="1" ht="10.5" customHeight="1">
      <c r="B32" s="92" t="s">
        <v>469</v>
      </c>
      <c r="C32" s="119"/>
      <c r="D32" s="627">
        <f aca="true" t="shared" si="4" ref="D32:D44">SUM(E32,J32)</f>
        <v>862</v>
      </c>
      <c r="E32" s="407">
        <f aca="true" t="shared" si="5" ref="E32:E44">SUM(F32:I32)</f>
        <v>827</v>
      </c>
      <c r="F32" s="388">
        <v>121</v>
      </c>
      <c r="G32" s="388">
        <v>47</v>
      </c>
      <c r="H32" s="388">
        <v>649</v>
      </c>
      <c r="I32" s="388">
        <v>10</v>
      </c>
      <c r="J32" s="388">
        <v>35</v>
      </c>
    </row>
    <row r="33" spans="2:10" s="93" customFormat="1" ht="10.5" customHeight="1">
      <c r="B33" s="92" t="s">
        <v>470</v>
      </c>
      <c r="C33" s="119"/>
      <c r="D33" s="627">
        <f t="shared" si="4"/>
        <v>1665</v>
      </c>
      <c r="E33" s="407">
        <f t="shared" si="5"/>
        <v>1596</v>
      </c>
      <c r="F33" s="388">
        <v>380</v>
      </c>
      <c r="G33" s="388">
        <v>225</v>
      </c>
      <c r="H33" s="388">
        <v>982</v>
      </c>
      <c r="I33" s="388">
        <v>9</v>
      </c>
      <c r="J33" s="388">
        <v>69</v>
      </c>
    </row>
    <row r="34" spans="2:10" s="93" customFormat="1" ht="10.5" customHeight="1">
      <c r="B34" s="92" t="s">
        <v>471</v>
      </c>
      <c r="C34" s="119"/>
      <c r="D34" s="627">
        <f t="shared" si="4"/>
        <v>1983</v>
      </c>
      <c r="E34" s="407">
        <f t="shared" si="5"/>
        <v>1955</v>
      </c>
      <c r="F34" s="388">
        <v>672</v>
      </c>
      <c r="G34" s="388">
        <v>607</v>
      </c>
      <c r="H34" s="388">
        <v>666</v>
      </c>
      <c r="I34" s="388">
        <v>10</v>
      </c>
      <c r="J34" s="388">
        <v>28</v>
      </c>
    </row>
    <row r="35" spans="2:10" s="93" customFormat="1" ht="10.5" customHeight="1">
      <c r="B35" s="92" t="s">
        <v>472</v>
      </c>
      <c r="C35" s="119"/>
      <c r="D35" s="627">
        <f t="shared" si="4"/>
        <v>2197</v>
      </c>
      <c r="E35" s="407">
        <f t="shared" si="5"/>
        <v>2160</v>
      </c>
      <c r="F35" s="388">
        <v>986</v>
      </c>
      <c r="G35" s="388">
        <v>584</v>
      </c>
      <c r="H35" s="388">
        <v>571</v>
      </c>
      <c r="I35" s="388">
        <v>19</v>
      </c>
      <c r="J35" s="388">
        <v>37</v>
      </c>
    </row>
    <row r="36" spans="2:10" s="93" customFormat="1" ht="10.5" customHeight="1">
      <c r="B36" s="92" t="s">
        <v>473</v>
      </c>
      <c r="C36" s="119"/>
      <c r="D36" s="627">
        <f t="shared" si="4"/>
        <v>2735</v>
      </c>
      <c r="E36" s="407">
        <f t="shared" si="5"/>
        <v>2696</v>
      </c>
      <c r="F36" s="388">
        <v>1805</v>
      </c>
      <c r="G36" s="388">
        <v>355</v>
      </c>
      <c r="H36" s="388">
        <v>515</v>
      </c>
      <c r="I36" s="388">
        <v>21</v>
      </c>
      <c r="J36" s="388">
        <v>39</v>
      </c>
    </row>
    <row r="37" spans="2:10" s="93" customFormat="1" ht="10.5" customHeight="1">
      <c r="B37" s="92" t="s">
        <v>474</v>
      </c>
      <c r="C37" s="119"/>
      <c r="D37" s="627">
        <f t="shared" si="4"/>
        <v>2426</v>
      </c>
      <c r="E37" s="407">
        <f t="shared" si="5"/>
        <v>2408</v>
      </c>
      <c r="F37" s="388">
        <v>1970</v>
      </c>
      <c r="G37" s="388">
        <v>128</v>
      </c>
      <c r="H37" s="388">
        <v>298</v>
      </c>
      <c r="I37" s="388">
        <v>12</v>
      </c>
      <c r="J37" s="388">
        <v>18</v>
      </c>
    </row>
    <row r="38" spans="2:10" s="93" customFormat="1" ht="10.5" customHeight="1">
      <c r="B38" s="92" t="s">
        <v>475</v>
      </c>
      <c r="C38" s="119"/>
      <c r="D38" s="627">
        <f t="shared" si="4"/>
        <v>2601</v>
      </c>
      <c r="E38" s="407">
        <f t="shared" si="5"/>
        <v>2580</v>
      </c>
      <c r="F38" s="388">
        <v>2298</v>
      </c>
      <c r="G38" s="388">
        <v>24</v>
      </c>
      <c r="H38" s="388">
        <v>243</v>
      </c>
      <c r="I38" s="388">
        <v>15</v>
      </c>
      <c r="J38" s="388">
        <v>21</v>
      </c>
    </row>
    <row r="39" spans="2:10" s="93" customFormat="1" ht="10.5" customHeight="1">
      <c r="B39" s="92" t="s">
        <v>476</v>
      </c>
      <c r="C39" s="119"/>
      <c r="D39" s="627">
        <f t="shared" si="4"/>
        <v>3783</v>
      </c>
      <c r="E39" s="407">
        <f t="shared" si="5"/>
        <v>3759</v>
      </c>
      <c r="F39" s="388">
        <v>3496</v>
      </c>
      <c r="G39" s="388">
        <v>7</v>
      </c>
      <c r="H39" s="388">
        <v>242</v>
      </c>
      <c r="I39" s="388">
        <v>14</v>
      </c>
      <c r="J39" s="388">
        <v>24</v>
      </c>
    </row>
    <row r="40" spans="2:10" s="93" customFormat="1" ht="10.5" customHeight="1">
      <c r="B40" s="92" t="s">
        <v>477</v>
      </c>
      <c r="C40" s="119"/>
      <c r="D40" s="627">
        <f t="shared" si="4"/>
        <v>6001</v>
      </c>
      <c r="E40" s="407">
        <f t="shared" si="5"/>
        <v>5994</v>
      </c>
      <c r="F40" s="388">
        <v>5773</v>
      </c>
      <c r="G40" s="388">
        <v>9</v>
      </c>
      <c r="H40" s="388">
        <v>199</v>
      </c>
      <c r="I40" s="388">
        <v>13</v>
      </c>
      <c r="J40" s="388">
        <v>7</v>
      </c>
    </row>
    <row r="41" spans="2:10" s="93" customFormat="1" ht="10.5" customHeight="1">
      <c r="B41" s="92" t="s">
        <v>478</v>
      </c>
      <c r="C41" s="119"/>
      <c r="D41" s="627">
        <f t="shared" si="4"/>
        <v>9630</v>
      </c>
      <c r="E41" s="407">
        <f t="shared" si="5"/>
        <v>9629</v>
      </c>
      <c r="F41" s="388">
        <v>9444</v>
      </c>
      <c r="G41" s="388">
        <v>0</v>
      </c>
      <c r="H41" s="388">
        <v>172</v>
      </c>
      <c r="I41" s="388">
        <v>13</v>
      </c>
      <c r="J41" s="388">
        <v>1</v>
      </c>
    </row>
    <row r="42" spans="2:10" s="93" customFormat="1" ht="10.5" customHeight="1">
      <c r="B42" s="92" t="s">
        <v>479</v>
      </c>
      <c r="C42" s="119"/>
      <c r="D42" s="627">
        <f t="shared" si="4"/>
        <v>11324</v>
      </c>
      <c r="E42" s="407">
        <f t="shared" si="5"/>
        <v>11323</v>
      </c>
      <c r="F42" s="388">
        <v>11179</v>
      </c>
      <c r="G42" s="388">
        <v>0</v>
      </c>
      <c r="H42" s="388">
        <v>118</v>
      </c>
      <c r="I42" s="388">
        <v>26</v>
      </c>
      <c r="J42" s="388">
        <v>1</v>
      </c>
    </row>
    <row r="43" spans="2:10" s="93" customFormat="1" ht="10.5" customHeight="1">
      <c r="B43" s="92" t="s">
        <v>480</v>
      </c>
      <c r="C43" s="119"/>
      <c r="D43" s="627">
        <f t="shared" si="4"/>
        <v>4540</v>
      </c>
      <c r="E43" s="407">
        <f t="shared" si="5"/>
        <v>4540</v>
      </c>
      <c r="F43" s="388">
        <v>4508</v>
      </c>
      <c r="G43" s="388">
        <v>0</v>
      </c>
      <c r="H43" s="388">
        <v>22</v>
      </c>
      <c r="I43" s="388">
        <v>10</v>
      </c>
      <c r="J43" s="388">
        <v>0</v>
      </c>
    </row>
    <row r="44" spans="2:10" s="93" customFormat="1" ht="10.5" customHeight="1">
      <c r="B44" s="92" t="s">
        <v>382</v>
      </c>
      <c r="C44" s="119" t="s">
        <v>373</v>
      </c>
      <c r="D44" s="627">
        <f t="shared" si="4"/>
        <v>4316</v>
      </c>
      <c r="E44" s="407">
        <f t="shared" si="5"/>
        <v>4316</v>
      </c>
      <c r="F44" s="388">
        <v>4297</v>
      </c>
      <c r="G44" s="388">
        <v>0</v>
      </c>
      <c r="H44" s="388">
        <v>3</v>
      </c>
      <c r="I44" s="388">
        <v>16</v>
      </c>
      <c r="J44" s="388">
        <v>0</v>
      </c>
    </row>
    <row r="45" spans="1:10" s="93" customFormat="1" ht="10.5" customHeight="1">
      <c r="A45" s="176"/>
      <c r="B45" s="176"/>
      <c r="C45" s="124"/>
      <c r="D45" s="355"/>
      <c r="E45" s="410"/>
      <c r="F45" s="410"/>
      <c r="G45" s="410"/>
      <c r="H45" s="410"/>
      <c r="I45" s="410"/>
      <c r="J45" s="410"/>
    </row>
  </sheetData>
  <sheetProtection/>
  <mergeCells count="13">
    <mergeCell ref="J27:J28"/>
    <mergeCell ref="A28:C28"/>
    <mergeCell ref="A25:C26"/>
    <mergeCell ref="A27:C27"/>
    <mergeCell ref="D27:D28"/>
    <mergeCell ref="E27:I27"/>
    <mergeCell ref="A1:J2"/>
    <mergeCell ref="A3:C4"/>
    <mergeCell ref="A5:C5"/>
    <mergeCell ref="D5:D6"/>
    <mergeCell ref="E5:I5"/>
    <mergeCell ref="J5:J6"/>
    <mergeCell ref="A6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2" width="3.75390625" style="58" customWidth="1"/>
    <col min="3" max="3" width="20.75390625" style="58" customWidth="1"/>
    <col min="4" max="9" width="12.75390625" style="58" customWidth="1"/>
    <col min="10" max="16384" width="9.125" style="58" customWidth="1"/>
  </cols>
  <sheetData>
    <row r="1" s="628" customFormat="1" ht="15" customHeight="1">
      <c r="C1" s="629" t="s">
        <v>481</v>
      </c>
    </row>
    <row r="2" s="628" customFormat="1" ht="15" customHeight="1">
      <c r="C2" s="629" t="s">
        <v>841</v>
      </c>
    </row>
    <row r="3" ht="15" customHeight="1">
      <c r="A3" s="237" t="s">
        <v>234</v>
      </c>
    </row>
    <row r="4" spans="1:9" s="93" customFormat="1" ht="12" customHeight="1">
      <c r="A4" s="1190" t="s">
        <v>482</v>
      </c>
      <c r="B4" s="1190"/>
      <c r="C4" s="1191"/>
      <c r="D4" s="1294" t="s">
        <v>483</v>
      </c>
      <c r="E4" s="1297" t="s">
        <v>484</v>
      </c>
      <c r="F4" s="1300" t="s">
        <v>453</v>
      </c>
      <c r="G4" s="1300" t="s">
        <v>485</v>
      </c>
      <c r="H4" s="1300" t="s">
        <v>486</v>
      </c>
      <c r="I4" s="1303" t="s">
        <v>487</v>
      </c>
    </row>
    <row r="5" spans="1:9" s="93" customFormat="1" ht="12" customHeight="1">
      <c r="A5" s="1192"/>
      <c r="B5" s="1192"/>
      <c r="C5" s="1193"/>
      <c r="D5" s="1295"/>
      <c r="E5" s="1298"/>
      <c r="F5" s="1301"/>
      <c r="G5" s="1301"/>
      <c r="H5" s="1301"/>
      <c r="I5" s="1304"/>
    </row>
    <row r="6" spans="1:9" s="93" customFormat="1" ht="12" customHeight="1">
      <c r="A6" s="1194"/>
      <c r="B6" s="1194"/>
      <c r="C6" s="1195"/>
      <c r="D6" s="1296"/>
      <c r="E6" s="1299"/>
      <c r="F6" s="1302"/>
      <c r="G6" s="1302"/>
      <c r="H6" s="1302"/>
      <c r="I6" s="1305"/>
    </row>
    <row r="7" spans="1:9" s="93" customFormat="1" ht="10.5" customHeight="1">
      <c r="A7" s="173"/>
      <c r="B7" s="173"/>
      <c r="C7" s="96"/>
      <c r="D7" s="173"/>
      <c r="E7" s="173"/>
      <c r="F7" s="173"/>
      <c r="G7" s="173"/>
      <c r="H7" s="173"/>
      <c r="I7" s="173"/>
    </row>
    <row r="8" spans="1:9" s="114" customFormat="1" ht="10.5" customHeight="1">
      <c r="A8" s="114" t="s">
        <v>488</v>
      </c>
      <c r="B8" s="171"/>
      <c r="C8" s="109"/>
      <c r="D8" s="630">
        <f>SUM(D9:D11,D21)</f>
        <v>48199</v>
      </c>
      <c r="E8" s="630">
        <f>SUM(E9:E11,E21)</f>
        <v>142996</v>
      </c>
      <c r="F8" s="630">
        <f>SUM(F9:F11,F21)</f>
        <v>66282</v>
      </c>
      <c r="G8" s="631">
        <f>E8/D8</f>
        <v>2.966783543227038</v>
      </c>
      <c r="H8" s="632">
        <v>141.2</v>
      </c>
      <c r="I8" s="632">
        <v>47.6</v>
      </c>
    </row>
    <row r="9" spans="2:9" s="93" customFormat="1" ht="10.5" customHeight="1">
      <c r="B9" s="173" t="s">
        <v>489</v>
      </c>
      <c r="C9" s="119"/>
      <c r="D9" s="633">
        <v>43175</v>
      </c>
      <c r="E9" s="633">
        <v>134302</v>
      </c>
      <c r="F9" s="633">
        <v>60248</v>
      </c>
      <c r="G9" s="634">
        <f aca="true" t="shared" si="0" ref="G9:G21">E9/D9</f>
        <v>3.1106427330631155</v>
      </c>
      <c r="H9" s="635">
        <v>151.1</v>
      </c>
      <c r="I9" s="635">
        <v>48.6</v>
      </c>
    </row>
    <row r="10" spans="2:9" s="93" customFormat="1" ht="10.5" customHeight="1">
      <c r="B10" s="173" t="s">
        <v>490</v>
      </c>
      <c r="C10" s="119"/>
      <c r="D10" s="633">
        <v>728</v>
      </c>
      <c r="E10" s="633">
        <v>1356</v>
      </c>
      <c r="F10" s="633">
        <v>897</v>
      </c>
      <c r="G10" s="634">
        <f t="shared" si="0"/>
        <v>1.8626373626373627</v>
      </c>
      <c r="H10" s="635">
        <v>61.5</v>
      </c>
      <c r="I10" s="635">
        <v>33</v>
      </c>
    </row>
    <row r="11" spans="2:9" s="93" customFormat="1" ht="10.5" customHeight="1">
      <c r="B11" s="173" t="s">
        <v>491</v>
      </c>
      <c r="C11" s="119"/>
      <c r="D11" s="633">
        <v>4201</v>
      </c>
      <c r="E11" s="633">
        <v>7076</v>
      </c>
      <c r="F11" s="633">
        <v>5009</v>
      </c>
      <c r="G11" s="634">
        <f t="shared" si="0"/>
        <v>1.6843608664603666</v>
      </c>
      <c r="H11" s="635">
        <v>53.4</v>
      </c>
      <c r="I11" s="635">
        <v>31.7</v>
      </c>
    </row>
    <row r="12" spans="3:9" s="93" customFormat="1" ht="10.5" customHeight="1">
      <c r="C12" s="119" t="s">
        <v>492</v>
      </c>
      <c r="D12" s="636"/>
      <c r="E12" s="636"/>
      <c r="F12" s="636"/>
      <c r="G12" s="634"/>
      <c r="H12" s="635"/>
      <c r="I12" s="635"/>
    </row>
    <row r="13" spans="3:9" s="93" customFormat="1" ht="10.5" customHeight="1">
      <c r="C13" s="119" t="s">
        <v>493</v>
      </c>
      <c r="D13" s="633">
        <v>1247</v>
      </c>
      <c r="E13" s="633">
        <v>1762</v>
      </c>
      <c r="F13" s="633">
        <v>1385</v>
      </c>
      <c r="G13" s="634">
        <f t="shared" si="0"/>
        <v>1.41299117882919</v>
      </c>
      <c r="H13" s="635">
        <v>38.6</v>
      </c>
      <c r="I13" s="635">
        <v>27.3</v>
      </c>
    </row>
    <row r="14" spans="3:9" s="93" customFormat="1" ht="10.5" customHeight="1">
      <c r="C14" s="119" t="s">
        <v>494</v>
      </c>
      <c r="D14" s="633">
        <v>2030</v>
      </c>
      <c r="E14" s="633">
        <v>3602</v>
      </c>
      <c r="F14" s="633">
        <v>2445</v>
      </c>
      <c r="G14" s="634">
        <f t="shared" si="0"/>
        <v>1.7743842364532019</v>
      </c>
      <c r="H14" s="635">
        <v>55.5</v>
      </c>
      <c r="I14" s="635">
        <v>31.3</v>
      </c>
    </row>
    <row r="15" spans="3:9" s="93" customFormat="1" ht="10.5" customHeight="1">
      <c r="C15" s="119" t="s">
        <v>495</v>
      </c>
      <c r="D15" s="633">
        <v>924</v>
      </c>
      <c r="E15" s="633">
        <v>1712</v>
      </c>
      <c r="F15" s="633">
        <v>1179</v>
      </c>
      <c r="G15" s="634">
        <f t="shared" si="0"/>
        <v>1.852813852813853</v>
      </c>
      <c r="H15" s="635">
        <v>68.6</v>
      </c>
      <c r="I15" s="635">
        <v>37</v>
      </c>
    </row>
    <row r="16" spans="2:9" s="93" customFormat="1" ht="10.5" customHeight="1">
      <c r="B16" s="93" t="s">
        <v>261</v>
      </c>
      <c r="C16" s="119"/>
      <c r="D16" s="633"/>
      <c r="E16" s="633"/>
      <c r="F16" s="633"/>
      <c r="G16" s="634"/>
      <c r="H16" s="635"/>
      <c r="I16" s="635"/>
    </row>
    <row r="17" spans="3:9" s="93" customFormat="1" ht="10.5" customHeight="1">
      <c r="C17" s="119" t="s">
        <v>496</v>
      </c>
      <c r="D17" s="633"/>
      <c r="E17" s="633"/>
      <c r="F17" s="633"/>
      <c r="G17" s="634"/>
      <c r="H17" s="635"/>
      <c r="I17" s="635"/>
    </row>
    <row r="18" spans="3:9" s="93" customFormat="1" ht="10.5" customHeight="1">
      <c r="C18" s="119" t="s">
        <v>497</v>
      </c>
      <c r="D18" s="633">
        <v>2874</v>
      </c>
      <c r="E18" s="633">
        <v>4629</v>
      </c>
      <c r="F18" s="633">
        <v>3367</v>
      </c>
      <c r="G18" s="634">
        <f t="shared" si="0"/>
        <v>1.6106471816283925</v>
      </c>
      <c r="H18" s="635">
        <v>48.5</v>
      </c>
      <c r="I18" s="635">
        <v>30.1</v>
      </c>
    </row>
    <row r="19" spans="3:9" s="93" customFormat="1" ht="10.5" customHeight="1">
      <c r="C19" s="119" t="s">
        <v>498</v>
      </c>
      <c r="D19" s="633">
        <v>1002</v>
      </c>
      <c r="E19" s="633">
        <v>1835</v>
      </c>
      <c r="F19" s="633">
        <v>1215</v>
      </c>
      <c r="G19" s="634">
        <f t="shared" si="0"/>
        <v>1.8313373253493015</v>
      </c>
      <c r="H19" s="635">
        <v>60.6</v>
      </c>
      <c r="I19" s="635">
        <v>33.1</v>
      </c>
    </row>
    <row r="20" spans="3:9" s="93" customFormat="1" ht="10.5" customHeight="1">
      <c r="C20" s="119" t="s">
        <v>499</v>
      </c>
      <c r="D20" s="633">
        <v>325</v>
      </c>
      <c r="E20" s="633">
        <v>612</v>
      </c>
      <c r="F20" s="633">
        <v>427</v>
      </c>
      <c r="G20" s="634">
        <f t="shared" si="0"/>
        <v>1.883076923076923</v>
      </c>
      <c r="H20" s="635">
        <v>74.2</v>
      </c>
      <c r="I20" s="635">
        <v>39.4</v>
      </c>
    </row>
    <row r="21" spans="2:9" s="93" customFormat="1" ht="10.5" customHeight="1">
      <c r="B21" s="173" t="s">
        <v>299</v>
      </c>
      <c r="C21" s="119"/>
      <c r="D21" s="633">
        <v>95</v>
      </c>
      <c r="E21" s="633">
        <v>262</v>
      </c>
      <c r="F21" s="633">
        <v>128</v>
      </c>
      <c r="G21" s="634">
        <f t="shared" si="0"/>
        <v>2.7578947368421054</v>
      </c>
      <c r="H21" s="635">
        <v>120.6</v>
      </c>
      <c r="I21" s="635">
        <v>43.7</v>
      </c>
    </row>
    <row r="22" spans="1:9" s="93" customFormat="1" ht="10.5" customHeight="1">
      <c r="A22" s="176"/>
      <c r="B22" s="176"/>
      <c r="C22" s="124"/>
      <c r="D22" s="176"/>
      <c r="E22" s="176"/>
      <c r="F22" s="176"/>
      <c r="G22" s="176"/>
      <c r="H22" s="176"/>
      <c r="I22" s="176"/>
    </row>
    <row r="23" ht="15" customHeight="1"/>
    <row r="24" ht="15" customHeight="1">
      <c r="A24" s="237" t="s">
        <v>595</v>
      </c>
    </row>
    <row r="25" spans="1:9" s="93" customFormat="1" ht="12" customHeight="1">
      <c r="A25" s="1190" t="s">
        <v>500</v>
      </c>
      <c r="B25" s="1190"/>
      <c r="C25" s="1191"/>
      <c r="D25" s="1294" t="s">
        <v>483</v>
      </c>
      <c r="E25" s="1297" t="s">
        <v>484</v>
      </c>
      <c r="F25" s="1300" t="s">
        <v>501</v>
      </c>
      <c r="G25" s="1300" t="s">
        <v>502</v>
      </c>
      <c r="H25" s="1300" t="s">
        <v>503</v>
      </c>
      <c r="I25" s="1303" t="s">
        <v>504</v>
      </c>
    </row>
    <row r="26" spans="1:9" s="93" customFormat="1" ht="12" customHeight="1">
      <c r="A26" s="1192"/>
      <c r="B26" s="1192"/>
      <c r="C26" s="1193"/>
      <c r="D26" s="1295"/>
      <c r="E26" s="1298"/>
      <c r="F26" s="1301"/>
      <c r="G26" s="1301"/>
      <c r="H26" s="1301"/>
      <c r="I26" s="1304"/>
    </row>
    <row r="27" spans="1:9" s="93" customFormat="1" ht="12" customHeight="1">
      <c r="A27" s="1194"/>
      <c r="B27" s="1194"/>
      <c r="C27" s="1195"/>
      <c r="D27" s="1296"/>
      <c r="E27" s="1299"/>
      <c r="F27" s="1302"/>
      <c r="G27" s="1302"/>
      <c r="H27" s="1302"/>
      <c r="I27" s="1305"/>
    </row>
    <row r="28" spans="1:9" s="93" customFormat="1" ht="10.5" customHeight="1">
      <c r="A28" s="173"/>
      <c r="B28" s="173"/>
      <c r="C28" s="96"/>
      <c r="D28" s="173"/>
      <c r="E28" s="173"/>
      <c r="F28" s="173"/>
      <c r="G28" s="173"/>
      <c r="H28" s="173"/>
      <c r="I28" s="173"/>
    </row>
    <row r="29" spans="1:9" s="114" customFormat="1" ht="10.5" customHeight="1">
      <c r="A29" s="114" t="s">
        <v>505</v>
      </c>
      <c r="B29" s="171"/>
      <c r="C29" s="109"/>
      <c r="D29" s="630">
        <f>SUM(D30:D32,D42)</f>
        <v>54106</v>
      </c>
      <c r="E29" s="630">
        <f>SUM(E30:E32,E42)</f>
        <v>148005</v>
      </c>
      <c r="F29" s="630">
        <f>SUM(F30:F32,F42)</f>
        <v>75133</v>
      </c>
      <c r="G29" s="631">
        <f>E29/D29</f>
        <v>2.7354637193656894</v>
      </c>
      <c r="H29" s="632">
        <v>138.7</v>
      </c>
      <c r="I29" s="632">
        <v>50.7</v>
      </c>
    </row>
    <row r="30" spans="2:9" s="93" customFormat="1" ht="10.5" customHeight="1">
      <c r="B30" s="173" t="s">
        <v>489</v>
      </c>
      <c r="C30" s="119"/>
      <c r="D30" s="633">
        <v>47006</v>
      </c>
      <c r="E30" s="633">
        <v>136373</v>
      </c>
      <c r="F30" s="633">
        <v>66591</v>
      </c>
      <c r="G30" s="634">
        <f>E30/D30</f>
        <v>2.9011828277241203</v>
      </c>
      <c r="H30" s="635">
        <v>151.2</v>
      </c>
      <c r="I30" s="635">
        <v>52.1</v>
      </c>
    </row>
    <row r="31" spans="2:9" s="93" customFormat="1" ht="10.5" customHeight="1">
      <c r="B31" s="173" t="s">
        <v>490</v>
      </c>
      <c r="C31" s="119"/>
      <c r="D31" s="633">
        <v>660</v>
      </c>
      <c r="E31" s="633">
        <v>1186</v>
      </c>
      <c r="F31" s="633">
        <v>819</v>
      </c>
      <c r="G31" s="634">
        <f>E31/D31</f>
        <v>1.7969696969696969</v>
      </c>
      <c r="H31" s="635">
        <v>64.8</v>
      </c>
      <c r="I31" s="635">
        <v>36.1</v>
      </c>
    </row>
    <row r="32" spans="2:9" s="93" customFormat="1" ht="10.5" customHeight="1">
      <c r="B32" s="173" t="s">
        <v>491</v>
      </c>
      <c r="C32" s="119"/>
      <c r="D32" s="633">
        <v>6351</v>
      </c>
      <c r="E32" s="633">
        <v>10175</v>
      </c>
      <c r="F32" s="633">
        <v>7600</v>
      </c>
      <c r="G32" s="634">
        <f>E32/D32</f>
        <v>1.6021099039521336</v>
      </c>
      <c r="H32" s="635">
        <v>54</v>
      </c>
      <c r="I32" s="635">
        <v>33.7</v>
      </c>
    </row>
    <row r="33" spans="3:9" s="93" customFormat="1" ht="10.5" customHeight="1">
      <c r="C33" s="119" t="s">
        <v>492</v>
      </c>
      <c r="D33" s="636"/>
      <c r="E33" s="636"/>
      <c r="F33" s="636"/>
      <c r="G33" s="634"/>
      <c r="H33" s="635"/>
      <c r="I33" s="635"/>
    </row>
    <row r="34" spans="3:9" s="93" customFormat="1" ht="10.5" customHeight="1">
      <c r="C34" s="119" t="s">
        <v>497</v>
      </c>
      <c r="D34" s="633">
        <v>1774</v>
      </c>
      <c r="E34" s="633">
        <v>2477</v>
      </c>
      <c r="F34" s="633">
        <v>1998</v>
      </c>
      <c r="G34" s="634">
        <f>E34/D34</f>
        <v>1.3962795941375423</v>
      </c>
      <c r="H34" s="635">
        <v>41.1</v>
      </c>
      <c r="I34" s="635">
        <v>29.5</v>
      </c>
    </row>
    <row r="35" spans="3:9" s="93" customFormat="1" ht="10.5" customHeight="1">
      <c r="C35" s="119" t="s">
        <v>498</v>
      </c>
      <c r="D35" s="633">
        <v>2988</v>
      </c>
      <c r="E35" s="633">
        <v>4933</v>
      </c>
      <c r="F35" s="633">
        <v>3596</v>
      </c>
      <c r="G35" s="634">
        <f>E35/D35</f>
        <v>1.6509370816599733</v>
      </c>
      <c r="H35" s="635">
        <v>54.5</v>
      </c>
      <c r="I35" s="635">
        <v>33</v>
      </c>
    </row>
    <row r="36" spans="3:9" s="93" customFormat="1" ht="10.5" customHeight="1">
      <c r="C36" s="119" t="s">
        <v>499</v>
      </c>
      <c r="D36" s="633">
        <v>1589</v>
      </c>
      <c r="E36" s="633">
        <v>2765</v>
      </c>
      <c r="F36" s="633">
        <v>2006</v>
      </c>
      <c r="G36" s="634">
        <f>E36/D36</f>
        <v>1.7400881057268722</v>
      </c>
      <c r="H36" s="635">
        <v>67.6</v>
      </c>
      <c r="I36" s="635">
        <v>38.8</v>
      </c>
    </row>
    <row r="37" spans="2:9" s="93" customFormat="1" ht="10.5" customHeight="1">
      <c r="B37" s="93" t="s">
        <v>261</v>
      </c>
      <c r="C37" s="119"/>
      <c r="D37" s="633"/>
      <c r="E37" s="633"/>
      <c r="F37" s="633"/>
      <c r="G37" s="634"/>
      <c r="H37" s="635"/>
      <c r="I37" s="635"/>
    </row>
    <row r="38" spans="3:9" s="93" customFormat="1" ht="10.5" customHeight="1">
      <c r="C38" s="119" t="s">
        <v>496</v>
      </c>
      <c r="D38" s="633"/>
      <c r="E38" s="633"/>
      <c r="F38" s="633"/>
      <c r="G38" s="634"/>
      <c r="H38" s="635"/>
      <c r="I38" s="635"/>
    </row>
    <row r="39" spans="3:9" s="93" customFormat="1" ht="10.5" customHeight="1">
      <c r="C39" s="119" t="s">
        <v>497</v>
      </c>
      <c r="D39" s="633">
        <v>4123</v>
      </c>
      <c r="E39" s="633">
        <v>6435</v>
      </c>
      <c r="F39" s="633">
        <v>4876</v>
      </c>
      <c r="G39" s="634">
        <f>E39/D39</f>
        <v>1.5607567305360175</v>
      </c>
      <c r="H39" s="635">
        <v>49.2</v>
      </c>
      <c r="I39" s="635">
        <v>31.5</v>
      </c>
    </row>
    <row r="40" spans="3:9" s="93" customFormat="1" ht="10.5" customHeight="1">
      <c r="C40" s="119" t="s">
        <v>498</v>
      </c>
      <c r="D40" s="633">
        <v>1667</v>
      </c>
      <c r="E40" s="633">
        <v>2738</v>
      </c>
      <c r="F40" s="633">
        <v>2002</v>
      </c>
      <c r="G40" s="634">
        <f>E40/D40</f>
        <v>1.6424715056988601</v>
      </c>
      <c r="H40" s="635">
        <v>59.5</v>
      </c>
      <c r="I40" s="635">
        <v>36.2</v>
      </c>
    </row>
    <row r="41" spans="3:9" s="93" customFormat="1" ht="10.5" customHeight="1">
      <c r="C41" s="119" t="s">
        <v>499</v>
      </c>
      <c r="D41" s="633">
        <v>561</v>
      </c>
      <c r="E41" s="633">
        <v>1002</v>
      </c>
      <c r="F41" s="633">
        <v>722</v>
      </c>
      <c r="G41" s="634">
        <f>E41/D41</f>
        <v>1.786096256684492</v>
      </c>
      <c r="H41" s="635">
        <v>73.3</v>
      </c>
      <c r="I41" s="635">
        <v>41.1</v>
      </c>
    </row>
    <row r="42" spans="2:9" s="93" customFormat="1" ht="10.5" customHeight="1">
      <c r="B42" s="173" t="s">
        <v>299</v>
      </c>
      <c r="C42" s="119"/>
      <c r="D42" s="633">
        <v>89</v>
      </c>
      <c r="E42" s="633">
        <v>271</v>
      </c>
      <c r="F42" s="633">
        <v>123</v>
      </c>
      <c r="G42" s="634">
        <f>E42/D42</f>
        <v>3.044943820224719</v>
      </c>
      <c r="H42" s="635">
        <v>119.3</v>
      </c>
      <c r="I42" s="635">
        <v>39.2</v>
      </c>
    </row>
    <row r="43" spans="1:9" s="93" customFormat="1" ht="10.5" customHeight="1">
      <c r="A43" s="176"/>
      <c r="B43" s="176"/>
      <c r="C43" s="124"/>
      <c r="D43" s="176"/>
      <c r="E43" s="176"/>
      <c r="F43" s="176"/>
      <c r="G43" s="176"/>
      <c r="H43" s="176"/>
      <c r="I43" s="176"/>
    </row>
  </sheetData>
  <sheetProtection/>
  <mergeCells count="14">
    <mergeCell ref="I4:I6"/>
    <mergeCell ref="A25:C27"/>
    <mergeCell ref="G4:G6"/>
    <mergeCell ref="H4:H6"/>
    <mergeCell ref="A4:C6"/>
    <mergeCell ref="D4:D6"/>
    <mergeCell ref="E4:E6"/>
    <mergeCell ref="F4:F6"/>
    <mergeCell ref="D25:D27"/>
    <mergeCell ref="E25:E27"/>
    <mergeCell ref="F25:F27"/>
    <mergeCell ref="G25:G27"/>
    <mergeCell ref="H25:H27"/>
    <mergeCell ref="I25:I2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2" width="3.75390625" style="93" customWidth="1"/>
    <col min="3" max="3" width="20.75390625" style="93" customWidth="1"/>
    <col min="4" max="4" width="13.75390625" style="388" customWidth="1"/>
    <col min="5" max="5" width="13.75390625" style="501" customWidth="1"/>
    <col min="6" max="6" width="13.75390625" style="388" customWidth="1"/>
    <col min="7" max="7" width="13.75390625" style="501" customWidth="1"/>
    <col min="8" max="8" width="13.75390625" style="388" customWidth="1"/>
    <col min="9" max="9" width="13.75390625" style="501" customWidth="1"/>
    <col min="10" max="10" width="13.75390625" style="388" customWidth="1"/>
    <col min="11" max="11" width="13.75390625" style="501" customWidth="1"/>
    <col min="12" max="13" width="12.75390625" style="93" customWidth="1"/>
    <col min="14" max="16384" width="9.125" style="93" customWidth="1"/>
  </cols>
  <sheetData>
    <row r="1" spans="2:11" s="637" customFormat="1" ht="15" customHeight="1">
      <c r="B1" s="516"/>
      <c r="C1" s="17" t="s">
        <v>840</v>
      </c>
      <c r="D1" s="638"/>
      <c r="E1" s="639"/>
      <c r="F1" s="638"/>
      <c r="G1" s="639"/>
      <c r="H1" s="638"/>
      <c r="I1" s="639"/>
      <c r="J1" s="638"/>
      <c r="K1" s="639"/>
    </row>
    <row r="2" spans="2:11" s="637" customFormat="1" ht="15" customHeight="1">
      <c r="B2" s="516"/>
      <c r="C2" s="17" t="s">
        <v>839</v>
      </c>
      <c r="D2" s="638"/>
      <c r="E2" s="639"/>
      <c r="F2" s="638"/>
      <c r="G2" s="639"/>
      <c r="H2" s="638"/>
      <c r="I2" s="639"/>
      <c r="J2" s="638"/>
      <c r="K2" s="639"/>
    </row>
    <row r="3" spans="2:11" s="637" customFormat="1" ht="15" customHeight="1">
      <c r="B3" s="516"/>
      <c r="C3" s="17" t="s">
        <v>855</v>
      </c>
      <c r="D3" s="638"/>
      <c r="E3" s="639"/>
      <c r="F3" s="638"/>
      <c r="G3" s="639"/>
      <c r="H3" s="638"/>
      <c r="I3" s="639"/>
      <c r="J3" s="638"/>
      <c r="K3" s="639"/>
    </row>
    <row r="4" spans="1:11" s="637" customFormat="1" ht="15" customHeight="1">
      <c r="A4" s="4"/>
      <c r="B4" s="516"/>
      <c r="D4" s="638"/>
      <c r="E4" s="639"/>
      <c r="F4" s="638"/>
      <c r="G4" s="639"/>
      <c r="H4" s="638"/>
      <c r="I4" s="639"/>
      <c r="J4" s="638"/>
      <c r="K4" s="639"/>
    </row>
    <row r="5" spans="1:11" s="58" customFormat="1" ht="15" customHeight="1">
      <c r="A5" s="237" t="s">
        <v>595</v>
      </c>
      <c r="D5" s="620"/>
      <c r="E5" s="640"/>
      <c r="F5" s="620"/>
      <c r="G5" s="640"/>
      <c r="H5" s="620"/>
      <c r="I5" s="640"/>
      <c r="J5" s="620"/>
      <c r="K5" s="640"/>
    </row>
    <row r="6" spans="1:11" ht="10.5" customHeight="1">
      <c r="A6" s="1190" t="s">
        <v>823</v>
      </c>
      <c r="B6" s="1190"/>
      <c r="C6" s="1191"/>
      <c r="D6" s="641"/>
      <c r="E6" s="1308" t="s">
        <v>506</v>
      </c>
      <c r="F6" s="1311" t="s">
        <v>507</v>
      </c>
      <c r="G6" s="1312"/>
      <c r="H6" s="1311" t="s">
        <v>508</v>
      </c>
      <c r="I6" s="1312"/>
      <c r="J6" s="1311" t="s">
        <v>733</v>
      </c>
      <c r="K6" s="1315"/>
    </row>
    <row r="7" spans="1:11" ht="10.5" customHeight="1">
      <c r="A7" s="1192"/>
      <c r="B7" s="1192"/>
      <c r="C7" s="1193"/>
      <c r="D7" s="642"/>
      <c r="E7" s="1309"/>
      <c r="F7" s="1313"/>
      <c r="G7" s="1314"/>
      <c r="H7" s="1313"/>
      <c r="I7" s="1314"/>
      <c r="J7" s="1313"/>
      <c r="K7" s="1316"/>
    </row>
    <row r="8" spans="1:11" ht="10.5" customHeight="1">
      <c r="A8" s="1192"/>
      <c r="B8" s="1192"/>
      <c r="C8" s="1193"/>
      <c r="D8" s="642" t="s">
        <v>509</v>
      </c>
      <c r="E8" s="1309"/>
      <c r="F8" s="1317" t="s">
        <v>483</v>
      </c>
      <c r="G8" s="1319" t="s">
        <v>510</v>
      </c>
      <c r="H8" s="1317" t="s">
        <v>483</v>
      </c>
      <c r="I8" s="1319" t="s">
        <v>510</v>
      </c>
      <c r="J8" s="1317" t="s">
        <v>483</v>
      </c>
      <c r="K8" s="1306" t="s">
        <v>510</v>
      </c>
    </row>
    <row r="9" spans="1:11" ht="10.5" customHeight="1">
      <c r="A9" s="1192"/>
      <c r="B9" s="1192"/>
      <c r="C9" s="1193"/>
      <c r="D9" s="642"/>
      <c r="E9" s="1309"/>
      <c r="F9" s="1317"/>
      <c r="G9" s="1319"/>
      <c r="H9" s="1317"/>
      <c r="I9" s="1319"/>
      <c r="J9" s="1317"/>
      <c r="K9" s="1306"/>
    </row>
    <row r="10" spans="1:11" ht="10.5" customHeight="1">
      <c r="A10" s="1194"/>
      <c r="B10" s="1194"/>
      <c r="C10" s="1195"/>
      <c r="D10" s="643"/>
      <c r="E10" s="1310"/>
      <c r="F10" s="1318"/>
      <c r="G10" s="1320"/>
      <c r="H10" s="1318"/>
      <c r="I10" s="1320"/>
      <c r="J10" s="1318"/>
      <c r="K10" s="1307"/>
    </row>
    <row r="11" spans="1:11" ht="10.5" customHeight="1">
      <c r="A11" s="173"/>
      <c r="B11" s="173"/>
      <c r="C11" s="96"/>
      <c r="D11" s="465"/>
      <c r="E11" s="644"/>
      <c r="F11" s="465"/>
      <c r="G11" s="505"/>
      <c r="H11" s="465"/>
      <c r="I11" s="505"/>
      <c r="J11" s="465"/>
      <c r="K11" s="505"/>
    </row>
    <row r="12" spans="1:11" s="114" customFormat="1" ht="10.5" customHeight="1">
      <c r="A12" s="114" t="s">
        <v>1</v>
      </c>
      <c r="B12" s="171"/>
      <c r="C12" s="109"/>
      <c r="D12" s="470">
        <v>14073</v>
      </c>
      <c r="E12" s="645">
        <v>66.8</v>
      </c>
      <c r="F12" s="469">
        <v>10918</v>
      </c>
      <c r="G12" s="504">
        <v>66.5</v>
      </c>
      <c r="H12" s="469">
        <v>14865</v>
      </c>
      <c r="I12" s="504">
        <v>66.3</v>
      </c>
      <c r="J12" s="470">
        <v>19579</v>
      </c>
      <c r="K12" s="646">
        <v>66</v>
      </c>
    </row>
    <row r="13" spans="2:11" ht="10.5" customHeight="1">
      <c r="B13" s="173" t="s">
        <v>489</v>
      </c>
      <c r="C13" s="119"/>
      <c r="D13" s="465">
        <v>12605</v>
      </c>
      <c r="E13" s="644">
        <v>70.6</v>
      </c>
      <c r="F13" s="388">
        <v>9793</v>
      </c>
      <c r="G13" s="501">
        <v>70.2</v>
      </c>
      <c r="H13" s="388">
        <v>13216</v>
      </c>
      <c r="I13" s="501">
        <v>70.4</v>
      </c>
      <c r="J13" s="465">
        <v>17306</v>
      </c>
      <c r="K13" s="505">
        <v>70.4</v>
      </c>
    </row>
    <row r="14" spans="2:11" ht="10.5" customHeight="1">
      <c r="B14" s="173" t="s">
        <v>490</v>
      </c>
      <c r="C14" s="119"/>
      <c r="D14" s="465">
        <v>133</v>
      </c>
      <c r="E14" s="644">
        <v>38</v>
      </c>
      <c r="F14" s="388">
        <v>103</v>
      </c>
      <c r="G14" s="501">
        <v>37.6</v>
      </c>
      <c r="H14" s="388">
        <v>146</v>
      </c>
      <c r="I14" s="501">
        <v>37.1</v>
      </c>
      <c r="J14" s="465">
        <v>184</v>
      </c>
      <c r="K14" s="505">
        <v>36.9</v>
      </c>
    </row>
    <row r="15" spans="2:11" ht="10.5" customHeight="1">
      <c r="B15" s="173" t="s">
        <v>491</v>
      </c>
      <c r="C15" s="119"/>
      <c r="D15" s="465">
        <v>1312</v>
      </c>
      <c r="E15" s="644">
        <v>33</v>
      </c>
      <c r="F15" s="388">
        <v>1003</v>
      </c>
      <c r="G15" s="501">
        <v>32.8</v>
      </c>
      <c r="H15" s="388">
        <v>1479</v>
      </c>
      <c r="I15" s="501">
        <v>32.7</v>
      </c>
      <c r="J15" s="465">
        <v>2060</v>
      </c>
      <c r="K15" s="505">
        <v>32.4</v>
      </c>
    </row>
    <row r="16" spans="3:11" ht="10.5" customHeight="1">
      <c r="C16" s="119" t="s">
        <v>492</v>
      </c>
      <c r="D16" s="465"/>
      <c r="E16" s="644"/>
      <c r="J16" s="465"/>
      <c r="K16" s="505"/>
    </row>
    <row r="17" spans="3:11" ht="10.5" customHeight="1">
      <c r="C17" s="119" t="s">
        <v>734</v>
      </c>
      <c r="D17" s="465">
        <v>239</v>
      </c>
      <c r="E17" s="644">
        <v>30.5</v>
      </c>
      <c r="F17" s="388">
        <v>186</v>
      </c>
      <c r="G17" s="501">
        <v>31.7</v>
      </c>
      <c r="H17" s="388">
        <v>270</v>
      </c>
      <c r="I17" s="501">
        <v>29.9</v>
      </c>
      <c r="J17" s="465">
        <v>390</v>
      </c>
      <c r="K17" s="505">
        <v>27.5</v>
      </c>
    </row>
    <row r="18" spans="3:11" ht="10.5" customHeight="1">
      <c r="C18" s="119" t="s">
        <v>735</v>
      </c>
      <c r="D18" s="465">
        <v>613</v>
      </c>
      <c r="E18" s="644">
        <v>31</v>
      </c>
      <c r="F18" s="388">
        <v>469</v>
      </c>
      <c r="G18" s="501">
        <v>30.3</v>
      </c>
      <c r="H18" s="388">
        <v>698</v>
      </c>
      <c r="I18" s="501">
        <v>30.7</v>
      </c>
      <c r="J18" s="465">
        <v>926</v>
      </c>
      <c r="K18" s="505">
        <v>30.9</v>
      </c>
    </row>
    <row r="19" spans="3:11" ht="10.5" customHeight="1">
      <c r="C19" s="119" t="s">
        <v>736</v>
      </c>
      <c r="D19" s="465">
        <v>337</v>
      </c>
      <c r="E19" s="644">
        <v>37.4</v>
      </c>
      <c r="F19" s="388">
        <v>254</v>
      </c>
      <c r="G19" s="501">
        <v>37.2</v>
      </c>
      <c r="H19" s="388">
        <v>377</v>
      </c>
      <c r="I19" s="501">
        <v>37.2</v>
      </c>
      <c r="J19" s="465">
        <v>537</v>
      </c>
      <c r="K19" s="505">
        <v>37.2</v>
      </c>
    </row>
    <row r="20" spans="3:11" ht="10.5" customHeight="1">
      <c r="C20" s="119" t="s">
        <v>737</v>
      </c>
      <c r="D20" s="465">
        <v>101</v>
      </c>
      <c r="E20" s="644">
        <v>34.1</v>
      </c>
      <c r="F20" s="388">
        <v>79</v>
      </c>
      <c r="G20" s="501">
        <v>33.7</v>
      </c>
      <c r="H20" s="388">
        <v>109</v>
      </c>
      <c r="I20" s="501">
        <v>34.4</v>
      </c>
      <c r="J20" s="465">
        <v>179</v>
      </c>
      <c r="K20" s="505">
        <v>34.8</v>
      </c>
    </row>
    <row r="21" spans="3:11" ht="10.5" customHeight="1">
      <c r="C21" s="119" t="s">
        <v>738</v>
      </c>
      <c r="D21" s="465">
        <v>22</v>
      </c>
      <c r="E21" s="644">
        <v>44.4</v>
      </c>
      <c r="F21" s="388">
        <v>15</v>
      </c>
      <c r="G21" s="501">
        <v>45</v>
      </c>
      <c r="H21" s="388">
        <v>25</v>
      </c>
      <c r="I21" s="501">
        <v>44.2</v>
      </c>
      <c r="J21" s="465">
        <v>28</v>
      </c>
      <c r="K21" s="505">
        <v>44.6</v>
      </c>
    </row>
    <row r="22" spans="2:11" ht="10.5" customHeight="1">
      <c r="B22" s="93" t="s">
        <v>261</v>
      </c>
      <c r="C22" s="119"/>
      <c r="D22" s="465"/>
      <c r="E22" s="644"/>
      <c r="J22" s="465"/>
      <c r="K22" s="505"/>
    </row>
    <row r="23" spans="3:11" ht="10.5" customHeight="1">
      <c r="C23" s="119" t="s">
        <v>496</v>
      </c>
      <c r="D23" s="465"/>
      <c r="E23" s="644"/>
      <c r="J23" s="465"/>
      <c r="K23" s="505"/>
    </row>
    <row r="24" spans="3:11" ht="10.5" customHeight="1">
      <c r="C24" s="119" t="s">
        <v>497</v>
      </c>
      <c r="D24" s="465">
        <v>755</v>
      </c>
      <c r="E24" s="644">
        <v>30.8</v>
      </c>
      <c r="F24" s="388">
        <v>586</v>
      </c>
      <c r="G24" s="501">
        <v>30.8</v>
      </c>
      <c r="H24" s="388">
        <v>857</v>
      </c>
      <c r="I24" s="501">
        <v>30.5</v>
      </c>
      <c r="J24" s="465">
        <v>1140</v>
      </c>
      <c r="K24" s="505">
        <v>29.9</v>
      </c>
    </row>
    <row r="25" spans="3:11" ht="10.5" customHeight="1">
      <c r="C25" s="119" t="s">
        <v>498</v>
      </c>
      <c r="D25" s="465">
        <v>378</v>
      </c>
      <c r="E25" s="644">
        <v>33.9</v>
      </c>
      <c r="F25" s="388">
        <v>275</v>
      </c>
      <c r="G25" s="501">
        <v>33.4</v>
      </c>
      <c r="H25" s="388">
        <v>425</v>
      </c>
      <c r="I25" s="501">
        <v>33.6</v>
      </c>
      <c r="J25" s="465">
        <v>625</v>
      </c>
      <c r="K25" s="505">
        <v>33.4</v>
      </c>
    </row>
    <row r="26" spans="3:11" ht="10.5" customHeight="1">
      <c r="C26" s="119" t="s">
        <v>511</v>
      </c>
      <c r="D26" s="465">
        <v>159</v>
      </c>
      <c r="E26" s="644">
        <v>40.1</v>
      </c>
      <c r="F26" s="388">
        <v>129</v>
      </c>
      <c r="G26" s="501">
        <v>39.8</v>
      </c>
      <c r="H26" s="388">
        <v>172</v>
      </c>
      <c r="I26" s="501">
        <v>40</v>
      </c>
      <c r="J26" s="465">
        <v>253</v>
      </c>
      <c r="K26" s="505">
        <v>40.2</v>
      </c>
    </row>
    <row r="27" spans="3:11" ht="10.5" customHeight="1">
      <c r="C27" s="119" t="s">
        <v>731</v>
      </c>
      <c r="D27" s="465">
        <v>18</v>
      </c>
      <c r="E27" s="644">
        <v>40.2</v>
      </c>
      <c r="F27" s="388">
        <v>12</v>
      </c>
      <c r="G27" s="501">
        <v>41.1</v>
      </c>
      <c r="H27" s="388">
        <v>22</v>
      </c>
      <c r="I27" s="501">
        <v>40.6</v>
      </c>
      <c r="J27" s="465">
        <v>38</v>
      </c>
      <c r="K27" s="505">
        <v>38.8</v>
      </c>
    </row>
    <row r="28" spans="3:11" ht="10.5" customHeight="1">
      <c r="C28" s="119" t="s">
        <v>732</v>
      </c>
      <c r="D28" s="465">
        <v>2</v>
      </c>
      <c r="E28" s="644">
        <v>48.9</v>
      </c>
      <c r="F28" s="388">
        <v>1</v>
      </c>
      <c r="G28" s="501">
        <v>57.8</v>
      </c>
      <c r="H28" s="388">
        <v>3</v>
      </c>
      <c r="I28" s="501">
        <v>46.8</v>
      </c>
      <c r="J28" s="465">
        <v>4</v>
      </c>
      <c r="K28" s="505">
        <v>49.1</v>
      </c>
    </row>
    <row r="29" spans="2:11" ht="10.5" customHeight="1">
      <c r="B29" s="173" t="s">
        <v>299</v>
      </c>
      <c r="C29" s="119"/>
      <c r="D29" s="465">
        <v>23</v>
      </c>
      <c r="E29" s="644">
        <v>62.3</v>
      </c>
      <c r="F29" s="388">
        <v>19</v>
      </c>
      <c r="G29" s="501">
        <v>59.7</v>
      </c>
      <c r="H29" s="388">
        <v>24</v>
      </c>
      <c r="I29" s="501">
        <v>60.7</v>
      </c>
      <c r="J29" s="465">
        <v>29</v>
      </c>
      <c r="K29" s="505">
        <v>59.9</v>
      </c>
    </row>
    <row r="30" spans="1:11" ht="10.5" customHeight="1">
      <c r="A30" s="176"/>
      <c r="B30" s="176"/>
      <c r="C30" s="124"/>
      <c r="D30" s="410"/>
      <c r="E30" s="647"/>
      <c r="F30" s="410"/>
      <c r="G30" s="508"/>
      <c r="H30" s="410"/>
      <c r="I30" s="508"/>
      <c r="J30" s="410"/>
      <c r="K30" s="508"/>
    </row>
  </sheetData>
  <sheetProtection/>
  <mergeCells count="11">
    <mergeCell ref="J8:J10"/>
    <mergeCell ref="K8:K10"/>
    <mergeCell ref="A6:C10"/>
    <mergeCell ref="E6:E10"/>
    <mergeCell ref="F6:G7"/>
    <mergeCell ref="H6:I7"/>
    <mergeCell ref="J6:K7"/>
    <mergeCell ref="F8:F10"/>
    <mergeCell ref="G8:G10"/>
    <mergeCell ref="H8:H10"/>
    <mergeCell ref="I8:I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"/>
  <sheetViews>
    <sheetView zoomScale="90" zoomScaleNormal="90" zoomScalePageLayoutView="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9" sqref="M9"/>
    </sheetView>
  </sheetViews>
  <sheetFormatPr defaultColWidth="9.00390625" defaultRowHeight="24" customHeight="1"/>
  <cols>
    <col min="1" max="1" width="3.75390625" style="58" customWidth="1"/>
    <col min="2" max="2" width="16.625" style="58" customWidth="1"/>
    <col min="3" max="14" width="10.25390625" style="58" customWidth="1"/>
    <col min="15" max="16384" width="9.125" style="58" customWidth="1"/>
  </cols>
  <sheetData>
    <row r="1" ht="24" customHeight="1">
      <c r="C1" s="17" t="s">
        <v>20</v>
      </c>
    </row>
    <row r="3" spans="1:14" ht="24" customHeight="1">
      <c r="A3" s="977" t="s">
        <v>21</v>
      </c>
      <c r="B3" s="978"/>
      <c r="C3" s="981" t="s">
        <v>22</v>
      </c>
      <c r="D3" s="976"/>
      <c r="E3" s="982"/>
      <c r="F3" s="981" t="s">
        <v>23</v>
      </c>
      <c r="G3" s="976"/>
      <c r="H3" s="982"/>
      <c r="I3" s="981" t="s">
        <v>24</v>
      </c>
      <c r="J3" s="976"/>
      <c r="K3" s="982"/>
      <c r="L3" s="976" t="s">
        <v>593</v>
      </c>
      <c r="M3" s="976"/>
      <c r="N3" s="976"/>
    </row>
    <row r="4" spans="1:14" ht="24" customHeight="1">
      <c r="A4" s="979"/>
      <c r="B4" s="980"/>
      <c r="C4" s="59" t="s">
        <v>25</v>
      </c>
      <c r="D4" s="60" t="s">
        <v>26</v>
      </c>
      <c r="E4" s="61" t="s">
        <v>27</v>
      </c>
      <c r="F4" s="59" t="s">
        <v>25</v>
      </c>
      <c r="G4" s="60" t="s">
        <v>26</v>
      </c>
      <c r="H4" s="61" t="s">
        <v>27</v>
      </c>
      <c r="I4" s="59" t="s">
        <v>25</v>
      </c>
      <c r="J4" s="60" t="s">
        <v>26</v>
      </c>
      <c r="K4" s="61" t="s">
        <v>27</v>
      </c>
      <c r="L4" s="60" t="s">
        <v>25</v>
      </c>
      <c r="M4" s="60" t="s">
        <v>26</v>
      </c>
      <c r="N4" s="62" t="s">
        <v>27</v>
      </c>
    </row>
    <row r="5" spans="1:14" ht="24" customHeight="1">
      <c r="A5" s="63"/>
      <c r="B5" s="64"/>
      <c r="C5" s="65"/>
      <c r="D5" s="63"/>
      <c r="E5" s="64"/>
      <c r="F5" s="65"/>
      <c r="G5" s="63"/>
      <c r="H5" s="64"/>
      <c r="I5" s="65"/>
      <c r="J5" s="63"/>
      <c r="K5" s="64"/>
      <c r="L5" s="63"/>
      <c r="M5" s="63"/>
      <c r="N5" s="63"/>
    </row>
    <row r="6" spans="1:14" s="72" customFormat="1" ht="24" customHeight="1">
      <c r="A6" s="66" t="s">
        <v>28</v>
      </c>
      <c r="B6" s="67"/>
      <c r="C6" s="68">
        <f>SUM(D6:E6)</f>
        <v>442868</v>
      </c>
      <c r="D6" s="69">
        <f>SUM(D7:D10)</f>
        <v>215509</v>
      </c>
      <c r="E6" s="70">
        <f>SUM(E7:E10)</f>
        <v>227359</v>
      </c>
      <c r="F6" s="68">
        <f aca="true" t="shared" si="0" ref="F6:K6">SUM(F7:F10)</f>
        <v>453975</v>
      </c>
      <c r="G6" s="69">
        <f t="shared" si="0"/>
        <v>221220</v>
      </c>
      <c r="H6" s="70">
        <f t="shared" si="0"/>
        <v>232755</v>
      </c>
      <c r="I6" s="68">
        <f t="shared" si="0"/>
        <v>456438</v>
      </c>
      <c r="J6" s="69">
        <f t="shared" si="0"/>
        <v>222760</v>
      </c>
      <c r="K6" s="70">
        <f t="shared" si="0"/>
        <v>233678</v>
      </c>
      <c r="L6" s="71">
        <f>SUM(L7:L10)</f>
        <v>454607</v>
      </c>
      <c r="M6" s="71">
        <f>SUM(M7:M10)</f>
        <v>220679</v>
      </c>
      <c r="N6" s="71">
        <f>SUM(N7:N10)</f>
        <v>233928</v>
      </c>
    </row>
    <row r="7" spans="1:14" ht="24" customHeight="1">
      <c r="A7" s="63"/>
      <c r="B7" s="64" t="s">
        <v>29</v>
      </c>
      <c r="C7" s="73">
        <f>SUM(D7:E7)</f>
        <v>80062</v>
      </c>
      <c r="D7" s="74">
        <v>41050</v>
      </c>
      <c r="E7" s="75">
        <v>39012</v>
      </c>
      <c r="F7" s="73">
        <f>SUM(G7:H7)</f>
        <v>71129</v>
      </c>
      <c r="G7" s="74">
        <v>36267</v>
      </c>
      <c r="H7" s="75">
        <v>34862</v>
      </c>
      <c r="I7" s="73">
        <f>SUM(J7:K7)</f>
        <v>66472</v>
      </c>
      <c r="J7" s="74">
        <v>33867</v>
      </c>
      <c r="K7" s="75">
        <v>32605</v>
      </c>
      <c r="L7" s="76">
        <f>SUM(M7:N7)</f>
        <v>63216</v>
      </c>
      <c r="M7" s="76">
        <f>SUM('第４表'!M8:M10)</f>
        <v>32240</v>
      </c>
      <c r="N7" s="76">
        <f>SUM('第４表'!N8:N10)</f>
        <v>30976</v>
      </c>
    </row>
    <row r="8" spans="1:14" ht="24" customHeight="1">
      <c r="A8" s="63"/>
      <c r="B8" s="64" t="s">
        <v>30</v>
      </c>
      <c r="C8" s="73">
        <f>SUM(D8:E8)</f>
        <v>308556</v>
      </c>
      <c r="D8" s="74">
        <v>152496</v>
      </c>
      <c r="E8" s="75">
        <v>156060</v>
      </c>
      <c r="F8" s="73">
        <f>SUM(G8:H8)</f>
        <v>320421</v>
      </c>
      <c r="G8" s="74">
        <v>159726</v>
      </c>
      <c r="H8" s="75">
        <v>160695</v>
      </c>
      <c r="I8" s="73">
        <f>SUM(J8:K8)</f>
        <v>314133</v>
      </c>
      <c r="J8" s="74">
        <v>157370</v>
      </c>
      <c r="K8" s="75">
        <v>156763</v>
      </c>
      <c r="L8" s="76">
        <f>SUM(M8:N8)</f>
        <v>307428</v>
      </c>
      <c r="M8" s="76">
        <f>SUM('第４表'!M11:M20)</f>
        <v>153888</v>
      </c>
      <c r="N8" s="76">
        <f>SUM('第４表'!N11:N20)</f>
        <v>153540</v>
      </c>
    </row>
    <row r="9" spans="1:14" ht="24" customHeight="1">
      <c r="A9" s="63"/>
      <c r="B9" s="64" t="s">
        <v>31</v>
      </c>
      <c r="C9" s="73">
        <f>SUM(D9:E9)</f>
        <v>52398</v>
      </c>
      <c r="D9" s="74">
        <v>20806</v>
      </c>
      <c r="E9" s="75">
        <v>31592</v>
      </c>
      <c r="F9" s="73">
        <f>SUM(G9:H9)</f>
        <v>62366</v>
      </c>
      <c r="G9" s="74">
        <v>25192</v>
      </c>
      <c r="H9" s="75">
        <v>37174</v>
      </c>
      <c r="I9" s="73">
        <f>SUM(J9:K9)</f>
        <v>73029</v>
      </c>
      <c r="J9" s="74">
        <v>29565</v>
      </c>
      <c r="K9" s="75">
        <v>43464</v>
      </c>
      <c r="L9" s="76">
        <f>SUM(M9:N9)</f>
        <v>83479</v>
      </c>
      <c r="M9" s="76">
        <f>SUM('第４表'!M21:M28)</f>
        <v>34219</v>
      </c>
      <c r="N9" s="76">
        <f>SUM('第４表'!N21:N28)</f>
        <v>49260</v>
      </c>
    </row>
    <row r="10" spans="1:14" ht="24" customHeight="1">
      <c r="A10" s="63"/>
      <c r="B10" s="64" t="s">
        <v>32</v>
      </c>
      <c r="C10" s="73">
        <f>SUM(D10:E10)</f>
        <v>1852</v>
      </c>
      <c r="D10" s="74">
        <v>1157</v>
      </c>
      <c r="E10" s="75">
        <v>695</v>
      </c>
      <c r="F10" s="73">
        <f>SUM(G10:H10)</f>
        <v>59</v>
      </c>
      <c r="G10" s="74">
        <v>35</v>
      </c>
      <c r="H10" s="75">
        <v>24</v>
      </c>
      <c r="I10" s="73">
        <f>SUM(J10:K10)</f>
        <v>2804</v>
      </c>
      <c r="J10" s="74">
        <v>1958</v>
      </c>
      <c r="K10" s="75">
        <v>846</v>
      </c>
      <c r="L10" s="77">
        <f>SUM(M10:N10)</f>
        <v>484</v>
      </c>
      <c r="M10" s="77">
        <f>'第４表'!M29</f>
        <v>332</v>
      </c>
      <c r="N10" s="77">
        <f>'第４表'!N29</f>
        <v>152</v>
      </c>
    </row>
    <row r="11" spans="1:14" ht="24" customHeight="1">
      <c r="A11" s="78"/>
      <c r="B11" s="79"/>
      <c r="C11" s="80"/>
      <c r="D11" s="81"/>
      <c r="E11" s="82"/>
      <c r="F11" s="80"/>
      <c r="G11" s="81"/>
      <c r="H11" s="82"/>
      <c r="I11" s="80"/>
      <c r="J11" s="81"/>
      <c r="K11" s="82"/>
      <c r="L11" s="83"/>
      <c r="M11" s="81"/>
      <c r="N11" s="81"/>
    </row>
    <row r="12" spans="1:14" ht="24" customHeight="1">
      <c r="A12" s="63"/>
      <c r="B12" s="64"/>
      <c r="C12" s="73"/>
      <c r="D12" s="74"/>
      <c r="E12" s="75"/>
      <c r="F12" s="73"/>
      <c r="G12" s="74"/>
      <c r="H12" s="75"/>
      <c r="I12" s="73"/>
      <c r="J12" s="74"/>
      <c r="K12" s="75"/>
      <c r="L12" s="77"/>
      <c r="M12" s="74"/>
      <c r="N12" s="74"/>
    </row>
    <row r="13" spans="1:27" ht="24" customHeight="1">
      <c r="A13" s="63" t="s">
        <v>33</v>
      </c>
      <c r="B13" s="64"/>
      <c r="C13" s="84"/>
      <c r="D13" s="63"/>
      <c r="E13" s="64"/>
      <c r="F13" s="84"/>
      <c r="G13" s="63"/>
      <c r="H13" s="64"/>
      <c r="I13" s="65"/>
      <c r="J13" s="63"/>
      <c r="K13" s="64"/>
      <c r="P13" s="1387"/>
      <c r="Q13" s="1387"/>
      <c r="R13" s="1387"/>
      <c r="S13" s="1387"/>
      <c r="T13" s="1387"/>
      <c r="U13" s="1387"/>
      <c r="V13" s="1387"/>
      <c r="W13" s="1387"/>
      <c r="X13" s="1387"/>
      <c r="Y13" s="1387"/>
      <c r="Z13" s="1387"/>
      <c r="AA13" s="1387"/>
    </row>
    <row r="14" spans="1:14" ht="24" customHeight="1">
      <c r="A14" s="63"/>
      <c r="B14" s="64" t="s">
        <v>29</v>
      </c>
      <c r="C14" s="85">
        <v>18.15398987791826</v>
      </c>
      <c r="D14" s="86">
        <v>19.150742703590357</v>
      </c>
      <c r="E14" s="87">
        <v>17.211378957399496</v>
      </c>
      <c r="F14" s="85">
        <v>15.67007992668247</v>
      </c>
      <c r="G14" s="86">
        <v>16.39668151095237</v>
      </c>
      <c r="H14" s="87">
        <v>14.979525718533415</v>
      </c>
      <c r="I14" s="85">
        <v>14.653222642041822</v>
      </c>
      <c r="J14" s="86">
        <v>15.338176284635102</v>
      </c>
      <c r="K14" s="87">
        <v>14.003659290819131</v>
      </c>
      <c r="L14" s="88">
        <v>13.920457673361621</v>
      </c>
      <c r="M14" s="88">
        <v>14.631467639677417</v>
      </c>
      <c r="N14" s="88">
        <v>13.250290876736706</v>
      </c>
    </row>
    <row r="15" spans="1:14" ht="24" customHeight="1">
      <c r="A15" s="63"/>
      <c r="B15" s="64" t="s">
        <v>30</v>
      </c>
      <c r="C15" s="85">
        <v>69.96480853302374</v>
      </c>
      <c r="D15" s="86">
        <v>71.14279316264836</v>
      </c>
      <c r="E15" s="87">
        <v>68.85081000952952</v>
      </c>
      <c r="F15" s="85">
        <v>70.59037354929106</v>
      </c>
      <c r="G15" s="86">
        <v>72.2137577141307</v>
      </c>
      <c r="H15" s="87">
        <v>69.04752697320082</v>
      </c>
      <c r="I15" s="85">
        <v>69.24811632285058</v>
      </c>
      <c r="J15" s="86">
        <v>71.271999347832</v>
      </c>
      <c r="K15" s="87">
        <v>67.32880360087961</v>
      </c>
      <c r="L15" s="88">
        <v>67.6970776639809</v>
      </c>
      <c r="M15" s="88">
        <v>69.83893586025678</v>
      </c>
      <c r="N15" s="88">
        <v>65.67825610841147</v>
      </c>
    </row>
    <row r="16" spans="1:14" ht="24" customHeight="1">
      <c r="A16" s="63"/>
      <c r="B16" s="64" t="s">
        <v>31</v>
      </c>
      <c r="C16" s="85">
        <v>11.881201589057994</v>
      </c>
      <c r="D16" s="86">
        <v>9.70646413376129</v>
      </c>
      <c r="E16" s="87">
        <v>13.937811033070977</v>
      </c>
      <c r="F16" s="85">
        <v>13.739546524026473</v>
      </c>
      <c r="G16" s="86">
        <v>11.389560774916925</v>
      </c>
      <c r="H16" s="87">
        <v>15.972947308265766</v>
      </c>
      <c r="I16" s="85">
        <v>16.098661035107597</v>
      </c>
      <c r="J16" s="86">
        <v>13.389824367532901</v>
      </c>
      <c r="K16" s="87">
        <v>18.667537108301264</v>
      </c>
      <c r="L16" s="88">
        <v>18.382464662657476</v>
      </c>
      <c r="M16" s="88">
        <v>15.529596500065807</v>
      </c>
      <c r="N16" s="88">
        <v>21.071453014851823</v>
      </c>
    </row>
    <row r="17" spans="1:14" ht="24" customHeight="1">
      <c r="A17" s="89"/>
      <c r="B17" s="90"/>
      <c r="C17" s="91"/>
      <c r="D17" s="89"/>
      <c r="E17" s="90"/>
      <c r="F17" s="91"/>
      <c r="G17" s="89"/>
      <c r="H17" s="90"/>
      <c r="I17" s="91"/>
      <c r="J17" s="89"/>
      <c r="K17" s="90"/>
      <c r="L17" s="89"/>
      <c r="M17" s="89"/>
      <c r="N17" s="89"/>
    </row>
  </sheetData>
  <sheetProtection/>
  <mergeCells count="5">
    <mergeCell ref="L3:N3"/>
    <mergeCell ref="A3:B4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7.75390625" style="648" customWidth="1"/>
    <col min="2" max="3" width="13.75390625" style="649" customWidth="1"/>
    <col min="4" max="4" width="13.75390625" style="650" customWidth="1"/>
    <col min="5" max="5" width="13.75390625" style="649" customWidth="1"/>
    <col min="6" max="7" width="13.75390625" style="650" customWidth="1"/>
    <col min="8" max="8" width="13.75390625" style="649" customWidth="1"/>
    <col min="9" max="9" width="13.75390625" style="650" customWidth="1"/>
    <col min="10" max="10" width="13.75390625" style="649" customWidth="1"/>
    <col min="11" max="16384" width="9.125" style="648" customWidth="1"/>
  </cols>
  <sheetData>
    <row r="1" ht="15" customHeight="1">
      <c r="C1" s="252" t="s">
        <v>806</v>
      </c>
    </row>
    <row r="3" spans="1:10" ht="15" customHeight="1">
      <c r="A3" s="1322" t="s">
        <v>0</v>
      </c>
      <c r="B3" s="1325" t="s">
        <v>512</v>
      </c>
      <c r="C3" s="651"/>
      <c r="D3" s="1327" t="s">
        <v>2</v>
      </c>
      <c r="E3" s="1328"/>
      <c r="F3" s="1328"/>
      <c r="G3" s="1328"/>
      <c r="H3" s="1329"/>
      <c r="I3" s="652"/>
      <c r="J3" s="653"/>
    </row>
    <row r="4" spans="1:10" ht="15" customHeight="1">
      <c r="A4" s="1323"/>
      <c r="B4" s="1326"/>
      <c r="C4" s="654" t="s">
        <v>513</v>
      </c>
      <c r="D4" s="1330" t="s">
        <v>25</v>
      </c>
      <c r="E4" s="655" t="s">
        <v>514</v>
      </c>
      <c r="F4" s="1331" t="s">
        <v>26</v>
      </c>
      <c r="G4" s="1331" t="s">
        <v>27</v>
      </c>
      <c r="H4" s="1333" t="s">
        <v>8</v>
      </c>
      <c r="I4" s="1321" t="s">
        <v>229</v>
      </c>
      <c r="J4" s="656" t="s">
        <v>515</v>
      </c>
    </row>
    <row r="5" spans="1:10" ht="15" customHeight="1">
      <c r="A5" s="1323"/>
      <c r="B5" s="1326"/>
      <c r="C5" s="657" t="s">
        <v>516</v>
      </c>
      <c r="D5" s="1321"/>
      <c r="E5" s="658" t="s">
        <v>516</v>
      </c>
      <c r="F5" s="1332"/>
      <c r="G5" s="1332"/>
      <c r="H5" s="1334"/>
      <c r="I5" s="1321"/>
      <c r="J5" s="659" t="s">
        <v>516</v>
      </c>
    </row>
    <row r="6" spans="1:10" s="668" customFormat="1" ht="15" customHeight="1">
      <c r="A6" s="1324"/>
      <c r="B6" s="660" t="s">
        <v>517</v>
      </c>
      <c r="C6" s="661" t="s">
        <v>518</v>
      </c>
      <c r="D6" s="662"/>
      <c r="E6" s="663" t="s">
        <v>518</v>
      </c>
      <c r="F6" s="664"/>
      <c r="G6" s="664"/>
      <c r="H6" s="665" t="s">
        <v>519</v>
      </c>
      <c r="I6" s="666"/>
      <c r="J6" s="667" t="s">
        <v>518</v>
      </c>
    </row>
    <row r="7" spans="1:10" s="675" customFormat="1" ht="15" customHeight="1">
      <c r="A7" s="669" t="s">
        <v>520</v>
      </c>
      <c r="B7" s="670">
        <v>25</v>
      </c>
      <c r="C7" s="671">
        <f aca="true" t="shared" si="0" ref="C7:C25">B7/467.77*100</f>
        <v>5.34450691579195</v>
      </c>
      <c r="D7" s="672">
        <v>251185</v>
      </c>
      <c r="E7" s="673">
        <v>69.5</v>
      </c>
      <c r="F7" s="672">
        <v>120489</v>
      </c>
      <c r="G7" s="672">
        <v>130696</v>
      </c>
      <c r="H7" s="674">
        <f>D7/B7</f>
        <v>10047.4</v>
      </c>
      <c r="I7" s="672">
        <v>72442</v>
      </c>
      <c r="J7" s="673">
        <v>72.6</v>
      </c>
    </row>
    <row r="8" spans="1:10" ht="15" customHeight="1">
      <c r="A8" s="676" t="s">
        <v>834</v>
      </c>
      <c r="B8" s="677">
        <v>22.8</v>
      </c>
      <c r="C8" s="678">
        <f t="shared" si="0"/>
        <v>4.874190307202258</v>
      </c>
      <c r="D8" s="679">
        <v>232928</v>
      </c>
      <c r="E8" s="680">
        <v>64.5</v>
      </c>
      <c r="F8" s="679" t="s">
        <v>521</v>
      </c>
      <c r="G8" s="679" t="s">
        <v>521</v>
      </c>
      <c r="H8" s="681">
        <f aca="true" t="shared" si="1" ref="H8:H37">D8/B8</f>
        <v>10216.140350877193</v>
      </c>
      <c r="I8" s="679" t="s">
        <v>521</v>
      </c>
      <c r="J8" s="680" t="s">
        <v>521</v>
      </c>
    </row>
    <row r="9" spans="1:10" ht="15" customHeight="1">
      <c r="A9" s="676" t="s">
        <v>835</v>
      </c>
      <c r="B9" s="677">
        <v>1.6</v>
      </c>
      <c r="C9" s="678">
        <f t="shared" si="0"/>
        <v>0.3420484426106848</v>
      </c>
      <c r="D9" s="679">
        <v>12231</v>
      </c>
      <c r="E9" s="680">
        <v>3.4</v>
      </c>
      <c r="F9" s="679" t="s">
        <v>521</v>
      </c>
      <c r="G9" s="679" t="s">
        <v>521</v>
      </c>
      <c r="H9" s="681">
        <f t="shared" si="1"/>
        <v>7644.375</v>
      </c>
      <c r="I9" s="679" t="s">
        <v>521</v>
      </c>
      <c r="J9" s="680" t="s">
        <v>521</v>
      </c>
    </row>
    <row r="10" spans="1:10" ht="15" customHeight="1">
      <c r="A10" s="682" t="s">
        <v>836</v>
      </c>
      <c r="B10" s="683">
        <v>0.6</v>
      </c>
      <c r="C10" s="684">
        <f t="shared" si="0"/>
        <v>0.12826816597900678</v>
      </c>
      <c r="D10" s="685">
        <v>6026</v>
      </c>
      <c r="E10" s="683">
        <v>1.6</v>
      </c>
      <c r="F10" s="685" t="s">
        <v>521</v>
      </c>
      <c r="G10" s="685" t="s">
        <v>521</v>
      </c>
      <c r="H10" s="686">
        <f t="shared" si="1"/>
        <v>10043.333333333334</v>
      </c>
      <c r="I10" s="685" t="s">
        <v>521</v>
      </c>
      <c r="J10" s="683" t="s">
        <v>521</v>
      </c>
    </row>
    <row r="11" spans="1:10" s="675" customFormat="1" ht="15" customHeight="1">
      <c r="A11" s="669" t="s">
        <v>522</v>
      </c>
      <c r="B11" s="670">
        <v>32.8</v>
      </c>
      <c r="C11" s="671">
        <f t="shared" si="0"/>
        <v>7.011993073519037</v>
      </c>
      <c r="D11" s="672">
        <v>273177</v>
      </c>
      <c r="E11" s="673">
        <v>69.1</v>
      </c>
      <c r="F11" s="672">
        <v>132509</v>
      </c>
      <c r="G11" s="672">
        <v>140668</v>
      </c>
      <c r="H11" s="674">
        <f t="shared" si="1"/>
        <v>8328.567073170732</v>
      </c>
      <c r="I11" s="672">
        <v>86432</v>
      </c>
      <c r="J11" s="673">
        <v>72.8</v>
      </c>
    </row>
    <row r="12" spans="1:10" ht="15" customHeight="1">
      <c r="A12" s="676" t="s">
        <v>834</v>
      </c>
      <c r="B12" s="677">
        <v>25.8</v>
      </c>
      <c r="C12" s="678">
        <f t="shared" si="0"/>
        <v>5.515531137097292</v>
      </c>
      <c r="D12" s="679">
        <v>228815</v>
      </c>
      <c r="E12" s="680">
        <v>57.9</v>
      </c>
      <c r="F12" s="679" t="s">
        <v>521</v>
      </c>
      <c r="G12" s="679" t="s">
        <v>521</v>
      </c>
      <c r="H12" s="681">
        <f t="shared" si="1"/>
        <v>8868.798449612403</v>
      </c>
      <c r="I12" s="679" t="s">
        <v>521</v>
      </c>
      <c r="J12" s="680" t="s">
        <v>521</v>
      </c>
    </row>
    <row r="13" spans="1:10" ht="15" customHeight="1">
      <c r="A13" s="676" t="s">
        <v>835</v>
      </c>
      <c r="B13" s="677">
        <v>3.6</v>
      </c>
      <c r="C13" s="678">
        <f t="shared" si="0"/>
        <v>0.7696089958740407</v>
      </c>
      <c r="D13" s="679">
        <v>20948</v>
      </c>
      <c r="E13" s="680">
        <v>5.3</v>
      </c>
      <c r="F13" s="679" t="s">
        <v>521</v>
      </c>
      <c r="G13" s="679" t="s">
        <v>521</v>
      </c>
      <c r="H13" s="681">
        <f t="shared" si="1"/>
        <v>5818.888888888889</v>
      </c>
      <c r="I13" s="679" t="s">
        <v>521</v>
      </c>
      <c r="J13" s="680" t="s">
        <v>521</v>
      </c>
    </row>
    <row r="14" spans="1:10" ht="15" customHeight="1">
      <c r="A14" s="676" t="s">
        <v>836</v>
      </c>
      <c r="B14" s="677">
        <v>2.7</v>
      </c>
      <c r="C14" s="678">
        <f t="shared" si="0"/>
        <v>0.5772067469055305</v>
      </c>
      <c r="D14" s="679">
        <v>14953</v>
      </c>
      <c r="E14" s="680">
        <v>3.8</v>
      </c>
      <c r="F14" s="679" t="s">
        <v>521</v>
      </c>
      <c r="G14" s="679" t="s">
        <v>521</v>
      </c>
      <c r="H14" s="681">
        <f t="shared" si="1"/>
        <v>5538.148148148148</v>
      </c>
      <c r="I14" s="679" t="s">
        <v>521</v>
      </c>
      <c r="J14" s="680" t="s">
        <v>521</v>
      </c>
    </row>
    <row r="15" spans="1:10" ht="15" customHeight="1">
      <c r="A15" s="682" t="s">
        <v>837</v>
      </c>
      <c r="B15" s="683">
        <v>0.7</v>
      </c>
      <c r="C15" s="684">
        <f t="shared" si="0"/>
        <v>0.14964619364217457</v>
      </c>
      <c r="D15" s="685">
        <v>8461</v>
      </c>
      <c r="E15" s="683">
        <v>2.1</v>
      </c>
      <c r="F15" s="685" t="s">
        <v>521</v>
      </c>
      <c r="G15" s="685" t="s">
        <v>521</v>
      </c>
      <c r="H15" s="686">
        <f t="shared" si="1"/>
        <v>12087.142857142859</v>
      </c>
      <c r="I15" s="685" t="s">
        <v>521</v>
      </c>
      <c r="J15" s="683" t="s">
        <v>521</v>
      </c>
    </row>
    <row r="16" spans="1:10" s="675" customFormat="1" ht="15" customHeight="1">
      <c r="A16" s="669" t="s">
        <v>523</v>
      </c>
      <c r="B16" s="670">
        <v>46.3</v>
      </c>
      <c r="C16" s="671">
        <f t="shared" si="0"/>
        <v>9.898026808046689</v>
      </c>
      <c r="D16" s="672">
        <v>317983</v>
      </c>
      <c r="E16" s="673">
        <v>76.1</v>
      </c>
      <c r="F16" s="672">
        <v>155020</v>
      </c>
      <c r="G16" s="672">
        <v>162963</v>
      </c>
      <c r="H16" s="674">
        <f t="shared" si="1"/>
        <v>6867.883369330454</v>
      </c>
      <c r="I16" s="672" t="s">
        <v>521</v>
      </c>
      <c r="J16" s="673" t="s">
        <v>521</v>
      </c>
    </row>
    <row r="17" spans="1:10" ht="15" customHeight="1">
      <c r="A17" s="676" t="s">
        <v>524</v>
      </c>
      <c r="B17" s="677">
        <v>45.9</v>
      </c>
      <c r="C17" s="678">
        <f t="shared" si="0"/>
        <v>9.812514697394018</v>
      </c>
      <c r="D17" s="679">
        <v>312643</v>
      </c>
      <c r="E17" s="680">
        <v>74.8</v>
      </c>
      <c r="F17" s="679" t="s">
        <v>521</v>
      </c>
      <c r="G17" s="679" t="s">
        <v>521</v>
      </c>
      <c r="H17" s="681">
        <f t="shared" si="1"/>
        <v>6811.394335511983</v>
      </c>
      <c r="I17" s="679" t="s">
        <v>521</v>
      </c>
      <c r="J17" s="680" t="s">
        <v>521</v>
      </c>
    </row>
    <row r="18" spans="1:10" ht="15" customHeight="1">
      <c r="A18" s="682" t="s">
        <v>525</v>
      </c>
      <c r="B18" s="683">
        <v>0.4</v>
      </c>
      <c r="C18" s="684">
        <f t="shared" si="0"/>
        <v>0.0855121106526712</v>
      </c>
      <c r="D18" s="685">
        <v>5340</v>
      </c>
      <c r="E18" s="683">
        <v>1.3</v>
      </c>
      <c r="F18" s="685" t="s">
        <v>521</v>
      </c>
      <c r="G18" s="685" t="s">
        <v>521</v>
      </c>
      <c r="H18" s="686">
        <f t="shared" si="1"/>
        <v>13350</v>
      </c>
      <c r="I18" s="685" t="s">
        <v>521</v>
      </c>
      <c r="J18" s="683" t="s">
        <v>521</v>
      </c>
    </row>
    <row r="19" spans="1:10" s="675" customFormat="1" ht="15" customHeight="1">
      <c r="A19" s="669" t="s">
        <v>526</v>
      </c>
      <c r="B19" s="670">
        <v>49.4</v>
      </c>
      <c r="C19" s="671">
        <f t="shared" si="0"/>
        <v>10.560745665604891</v>
      </c>
      <c r="D19" s="672">
        <v>334630</v>
      </c>
      <c r="E19" s="673">
        <v>77.7</v>
      </c>
      <c r="F19" s="672">
        <v>162791</v>
      </c>
      <c r="G19" s="672">
        <v>171839</v>
      </c>
      <c r="H19" s="674">
        <f t="shared" si="1"/>
        <v>6773.886639676113</v>
      </c>
      <c r="I19" s="672">
        <v>115313</v>
      </c>
      <c r="J19" s="673">
        <v>81.7</v>
      </c>
    </row>
    <row r="20" spans="1:10" ht="15" customHeight="1">
      <c r="A20" s="676" t="s">
        <v>524</v>
      </c>
      <c r="B20" s="677">
        <v>48.1</v>
      </c>
      <c r="C20" s="678">
        <f t="shared" si="0"/>
        <v>10.282831305983711</v>
      </c>
      <c r="D20" s="679">
        <v>322986</v>
      </c>
      <c r="E20" s="680">
        <v>75</v>
      </c>
      <c r="F20" s="679" t="s">
        <v>521</v>
      </c>
      <c r="G20" s="679" t="s">
        <v>521</v>
      </c>
      <c r="H20" s="681">
        <f t="shared" si="1"/>
        <v>6714.885654885655</v>
      </c>
      <c r="I20" s="679" t="s">
        <v>521</v>
      </c>
      <c r="J20" s="680" t="s">
        <v>521</v>
      </c>
    </row>
    <row r="21" spans="1:10" ht="15" customHeight="1">
      <c r="A21" s="676" t="s">
        <v>525</v>
      </c>
      <c r="B21" s="677">
        <v>0.9</v>
      </c>
      <c r="C21" s="678">
        <f t="shared" si="0"/>
        <v>0.1924022489685102</v>
      </c>
      <c r="D21" s="679">
        <v>6183</v>
      </c>
      <c r="E21" s="680">
        <v>1.4</v>
      </c>
      <c r="F21" s="679" t="s">
        <v>521</v>
      </c>
      <c r="G21" s="679" t="s">
        <v>521</v>
      </c>
      <c r="H21" s="681">
        <f t="shared" si="1"/>
        <v>6870</v>
      </c>
      <c r="I21" s="679" t="s">
        <v>521</v>
      </c>
      <c r="J21" s="680" t="s">
        <v>521</v>
      </c>
    </row>
    <row r="22" spans="1:10" ht="15" customHeight="1">
      <c r="A22" s="682" t="s">
        <v>527</v>
      </c>
      <c r="B22" s="683">
        <v>0.4</v>
      </c>
      <c r="C22" s="684">
        <f t="shared" si="0"/>
        <v>0.0855121106526712</v>
      </c>
      <c r="D22" s="685">
        <v>5461</v>
      </c>
      <c r="E22" s="683">
        <v>1.3</v>
      </c>
      <c r="F22" s="685" t="s">
        <v>521</v>
      </c>
      <c r="G22" s="685" t="s">
        <v>521</v>
      </c>
      <c r="H22" s="686">
        <f t="shared" si="1"/>
        <v>13652.5</v>
      </c>
      <c r="I22" s="685" t="s">
        <v>521</v>
      </c>
      <c r="J22" s="683" t="s">
        <v>521</v>
      </c>
    </row>
    <row r="23" spans="1:10" s="675" customFormat="1" ht="15" customHeight="1">
      <c r="A23" s="669" t="s">
        <v>22</v>
      </c>
      <c r="B23" s="670">
        <v>51.6</v>
      </c>
      <c r="C23" s="671">
        <f t="shared" si="0"/>
        <v>11.031062274194584</v>
      </c>
      <c r="D23" s="672">
        <v>346946</v>
      </c>
      <c r="E23" s="673">
        <v>78.3</v>
      </c>
      <c r="F23" s="672">
        <v>168676</v>
      </c>
      <c r="G23" s="672">
        <v>178270</v>
      </c>
      <c r="H23" s="674">
        <f t="shared" si="1"/>
        <v>6723.75968992248</v>
      </c>
      <c r="I23" s="672">
        <v>125561</v>
      </c>
      <c r="J23" s="673">
        <v>81.4</v>
      </c>
    </row>
    <row r="24" spans="1:10" ht="15" customHeight="1">
      <c r="A24" s="676" t="s">
        <v>524</v>
      </c>
      <c r="B24" s="677">
        <v>50.6</v>
      </c>
      <c r="C24" s="678">
        <f t="shared" si="0"/>
        <v>10.817281997562905</v>
      </c>
      <c r="D24" s="679">
        <v>339742</v>
      </c>
      <c r="E24" s="680">
        <v>76.7</v>
      </c>
      <c r="F24" s="679" t="s">
        <v>521</v>
      </c>
      <c r="G24" s="679" t="s">
        <v>521</v>
      </c>
      <c r="H24" s="681">
        <f t="shared" si="1"/>
        <v>6714.268774703557</v>
      </c>
      <c r="I24" s="679" t="s">
        <v>521</v>
      </c>
      <c r="J24" s="680" t="s">
        <v>521</v>
      </c>
    </row>
    <row r="25" spans="1:10" ht="15" customHeight="1">
      <c r="A25" s="682" t="s">
        <v>525</v>
      </c>
      <c r="B25" s="683">
        <v>1</v>
      </c>
      <c r="C25" s="684">
        <f t="shared" si="0"/>
        <v>0.21378027663167798</v>
      </c>
      <c r="D25" s="685">
        <v>7204</v>
      </c>
      <c r="E25" s="683">
        <v>1.6</v>
      </c>
      <c r="F25" s="685" t="s">
        <v>521</v>
      </c>
      <c r="G25" s="685" t="s">
        <v>521</v>
      </c>
      <c r="H25" s="686">
        <f t="shared" si="1"/>
        <v>7204</v>
      </c>
      <c r="I25" s="685" t="s">
        <v>521</v>
      </c>
      <c r="J25" s="683" t="s">
        <v>521</v>
      </c>
    </row>
    <row r="26" spans="1:10" s="675" customFormat="1" ht="15" customHeight="1">
      <c r="A26" s="669" t="s">
        <v>528</v>
      </c>
      <c r="B26" s="687">
        <f>SUM(B27:B29)</f>
        <v>56</v>
      </c>
      <c r="C26" s="688">
        <f aca="true" t="shared" si="2" ref="C26:C37">B26/467.77*100</f>
        <v>11.971695491373966</v>
      </c>
      <c r="D26" s="689">
        <f>SUM(D27:D29)</f>
        <v>369635</v>
      </c>
      <c r="E26" s="690">
        <f>D26/453975*100</f>
        <v>81.42188446500359</v>
      </c>
      <c r="F26" s="689">
        <v>180052</v>
      </c>
      <c r="G26" s="689">
        <v>189583</v>
      </c>
      <c r="H26" s="688">
        <f t="shared" si="1"/>
        <v>6600.625</v>
      </c>
      <c r="I26" s="672">
        <v>143358</v>
      </c>
      <c r="J26" s="691">
        <f>I26/169151*100</f>
        <v>84.75149422705157</v>
      </c>
    </row>
    <row r="27" spans="1:10" ht="15" customHeight="1">
      <c r="A27" s="676" t="s">
        <v>524</v>
      </c>
      <c r="B27" s="692">
        <v>54.6</v>
      </c>
      <c r="C27" s="693">
        <f t="shared" si="2"/>
        <v>11.672403104089618</v>
      </c>
      <c r="D27" s="650">
        <v>356813</v>
      </c>
      <c r="E27" s="694">
        <f>D27/453975*100</f>
        <v>78.59749986232723</v>
      </c>
      <c r="F27" s="679" t="s">
        <v>521</v>
      </c>
      <c r="G27" s="679" t="s">
        <v>521</v>
      </c>
      <c r="H27" s="693">
        <f t="shared" si="1"/>
        <v>6535.0366300366295</v>
      </c>
      <c r="I27" s="679" t="s">
        <v>521</v>
      </c>
      <c r="J27" s="680" t="s">
        <v>521</v>
      </c>
    </row>
    <row r="28" spans="1:10" ht="15" customHeight="1">
      <c r="A28" s="676" t="s">
        <v>525</v>
      </c>
      <c r="B28" s="692">
        <v>1</v>
      </c>
      <c r="C28" s="693">
        <f t="shared" si="2"/>
        <v>0.21378027663167798</v>
      </c>
      <c r="D28" s="650">
        <v>7598</v>
      </c>
      <c r="E28" s="694">
        <f>D28/453975*100</f>
        <v>1.6736604438570404</v>
      </c>
      <c r="F28" s="679" t="s">
        <v>521</v>
      </c>
      <c r="G28" s="679" t="s">
        <v>521</v>
      </c>
      <c r="H28" s="693">
        <f t="shared" si="1"/>
        <v>7598</v>
      </c>
      <c r="I28" s="679" t="s">
        <v>521</v>
      </c>
      <c r="J28" s="680" t="s">
        <v>521</v>
      </c>
    </row>
    <row r="29" spans="1:10" ht="15" customHeight="1">
      <c r="A29" s="682" t="s">
        <v>527</v>
      </c>
      <c r="B29" s="695">
        <v>0.4</v>
      </c>
      <c r="C29" s="696">
        <f t="shared" si="2"/>
        <v>0.0855121106526712</v>
      </c>
      <c r="D29" s="697">
        <v>5224</v>
      </c>
      <c r="E29" s="698">
        <f>D29/453975*100</f>
        <v>1.1507241588193182</v>
      </c>
      <c r="F29" s="685" t="s">
        <v>521</v>
      </c>
      <c r="G29" s="685" t="s">
        <v>521</v>
      </c>
      <c r="H29" s="696">
        <f t="shared" si="1"/>
        <v>13060</v>
      </c>
      <c r="I29" s="685" t="s">
        <v>521</v>
      </c>
      <c r="J29" s="683" t="s">
        <v>521</v>
      </c>
    </row>
    <row r="30" spans="1:10" s="675" customFormat="1" ht="15" customHeight="1">
      <c r="A30" s="699" t="s">
        <v>529</v>
      </c>
      <c r="B30" s="700">
        <f>SUM(B31:B33)</f>
        <v>58.53</v>
      </c>
      <c r="C30" s="688">
        <f t="shared" si="2"/>
        <v>12.512559591252112</v>
      </c>
      <c r="D30" s="689">
        <f>SUM(D31:D33)</f>
        <v>369986</v>
      </c>
      <c r="E30" s="690">
        <f>D30/456438*100</f>
        <v>81.05942099474628</v>
      </c>
      <c r="F30" s="701">
        <v>180611</v>
      </c>
      <c r="G30" s="701">
        <v>189375</v>
      </c>
      <c r="H30" s="688">
        <f>D30/B30</f>
        <v>6321.305313514437</v>
      </c>
      <c r="I30" s="672">
        <v>150902</v>
      </c>
      <c r="J30" s="691">
        <f>I30/177686*100</f>
        <v>84.92621816012516</v>
      </c>
    </row>
    <row r="31" spans="1:10" ht="15" customHeight="1">
      <c r="A31" s="702" t="s">
        <v>524</v>
      </c>
      <c r="B31" s="703">
        <v>55.99</v>
      </c>
      <c r="C31" s="693">
        <f t="shared" si="2"/>
        <v>11.969557688607651</v>
      </c>
      <c r="D31" s="650">
        <v>355989</v>
      </c>
      <c r="E31" s="694">
        <f>D31/456438*100</f>
        <v>77.9928489740118</v>
      </c>
      <c r="F31" s="679" t="s">
        <v>521</v>
      </c>
      <c r="G31" s="679" t="s">
        <v>521</v>
      </c>
      <c r="H31" s="693">
        <f>D31/B31</f>
        <v>6358.081800321485</v>
      </c>
      <c r="I31" s="679" t="s">
        <v>521</v>
      </c>
      <c r="J31" s="680" t="s">
        <v>521</v>
      </c>
    </row>
    <row r="32" spans="1:10" ht="15" customHeight="1">
      <c r="A32" s="702" t="s">
        <v>525</v>
      </c>
      <c r="B32" s="703">
        <v>1.05</v>
      </c>
      <c r="C32" s="693">
        <f t="shared" si="2"/>
        <v>0.2244692904632619</v>
      </c>
      <c r="D32" s="650">
        <v>7690</v>
      </c>
      <c r="E32" s="694">
        <f>D32/456438*100</f>
        <v>1.6847852282237674</v>
      </c>
      <c r="F32" s="679" t="s">
        <v>521</v>
      </c>
      <c r="G32" s="679" t="s">
        <v>521</v>
      </c>
      <c r="H32" s="693">
        <f>D32/B32</f>
        <v>7323.809523809524</v>
      </c>
      <c r="I32" s="679" t="s">
        <v>521</v>
      </c>
      <c r="J32" s="680" t="s">
        <v>521</v>
      </c>
    </row>
    <row r="33" spans="1:10" ht="15" customHeight="1">
      <c r="A33" s="704" t="s">
        <v>527</v>
      </c>
      <c r="B33" s="705">
        <v>1.49</v>
      </c>
      <c r="C33" s="696">
        <f t="shared" si="2"/>
        <v>0.3185326121812002</v>
      </c>
      <c r="D33" s="697">
        <v>6307</v>
      </c>
      <c r="E33" s="698">
        <f>D33/456438*100</f>
        <v>1.3817867925107026</v>
      </c>
      <c r="F33" s="685" t="s">
        <v>521</v>
      </c>
      <c r="G33" s="685" t="s">
        <v>521</v>
      </c>
      <c r="H33" s="696">
        <f>D33/B33</f>
        <v>4232.885906040268</v>
      </c>
      <c r="I33" s="685" t="s">
        <v>521</v>
      </c>
      <c r="J33" s="683" t="s">
        <v>521</v>
      </c>
    </row>
    <row r="34" spans="1:10" s="675" customFormat="1" ht="15" customHeight="1">
      <c r="A34" s="699" t="s">
        <v>599</v>
      </c>
      <c r="B34" s="700">
        <f>SUM(B35:B37)</f>
        <v>59.36</v>
      </c>
      <c r="C34" s="688">
        <f t="shared" si="2"/>
        <v>12.689997220856405</v>
      </c>
      <c r="D34" s="689">
        <f>SUM(D35:D37)</f>
        <v>366532</v>
      </c>
      <c r="E34" s="690">
        <f>D34/454607*100</f>
        <v>80.62612322291561</v>
      </c>
      <c r="F34" s="701">
        <v>177758</v>
      </c>
      <c r="G34" s="701">
        <v>188774</v>
      </c>
      <c r="H34" s="688">
        <f t="shared" si="1"/>
        <v>6174.7304582210245</v>
      </c>
      <c r="I34" s="672">
        <v>153057</v>
      </c>
      <c r="J34" s="691">
        <f>I34/181491*100</f>
        <v>84.33310742681456</v>
      </c>
    </row>
    <row r="35" spans="1:10" ht="15" customHeight="1">
      <c r="A35" s="702" t="s">
        <v>524</v>
      </c>
      <c r="B35" s="703">
        <v>56.82</v>
      </c>
      <c r="C35" s="693">
        <f t="shared" si="2"/>
        <v>12.146995318211943</v>
      </c>
      <c r="D35" s="650">
        <v>352446</v>
      </c>
      <c r="E35" s="694">
        <f>D35/454607*100</f>
        <v>77.52762275987831</v>
      </c>
      <c r="F35" s="679" t="s">
        <v>521</v>
      </c>
      <c r="G35" s="679" t="s">
        <v>521</v>
      </c>
      <c r="H35" s="693">
        <f t="shared" si="1"/>
        <v>6202.851108764519</v>
      </c>
      <c r="I35" s="679" t="s">
        <v>521</v>
      </c>
      <c r="J35" s="680" t="s">
        <v>521</v>
      </c>
    </row>
    <row r="36" spans="1:10" ht="15" customHeight="1">
      <c r="A36" s="702" t="s">
        <v>525</v>
      </c>
      <c r="B36" s="703">
        <v>1.05</v>
      </c>
      <c r="C36" s="693">
        <f t="shared" si="2"/>
        <v>0.2244692904632619</v>
      </c>
      <c r="D36" s="650">
        <v>7886</v>
      </c>
      <c r="E36" s="694">
        <f>D36/454607*100</f>
        <v>1.7346851236342598</v>
      </c>
      <c r="F36" s="679" t="s">
        <v>521</v>
      </c>
      <c r="G36" s="679" t="s">
        <v>521</v>
      </c>
      <c r="H36" s="693">
        <f t="shared" si="1"/>
        <v>7510.47619047619</v>
      </c>
      <c r="I36" s="679" t="s">
        <v>521</v>
      </c>
      <c r="J36" s="680" t="s">
        <v>521</v>
      </c>
    </row>
    <row r="37" spans="1:10" ht="15" customHeight="1">
      <c r="A37" s="704" t="s">
        <v>527</v>
      </c>
      <c r="B37" s="705">
        <v>1.49</v>
      </c>
      <c r="C37" s="696">
        <f t="shared" si="2"/>
        <v>0.3185326121812002</v>
      </c>
      <c r="D37" s="697">
        <v>6200</v>
      </c>
      <c r="E37" s="698">
        <f>D37/454607*100</f>
        <v>1.363815339403045</v>
      </c>
      <c r="F37" s="685" t="s">
        <v>521</v>
      </c>
      <c r="G37" s="685" t="s">
        <v>521</v>
      </c>
      <c r="H37" s="696">
        <f t="shared" si="1"/>
        <v>4161.073825503356</v>
      </c>
      <c r="I37" s="685" t="s">
        <v>521</v>
      </c>
      <c r="J37" s="683" t="s">
        <v>521</v>
      </c>
    </row>
    <row r="38" ht="15" customHeight="1">
      <c r="A38" s="648" t="s">
        <v>838</v>
      </c>
    </row>
  </sheetData>
  <sheetProtection/>
  <mergeCells count="8">
    <mergeCell ref="I4:I5"/>
    <mergeCell ref="A3:A6"/>
    <mergeCell ref="B3:B5"/>
    <mergeCell ref="D3:H3"/>
    <mergeCell ref="D4:D5"/>
    <mergeCell ref="F4:F5"/>
    <mergeCell ref="G4:G5"/>
    <mergeCell ref="H4:H5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16.75390625" style="706" customWidth="1"/>
    <col min="2" max="13" width="10.25390625" style="706" customWidth="1"/>
    <col min="14" max="16384" width="9.125" style="706" customWidth="1"/>
  </cols>
  <sheetData>
    <row r="1" ht="21" customHeight="1">
      <c r="D1" s="252" t="s">
        <v>530</v>
      </c>
    </row>
    <row r="3" spans="1:13" ht="21" customHeight="1">
      <c r="A3" s="1336" t="s">
        <v>531</v>
      </c>
      <c r="B3" s="1338" t="s">
        <v>22</v>
      </c>
      <c r="C3" s="1335"/>
      <c r="D3" s="1339"/>
      <c r="E3" s="1338" t="s">
        <v>600</v>
      </c>
      <c r="F3" s="1335"/>
      <c r="G3" s="1339"/>
      <c r="H3" s="1338" t="s">
        <v>601</v>
      </c>
      <c r="I3" s="1335"/>
      <c r="J3" s="1339"/>
      <c r="K3" s="1335" t="s">
        <v>602</v>
      </c>
      <c r="L3" s="1335"/>
      <c r="M3" s="1335"/>
    </row>
    <row r="4" spans="1:13" ht="21" customHeight="1">
      <c r="A4" s="1337"/>
      <c r="B4" s="707" t="s">
        <v>532</v>
      </c>
      <c r="C4" s="708" t="s">
        <v>26</v>
      </c>
      <c r="D4" s="708" t="s">
        <v>27</v>
      </c>
      <c r="E4" s="707" t="s">
        <v>532</v>
      </c>
      <c r="F4" s="708" t="s">
        <v>26</v>
      </c>
      <c r="G4" s="708" t="s">
        <v>27</v>
      </c>
      <c r="H4" s="708" t="s">
        <v>532</v>
      </c>
      <c r="I4" s="707" t="s">
        <v>26</v>
      </c>
      <c r="J4" s="707" t="s">
        <v>27</v>
      </c>
      <c r="K4" s="707" t="s">
        <v>532</v>
      </c>
      <c r="L4" s="707" t="s">
        <v>26</v>
      </c>
      <c r="M4" s="709" t="s">
        <v>27</v>
      </c>
    </row>
    <row r="5" spans="1:13" ht="21" customHeight="1">
      <c r="A5" s="710"/>
      <c r="B5" s="711"/>
      <c r="C5" s="711"/>
      <c r="D5" s="712"/>
      <c r="E5" s="711"/>
      <c r="F5" s="711"/>
      <c r="G5" s="712"/>
      <c r="H5" s="713"/>
      <c r="I5" s="711"/>
      <c r="J5" s="712"/>
      <c r="K5" s="711"/>
      <c r="L5" s="711"/>
      <c r="M5" s="711"/>
    </row>
    <row r="6" spans="1:13" s="721" customFormat="1" ht="21" customHeight="1">
      <c r="A6" s="714" t="s">
        <v>505</v>
      </c>
      <c r="B6" s="715">
        <v>346946</v>
      </c>
      <c r="C6" s="715">
        <v>168676</v>
      </c>
      <c r="D6" s="716">
        <v>178270</v>
      </c>
      <c r="E6" s="715">
        <v>369635</v>
      </c>
      <c r="F6" s="715">
        <v>180052</v>
      </c>
      <c r="G6" s="716">
        <v>189583</v>
      </c>
      <c r="H6" s="717">
        <v>369986</v>
      </c>
      <c r="I6" s="718">
        <v>180611</v>
      </c>
      <c r="J6" s="719">
        <v>189375</v>
      </c>
      <c r="K6" s="720">
        <f>SUM(K8:K11)</f>
        <v>366532</v>
      </c>
      <c r="L6" s="720">
        <f>SUM(L8:L11)</f>
        <v>177758</v>
      </c>
      <c r="M6" s="720">
        <f>SUM(M8:M11)</f>
        <v>188774</v>
      </c>
    </row>
    <row r="7" spans="1:10" s="723" customFormat="1" ht="21" customHeight="1">
      <c r="A7" s="722"/>
      <c r="D7" s="724"/>
      <c r="G7" s="724"/>
      <c r="H7" s="725"/>
      <c r="I7" s="726"/>
      <c r="J7" s="724"/>
    </row>
    <row r="8" spans="1:13" s="723" customFormat="1" ht="21" customHeight="1">
      <c r="A8" s="722" t="s">
        <v>533</v>
      </c>
      <c r="B8" s="727">
        <v>61404</v>
      </c>
      <c r="C8" s="727">
        <v>31428</v>
      </c>
      <c r="D8" s="728">
        <v>29976</v>
      </c>
      <c r="E8" s="727">
        <v>57692</v>
      </c>
      <c r="F8" s="727">
        <v>29356</v>
      </c>
      <c r="G8" s="728">
        <v>28336</v>
      </c>
      <c r="H8" s="729">
        <v>53674</v>
      </c>
      <c r="I8" s="730">
        <v>27294</v>
      </c>
      <c r="J8" s="728">
        <v>26380</v>
      </c>
      <c r="K8" s="731">
        <f>SUM(L8:M8)</f>
        <v>50240</v>
      </c>
      <c r="L8" s="727">
        <v>25597</v>
      </c>
      <c r="M8" s="727">
        <v>24643</v>
      </c>
    </row>
    <row r="9" spans="1:13" s="723" customFormat="1" ht="21" customHeight="1">
      <c r="A9" s="722" t="s">
        <v>534</v>
      </c>
      <c r="B9" s="727">
        <v>242954</v>
      </c>
      <c r="C9" s="727">
        <v>120029</v>
      </c>
      <c r="D9" s="728">
        <v>122925</v>
      </c>
      <c r="E9" s="727">
        <v>261919</v>
      </c>
      <c r="F9" s="727">
        <v>130493</v>
      </c>
      <c r="G9" s="728">
        <v>131426</v>
      </c>
      <c r="H9" s="729">
        <v>255878</v>
      </c>
      <c r="I9" s="730">
        <v>127954</v>
      </c>
      <c r="J9" s="728">
        <v>127924</v>
      </c>
      <c r="K9" s="731">
        <f>SUM(L9:M9)</f>
        <v>249111</v>
      </c>
      <c r="L9" s="727">
        <v>124291</v>
      </c>
      <c r="M9" s="727">
        <v>124820</v>
      </c>
    </row>
    <row r="10" spans="1:13" s="723" customFormat="1" ht="21" customHeight="1">
      <c r="A10" s="722" t="s">
        <v>535</v>
      </c>
      <c r="B10" s="727">
        <v>40836</v>
      </c>
      <c r="C10" s="727">
        <v>16137</v>
      </c>
      <c r="D10" s="728">
        <v>24699</v>
      </c>
      <c r="E10" s="727">
        <v>49970</v>
      </c>
      <c r="F10" s="727">
        <v>20171</v>
      </c>
      <c r="G10" s="728">
        <v>29799</v>
      </c>
      <c r="H10" s="729">
        <v>57950</v>
      </c>
      <c r="I10" s="730">
        <v>23626</v>
      </c>
      <c r="J10" s="728">
        <v>34324</v>
      </c>
      <c r="K10" s="731">
        <f>SUM(L10:M10)</f>
        <v>66743</v>
      </c>
      <c r="L10" s="727">
        <v>27566</v>
      </c>
      <c r="M10" s="727">
        <v>39177</v>
      </c>
    </row>
    <row r="11" spans="1:13" s="723" customFormat="1" ht="21" customHeight="1">
      <c r="A11" s="722" t="s">
        <v>536</v>
      </c>
      <c r="B11" s="727">
        <v>1752</v>
      </c>
      <c r="C11" s="727">
        <v>1082</v>
      </c>
      <c r="D11" s="728">
        <v>670</v>
      </c>
      <c r="E11" s="727">
        <v>54</v>
      </c>
      <c r="F11" s="727">
        <v>32</v>
      </c>
      <c r="G11" s="728">
        <v>22</v>
      </c>
      <c r="H11" s="729">
        <v>2484</v>
      </c>
      <c r="I11" s="730">
        <v>1737</v>
      </c>
      <c r="J11" s="728">
        <v>747</v>
      </c>
      <c r="K11" s="731">
        <f>SUM(L11:M11)</f>
        <v>438</v>
      </c>
      <c r="L11" s="727">
        <v>304</v>
      </c>
      <c r="M11" s="727">
        <v>134</v>
      </c>
    </row>
    <row r="12" spans="1:13" ht="21" customHeight="1">
      <c r="A12" s="732"/>
      <c r="B12" s="733"/>
      <c r="C12" s="733"/>
      <c r="D12" s="734"/>
      <c r="E12" s="733"/>
      <c r="F12" s="733"/>
      <c r="G12" s="734"/>
      <c r="H12" s="735"/>
      <c r="I12" s="733"/>
      <c r="J12" s="734"/>
      <c r="K12" s="733"/>
      <c r="L12" s="733"/>
      <c r="M12" s="733"/>
    </row>
    <row r="13" spans="1:10" ht="21" customHeight="1">
      <c r="A13" s="710"/>
      <c r="D13" s="712"/>
      <c r="G13" s="712"/>
      <c r="H13" s="713"/>
      <c r="I13" s="711"/>
      <c r="J13" s="712"/>
    </row>
    <row r="14" spans="1:13" ht="21" customHeight="1">
      <c r="A14" s="710" t="s">
        <v>537</v>
      </c>
      <c r="C14" s="736"/>
      <c r="D14" s="737"/>
      <c r="E14" s="736"/>
      <c r="F14" s="736"/>
      <c r="G14" s="737"/>
      <c r="H14" s="738"/>
      <c r="I14" s="739"/>
      <c r="J14" s="737"/>
      <c r="K14" s="736"/>
      <c r="L14" s="736"/>
      <c r="M14" s="736"/>
    </row>
    <row r="15" spans="1:13" s="747" customFormat="1" ht="21" customHeight="1">
      <c r="A15" s="740" t="s">
        <v>533</v>
      </c>
      <c r="B15" s="741">
        <v>17.7</v>
      </c>
      <c r="C15" s="741">
        <v>18.6</v>
      </c>
      <c r="D15" s="742">
        <v>16.8</v>
      </c>
      <c r="E15" s="741">
        <v>15.607829345164825</v>
      </c>
      <c r="F15" s="741">
        <v>16.30417879279319</v>
      </c>
      <c r="G15" s="742">
        <v>14.94648781800056</v>
      </c>
      <c r="H15" s="743">
        <v>14.507035401339511</v>
      </c>
      <c r="I15" s="744">
        <v>15.112036365448395</v>
      </c>
      <c r="J15" s="745">
        <v>13.930033003300329</v>
      </c>
      <c r="K15" s="746">
        <f>K8/$K$6*100</f>
        <v>13.70685233485753</v>
      </c>
      <c r="L15" s="746">
        <f>L8/$L$6*100</f>
        <v>14.399914490487067</v>
      </c>
      <c r="M15" s="746">
        <f>M8/$M$6*100</f>
        <v>13.054234163603038</v>
      </c>
    </row>
    <row r="16" spans="1:13" s="747" customFormat="1" ht="21" customHeight="1">
      <c r="A16" s="740" t="s">
        <v>534</v>
      </c>
      <c r="B16" s="741">
        <v>70</v>
      </c>
      <c r="C16" s="741">
        <v>71.2</v>
      </c>
      <c r="D16" s="742">
        <v>69</v>
      </c>
      <c r="E16" s="741">
        <v>70.85882018748224</v>
      </c>
      <c r="F16" s="741">
        <v>72.47517383866882</v>
      </c>
      <c r="G16" s="742">
        <v>69.32372628347478</v>
      </c>
      <c r="H16" s="743">
        <v>69.15883303692573</v>
      </c>
      <c r="I16" s="744">
        <v>70.84507588131397</v>
      </c>
      <c r="J16" s="745">
        <v>67.55062706270627</v>
      </c>
      <c r="K16" s="746">
        <f>K9/$K$6*100</f>
        <v>67.9643250793928</v>
      </c>
      <c r="L16" s="746">
        <f>L9/$L$6*100</f>
        <v>69.92146626312177</v>
      </c>
      <c r="M16" s="746">
        <f>M9/$M$6*100</f>
        <v>66.12139383601556</v>
      </c>
    </row>
    <row r="17" spans="1:13" s="747" customFormat="1" ht="21" customHeight="1">
      <c r="A17" s="740" t="s">
        <v>535</v>
      </c>
      <c r="B17" s="748">
        <v>11.8</v>
      </c>
      <c r="C17" s="748">
        <v>9.6</v>
      </c>
      <c r="D17" s="742">
        <v>13.9</v>
      </c>
      <c r="E17" s="748">
        <v>13.518741461171155</v>
      </c>
      <c r="F17" s="748">
        <v>11.202874725079422</v>
      </c>
      <c r="G17" s="742">
        <v>15.718181482516894</v>
      </c>
      <c r="H17" s="743">
        <v>15.662754806938642</v>
      </c>
      <c r="I17" s="744">
        <v>13.08115231076734</v>
      </c>
      <c r="J17" s="745">
        <v>18.124884488448846</v>
      </c>
      <c r="K17" s="746">
        <f>K10/$K$6*100</f>
        <v>18.20932415177938</v>
      </c>
      <c r="L17" s="746">
        <f>L10/$L$6*100</f>
        <v>15.507600220524534</v>
      </c>
      <c r="M17" s="746">
        <f>M10/$M$6*100</f>
        <v>20.753387648722814</v>
      </c>
    </row>
    <row r="18" spans="1:13" s="711" customFormat="1" ht="21" customHeight="1">
      <c r="A18" s="749"/>
      <c r="B18" s="750"/>
      <c r="C18" s="750"/>
      <c r="D18" s="751"/>
      <c r="E18" s="750"/>
      <c r="F18" s="750"/>
      <c r="G18" s="751"/>
      <c r="H18" s="752"/>
      <c r="I18" s="753"/>
      <c r="J18" s="754"/>
      <c r="K18" s="753"/>
      <c r="L18" s="753"/>
      <c r="M18" s="753"/>
    </row>
  </sheetData>
  <sheetProtection/>
  <mergeCells count="5">
    <mergeCell ref="K3:M3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A1" sqref="A1"/>
    </sheetView>
  </sheetViews>
  <sheetFormatPr defaultColWidth="15.625" defaultRowHeight="12.75" customHeight="1"/>
  <cols>
    <col min="1" max="1" width="15.625" style="706" customWidth="1"/>
    <col min="2" max="13" width="11.00390625" style="755" customWidth="1"/>
    <col min="14" max="16384" width="15.625" style="706" customWidth="1"/>
  </cols>
  <sheetData>
    <row r="1" ht="12.75" customHeight="1">
      <c r="D1" s="252" t="s">
        <v>538</v>
      </c>
    </row>
    <row r="2" ht="12.75" customHeight="1">
      <c r="D2" s="252"/>
    </row>
    <row r="3" spans="1:13" ht="12.75" customHeight="1">
      <c r="A3" s="978" t="s">
        <v>35</v>
      </c>
      <c r="B3" s="1340" t="s">
        <v>22</v>
      </c>
      <c r="C3" s="1341"/>
      <c r="D3" s="1342"/>
      <c r="E3" s="1340" t="s">
        <v>23</v>
      </c>
      <c r="F3" s="1341"/>
      <c r="G3" s="1342"/>
      <c r="H3" s="988" t="s">
        <v>539</v>
      </c>
      <c r="I3" s="989"/>
      <c r="J3" s="989"/>
      <c r="K3" s="988" t="s">
        <v>602</v>
      </c>
      <c r="L3" s="989"/>
      <c r="M3" s="989"/>
    </row>
    <row r="4" spans="1:13" ht="12.75" customHeight="1">
      <c r="A4" s="980"/>
      <c r="B4" s="140" t="s">
        <v>37</v>
      </c>
      <c r="C4" s="140" t="s">
        <v>26</v>
      </c>
      <c r="D4" s="139" t="s">
        <v>27</v>
      </c>
      <c r="E4" s="137" t="s">
        <v>37</v>
      </c>
      <c r="F4" s="140" t="s">
        <v>26</v>
      </c>
      <c r="G4" s="139" t="s">
        <v>27</v>
      </c>
      <c r="H4" s="137" t="s">
        <v>37</v>
      </c>
      <c r="I4" s="140" t="s">
        <v>26</v>
      </c>
      <c r="J4" s="139" t="s">
        <v>27</v>
      </c>
      <c r="K4" s="140" t="s">
        <v>37</v>
      </c>
      <c r="L4" s="140" t="s">
        <v>26</v>
      </c>
      <c r="M4" s="141" t="s">
        <v>27</v>
      </c>
    </row>
    <row r="5" spans="1:10" ht="12.75" customHeight="1">
      <c r="A5" s="143"/>
      <c r="B5" s="756"/>
      <c r="C5" s="756"/>
      <c r="D5" s="757"/>
      <c r="E5" s="758"/>
      <c r="F5" s="756"/>
      <c r="G5" s="757"/>
      <c r="H5" s="758"/>
      <c r="I5" s="756"/>
      <c r="J5" s="757"/>
    </row>
    <row r="6" spans="1:13" s="763" customFormat="1" ht="12.75" customHeight="1">
      <c r="A6" s="170" t="s">
        <v>38</v>
      </c>
      <c r="B6" s="759">
        <f>SUM(B8:B109)</f>
        <v>346946</v>
      </c>
      <c r="C6" s="759">
        <f aca="true" t="shared" si="0" ref="C6:M6">SUM(C8:C109)</f>
        <v>168676</v>
      </c>
      <c r="D6" s="760">
        <f t="shared" si="0"/>
        <v>178270</v>
      </c>
      <c r="E6" s="761">
        <f t="shared" si="0"/>
        <v>369635</v>
      </c>
      <c r="F6" s="759">
        <f t="shared" si="0"/>
        <v>180052</v>
      </c>
      <c r="G6" s="760">
        <f t="shared" si="0"/>
        <v>189583</v>
      </c>
      <c r="H6" s="761">
        <f t="shared" si="0"/>
        <v>369986</v>
      </c>
      <c r="I6" s="759">
        <f t="shared" si="0"/>
        <v>180611</v>
      </c>
      <c r="J6" s="760">
        <f t="shared" si="0"/>
        <v>189375</v>
      </c>
      <c r="K6" s="762">
        <f t="shared" si="0"/>
        <v>366532</v>
      </c>
      <c r="L6" s="762">
        <f t="shared" si="0"/>
        <v>177758</v>
      </c>
      <c r="M6" s="762">
        <f t="shared" si="0"/>
        <v>188774</v>
      </c>
    </row>
    <row r="7" spans="1:13" s="763" customFormat="1" ht="12.75" customHeight="1">
      <c r="A7" s="170"/>
      <c r="B7" s="759"/>
      <c r="C7" s="759"/>
      <c r="D7" s="760"/>
      <c r="E7" s="761"/>
      <c r="F7" s="759"/>
      <c r="G7" s="760"/>
      <c r="H7" s="761"/>
      <c r="I7" s="759"/>
      <c r="J7" s="760"/>
      <c r="K7" s="762"/>
      <c r="L7" s="762"/>
      <c r="M7" s="762"/>
    </row>
    <row r="8" spans="1:13" s="648" customFormat="1" ht="12.75" customHeight="1">
      <c r="A8" s="764" t="s">
        <v>39</v>
      </c>
      <c r="B8" s="767">
        <f>SUM(C8:D8)</f>
        <v>3587</v>
      </c>
      <c r="C8" s="765">
        <v>1853</v>
      </c>
      <c r="D8" s="766">
        <v>1734</v>
      </c>
      <c r="E8" s="767">
        <f>SUM(F8:G8)</f>
        <v>3731</v>
      </c>
      <c r="F8" s="765">
        <v>1891</v>
      </c>
      <c r="G8" s="766">
        <v>1840</v>
      </c>
      <c r="H8" s="767">
        <f>SUM(I8:J8)</f>
        <v>3774</v>
      </c>
      <c r="I8" s="765">
        <v>1958</v>
      </c>
      <c r="J8" s="766">
        <v>1816</v>
      </c>
      <c r="K8" s="768">
        <f>SUM(L8:M8)</f>
        <v>3158</v>
      </c>
      <c r="L8" s="769">
        <v>1573</v>
      </c>
      <c r="M8" s="769">
        <v>1585</v>
      </c>
    </row>
    <row r="9" spans="1:13" s="648" customFormat="1" ht="12.75" customHeight="1">
      <c r="A9" s="764" t="s">
        <v>40</v>
      </c>
      <c r="B9" s="767">
        <f aca="true" t="shared" si="1" ref="B9:B72">SUM(C9:D9)</f>
        <v>3762</v>
      </c>
      <c r="C9" s="765">
        <v>1875</v>
      </c>
      <c r="D9" s="766">
        <v>1887</v>
      </c>
      <c r="E9" s="767">
        <f aca="true" t="shared" si="2" ref="E9:E72">SUM(F9:G9)</f>
        <v>3861</v>
      </c>
      <c r="F9" s="765">
        <v>1956</v>
      </c>
      <c r="G9" s="766">
        <v>1905</v>
      </c>
      <c r="H9" s="767">
        <f aca="true" t="shared" si="3" ref="H9:H72">SUM(I9:J9)</f>
        <v>3535</v>
      </c>
      <c r="I9" s="765">
        <v>1875</v>
      </c>
      <c r="J9" s="766">
        <v>1660</v>
      </c>
      <c r="K9" s="768">
        <f aca="true" t="shared" si="4" ref="K9:K72">SUM(L9:M9)</f>
        <v>3133</v>
      </c>
      <c r="L9" s="769">
        <v>1553</v>
      </c>
      <c r="M9" s="769">
        <v>1580</v>
      </c>
    </row>
    <row r="10" spans="1:13" s="648" customFormat="1" ht="12.75" customHeight="1">
      <c r="A10" s="764" t="s">
        <v>41</v>
      </c>
      <c r="B10" s="767">
        <f t="shared" si="1"/>
        <v>3599</v>
      </c>
      <c r="C10" s="765">
        <v>1833</v>
      </c>
      <c r="D10" s="766">
        <v>1766</v>
      </c>
      <c r="E10" s="767">
        <f t="shared" si="2"/>
        <v>3472</v>
      </c>
      <c r="F10" s="765">
        <v>1750</v>
      </c>
      <c r="G10" s="766">
        <v>1722</v>
      </c>
      <c r="H10" s="767">
        <f t="shared" si="3"/>
        <v>3675</v>
      </c>
      <c r="I10" s="765">
        <v>1858</v>
      </c>
      <c r="J10" s="766">
        <v>1817</v>
      </c>
      <c r="K10" s="768">
        <f t="shared" si="4"/>
        <v>3353</v>
      </c>
      <c r="L10" s="769">
        <v>1747</v>
      </c>
      <c r="M10" s="769">
        <v>1606</v>
      </c>
    </row>
    <row r="11" spans="1:13" s="648" customFormat="1" ht="12.75" customHeight="1">
      <c r="A11" s="764" t="s">
        <v>42</v>
      </c>
      <c r="B11" s="767">
        <f t="shared" si="1"/>
        <v>3752</v>
      </c>
      <c r="C11" s="765">
        <v>1928</v>
      </c>
      <c r="D11" s="766">
        <v>1824</v>
      </c>
      <c r="E11" s="767">
        <f t="shared" si="2"/>
        <v>3613</v>
      </c>
      <c r="F11" s="765">
        <v>1872</v>
      </c>
      <c r="G11" s="766">
        <v>1741</v>
      </c>
      <c r="H11" s="767">
        <f t="shared" si="3"/>
        <v>3634</v>
      </c>
      <c r="I11" s="765">
        <v>1789</v>
      </c>
      <c r="J11" s="766">
        <v>1845</v>
      </c>
      <c r="K11" s="768">
        <f t="shared" si="4"/>
        <v>3260</v>
      </c>
      <c r="L11" s="769">
        <v>1654</v>
      </c>
      <c r="M11" s="769">
        <v>1606</v>
      </c>
    </row>
    <row r="12" spans="1:13" s="773" customFormat="1" ht="12.75" customHeight="1">
      <c r="A12" s="764" t="s">
        <v>43</v>
      </c>
      <c r="B12" s="767">
        <f t="shared" si="1"/>
        <v>3882</v>
      </c>
      <c r="C12" s="770">
        <v>1944</v>
      </c>
      <c r="D12" s="771">
        <v>1938</v>
      </c>
      <c r="E12" s="767">
        <f t="shared" si="2"/>
        <v>3438</v>
      </c>
      <c r="F12" s="770">
        <v>1683</v>
      </c>
      <c r="G12" s="771">
        <v>1755</v>
      </c>
      <c r="H12" s="767">
        <f t="shared" si="3"/>
        <v>3504</v>
      </c>
      <c r="I12" s="770">
        <v>1767</v>
      </c>
      <c r="J12" s="771">
        <v>1737</v>
      </c>
      <c r="K12" s="768">
        <f t="shared" si="4"/>
        <v>3363</v>
      </c>
      <c r="L12" s="772">
        <v>1777</v>
      </c>
      <c r="M12" s="772">
        <v>1586</v>
      </c>
    </row>
    <row r="13" spans="1:13" s="648" customFormat="1" ht="12.75" customHeight="1">
      <c r="A13" s="764" t="s">
        <v>44</v>
      </c>
      <c r="B13" s="767">
        <f t="shared" si="1"/>
        <v>3819</v>
      </c>
      <c r="C13" s="765">
        <v>2027</v>
      </c>
      <c r="D13" s="766">
        <v>1792</v>
      </c>
      <c r="E13" s="767">
        <f t="shared" si="2"/>
        <v>3637</v>
      </c>
      <c r="F13" s="765">
        <v>1863</v>
      </c>
      <c r="G13" s="766">
        <v>1774</v>
      </c>
      <c r="H13" s="767">
        <f t="shared" si="3"/>
        <v>3503</v>
      </c>
      <c r="I13" s="765">
        <v>1799</v>
      </c>
      <c r="J13" s="766">
        <v>1704</v>
      </c>
      <c r="K13" s="768">
        <f t="shared" si="4"/>
        <v>3480</v>
      </c>
      <c r="L13" s="769">
        <v>1802</v>
      </c>
      <c r="M13" s="769">
        <v>1678</v>
      </c>
    </row>
    <row r="14" spans="1:13" s="648" customFormat="1" ht="12.75" customHeight="1">
      <c r="A14" s="764" t="s">
        <v>45</v>
      </c>
      <c r="B14" s="767">
        <f t="shared" si="1"/>
        <v>4003</v>
      </c>
      <c r="C14" s="765">
        <v>2089</v>
      </c>
      <c r="D14" s="766">
        <v>1914</v>
      </c>
      <c r="E14" s="767">
        <f t="shared" si="2"/>
        <v>3800</v>
      </c>
      <c r="F14" s="765">
        <v>1896</v>
      </c>
      <c r="G14" s="766">
        <v>1904</v>
      </c>
      <c r="H14" s="767">
        <f t="shared" si="3"/>
        <v>3648</v>
      </c>
      <c r="I14" s="765">
        <v>1855</v>
      </c>
      <c r="J14" s="766">
        <v>1793</v>
      </c>
      <c r="K14" s="768">
        <f t="shared" si="4"/>
        <v>3294</v>
      </c>
      <c r="L14" s="769">
        <v>1733</v>
      </c>
      <c r="M14" s="769">
        <v>1561</v>
      </c>
    </row>
    <row r="15" spans="1:13" s="648" customFormat="1" ht="12.75" customHeight="1">
      <c r="A15" s="764" t="s">
        <v>46</v>
      </c>
      <c r="B15" s="767">
        <f t="shared" si="1"/>
        <v>4070</v>
      </c>
      <c r="C15" s="765">
        <v>2077</v>
      </c>
      <c r="D15" s="766">
        <v>1993</v>
      </c>
      <c r="E15" s="767">
        <f t="shared" si="2"/>
        <v>3698</v>
      </c>
      <c r="F15" s="765">
        <v>1856</v>
      </c>
      <c r="G15" s="766">
        <v>1842</v>
      </c>
      <c r="H15" s="767">
        <f t="shared" si="3"/>
        <v>3305</v>
      </c>
      <c r="I15" s="765">
        <v>1664</v>
      </c>
      <c r="J15" s="766">
        <v>1641</v>
      </c>
      <c r="K15" s="768">
        <f t="shared" si="4"/>
        <v>3481</v>
      </c>
      <c r="L15" s="769">
        <v>1793</v>
      </c>
      <c r="M15" s="769">
        <v>1688</v>
      </c>
    </row>
    <row r="16" spans="1:13" s="648" customFormat="1" ht="12.75" customHeight="1">
      <c r="A16" s="764" t="s">
        <v>47</v>
      </c>
      <c r="B16" s="767">
        <f t="shared" si="1"/>
        <v>4012</v>
      </c>
      <c r="C16" s="765">
        <v>2020</v>
      </c>
      <c r="D16" s="766">
        <v>1992</v>
      </c>
      <c r="E16" s="767">
        <f t="shared" si="2"/>
        <v>3823</v>
      </c>
      <c r="F16" s="765">
        <v>1992</v>
      </c>
      <c r="G16" s="766">
        <v>1831</v>
      </c>
      <c r="H16" s="767">
        <f t="shared" si="3"/>
        <v>3441</v>
      </c>
      <c r="I16" s="765">
        <v>1767</v>
      </c>
      <c r="J16" s="766">
        <v>1674</v>
      </c>
      <c r="K16" s="768">
        <f t="shared" si="4"/>
        <v>3456</v>
      </c>
      <c r="L16" s="769">
        <v>1700</v>
      </c>
      <c r="M16" s="769">
        <v>1756</v>
      </c>
    </row>
    <row r="17" spans="1:13" s="773" customFormat="1" ht="12.75" customHeight="1">
      <c r="A17" s="764" t="s">
        <v>48</v>
      </c>
      <c r="B17" s="767">
        <f t="shared" si="1"/>
        <v>4085</v>
      </c>
      <c r="C17" s="770">
        <v>2121</v>
      </c>
      <c r="D17" s="771">
        <v>1964</v>
      </c>
      <c r="E17" s="767">
        <f t="shared" si="2"/>
        <v>4016</v>
      </c>
      <c r="F17" s="770">
        <v>2040</v>
      </c>
      <c r="G17" s="771">
        <v>1976</v>
      </c>
      <c r="H17" s="767">
        <f t="shared" si="3"/>
        <v>3355</v>
      </c>
      <c r="I17" s="770">
        <v>1637</v>
      </c>
      <c r="J17" s="771">
        <v>1718</v>
      </c>
      <c r="K17" s="768">
        <f t="shared" si="4"/>
        <v>3338</v>
      </c>
      <c r="L17" s="772">
        <v>1684</v>
      </c>
      <c r="M17" s="772">
        <v>1654</v>
      </c>
    </row>
    <row r="18" spans="1:13" s="648" customFormat="1" ht="12.75" customHeight="1">
      <c r="A18" s="764" t="s">
        <v>49</v>
      </c>
      <c r="B18" s="767">
        <f t="shared" si="1"/>
        <v>4164</v>
      </c>
      <c r="C18" s="765">
        <v>2097</v>
      </c>
      <c r="D18" s="766">
        <v>2067</v>
      </c>
      <c r="E18" s="767">
        <f t="shared" si="2"/>
        <v>3980</v>
      </c>
      <c r="F18" s="765">
        <v>2087</v>
      </c>
      <c r="G18" s="766">
        <v>1893</v>
      </c>
      <c r="H18" s="767">
        <f t="shared" si="3"/>
        <v>3507</v>
      </c>
      <c r="I18" s="765">
        <v>1785</v>
      </c>
      <c r="J18" s="766">
        <v>1722</v>
      </c>
      <c r="K18" s="768">
        <f t="shared" si="4"/>
        <v>3457</v>
      </c>
      <c r="L18" s="769">
        <v>1764</v>
      </c>
      <c r="M18" s="769">
        <v>1693</v>
      </c>
    </row>
    <row r="19" spans="1:13" s="648" customFormat="1" ht="12.75" customHeight="1">
      <c r="A19" s="764" t="s">
        <v>50</v>
      </c>
      <c r="B19" s="767">
        <f t="shared" si="1"/>
        <v>4389</v>
      </c>
      <c r="C19" s="765">
        <v>2249</v>
      </c>
      <c r="D19" s="766">
        <v>2140</v>
      </c>
      <c r="E19" s="767">
        <f t="shared" si="2"/>
        <v>4136</v>
      </c>
      <c r="F19" s="765">
        <v>2141</v>
      </c>
      <c r="G19" s="766">
        <v>1995</v>
      </c>
      <c r="H19" s="767">
        <f t="shared" si="3"/>
        <v>3646</v>
      </c>
      <c r="I19" s="765">
        <v>1820</v>
      </c>
      <c r="J19" s="766">
        <v>1826</v>
      </c>
      <c r="K19" s="768">
        <f t="shared" si="4"/>
        <v>3533</v>
      </c>
      <c r="L19" s="769">
        <v>1802</v>
      </c>
      <c r="M19" s="769">
        <v>1731</v>
      </c>
    </row>
    <row r="20" spans="1:13" s="648" customFormat="1" ht="12.75" customHeight="1">
      <c r="A20" s="764" t="s">
        <v>51</v>
      </c>
      <c r="B20" s="767">
        <f t="shared" si="1"/>
        <v>4589</v>
      </c>
      <c r="C20" s="765">
        <v>2363</v>
      </c>
      <c r="D20" s="766">
        <v>2226</v>
      </c>
      <c r="E20" s="767">
        <f t="shared" si="2"/>
        <v>4176</v>
      </c>
      <c r="F20" s="765">
        <v>2120</v>
      </c>
      <c r="G20" s="766">
        <v>2056</v>
      </c>
      <c r="H20" s="767">
        <f t="shared" si="3"/>
        <v>3562</v>
      </c>
      <c r="I20" s="765">
        <v>1778</v>
      </c>
      <c r="J20" s="766">
        <v>1784</v>
      </c>
      <c r="K20" s="768">
        <f t="shared" si="4"/>
        <v>3265</v>
      </c>
      <c r="L20" s="769">
        <v>1640</v>
      </c>
      <c r="M20" s="769">
        <v>1625</v>
      </c>
    </row>
    <row r="21" spans="1:13" s="648" customFormat="1" ht="12.75" customHeight="1">
      <c r="A21" s="764" t="s">
        <v>52</v>
      </c>
      <c r="B21" s="767">
        <f t="shared" si="1"/>
        <v>4664</v>
      </c>
      <c r="C21" s="765">
        <v>2361</v>
      </c>
      <c r="D21" s="766">
        <v>2303</v>
      </c>
      <c r="E21" s="767">
        <f t="shared" si="2"/>
        <v>4118</v>
      </c>
      <c r="F21" s="765">
        <v>2055</v>
      </c>
      <c r="G21" s="766">
        <v>2063</v>
      </c>
      <c r="H21" s="767">
        <f t="shared" si="3"/>
        <v>3722</v>
      </c>
      <c r="I21" s="765">
        <v>1969</v>
      </c>
      <c r="J21" s="766">
        <v>1753</v>
      </c>
      <c r="K21" s="768">
        <f t="shared" si="4"/>
        <v>3410</v>
      </c>
      <c r="L21" s="769">
        <v>1766</v>
      </c>
      <c r="M21" s="769">
        <v>1644</v>
      </c>
    </row>
    <row r="22" spans="1:13" s="773" customFormat="1" ht="12.75" customHeight="1">
      <c r="A22" s="764" t="s">
        <v>53</v>
      </c>
      <c r="B22" s="767">
        <f t="shared" si="1"/>
        <v>5027</v>
      </c>
      <c r="C22" s="770">
        <v>2591</v>
      </c>
      <c r="D22" s="771">
        <v>2436</v>
      </c>
      <c r="E22" s="767">
        <f t="shared" si="2"/>
        <v>4193</v>
      </c>
      <c r="F22" s="770">
        <v>2154</v>
      </c>
      <c r="G22" s="771">
        <v>2039</v>
      </c>
      <c r="H22" s="767">
        <f t="shared" si="3"/>
        <v>3863</v>
      </c>
      <c r="I22" s="770">
        <v>1973</v>
      </c>
      <c r="J22" s="771">
        <v>1890</v>
      </c>
      <c r="K22" s="768">
        <f t="shared" si="4"/>
        <v>3259</v>
      </c>
      <c r="L22" s="772">
        <v>1609</v>
      </c>
      <c r="M22" s="772">
        <v>1650</v>
      </c>
    </row>
    <row r="23" spans="1:13" s="648" customFormat="1" ht="12.75" customHeight="1">
      <c r="A23" s="764" t="s">
        <v>54</v>
      </c>
      <c r="B23" s="767">
        <f t="shared" si="1"/>
        <v>5254</v>
      </c>
      <c r="C23" s="765">
        <v>2635</v>
      </c>
      <c r="D23" s="766">
        <v>2619</v>
      </c>
      <c r="E23" s="767">
        <f t="shared" si="2"/>
        <v>4361</v>
      </c>
      <c r="F23" s="765">
        <v>2207</v>
      </c>
      <c r="G23" s="766">
        <v>2154</v>
      </c>
      <c r="H23" s="767">
        <f t="shared" si="3"/>
        <v>3901</v>
      </c>
      <c r="I23" s="765">
        <v>2020</v>
      </c>
      <c r="J23" s="766">
        <v>1881</v>
      </c>
      <c r="K23" s="768">
        <f t="shared" si="4"/>
        <v>3424</v>
      </c>
      <c r="L23" s="769">
        <v>1744</v>
      </c>
      <c r="M23" s="769">
        <v>1680</v>
      </c>
    </row>
    <row r="24" spans="1:13" s="648" customFormat="1" ht="12.75" customHeight="1">
      <c r="A24" s="764" t="s">
        <v>55</v>
      </c>
      <c r="B24" s="767">
        <f t="shared" si="1"/>
        <v>5508</v>
      </c>
      <c r="C24" s="765">
        <v>2788</v>
      </c>
      <c r="D24" s="766">
        <v>2720</v>
      </c>
      <c r="E24" s="767">
        <f t="shared" si="2"/>
        <v>4568</v>
      </c>
      <c r="F24" s="765">
        <v>2361</v>
      </c>
      <c r="G24" s="766">
        <v>2207</v>
      </c>
      <c r="H24" s="767">
        <f t="shared" si="3"/>
        <v>4108</v>
      </c>
      <c r="I24" s="765">
        <v>2134</v>
      </c>
      <c r="J24" s="766">
        <v>1974</v>
      </c>
      <c r="K24" s="768">
        <f t="shared" si="4"/>
        <v>3753</v>
      </c>
      <c r="L24" s="769">
        <v>1903</v>
      </c>
      <c r="M24" s="769">
        <v>1850</v>
      </c>
    </row>
    <row r="25" spans="1:13" s="648" customFormat="1" ht="12.75" customHeight="1">
      <c r="A25" s="764" t="s">
        <v>56</v>
      </c>
      <c r="B25" s="767">
        <f t="shared" si="1"/>
        <v>5685</v>
      </c>
      <c r="C25" s="765">
        <v>2890</v>
      </c>
      <c r="D25" s="766">
        <v>2795</v>
      </c>
      <c r="E25" s="767">
        <f t="shared" si="2"/>
        <v>4897</v>
      </c>
      <c r="F25" s="765">
        <v>2538</v>
      </c>
      <c r="G25" s="766">
        <v>2359</v>
      </c>
      <c r="H25" s="767">
        <f t="shared" si="3"/>
        <v>4207</v>
      </c>
      <c r="I25" s="765">
        <v>2140</v>
      </c>
      <c r="J25" s="766">
        <v>2067</v>
      </c>
      <c r="K25" s="768">
        <f t="shared" si="4"/>
        <v>3608</v>
      </c>
      <c r="L25" s="769">
        <v>1829</v>
      </c>
      <c r="M25" s="769">
        <v>1779</v>
      </c>
    </row>
    <row r="26" spans="1:13" s="648" customFormat="1" ht="12.75" customHeight="1">
      <c r="A26" s="764" t="s">
        <v>57</v>
      </c>
      <c r="B26" s="767">
        <f t="shared" si="1"/>
        <v>6521</v>
      </c>
      <c r="C26" s="765">
        <v>3323</v>
      </c>
      <c r="D26" s="766">
        <v>3198</v>
      </c>
      <c r="E26" s="767">
        <f t="shared" si="2"/>
        <v>5893</v>
      </c>
      <c r="F26" s="765">
        <v>3084</v>
      </c>
      <c r="G26" s="766">
        <v>2809</v>
      </c>
      <c r="H26" s="767">
        <f t="shared" si="3"/>
        <v>4888</v>
      </c>
      <c r="I26" s="765">
        <v>2566</v>
      </c>
      <c r="J26" s="766">
        <v>2322</v>
      </c>
      <c r="K26" s="768">
        <f t="shared" si="4"/>
        <v>4530</v>
      </c>
      <c r="L26" s="769">
        <v>2487</v>
      </c>
      <c r="M26" s="769">
        <v>2043</v>
      </c>
    </row>
    <row r="27" spans="1:13" s="773" customFormat="1" ht="12.75" customHeight="1">
      <c r="A27" s="764" t="s">
        <v>58</v>
      </c>
      <c r="B27" s="767">
        <f t="shared" si="1"/>
        <v>7134</v>
      </c>
      <c r="C27" s="770">
        <v>3696</v>
      </c>
      <c r="D27" s="771">
        <v>3438</v>
      </c>
      <c r="E27" s="767">
        <f t="shared" si="2"/>
        <v>7444</v>
      </c>
      <c r="F27" s="770">
        <v>4065</v>
      </c>
      <c r="G27" s="771">
        <v>3379</v>
      </c>
      <c r="H27" s="767">
        <f t="shared" si="3"/>
        <v>5820</v>
      </c>
      <c r="I27" s="770">
        <v>3144</v>
      </c>
      <c r="J27" s="771">
        <v>2676</v>
      </c>
      <c r="K27" s="768">
        <f t="shared" si="4"/>
        <v>5560</v>
      </c>
      <c r="L27" s="772">
        <v>3104</v>
      </c>
      <c r="M27" s="772">
        <v>2456</v>
      </c>
    </row>
    <row r="28" spans="1:13" s="648" customFormat="1" ht="12.75" customHeight="1">
      <c r="A28" s="764" t="s">
        <v>59</v>
      </c>
      <c r="B28" s="767">
        <f t="shared" si="1"/>
        <v>7257</v>
      </c>
      <c r="C28" s="765">
        <v>3871</v>
      </c>
      <c r="D28" s="766">
        <v>3386</v>
      </c>
      <c r="E28" s="767">
        <f t="shared" si="2"/>
        <v>7962</v>
      </c>
      <c r="F28" s="765">
        <v>4225</v>
      </c>
      <c r="G28" s="766">
        <v>3737</v>
      </c>
      <c r="H28" s="767">
        <f t="shared" si="3"/>
        <v>6401</v>
      </c>
      <c r="I28" s="765">
        <v>3620</v>
      </c>
      <c r="J28" s="766">
        <v>2781</v>
      </c>
      <c r="K28" s="768">
        <f t="shared" si="4"/>
        <v>5705</v>
      </c>
      <c r="L28" s="769">
        <v>3199</v>
      </c>
      <c r="M28" s="769">
        <v>2506</v>
      </c>
    </row>
    <row r="29" spans="1:13" s="648" customFormat="1" ht="12.75" customHeight="1">
      <c r="A29" s="764" t="s">
        <v>60</v>
      </c>
      <c r="B29" s="767">
        <f t="shared" si="1"/>
        <v>7046</v>
      </c>
      <c r="C29" s="765">
        <v>3754</v>
      </c>
      <c r="D29" s="766">
        <v>3292</v>
      </c>
      <c r="E29" s="767">
        <f t="shared" si="2"/>
        <v>8234</v>
      </c>
      <c r="F29" s="765">
        <v>4359</v>
      </c>
      <c r="G29" s="766">
        <v>3875</v>
      </c>
      <c r="H29" s="767">
        <f t="shared" si="3"/>
        <v>6643</v>
      </c>
      <c r="I29" s="765">
        <v>3691</v>
      </c>
      <c r="J29" s="766">
        <v>2952</v>
      </c>
      <c r="K29" s="768">
        <f t="shared" si="4"/>
        <v>5928</v>
      </c>
      <c r="L29" s="769">
        <v>3250</v>
      </c>
      <c r="M29" s="769">
        <v>2678</v>
      </c>
    </row>
    <row r="30" spans="1:13" s="648" customFormat="1" ht="12.75" customHeight="1">
      <c r="A30" s="764" t="s">
        <v>61</v>
      </c>
      <c r="B30" s="767">
        <f t="shared" si="1"/>
        <v>6360</v>
      </c>
      <c r="C30" s="765">
        <v>3302</v>
      </c>
      <c r="D30" s="766">
        <v>3058</v>
      </c>
      <c r="E30" s="767">
        <f t="shared" si="2"/>
        <v>7858</v>
      </c>
      <c r="F30" s="765">
        <v>3990</v>
      </c>
      <c r="G30" s="766">
        <v>3868</v>
      </c>
      <c r="H30" s="767">
        <f t="shared" si="3"/>
        <v>6553</v>
      </c>
      <c r="I30" s="765">
        <v>3614</v>
      </c>
      <c r="J30" s="766">
        <v>2939</v>
      </c>
      <c r="K30" s="768">
        <f t="shared" si="4"/>
        <v>5623</v>
      </c>
      <c r="L30" s="769">
        <v>3043</v>
      </c>
      <c r="M30" s="769">
        <v>2580</v>
      </c>
    </row>
    <row r="31" spans="1:13" s="648" customFormat="1" ht="12.75" customHeight="1">
      <c r="A31" s="764" t="s">
        <v>62</v>
      </c>
      <c r="B31" s="767">
        <f t="shared" si="1"/>
        <v>5937</v>
      </c>
      <c r="C31" s="765">
        <v>3118</v>
      </c>
      <c r="D31" s="766">
        <v>2819</v>
      </c>
      <c r="E31" s="767">
        <f t="shared" si="2"/>
        <v>7335</v>
      </c>
      <c r="F31" s="765">
        <v>3808</v>
      </c>
      <c r="G31" s="766">
        <v>3527</v>
      </c>
      <c r="H31" s="767">
        <f t="shared" si="3"/>
        <v>6234</v>
      </c>
      <c r="I31" s="765">
        <v>3271</v>
      </c>
      <c r="J31" s="766">
        <v>2963</v>
      </c>
      <c r="K31" s="768">
        <f t="shared" si="4"/>
        <v>5148</v>
      </c>
      <c r="L31" s="769">
        <v>2650</v>
      </c>
      <c r="M31" s="769">
        <v>2498</v>
      </c>
    </row>
    <row r="32" spans="1:13" s="773" customFormat="1" ht="12.75" customHeight="1">
      <c r="A32" s="764" t="s">
        <v>63</v>
      </c>
      <c r="B32" s="767">
        <f t="shared" si="1"/>
        <v>4467</v>
      </c>
      <c r="C32" s="770">
        <v>2264</v>
      </c>
      <c r="D32" s="771">
        <v>2203</v>
      </c>
      <c r="E32" s="767">
        <f t="shared" si="2"/>
        <v>6948</v>
      </c>
      <c r="F32" s="770">
        <v>3548</v>
      </c>
      <c r="G32" s="771">
        <v>3400</v>
      </c>
      <c r="H32" s="767">
        <f t="shared" si="3"/>
        <v>6163</v>
      </c>
      <c r="I32" s="770">
        <v>3106</v>
      </c>
      <c r="J32" s="771">
        <v>3057</v>
      </c>
      <c r="K32" s="768">
        <f t="shared" si="4"/>
        <v>4841</v>
      </c>
      <c r="L32" s="772">
        <v>2486</v>
      </c>
      <c r="M32" s="772">
        <v>2355</v>
      </c>
    </row>
    <row r="33" spans="1:13" s="648" customFormat="1" ht="12.75" customHeight="1">
      <c r="A33" s="764" t="s">
        <v>64</v>
      </c>
      <c r="B33" s="767">
        <f t="shared" si="1"/>
        <v>5382</v>
      </c>
      <c r="C33" s="765">
        <v>2644</v>
      </c>
      <c r="D33" s="766">
        <v>2738</v>
      </c>
      <c r="E33" s="767">
        <f t="shared" si="2"/>
        <v>6169</v>
      </c>
      <c r="F33" s="765">
        <v>3084</v>
      </c>
      <c r="G33" s="766">
        <v>3085</v>
      </c>
      <c r="H33" s="767">
        <f t="shared" si="3"/>
        <v>6243</v>
      </c>
      <c r="I33" s="765">
        <v>3094</v>
      </c>
      <c r="J33" s="766">
        <v>3149</v>
      </c>
      <c r="K33" s="768">
        <f t="shared" si="4"/>
        <v>4611</v>
      </c>
      <c r="L33" s="769">
        <v>2319</v>
      </c>
      <c r="M33" s="769">
        <v>2292</v>
      </c>
    </row>
    <row r="34" spans="1:13" s="648" customFormat="1" ht="12.75" customHeight="1">
      <c r="A34" s="764" t="s">
        <v>65</v>
      </c>
      <c r="B34" s="767">
        <f t="shared" si="1"/>
        <v>4863</v>
      </c>
      <c r="C34" s="765">
        <v>2309</v>
      </c>
      <c r="D34" s="766">
        <v>2554</v>
      </c>
      <c r="E34" s="767">
        <f t="shared" si="2"/>
        <v>5808</v>
      </c>
      <c r="F34" s="765">
        <v>2819</v>
      </c>
      <c r="G34" s="766">
        <v>2989</v>
      </c>
      <c r="H34" s="767">
        <f t="shared" si="3"/>
        <v>6426</v>
      </c>
      <c r="I34" s="765">
        <v>3146</v>
      </c>
      <c r="J34" s="766">
        <v>3280</v>
      </c>
      <c r="K34" s="768">
        <f t="shared" si="4"/>
        <v>4813</v>
      </c>
      <c r="L34" s="769">
        <v>2387</v>
      </c>
      <c r="M34" s="769">
        <v>2426</v>
      </c>
    </row>
    <row r="35" spans="1:13" s="648" customFormat="1" ht="12.75" customHeight="1">
      <c r="A35" s="764" t="s">
        <v>66</v>
      </c>
      <c r="B35" s="767">
        <f t="shared" si="1"/>
        <v>4880</v>
      </c>
      <c r="C35" s="765">
        <v>2380</v>
      </c>
      <c r="D35" s="766">
        <v>2500</v>
      </c>
      <c r="E35" s="767">
        <f t="shared" si="2"/>
        <v>5609</v>
      </c>
      <c r="F35" s="765">
        <v>2748</v>
      </c>
      <c r="G35" s="766">
        <v>2861</v>
      </c>
      <c r="H35" s="767">
        <f t="shared" si="3"/>
        <v>6486</v>
      </c>
      <c r="I35" s="765">
        <v>3146</v>
      </c>
      <c r="J35" s="766">
        <v>3340</v>
      </c>
      <c r="K35" s="768">
        <f t="shared" si="4"/>
        <v>5037</v>
      </c>
      <c r="L35" s="769">
        <v>2495</v>
      </c>
      <c r="M35" s="769">
        <v>2542</v>
      </c>
    </row>
    <row r="36" spans="1:13" s="648" customFormat="1" ht="12.75" customHeight="1">
      <c r="A36" s="764" t="s">
        <v>67</v>
      </c>
      <c r="B36" s="767">
        <f t="shared" si="1"/>
        <v>4565</v>
      </c>
      <c r="C36" s="765">
        <v>2200</v>
      </c>
      <c r="D36" s="766">
        <v>2365</v>
      </c>
      <c r="E36" s="767">
        <f t="shared" si="2"/>
        <v>5689</v>
      </c>
      <c r="F36" s="765">
        <v>2760</v>
      </c>
      <c r="G36" s="766">
        <v>2929</v>
      </c>
      <c r="H36" s="767">
        <f t="shared" si="3"/>
        <v>6392</v>
      </c>
      <c r="I36" s="765">
        <v>3229</v>
      </c>
      <c r="J36" s="766">
        <v>3163</v>
      </c>
      <c r="K36" s="768">
        <f t="shared" si="4"/>
        <v>5232</v>
      </c>
      <c r="L36" s="769">
        <v>2597</v>
      </c>
      <c r="M36" s="769">
        <v>2635</v>
      </c>
    </row>
    <row r="37" spans="1:13" s="773" customFormat="1" ht="12.75" customHeight="1">
      <c r="A37" s="764" t="s">
        <v>68</v>
      </c>
      <c r="B37" s="767">
        <f t="shared" si="1"/>
        <v>4578</v>
      </c>
      <c r="C37" s="770">
        <v>2277</v>
      </c>
      <c r="D37" s="771">
        <v>2301</v>
      </c>
      <c r="E37" s="767">
        <f t="shared" si="2"/>
        <v>4280</v>
      </c>
      <c r="F37" s="770">
        <v>2187</v>
      </c>
      <c r="G37" s="771">
        <v>2093</v>
      </c>
      <c r="H37" s="767">
        <f t="shared" si="3"/>
        <v>6265</v>
      </c>
      <c r="I37" s="770">
        <v>3081</v>
      </c>
      <c r="J37" s="771">
        <v>3184</v>
      </c>
      <c r="K37" s="768">
        <f t="shared" si="4"/>
        <v>5482</v>
      </c>
      <c r="L37" s="772">
        <v>2690</v>
      </c>
      <c r="M37" s="772">
        <v>2792</v>
      </c>
    </row>
    <row r="38" spans="1:13" s="648" customFormat="1" ht="12.75" customHeight="1">
      <c r="A38" s="764" t="s">
        <v>69</v>
      </c>
      <c r="B38" s="767">
        <f t="shared" si="1"/>
        <v>4737</v>
      </c>
      <c r="C38" s="765">
        <v>2335</v>
      </c>
      <c r="D38" s="766">
        <v>2402</v>
      </c>
      <c r="E38" s="767">
        <f t="shared" si="2"/>
        <v>5347</v>
      </c>
      <c r="F38" s="765">
        <v>2639</v>
      </c>
      <c r="G38" s="766">
        <v>2708</v>
      </c>
      <c r="H38" s="767">
        <f t="shared" si="3"/>
        <v>5699</v>
      </c>
      <c r="I38" s="765">
        <v>2835</v>
      </c>
      <c r="J38" s="766">
        <v>2864</v>
      </c>
      <c r="K38" s="768">
        <f t="shared" si="4"/>
        <v>5647</v>
      </c>
      <c r="L38" s="769">
        <v>2813</v>
      </c>
      <c r="M38" s="769">
        <v>2834</v>
      </c>
    </row>
    <row r="39" spans="1:13" s="648" customFormat="1" ht="12.75" customHeight="1">
      <c r="A39" s="764" t="s">
        <v>70</v>
      </c>
      <c r="B39" s="767">
        <f t="shared" si="1"/>
        <v>4605</v>
      </c>
      <c r="C39" s="765">
        <v>2296</v>
      </c>
      <c r="D39" s="766">
        <v>2309</v>
      </c>
      <c r="E39" s="767">
        <f t="shared" si="2"/>
        <v>4967</v>
      </c>
      <c r="F39" s="765">
        <v>2445</v>
      </c>
      <c r="G39" s="766">
        <v>2522</v>
      </c>
      <c r="H39" s="767">
        <f t="shared" si="3"/>
        <v>5455</v>
      </c>
      <c r="I39" s="765">
        <v>2649</v>
      </c>
      <c r="J39" s="766">
        <v>2806</v>
      </c>
      <c r="K39" s="768">
        <f t="shared" si="4"/>
        <v>5979</v>
      </c>
      <c r="L39" s="769">
        <v>2943</v>
      </c>
      <c r="M39" s="769">
        <v>3036</v>
      </c>
    </row>
    <row r="40" spans="1:13" s="648" customFormat="1" ht="12.75" customHeight="1">
      <c r="A40" s="764" t="s">
        <v>71</v>
      </c>
      <c r="B40" s="767">
        <f t="shared" si="1"/>
        <v>4540</v>
      </c>
      <c r="C40" s="765">
        <v>2223</v>
      </c>
      <c r="D40" s="766">
        <v>2317</v>
      </c>
      <c r="E40" s="767">
        <f t="shared" si="2"/>
        <v>5008</v>
      </c>
      <c r="F40" s="765">
        <v>2427</v>
      </c>
      <c r="G40" s="766">
        <v>2581</v>
      </c>
      <c r="H40" s="767">
        <f t="shared" si="3"/>
        <v>5372</v>
      </c>
      <c r="I40" s="765">
        <v>2627</v>
      </c>
      <c r="J40" s="766">
        <v>2745</v>
      </c>
      <c r="K40" s="768">
        <f t="shared" si="4"/>
        <v>6051</v>
      </c>
      <c r="L40" s="769">
        <v>2968</v>
      </c>
      <c r="M40" s="769">
        <v>3083</v>
      </c>
    </row>
    <row r="41" spans="1:13" s="648" customFormat="1" ht="12.75" customHeight="1">
      <c r="A41" s="764" t="s">
        <v>72</v>
      </c>
      <c r="B41" s="767">
        <f t="shared" si="1"/>
        <v>4348</v>
      </c>
      <c r="C41" s="765">
        <v>2190</v>
      </c>
      <c r="D41" s="766">
        <v>2158</v>
      </c>
      <c r="E41" s="767">
        <f t="shared" si="2"/>
        <v>4635</v>
      </c>
      <c r="F41" s="765">
        <v>2253</v>
      </c>
      <c r="G41" s="766">
        <v>2382</v>
      </c>
      <c r="H41" s="767">
        <f t="shared" si="3"/>
        <v>5328</v>
      </c>
      <c r="I41" s="765">
        <v>2614</v>
      </c>
      <c r="J41" s="766">
        <v>2714</v>
      </c>
      <c r="K41" s="768">
        <f t="shared" si="4"/>
        <v>5940</v>
      </c>
      <c r="L41" s="769">
        <v>2929</v>
      </c>
      <c r="M41" s="769">
        <v>3011</v>
      </c>
    </row>
    <row r="42" spans="1:13" s="773" customFormat="1" ht="12.75" customHeight="1">
      <c r="A42" s="764" t="s">
        <v>73</v>
      </c>
      <c r="B42" s="767">
        <f t="shared" si="1"/>
        <v>4443</v>
      </c>
      <c r="C42" s="770">
        <v>2211</v>
      </c>
      <c r="D42" s="771">
        <v>2232</v>
      </c>
      <c r="E42" s="767">
        <f t="shared" si="2"/>
        <v>4679</v>
      </c>
      <c r="F42" s="770">
        <v>2330</v>
      </c>
      <c r="G42" s="771">
        <v>2349</v>
      </c>
      <c r="H42" s="767">
        <f t="shared" si="3"/>
        <v>4249</v>
      </c>
      <c r="I42" s="770">
        <v>2177</v>
      </c>
      <c r="J42" s="771">
        <v>2072</v>
      </c>
      <c r="K42" s="768">
        <f t="shared" si="4"/>
        <v>5791</v>
      </c>
      <c r="L42" s="772">
        <v>2868</v>
      </c>
      <c r="M42" s="772">
        <v>2923</v>
      </c>
    </row>
    <row r="43" spans="1:13" s="648" customFormat="1" ht="12.75" customHeight="1">
      <c r="A43" s="764" t="s">
        <v>74</v>
      </c>
      <c r="B43" s="767">
        <f t="shared" si="1"/>
        <v>4635</v>
      </c>
      <c r="C43" s="765">
        <v>2305</v>
      </c>
      <c r="D43" s="766">
        <v>2330</v>
      </c>
      <c r="E43" s="767">
        <f t="shared" si="2"/>
        <v>4858</v>
      </c>
      <c r="F43" s="765">
        <v>2415</v>
      </c>
      <c r="G43" s="766">
        <v>2443</v>
      </c>
      <c r="H43" s="767">
        <f t="shared" si="3"/>
        <v>5141</v>
      </c>
      <c r="I43" s="765">
        <v>2530</v>
      </c>
      <c r="J43" s="766">
        <v>2611</v>
      </c>
      <c r="K43" s="768">
        <f t="shared" si="4"/>
        <v>5464</v>
      </c>
      <c r="L43" s="769">
        <v>2689</v>
      </c>
      <c r="M43" s="769">
        <v>2775</v>
      </c>
    </row>
    <row r="44" spans="1:13" s="648" customFormat="1" ht="12.75" customHeight="1">
      <c r="A44" s="764" t="s">
        <v>75</v>
      </c>
      <c r="B44" s="767">
        <f t="shared" si="1"/>
        <v>4509</v>
      </c>
      <c r="C44" s="765">
        <v>2181</v>
      </c>
      <c r="D44" s="766">
        <v>2328</v>
      </c>
      <c r="E44" s="767">
        <f t="shared" si="2"/>
        <v>4672</v>
      </c>
      <c r="F44" s="765">
        <v>2349</v>
      </c>
      <c r="G44" s="766">
        <v>2323</v>
      </c>
      <c r="H44" s="767">
        <f t="shared" si="3"/>
        <v>4748</v>
      </c>
      <c r="I44" s="765">
        <v>2321</v>
      </c>
      <c r="J44" s="766">
        <v>2427</v>
      </c>
      <c r="K44" s="768">
        <f t="shared" si="4"/>
        <v>5060</v>
      </c>
      <c r="L44" s="769">
        <v>2423</v>
      </c>
      <c r="M44" s="769">
        <v>2637</v>
      </c>
    </row>
    <row r="45" spans="1:13" s="648" customFormat="1" ht="12.75" customHeight="1">
      <c r="A45" s="764" t="s">
        <v>76</v>
      </c>
      <c r="B45" s="767">
        <f t="shared" si="1"/>
        <v>4604</v>
      </c>
      <c r="C45" s="765">
        <v>2316</v>
      </c>
      <c r="D45" s="766">
        <v>2288</v>
      </c>
      <c r="E45" s="767">
        <f t="shared" si="2"/>
        <v>4628</v>
      </c>
      <c r="F45" s="765">
        <v>2245</v>
      </c>
      <c r="G45" s="766">
        <v>2383</v>
      </c>
      <c r="H45" s="767">
        <f t="shared" si="3"/>
        <v>4704</v>
      </c>
      <c r="I45" s="765">
        <v>2290</v>
      </c>
      <c r="J45" s="766">
        <v>2414</v>
      </c>
      <c r="K45" s="768">
        <f t="shared" si="4"/>
        <v>5032</v>
      </c>
      <c r="L45" s="769">
        <v>2499</v>
      </c>
      <c r="M45" s="769">
        <v>2533</v>
      </c>
    </row>
    <row r="46" spans="1:13" s="648" customFormat="1" ht="12.75" customHeight="1">
      <c r="A46" s="764" t="s">
        <v>77</v>
      </c>
      <c r="B46" s="767">
        <f t="shared" si="1"/>
        <v>4855</v>
      </c>
      <c r="C46" s="765">
        <v>2369</v>
      </c>
      <c r="D46" s="766">
        <v>2486</v>
      </c>
      <c r="E46" s="767">
        <f t="shared" si="2"/>
        <v>4408</v>
      </c>
      <c r="F46" s="765">
        <v>2222</v>
      </c>
      <c r="G46" s="766">
        <v>2186</v>
      </c>
      <c r="H46" s="767">
        <f t="shared" si="3"/>
        <v>4487</v>
      </c>
      <c r="I46" s="765">
        <v>2217</v>
      </c>
      <c r="J46" s="766">
        <v>2270</v>
      </c>
      <c r="K46" s="768">
        <f t="shared" si="4"/>
        <v>5120</v>
      </c>
      <c r="L46" s="769">
        <v>2540</v>
      </c>
      <c r="M46" s="769">
        <v>2580</v>
      </c>
    </row>
    <row r="47" spans="1:13" s="773" customFormat="1" ht="12.75" customHeight="1">
      <c r="A47" s="764" t="s">
        <v>78</v>
      </c>
      <c r="B47" s="767">
        <f t="shared" si="1"/>
        <v>5177</v>
      </c>
      <c r="C47" s="770">
        <v>2545</v>
      </c>
      <c r="D47" s="771">
        <v>2632</v>
      </c>
      <c r="E47" s="767">
        <f t="shared" si="2"/>
        <v>4530</v>
      </c>
      <c r="F47" s="770">
        <v>2264</v>
      </c>
      <c r="G47" s="771">
        <v>2266</v>
      </c>
      <c r="H47" s="767">
        <f t="shared" si="3"/>
        <v>4495</v>
      </c>
      <c r="I47" s="770">
        <v>2225</v>
      </c>
      <c r="J47" s="771">
        <v>2270</v>
      </c>
      <c r="K47" s="768">
        <f t="shared" si="4"/>
        <v>4084</v>
      </c>
      <c r="L47" s="772">
        <v>2093</v>
      </c>
      <c r="M47" s="772">
        <v>1991</v>
      </c>
    </row>
    <row r="48" spans="1:13" s="648" customFormat="1" ht="12.75" customHeight="1">
      <c r="A48" s="764" t="s">
        <v>79</v>
      </c>
      <c r="B48" s="767">
        <f t="shared" si="1"/>
        <v>5911</v>
      </c>
      <c r="C48" s="765">
        <v>2930</v>
      </c>
      <c r="D48" s="766">
        <v>2981</v>
      </c>
      <c r="E48" s="767">
        <f t="shared" si="2"/>
        <v>4828</v>
      </c>
      <c r="F48" s="765">
        <v>2383</v>
      </c>
      <c r="G48" s="766">
        <v>2445</v>
      </c>
      <c r="H48" s="767">
        <f t="shared" si="3"/>
        <v>4677</v>
      </c>
      <c r="I48" s="765">
        <v>2303</v>
      </c>
      <c r="J48" s="766">
        <v>2374</v>
      </c>
      <c r="K48" s="768">
        <f t="shared" si="4"/>
        <v>4960</v>
      </c>
      <c r="L48" s="769">
        <v>2409</v>
      </c>
      <c r="M48" s="769">
        <v>2551</v>
      </c>
    </row>
    <row r="49" spans="1:13" s="648" customFormat="1" ht="12.75" customHeight="1">
      <c r="A49" s="764" t="s">
        <v>80</v>
      </c>
      <c r="B49" s="767">
        <f t="shared" si="1"/>
        <v>6875</v>
      </c>
      <c r="C49" s="765">
        <v>3318</v>
      </c>
      <c r="D49" s="766">
        <v>3557</v>
      </c>
      <c r="E49" s="767">
        <f t="shared" si="2"/>
        <v>4791</v>
      </c>
      <c r="F49" s="765">
        <v>2346</v>
      </c>
      <c r="G49" s="766">
        <v>2445</v>
      </c>
      <c r="H49" s="767">
        <f t="shared" si="3"/>
        <v>4515</v>
      </c>
      <c r="I49" s="765">
        <v>2247</v>
      </c>
      <c r="J49" s="766">
        <v>2268</v>
      </c>
      <c r="K49" s="768">
        <f t="shared" si="4"/>
        <v>4656</v>
      </c>
      <c r="L49" s="769">
        <v>2280</v>
      </c>
      <c r="M49" s="769">
        <v>2376</v>
      </c>
    </row>
    <row r="50" spans="1:13" s="648" customFormat="1" ht="12.75" customHeight="1">
      <c r="A50" s="764" t="s">
        <v>81</v>
      </c>
      <c r="B50" s="767">
        <f t="shared" si="1"/>
        <v>7173</v>
      </c>
      <c r="C50" s="765">
        <v>3536</v>
      </c>
      <c r="D50" s="766">
        <v>3637</v>
      </c>
      <c r="E50" s="767">
        <f t="shared" si="2"/>
        <v>4850</v>
      </c>
      <c r="F50" s="765">
        <v>2437</v>
      </c>
      <c r="G50" s="766">
        <v>2413</v>
      </c>
      <c r="H50" s="767">
        <f t="shared" si="3"/>
        <v>4554</v>
      </c>
      <c r="I50" s="765">
        <v>2202</v>
      </c>
      <c r="J50" s="766">
        <v>2352</v>
      </c>
      <c r="K50" s="768">
        <f t="shared" si="4"/>
        <v>4649</v>
      </c>
      <c r="L50" s="769">
        <v>2263</v>
      </c>
      <c r="M50" s="769">
        <v>2386</v>
      </c>
    </row>
    <row r="51" spans="1:13" s="648" customFormat="1" ht="12.75" customHeight="1">
      <c r="A51" s="764" t="s">
        <v>82</v>
      </c>
      <c r="B51" s="767">
        <f t="shared" si="1"/>
        <v>7339</v>
      </c>
      <c r="C51" s="765">
        <v>3713</v>
      </c>
      <c r="D51" s="766">
        <v>3626</v>
      </c>
      <c r="E51" s="767">
        <f t="shared" si="2"/>
        <v>5148</v>
      </c>
      <c r="F51" s="765">
        <v>2566</v>
      </c>
      <c r="G51" s="766">
        <v>2582</v>
      </c>
      <c r="H51" s="767">
        <f t="shared" si="3"/>
        <v>4286</v>
      </c>
      <c r="I51" s="765">
        <v>2158</v>
      </c>
      <c r="J51" s="766">
        <v>2128</v>
      </c>
      <c r="K51" s="768">
        <f t="shared" si="4"/>
        <v>4414</v>
      </c>
      <c r="L51" s="769">
        <v>2159</v>
      </c>
      <c r="M51" s="769">
        <v>2255</v>
      </c>
    </row>
    <row r="52" spans="1:13" s="773" customFormat="1" ht="12.75" customHeight="1">
      <c r="A52" s="764" t="s">
        <v>83</v>
      </c>
      <c r="B52" s="767">
        <f t="shared" si="1"/>
        <v>3777</v>
      </c>
      <c r="C52" s="770">
        <v>1834</v>
      </c>
      <c r="D52" s="771">
        <v>1943</v>
      </c>
      <c r="E52" s="767">
        <f t="shared" si="2"/>
        <v>5340</v>
      </c>
      <c r="F52" s="770">
        <v>2656</v>
      </c>
      <c r="G52" s="771">
        <v>2684</v>
      </c>
      <c r="H52" s="767">
        <f t="shared" si="3"/>
        <v>4388</v>
      </c>
      <c r="I52" s="770">
        <v>2167</v>
      </c>
      <c r="J52" s="771">
        <v>2221</v>
      </c>
      <c r="K52" s="768">
        <f t="shared" si="4"/>
        <v>4378</v>
      </c>
      <c r="L52" s="772">
        <v>2110</v>
      </c>
      <c r="M52" s="772">
        <v>2268</v>
      </c>
    </row>
    <row r="53" spans="1:13" s="648" customFormat="1" ht="12.75" customHeight="1">
      <c r="A53" s="764" t="s">
        <v>84</v>
      </c>
      <c r="B53" s="767">
        <f t="shared" si="1"/>
        <v>3908</v>
      </c>
      <c r="C53" s="765">
        <v>1837</v>
      </c>
      <c r="D53" s="766">
        <v>2071</v>
      </c>
      <c r="E53" s="767">
        <f t="shared" si="2"/>
        <v>6184</v>
      </c>
      <c r="F53" s="765">
        <v>3138</v>
      </c>
      <c r="G53" s="766">
        <v>3046</v>
      </c>
      <c r="H53" s="767">
        <f t="shared" si="3"/>
        <v>4638</v>
      </c>
      <c r="I53" s="765">
        <v>2317</v>
      </c>
      <c r="J53" s="766">
        <v>2321</v>
      </c>
      <c r="K53" s="768">
        <f t="shared" si="4"/>
        <v>4540</v>
      </c>
      <c r="L53" s="769">
        <v>2240</v>
      </c>
      <c r="M53" s="769">
        <v>2300</v>
      </c>
    </row>
    <row r="54" spans="1:13" s="648" customFormat="1" ht="12.75" customHeight="1">
      <c r="A54" s="764" t="s">
        <v>85</v>
      </c>
      <c r="B54" s="767">
        <f t="shared" si="1"/>
        <v>5160</v>
      </c>
      <c r="C54" s="765">
        <v>2592</v>
      </c>
      <c r="D54" s="766">
        <v>2568</v>
      </c>
      <c r="E54" s="767">
        <f t="shared" si="2"/>
        <v>7145</v>
      </c>
      <c r="F54" s="765">
        <v>3521</v>
      </c>
      <c r="G54" s="766">
        <v>3624</v>
      </c>
      <c r="H54" s="767">
        <f t="shared" si="3"/>
        <v>4659</v>
      </c>
      <c r="I54" s="765">
        <v>2281</v>
      </c>
      <c r="J54" s="766">
        <v>2378</v>
      </c>
      <c r="K54" s="768">
        <f t="shared" si="4"/>
        <v>4459</v>
      </c>
      <c r="L54" s="769">
        <v>2202</v>
      </c>
      <c r="M54" s="769">
        <v>2257</v>
      </c>
    </row>
    <row r="55" spans="1:13" s="648" customFormat="1" ht="12.75" customHeight="1">
      <c r="A55" s="764" t="s">
        <v>86</v>
      </c>
      <c r="B55" s="767">
        <f t="shared" si="1"/>
        <v>5268</v>
      </c>
      <c r="C55" s="765">
        <v>2641</v>
      </c>
      <c r="D55" s="766">
        <v>2627</v>
      </c>
      <c r="E55" s="767">
        <f t="shared" si="2"/>
        <v>7417</v>
      </c>
      <c r="F55" s="765">
        <v>3675</v>
      </c>
      <c r="G55" s="766">
        <v>3742</v>
      </c>
      <c r="H55" s="767">
        <f t="shared" si="3"/>
        <v>4664</v>
      </c>
      <c r="I55" s="765">
        <v>2347</v>
      </c>
      <c r="J55" s="766">
        <v>2317</v>
      </c>
      <c r="K55" s="768">
        <f t="shared" si="4"/>
        <v>4469</v>
      </c>
      <c r="L55" s="769">
        <v>2176</v>
      </c>
      <c r="M55" s="769">
        <v>2293</v>
      </c>
    </row>
    <row r="56" spans="1:13" s="648" customFormat="1" ht="12.75" customHeight="1">
      <c r="A56" s="764" t="s">
        <v>87</v>
      </c>
      <c r="B56" s="767">
        <f t="shared" si="1"/>
        <v>5305</v>
      </c>
      <c r="C56" s="765">
        <v>2635</v>
      </c>
      <c r="D56" s="766">
        <v>2670</v>
      </c>
      <c r="E56" s="767">
        <f t="shared" si="2"/>
        <v>7537</v>
      </c>
      <c r="F56" s="765">
        <v>3823</v>
      </c>
      <c r="G56" s="766">
        <v>3714</v>
      </c>
      <c r="H56" s="767">
        <f t="shared" si="3"/>
        <v>4898</v>
      </c>
      <c r="I56" s="765">
        <v>2436</v>
      </c>
      <c r="J56" s="766">
        <v>2462</v>
      </c>
      <c r="K56" s="768">
        <f t="shared" si="4"/>
        <v>4190</v>
      </c>
      <c r="L56" s="769">
        <v>2084</v>
      </c>
      <c r="M56" s="769">
        <v>2106</v>
      </c>
    </row>
    <row r="57" spans="1:13" s="773" customFormat="1" ht="12.75" customHeight="1">
      <c r="A57" s="764" t="s">
        <v>88</v>
      </c>
      <c r="B57" s="767">
        <f t="shared" si="1"/>
        <v>4716</v>
      </c>
      <c r="C57" s="770">
        <v>2298</v>
      </c>
      <c r="D57" s="771">
        <v>2418</v>
      </c>
      <c r="E57" s="767">
        <f t="shared" si="2"/>
        <v>3844</v>
      </c>
      <c r="F57" s="770">
        <v>1915</v>
      </c>
      <c r="G57" s="771">
        <v>1929</v>
      </c>
      <c r="H57" s="767">
        <f t="shared" si="3"/>
        <v>5117</v>
      </c>
      <c r="I57" s="770">
        <v>2557</v>
      </c>
      <c r="J57" s="771">
        <v>2560</v>
      </c>
      <c r="K57" s="768">
        <f t="shared" si="4"/>
        <v>4312</v>
      </c>
      <c r="L57" s="772">
        <v>2130</v>
      </c>
      <c r="M57" s="772">
        <v>2182</v>
      </c>
    </row>
    <row r="58" spans="1:13" s="648" customFormat="1" ht="12.75" customHeight="1">
      <c r="A58" s="764" t="s">
        <v>89</v>
      </c>
      <c r="B58" s="767">
        <f t="shared" si="1"/>
        <v>4006</v>
      </c>
      <c r="C58" s="774">
        <v>1954</v>
      </c>
      <c r="D58" s="775">
        <v>2052</v>
      </c>
      <c r="E58" s="767">
        <f t="shared" si="2"/>
        <v>4011</v>
      </c>
      <c r="F58" s="774">
        <v>1931</v>
      </c>
      <c r="G58" s="775">
        <v>2080</v>
      </c>
      <c r="H58" s="767">
        <f t="shared" si="3"/>
        <v>5895</v>
      </c>
      <c r="I58" s="774">
        <v>2990</v>
      </c>
      <c r="J58" s="775">
        <v>2905</v>
      </c>
      <c r="K58" s="768">
        <f t="shared" si="4"/>
        <v>4571</v>
      </c>
      <c r="L58" s="776">
        <v>2267</v>
      </c>
      <c r="M58" s="776">
        <v>2304</v>
      </c>
    </row>
    <row r="59" spans="1:13" s="648" customFormat="1" ht="12.75" customHeight="1">
      <c r="A59" s="764" t="s">
        <v>90</v>
      </c>
      <c r="B59" s="767">
        <f t="shared" si="1"/>
        <v>3613</v>
      </c>
      <c r="C59" s="774">
        <v>1754</v>
      </c>
      <c r="D59" s="775">
        <v>1859</v>
      </c>
      <c r="E59" s="767">
        <f t="shared" si="2"/>
        <v>5282</v>
      </c>
      <c r="F59" s="774">
        <v>2646</v>
      </c>
      <c r="G59" s="775">
        <v>2636</v>
      </c>
      <c r="H59" s="767">
        <f t="shared" si="3"/>
        <v>6818</v>
      </c>
      <c r="I59" s="774">
        <v>3317</v>
      </c>
      <c r="J59" s="775">
        <v>3501</v>
      </c>
      <c r="K59" s="768">
        <f t="shared" si="4"/>
        <v>4551</v>
      </c>
      <c r="L59" s="776">
        <v>2246</v>
      </c>
      <c r="M59" s="776">
        <v>2305</v>
      </c>
    </row>
    <row r="60" spans="1:13" s="648" customFormat="1" ht="12.75" customHeight="1">
      <c r="A60" s="764" t="s">
        <v>91</v>
      </c>
      <c r="B60" s="767">
        <f t="shared" si="1"/>
        <v>3778</v>
      </c>
      <c r="C60" s="774">
        <v>1820</v>
      </c>
      <c r="D60" s="775">
        <v>1958</v>
      </c>
      <c r="E60" s="767">
        <f t="shared" si="2"/>
        <v>5393</v>
      </c>
      <c r="F60" s="774">
        <v>2697</v>
      </c>
      <c r="G60" s="775">
        <v>2696</v>
      </c>
      <c r="H60" s="767">
        <f t="shared" si="3"/>
        <v>7072</v>
      </c>
      <c r="I60" s="774">
        <v>3509</v>
      </c>
      <c r="J60" s="775">
        <v>3563</v>
      </c>
      <c r="K60" s="768">
        <f t="shared" si="4"/>
        <v>4561</v>
      </c>
      <c r="L60" s="776">
        <v>2277</v>
      </c>
      <c r="M60" s="776">
        <v>2284</v>
      </c>
    </row>
    <row r="61" spans="1:13" s="648" customFormat="1" ht="12.75" customHeight="1">
      <c r="A61" s="764" t="s">
        <v>92</v>
      </c>
      <c r="B61" s="767">
        <f t="shared" si="1"/>
        <v>3860</v>
      </c>
      <c r="C61" s="774">
        <v>1805</v>
      </c>
      <c r="D61" s="775">
        <v>2055</v>
      </c>
      <c r="E61" s="767">
        <f t="shared" si="2"/>
        <v>5498</v>
      </c>
      <c r="F61" s="774">
        <v>2732</v>
      </c>
      <c r="G61" s="775">
        <v>2766</v>
      </c>
      <c r="H61" s="767">
        <f t="shared" si="3"/>
        <v>7152</v>
      </c>
      <c r="I61" s="774">
        <v>3575</v>
      </c>
      <c r="J61" s="775">
        <v>3577</v>
      </c>
      <c r="K61" s="768">
        <f t="shared" si="4"/>
        <v>4719</v>
      </c>
      <c r="L61" s="776">
        <v>2280</v>
      </c>
      <c r="M61" s="776">
        <v>2439</v>
      </c>
    </row>
    <row r="62" spans="1:13" s="648" customFormat="1" ht="12.75" customHeight="1">
      <c r="A62" s="764" t="s">
        <v>93</v>
      </c>
      <c r="B62" s="767">
        <f t="shared" si="1"/>
        <v>4210</v>
      </c>
      <c r="C62" s="774">
        <v>1988</v>
      </c>
      <c r="D62" s="775">
        <v>2222</v>
      </c>
      <c r="E62" s="767">
        <f t="shared" si="2"/>
        <v>4792</v>
      </c>
      <c r="F62" s="774">
        <v>2326</v>
      </c>
      <c r="G62" s="775">
        <v>2466</v>
      </c>
      <c r="H62" s="767">
        <f t="shared" si="3"/>
        <v>3693</v>
      </c>
      <c r="I62" s="774">
        <v>1829</v>
      </c>
      <c r="J62" s="775">
        <v>1864</v>
      </c>
      <c r="K62" s="768">
        <f t="shared" si="4"/>
        <v>5021</v>
      </c>
      <c r="L62" s="776">
        <v>2497</v>
      </c>
      <c r="M62" s="776">
        <v>2524</v>
      </c>
    </row>
    <row r="63" spans="1:13" s="648" customFormat="1" ht="12.75" customHeight="1">
      <c r="A63" s="764" t="s">
        <v>94</v>
      </c>
      <c r="B63" s="767">
        <f t="shared" si="1"/>
        <v>3765</v>
      </c>
      <c r="C63" s="774">
        <v>1835</v>
      </c>
      <c r="D63" s="775">
        <v>1930</v>
      </c>
      <c r="E63" s="767">
        <f t="shared" si="2"/>
        <v>4104</v>
      </c>
      <c r="F63" s="774">
        <v>1999</v>
      </c>
      <c r="G63" s="775">
        <v>2105</v>
      </c>
      <c r="H63" s="767">
        <f t="shared" si="3"/>
        <v>3767</v>
      </c>
      <c r="I63" s="774">
        <v>1788</v>
      </c>
      <c r="J63" s="775">
        <v>1979</v>
      </c>
      <c r="K63" s="768">
        <f t="shared" si="4"/>
        <v>5808</v>
      </c>
      <c r="L63" s="776">
        <v>2908</v>
      </c>
      <c r="M63" s="776">
        <v>2900</v>
      </c>
    </row>
    <row r="64" spans="1:13" s="648" customFormat="1" ht="12.75" customHeight="1">
      <c r="A64" s="764" t="s">
        <v>95</v>
      </c>
      <c r="B64" s="767">
        <f t="shared" si="1"/>
        <v>3810</v>
      </c>
      <c r="C64" s="774">
        <v>1816</v>
      </c>
      <c r="D64" s="775">
        <v>1994</v>
      </c>
      <c r="E64" s="767">
        <f t="shared" si="2"/>
        <v>3679</v>
      </c>
      <c r="F64" s="774">
        <v>1781</v>
      </c>
      <c r="G64" s="775">
        <v>1898</v>
      </c>
      <c r="H64" s="767">
        <f t="shared" si="3"/>
        <v>5011</v>
      </c>
      <c r="I64" s="774">
        <v>2496</v>
      </c>
      <c r="J64" s="775">
        <v>2515</v>
      </c>
      <c r="K64" s="768">
        <f t="shared" si="4"/>
        <v>6749</v>
      </c>
      <c r="L64" s="776">
        <v>3217</v>
      </c>
      <c r="M64" s="776">
        <v>3532</v>
      </c>
    </row>
    <row r="65" spans="1:13" s="648" customFormat="1" ht="12.75" customHeight="1">
      <c r="A65" s="764" t="s">
        <v>96</v>
      </c>
      <c r="B65" s="767">
        <f t="shared" si="1"/>
        <v>4029</v>
      </c>
      <c r="C65" s="774">
        <v>1872</v>
      </c>
      <c r="D65" s="775">
        <v>2157</v>
      </c>
      <c r="E65" s="767">
        <f t="shared" si="2"/>
        <v>3799</v>
      </c>
      <c r="F65" s="774">
        <v>1787</v>
      </c>
      <c r="G65" s="775">
        <v>2012</v>
      </c>
      <c r="H65" s="767">
        <f t="shared" si="3"/>
        <v>5149</v>
      </c>
      <c r="I65" s="774">
        <v>2529</v>
      </c>
      <c r="J65" s="775">
        <v>2620</v>
      </c>
      <c r="K65" s="768">
        <f t="shared" si="4"/>
        <v>6889</v>
      </c>
      <c r="L65" s="776">
        <v>3386</v>
      </c>
      <c r="M65" s="776">
        <v>3503</v>
      </c>
    </row>
    <row r="66" spans="1:13" s="648" customFormat="1" ht="12.75" customHeight="1">
      <c r="A66" s="764" t="s">
        <v>97</v>
      </c>
      <c r="B66" s="767">
        <f t="shared" si="1"/>
        <v>3751</v>
      </c>
      <c r="C66" s="774">
        <v>1762</v>
      </c>
      <c r="D66" s="775">
        <v>1989</v>
      </c>
      <c r="E66" s="767">
        <f t="shared" si="2"/>
        <v>3884</v>
      </c>
      <c r="F66" s="774">
        <v>1805</v>
      </c>
      <c r="G66" s="775">
        <v>2079</v>
      </c>
      <c r="H66" s="767">
        <f t="shared" si="3"/>
        <v>5227</v>
      </c>
      <c r="I66" s="774">
        <v>2522</v>
      </c>
      <c r="J66" s="775">
        <v>2705</v>
      </c>
      <c r="K66" s="768">
        <f t="shared" si="4"/>
        <v>6999</v>
      </c>
      <c r="L66" s="776">
        <v>3453</v>
      </c>
      <c r="M66" s="776">
        <v>3546</v>
      </c>
    </row>
    <row r="67" spans="1:13" s="648" customFormat="1" ht="12.75" customHeight="1">
      <c r="A67" s="764" t="s">
        <v>98</v>
      </c>
      <c r="B67" s="767">
        <f t="shared" si="1"/>
        <v>3858</v>
      </c>
      <c r="C67" s="774">
        <v>1759</v>
      </c>
      <c r="D67" s="775">
        <v>2099</v>
      </c>
      <c r="E67" s="767">
        <f t="shared" si="2"/>
        <v>4253</v>
      </c>
      <c r="F67" s="774">
        <v>2000</v>
      </c>
      <c r="G67" s="775">
        <v>2253</v>
      </c>
      <c r="H67" s="767">
        <f t="shared" si="3"/>
        <v>4511</v>
      </c>
      <c r="I67" s="774">
        <v>2138</v>
      </c>
      <c r="J67" s="775">
        <v>2373</v>
      </c>
      <c r="K67" s="768">
        <f t="shared" si="4"/>
        <v>3525</v>
      </c>
      <c r="L67" s="776">
        <v>1688</v>
      </c>
      <c r="M67" s="776">
        <v>1837</v>
      </c>
    </row>
    <row r="68" spans="1:13" s="648" customFormat="1" ht="12.75" customHeight="1">
      <c r="A68" s="764" t="s">
        <v>99</v>
      </c>
      <c r="B68" s="767">
        <f t="shared" si="1"/>
        <v>3480</v>
      </c>
      <c r="C68" s="774">
        <v>1631</v>
      </c>
      <c r="D68" s="775">
        <v>1849</v>
      </c>
      <c r="E68" s="767">
        <f t="shared" si="2"/>
        <v>3791</v>
      </c>
      <c r="F68" s="774">
        <v>1803</v>
      </c>
      <c r="G68" s="775">
        <v>1988</v>
      </c>
      <c r="H68" s="767">
        <f t="shared" si="3"/>
        <v>3886</v>
      </c>
      <c r="I68" s="774">
        <v>1866</v>
      </c>
      <c r="J68" s="775">
        <v>2020</v>
      </c>
      <c r="K68" s="768">
        <f t="shared" si="4"/>
        <v>3666</v>
      </c>
      <c r="L68" s="776">
        <v>1698</v>
      </c>
      <c r="M68" s="776">
        <v>1968</v>
      </c>
    </row>
    <row r="69" spans="1:13" s="648" customFormat="1" ht="12.75" customHeight="1">
      <c r="A69" s="764" t="s">
        <v>100</v>
      </c>
      <c r="B69" s="767">
        <f t="shared" si="1"/>
        <v>3589</v>
      </c>
      <c r="C69" s="774">
        <v>1684</v>
      </c>
      <c r="D69" s="775">
        <v>1905</v>
      </c>
      <c r="E69" s="767">
        <f t="shared" si="2"/>
        <v>3823</v>
      </c>
      <c r="F69" s="774">
        <v>1802</v>
      </c>
      <c r="G69" s="775">
        <v>2021</v>
      </c>
      <c r="H69" s="767">
        <f t="shared" si="3"/>
        <v>3476</v>
      </c>
      <c r="I69" s="774">
        <v>1630</v>
      </c>
      <c r="J69" s="775">
        <v>1846</v>
      </c>
      <c r="K69" s="768">
        <f t="shared" si="4"/>
        <v>4878</v>
      </c>
      <c r="L69" s="776">
        <v>2368</v>
      </c>
      <c r="M69" s="776">
        <v>2510</v>
      </c>
    </row>
    <row r="70" spans="1:13" s="648" customFormat="1" ht="12.75" customHeight="1">
      <c r="A70" s="764" t="s">
        <v>101</v>
      </c>
      <c r="B70" s="767">
        <f t="shared" si="1"/>
        <v>3483</v>
      </c>
      <c r="C70" s="774">
        <v>1664</v>
      </c>
      <c r="D70" s="775">
        <v>1819</v>
      </c>
      <c r="E70" s="767">
        <f t="shared" si="2"/>
        <v>4089</v>
      </c>
      <c r="F70" s="774">
        <v>1870</v>
      </c>
      <c r="G70" s="775">
        <v>2219</v>
      </c>
      <c r="H70" s="767">
        <f t="shared" si="3"/>
        <v>3632</v>
      </c>
      <c r="I70" s="774">
        <v>1685</v>
      </c>
      <c r="J70" s="775">
        <v>1947</v>
      </c>
      <c r="K70" s="768">
        <f t="shared" si="4"/>
        <v>5019</v>
      </c>
      <c r="L70" s="776">
        <v>2423</v>
      </c>
      <c r="M70" s="776">
        <v>2596</v>
      </c>
    </row>
    <row r="71" spans="1:13" s="648" customFormat="1" ht="12.75" customHeight="1">
      <c r="A71" s="764" t="s">
        <v>102</v>
      </c>
      <c r="B71" s="767">
        <f t="shared" si="1"/>
        <v>3200</v>
      </c>
      <c r="C71" s="774">
        <v>1468</v>
      </c>
      <c r="D71" s="775">
        <v>1732</v>
      </c>
      <c r="E71" s="767">
        <f t="shared" si="2"/>
        <v>3748</v>
      </c>
      <c r="F71" s="774">
        <v>1736</v>
      </c>
      <c r="G71" s="775">
        <v>2012</v>
      </c>
      <c r="H71" s="767">
        <f t="shared" si="3"/>
        <v>3752</v>
      </c>
      <c r="I71" s="774">
        <v>1708</v>
      </c>
      <c r="J71" s="775">
        <v>2044</v>
      </c>
      <c r="K71" s="768">
        <f t="shared" si="4"/>
        <v>5189</v>
      </c>
      <c r="L71" s="776">
        <v>2487</v>
      </c>
      <c r="M71" s="776">
        <v>2702</v>
      </c>
    </row>
    <row r="72" spans="1:13" s="648" customFormat="1" ht="12.75" customHeight="1">
      <c r="A72" s="764" t="s">
        <v>103</v>
      </c>
      <c r="B72" s="767">
        <f t="shared" si="1"/>
        <v>3200</v>
      </c>
      <c r="C72" s="774">
        <v>1461</v>
      </c>
      <c r="D72" s="775">
        <v>1739</v>
      </c>
      <c r="E72" s="767">
        <f t="shared" si="2"/>
        <v>3902</v>
      </c>
      <c r="F72" s="774">
        <v>1746</v>
      </c>
      <c r="G72" s="775">
        <v>2156</v>
      </c>
      <c r="H72" s="767">
        <f t="shared" si="3"/>
        <v>4033</v>
      </c>
      <c r="I72" s="774">
        <v>1870</v>
      </c>
      <c r="J72" s="775">
        <v>2163</v>
      </c>
      <c r="K72" s="768">
        <f t="shared" si="4"/>
        <v>4476</v>
      </c>
      <c r="L72" s="776">
        <v>2095</v>
      </c>
      <c r="M72" s="776">
        <v>2381</v>
      </c>
    </row>
    <row r="73" spans="1:13" s="648" customFormat="1" ht="12.75" customHeight="1">
      <c r="A73" s="764" t="s">
        <v>104</v>
      </c>
      <c r="B73" s="767">
        <f aca="true" t="shared" si="5" ref="B73:B109">SUM(C73:D73)</f>
        <v>3169</v>
      </c>
      <c r="C73" s="774">
        <v>1458</v>
      </c>
      <c r="D73" s="775">
        <v>1711</v>
      </c>
      <c r="E73" s="767">
        <f aca="true" t="shared" si="6" ref="E73:E109">SUM(F73:G73)</f>
        <v>3472</v>
      </c>
      <c r="F73" s="774">
        <v>1615</v>
      </c>
      <c r="G73" s="775">
        <v>1857</v>
      </c>
      <c r="H73" s="767">
        <f aca="true" t="shared" si="7" ref="H73:H109">SUM(I73:J73)</f>
        <v>3630</v>
      </c>
      <c r="I73" s="774">
        <v>1693</v>
      </c>
      <c r="J73" s="775">
        <v>1937</v>
      </c>
      <c r="K73" s="768">
        <f aca="true" t="shared" si="8" ref="K73:K109">SUM(L73:M73)</f>
        <v>3862</v>
      </c>
      <c r="L73" s="776">
        <v>1817</v>
      </c>
      <c r="M73" s="776">
        <v>2045</v>
      </c>
    </row>
    <row r="74" spans="1:13" s="648" customFormat="1" ht="12.75" customHeight="1">
      <c r="A74" s="764" t="s">
        <v>105</v>
      </c>
      <c r="B74" s="767">
        <f t="shared" si="5"/>
        <v>2761</v>
      </c>
      <c r="C74" s="774">
        <v>1210</v>
      </c>
      <c r="D74" s="775">
        <v>1551</v>
      </c>
      <c r="E74" s="767">
        <f t="shared" si="6"/>
        <v>3619</v>
      </c>
      <c r="F74" s="774">
        <v>1668</v>
      </c>
      <c r="G74" s="775">
        <v>1951</v>
      </c>
      <c r="H74" s="767">
        <f t="shared" si="7"/>
        <v>3618</v>
      </c>
      <c r="I74" s="774">
        <v>1661</v>
      </c>
      <c r="J74" s="775">
        <v>1957</v>
      </c>
      <c r="K74" s="768">
        <f t="shared" si="8"/>
        <v>3434</v>
      </c>
      <c r="L74" s="776">
        <v>1621</v>
      </c>
      <c r="M74" s="776">
        <v>1813</v>
      </c>
    </row>
    <row r="75" spans="1:13" s="648" customFormat="1" ht="12.75" customHeight="1">
      <c r="A75" s="764" t="s">
        <v>106</v>
      </c>
      <c r="B75" s="767">
        <f t="shared" si="5"/>
        <v>2405</v>
      </c>
      <c r="C75" s="774">
        <v>999</v>
      </c>
      <c r="D75" s="775">
        <v>1406</v>
      </c>
      <c r="E75" s="767">
        <f t="shared" si="6"/>
        <v>3453</v>
      </c>
      <c r="F75" s="774">
        <v>1598</v>
      </c>
      <c r="G75" s="775">
        <v>1855</v>
      </c>
      <c r="H75" s="767">
        <f t="shared" si="7"/>
        <v>3858</v>
      </c>
      <c r="I75" s="774">
        <v>1727</v>
      </c>
      <c r="J75" s="775">
        <v>2131</v>
      </c>
      <c r="K75" s="768">
        <f t="shared" si="8"/>
        <v>3521</v>
      </c>
      <c r="L75" s="776">
        <v>1591</v>
      </c>
      <c r="M75" s="776">
        <v>1930</v>
      </c>
    </row>
    <row r="76" spans="1:13" s="648" customFormat="1" ht="12.75" customHeight="1">
      <c r="A76" s="764" t="s">
        <v>107</v>
      </c>
      <c r="B76" s="767">
        <f t="shared" si="5"/>
        <v>2450</v>
      </c>
      <c r="C76" s="774">
        <v>979</v>
      </c>
      <c r="D76" s="775">
        <v>1471</v>
      </c>
      <c r="E76" s="767">
        <f t="shared" si="6"/>
        <v>3116</v>
      </c>
      <c r="F76" s="774">
        <v>1405</v>
      </c>
      <c r="G76" s="775">
        <v>1711</v>
      </c>
      <c r="H76" s="767">
        <f t="shared" si="7"/>
        <v>3528</v>
      </c>
      <c r="I76" s="774">
        <v>1595</v>
      </c>
      <c r="J76" s="775">
        <v>1933</v>
      </c>
      <c r="K76" s="768">
        <f t="shared" si="8"/>
        <v>3637</v>
      </c>
      <c r="L76" s="776">
        <v>1633</v>
      </c>
      <c r="M76" s="776">
        <v>2004</v>
      </c>
    </row>
    <row r="77" spans="1:13" s="648" customFormat="1" ht="12.75" customHeight="1">
      <c r="A77" s="764" t="s">
        <v>108</v>
      </c>
      <c r="B77" s="767">
        <f t="shared" si="5"/>
        <v>2595</v>
      </c>
      <c r="C77" s="774">
        <v>1020</v>
      </c>
      <c r="D77" s="775">
        <v>1575</v>
      </c>
      <c r="E77" s="767">
        <f t="shared" si="6"/>
        <v>3154</v>
      </c>
      <c r="F77" s="774">
        <v>1401</v>
      </c>
      <c r="G77" s="775">
        <v>1753</v>
      </c>
      <c r="H77" s="767">
        <f t="shared" si="7"/>
        <v>3637</v>
      </c>
      <c r="I77" s="774">
        <v>1573</v>
      </c>
      <c r="J77" s="775">
        <v>2064</v>
      </c>
      <c r="K77" s="768">
        <f t="shared" si="8"/>
        <v>3866</v>
      </c>
      <c r="L77" s="776">
        <v>1760</v>
      </c>
      <c r="M77" s="776">
        <v>2106</v>
      </c>
    </row>
    <row r="78" spans="1:13" s="648" customFormat="1" ht="12.75" customHeight="1">
      <c r="A78" s="764" t="s">
        <v>109</v>
      </c>
      <c r="B78" s="767">
        <f t="shared" si="5"/>
        <v>2456</v>
      </c>
      <c r="C78" s="774">
        <v>1002</v>
      </c>
      <c r="D78" s="775">
        <v>1454</v>
      </c>
      <c r="E78" s="767">
        <f t="shared" si="6"/>
        <v>3046</v>
      </c>
      <c r="F78" s="774">
        <v>1357</v>
      </c>
      <c r="G78" s="775">
        <v>1689</v>
      </c>
      <c r="H78" s="767">
        <f t="shared" si="7"/>
        <v>3236</v>
      </c>
      <c r="I78" s="774">
        <v>1467</v>
      </c>
      <c r="J78" s="775">
        <v>1769</v>
      </c>
      <c r="K78" s="768">
        <f t="shared" si="8"/>
        <v>3486</v>
      </c>
      <c r="L78" s="776">
        <v>1588</v>
      </c>
      <c r="M78" s="776">
        <v>1898</v>
      </c>
    </row>
    <row r="79" spans="1:13" s="648" customFormat="1" ht="12.75" customHeight="1">
      <c r="A79" s="764" t="s">
        <v>110</v>
      </c>
      <c r="B79" s="767">
        <f t="shared" si="5"/>
        <v>2020</v>
      </c>
      <c r="C79" s="774">
        <v>838</v>
      </c>
      <c r="D79" s="775">
        <v>1182</v>
      </c>
      <c r="E79" s="767">
        <f t="shared" si="6"/>
        <v>2663</v>
      </c>
      <c r="F79" s="774">
        <v>1125</v>
      </c>
      <c r="G79" s="775">
        <v>1538</v>
      </c>
      <c r="H79" s="767">
        <f t="shared" si="7"/>
        <v>3335</v>
      </c>
      <c r="I79" s="774">
        <v>1475</v>
      </c>
      <c r="J79" s="775">
        <v>1860</v>
      </c>
      <c r="K79" s="768">
        <f t="shared" si="8"/>
        <v>3471</v>
      </c>
      <c r="L79" s="776">
        <v>1559</v>
      </c>
      <c r="M79" s="776">
        <v>1912</v>
      </c>
    </row>
    <row r="80" spans="1:13" s="648" customFormat="1" ht="12.75" customHeight="1">
      <c r="A80" s="764" t="s">
        <v>111</v>
      </c>
      <c r="B80" s="767">
        <f t="shared" si="5"/>
        <v>1949</v>
      </c>
      <c r="C80" s="774">
        <v>779</v>
      </c>
      <c r="D80" s="775">
        <v>1170</v>
      </c>
      <c r="E80" s="767">
        <f t="shared" si="6"/>
        <v>2293</v>
      </c>
      <c r="F80" s="774">
        <v>917</v>
      </c>
      <c r="G80" s="775">
        <v>1376</v>
      </c>
      <c r="H80" s="767">
        <f t="shared" si="7"/>
        <v>3175</v>
      </c>
      <c r="I80" s="774">
        <v>1421</v>
      </c>
      <c r="J80" s="775">
        <v>1754</v>
      </c>
      <c r="K80" s="768">
        <f t="shared" si="8"/>
        <v>3656</v>
      </c>
      <c r="L80" s="776">
        <v>1615</v>
      </c>
      <c r="M80" s="776">
        <v>2041</v>
      </c>
    </row>
    <row r="81" spans="1:13" s="648" customFormat="1" ht="12.75" customHeight="1">
      <c r="A81" s="764" t="s">
        <v>112</v>
      </c>
      <c r="B81" s="767">
        <f t="shared" si="5"/>
        <v>2030</v>
      </c>
      <c r="C81" s="774">
        <v>843</v>
      </c>
      <c r="D81" s="775">
        <v>1187</v>
      </c>
      <c r="E81" s="767">
        <f t="shared" si="6"/>
        <v>2368</v>
      </c>
      <c r="F81" s="774">
        <v>891</v>
      </c>
      <c r="G81" s="775">
        <v>1477</v>
      </c>
      <c r="H81" s="767">
        <f t="shared" si="7"/>
        <v>2827</v>
      </c>
      <c r="I81" s="774">
        <v>1227</v>
      </c>
      <c r="J81" s="775">
        <v>1600</v>
      </c>
      <c r="K81" s="768">
        <f t="shared" si="8"/>
        <v>3345</v>
      </c>
      <c r="L81" s="776">
        <v>1487</v>
      </c>
      <c r="M81" s="776">
        <v>1858</v>
      </c>
    </row>
    <row r="82" spans="1:13" s="648" customFormat="1" ht="12.75" customHeight="1">
      <c r="A82" s="764" t="s">
        <v>113</v>
      </c>
      <c r="B82" s="767">
        <f t="shared" si="5"/>
        <v>2002</v>
      </c>
      <c r="C82" s="774">
        <v>807</v>
      </c>
      <c r="D82" s="775">
        <v>1195</v>
      </c>
      <c r="E82" s="767">
        <f t="shared" si="6"/>
        <v>2407</v>
      </c>
      <c r="F82" s="774">
        <v>909</v>
      </c>
      <c r="G82" s="775">
        <v>1498</v>
      </c>
      <c r="H82" s="767">
        <f t="shared" si="7"/>
        <v>2892</v>
      </c>
      <c r="I82" s="774">
        <v>1230</v>
      </c>
      <c r="J82" s="775">
        <v>1662</v>
      </c>
      <c r="K82" s="768">
        <f t="shared" si="8"/>
        <v>3409</v>
      </c>
      <c r="L82" s="776">
        <v>1444</v>
      </c>
      <c r="M82" s="776">
        <v>1965</v>
      </c>
    </row>
    <row r="83" spans="1:13" s="648" customFormat="1" ht="12.75" customHeight="1">
      <c r="A83" s="764" t="s">
        <v>114</v>
      </c>
      <c r="B83" s="767">
        <f t="shared" si="5"/>
        <v>1936</v>
      </c>
      <c r="C83" s="774">
        <v>760</v>
      </c>
      <c r="D83" s="775">
        <v>1176</v>
      </c>
      <c r="E83" s="767">
        <f t="shared" si="6"/>
        <v>2269</v>
      </c>
      <c r="F83" s="774">
        <v>887</v>
      </c>
      <c r="G83" s="775">
        <v>1382</v>
      </c>
      <c r="H83" s="767">
        <f t="shared" si="7"/>
        <v>2688</v>
      </c>
      <c r="I83" s="774">
        <v>1144</v>
      </c>
      <c r="J83" s="775">
        <v>1544</v>
      </c>
      <c r="K83" s="768">
        <f t="shared" si="8"/>
        <v>2992</v>
      </c>
      <c r="L83" s="776">
        <v>1302</v>
      </c>
      <c r="M83" s="776">
        <v>1690</v>
      </c>
    </row>
    <row r="84" spans="1:13" s="648" customFormat="1" ht="12.75" customHeight="1">
      <c r="A84" s="764" t="s">
        <v>115</v>
      </c>
      <c r="B84" s="767">
        <f t="shared" si="5"/>
        <v>1848</v>
      </c>
      <c r="C84" s="774">
        <v>708</v>
      </c>
      <c r="D84" s="775">
        <v>1140</v>
      </c>
      <c r="E84" s="767">
        <f t="shared" si="6"/>
        <v>1791</v>
      </c>
      <c r="F84" s="774">
        <v>715</v>
      </c>
      <c r="G84" s="775">
        <v>1076</v>
      </c>
      <c r="H84" s="767">
        <f t="shared" si="7"/>
        <v>2345</v>
      </c>
      <c r="I84" s="774">
        <v>969</v>
      </c>
      <c r="J84" s="775">
        <v>1376</v>
      </c>
      <c r="K84" s="768">
        <f t="shared" si="8"/>
        <v>3078</v>
      </c>
      <c r="L84" s="776">
        <v>1325</v>
      </c>
      <c r="M84" s="776">
        <v>1753</v>
      </c>
    </row>
    <row r="85" spans="1:13" s="648" customFormat="1" ht="12.75" customHeight="1">
      <c r="A85" s="764" t="s">
        <v>116</v>
      </c>
      <c r="B85" s="767">
        <f t="shared" si="5"/>
        <v>1780</v>
      </c>
      <c r="C85" s="774">
        <v>673</v>
      </c>
      <c r="D85" s="775">
        <v>1107</v>
      </c>
      <c r="E85" s="767">
        <f t="shared" si="6"/>
        <v>1796</v>
      </c>
      <c r="F85" s="774">
        <v>669</v>
      </c>
      <c r="G85" s="775">
        <v>1127</v>
      </c>
      <c r="H85" s="767">
        <f t="shared" si="7"/>
        <v>1991</v>
      </c>
      <c r="I85" s="774">
        <v>745</v>
      </c>
      <c r="J85" s="775">
        <v>1246</v>
      </c>
      <c r="K85" s="768">
        <f t="shared" si="8"/>
        <v>2914</v>
      </c>
      <c r="L85" s="776">
        <v>1234</v>
      </c>
      <c r="M85" s="776">
        <v>1680</v>
      </c>
    </row>
    <row r="86" spans="1:13" s="648" customFormat="1" ht="12.75" customHeight="1">
      <c r="A86" s="764" t="s">
        <v>117</v>
      </c>
      <c r="B86" s="767">
        <f t="shared" si="5"/>
        <v>1663</v>
      </c>
      <c r="C86" s="774">
        <v>645</v>
      </c>
      <c r="D86" s="775">
        <v>1018</v>
      </c>
      <c r="E86" s="767">
        <f t="shared" si="6"/>
        <v>1750</v>
      </c>
      <c r="F86" s="774">
        <v>673</v>
      </c>
      <c r="G86" s="775">
        <v>1077</v>
      </c>
      <c r="H86" s="767">
        <f t="shared" si="7"/>
        <v>1985</v>
      </c>
      <c r="I86" s="774">
        <v>702</v>
      </c>
      <c r="J86" s="775">
        <v>1283</v>
      </c>
      <c r="K86" s="768">
        <f t="shared" si="8"/>
        <v>2532</v>
      </c>
      <c r="L86" s="776">
        <v>1051</v>
      </c>
      <c r="M86" s="776">
        <v>1481</v>
      </c>
    </row>
    <row r="87" spans="1:13" s="648" customFormat="1" ht="12.75" customHeight="1">
      <c r="A87" s="764" t="s">
        <v>118</v>
      </c>
      <c r="B87" s="767">
        <f t="shared" si="5"/>
        <v>1519</v>
      </c>
      <c r="C87" s="774">
        <v>589</v>
      </c>
      <c r="D87" s="775">
        <v>930</v>
      </c>
      <c r="E87" s="767">
        <f t="shared" si="6"/>
        <v>1650</v>
      </c>
      <c r="F87" s="774">
        <v>642</v>
      </c>
      <c r="G87" s="775">
        <v>1008</v>
      </c>
      <c r="H87" s="767">
        <f t="shared" si="7"/>
        <v>2015</v>
      </c>
      <c r="I87" s="774">
        <v>728</v>
      </c>
      <c r="J87" s="775">
        <v>1287</v>
      </c>
      <c r="K87" s="768">
        <f t="shared" si="8"/>
        <v>2500</v>
      </c>
      <c r="L87" s="776">
        <v>1021</v>
      </c>
      <c r="M87" s="776">
        <v>1479</v>
      </c>
    </row>
    <row r="88" spans="1:13" s="648" customFormat="1" ht="12.75" customHeight="1">
      <c r="A88" s="764" t="s">
        <v>119</v>
      </c>
      <c r="B88" s="767">
        <f t="shared" si="5"/>
        <v>1464</v>
      </c>
      <c r="C88" s="774">
        <v>563</v>
      </c>
      <c r="D88" s="775">
        <v>901</v>
      </c>
      <c r="E88" s="767">
        <f t="shared" si="6"/>
        <v>1597</v>
      </c>
      <c r="F88" s="774">
        <v>583</v>
      </c>
      <c r="G88" s="775">
        <v>1014</v>
      </c>
      <c r="H88" s="767">
        <f t="shared" si="7"/>
        <v>1849</v>
      </c>
      <c r="I88" s="774">
        <v>677</v>
      </c>
      <c r="J88" s="775">
        <v>1172</v>
      </c>
      <c r="K88" s="768">
        <f t="shared" si="8"/>
        <v>2292</v>
      </c>
      <c r="L88" s="776">
        <v>924</v>
      </c>
      <c r="M88" s="776">
        <v>1368</v>
      </c>
    </row>
    <row r="89" spans="1:13" s="648" customFormat="1" ht="12.75" customHeight="1">
      <c r="A89" s="764" t="s">
        <v>120</v>
      </c>
      <c r="B89" s="767">
        <f t="shared" si="5"/>
        <v>1185</v>
      </c>
      <c r="C89" s="774">
        <v>402</v>
      </c>
      <c r="D89" s="775">
        <v>783</v>
      </c>
      <c r="E89" s="767">
        <f t="shared" si="6"/>
        <v>1476</v>
      </c>
      <c r="F89" s="774">
        <v>534</v>
      </c>
      <c r="G89" s="775">
        <v>942</v>
      </c>
      <c r="H89" s="767">
        <f t="shared" si="7"/>
        <v>1473</v>
      </c>
      <c r="I89" s="774">
        <v>559</v>
      </c>
      <c r="J89" s="775">
        <v>914</v>
      </c>
      <c r="K89" s="768">
        <f t="shared" si="8"/>
        <v>1978</v>
      </c>
      <c r="L89" s="776">
        <v>745</v>
      </c>
      <c r="M89" s="776">
        <v>1233</v>
      </c>
    </row>
    <row r="90" spans="1:13" s="648" customFormat="1" ht="12.75" customHeight="1">
      <c r="A90" s="764" t="s">
        <v>121</v>
      </c>
      <c r="B90" s="767">
        <f t="shared" si="5"/>
        <v>1079</v>
      </c>
      <c r="C90" s="774">
        <v>398</v>
      </c>
      <c r="D90" s="775">
        <v>681</v>
      </c>
      <c r="E90" s="767">
        <f t="shared" si="6"/>
        <v>1344</v>
      </c>
      <c r="F90" s="774">
        <v>470</v>
      </c>
      <c r="G90" s="775">
        <v>874</v>
      </c>
      <c r="H90" s="767">
        <f t="shared" si="7"/>
        <v>1344</v>
      </c>
      <c r="I90" s="774">
        <v>456</v>
      </c>
      <c r="J90" s="775">
        <v>888</v>
      </c>
      <c r="K90" s="768">
        <f t="shared" si="8"/>
        <v>1586</v>
      </c>
      <c r="L90" s="776">
        <v>571</v>
      </c>
      <c r="M90" s="776">
        <v>1015</v>
      </c>
    </row>
    <row r="91" spans="1:13" s="648" customFormat="1" ht="12.75" customHeight="1">
      <c r="A91" s="764" t="s">
        <v>122</v>
      </c>
      <c r="B91" s="767">
        <f t="shared" si="5"/>
        <v>1000</v>
      </c>
      <c r="C91" s="774">
        <v>344</v>
      </c>
      <c r="D91" s="775">
        <v>656</v>
      </c>
      <c r="E91" s="767">
        <f t="shared" si="6"/>
        <v>1214</v>
      </c>
      <c r="F91" s="774">
        <v>411</v>
      </c>
      <c r="G91" s="775">
        <v>803</v>
      </c>
      <c r="H91" s="767">
        <f t="shared" si="7"/>
        <v>1298</v>
      </c>
      <c r="I91" s="774">
        <v>457</v>
      </c>
      <c r="J91" s="775">
        <v>841</v>
      </c>
      <c r="K91" s="768">
        <f t="shared" si="8"/>
        <v>1621</v>
      </c>
      <c r="L91" s="776">
        <v>526</v>
      </c>
      <c r="M91" s="776">
        <v>1095</v>
      </c>
    </row>
    <row r="92" spans="1:13" s="648" customFormat="1" ht="12.75" customHeight="1">
      <c r="A92" s="764" t="s">
        <v>123</v>
      </c>
      <c r="B92" s="767">
        <f t="shared" si="5"/>
        <v>714</v>
      </c>
      <c r="C92" s="774">
        <v>267</v>
      </c>
      <c r="D92" s="775">
        <v>447</v>
      </c>
      <c r="E92" s="767">
        <f t="shared" si="6"/>
        <v>1078</v>
      </c>
      <c r="F92" s="774">
        <v>379</v>
      </c>
      <c r="G92" s="775">
        <v>699</v>
      </c>
      <c r="H92" s="767">
        <f t="shared" si="7"/>
        <v>1236</v>
      </c>
      <c r="I92" s="774">
        <v>421</v>
      </c>
      <c r="J92" s="775">
        <v>815</v>
      </c>
      <c r="K92" s="768">
        <f t="shared" si="8"/>
        <v>1567</v>
      </c>
      <c r="L92" s="776">
        <v>488</v>
      </c>
      <c r="M92" s="776">
        <v>1079</v>
      </c>
    </row>
    <row r="93" spans="1:13" s="648" customFormat="1" ht="12.75" customHeight="1">
      <c r="A93" s="764" t="s">
        <v>124</v>
      </c>
      <c r="B93" s="767">
        <f t="shared" si="5"/>
        <v>601</v>
      </c>
      <c r="C93" s="774">
        <v>194</v>
      </c>
      <c r="D93" s="775">
        <v>407</v>
      </c>
      <c r="E93" s="767">
        <f t="shared" si="6"/>
        <v>974</v>
      </c>
      <c r="F93" s="774">
        <v>322</v>
      </c>
      <c r="G93" s="775">
        <v>652</v>
      </c>
      <c r="H93" s="767">
        <f t="shared" si="7"/>
        <v>1109</v>
      </c>
      <c r="I93" s="774">
        <v>346</v>
      </c>
      <c r="J93" s="775">
        <v>763</v>
      </c>
      <c r="K93" s="768">
        <f t="shared" si="8"/>
        <v>1421</v>
      </c>
      <c r="L93" s="776">
        <v>466</v>
      </c>
      <c r="M93" s="776">
        <v>955</v>
      </c>
    </row>
    <row r="94" spans="1:13" s="648" customFormat="1" ht="12.75" customHeight="1">
      <c r="A94" s="764" t="s">
        <v>125</v>
      </c>
      <c r="B94" s="767">
        <f t="shared" si="5"/>
        <v>493</v>
      </c>
      <c r="C94" s="774">
        <v>156</v>
      </c>
      <c r="D94" s="775">
        <v>337</v>
      </c>
      <c r="E94" s="767">
        <f t="shared" si="6"/>
        <v>751</v>
      </c>
      <c r="F94" s="774">
        <v>222</v>
      </c>
      <c r="G94" s="775">
        <v>529</v>
      </c>
      <c r="H94" s="767">
        <f t="shared" si="7"/>
        <v>940</v>
      </c>
      <c r="I94" s="774">
        <v>281</v>
      </c>
      <c r="J94" s="775">
        <v>659</v>
      </c>
      <c r="K94" s="768">
        <f t="shared" si="8"/>
        <v>1065</v>
      </c>
      <c r="L94" s="776">
        <v>360</v>
      </c>
      <c r="M94" s="776">
        <v>705</v>
      </c>
    </row>
    <row r="95" spans="1:13" s="648" customFormat="1" ht="12.75" customHeight="1">
      <c r="A95" s="764" t="s">
        <v>126</v>
      </c>
      <c r="B95" s="767">
        <f t="shared" si="5"/>
        <v>436</v>
      </c>
      <c r="C95" s="774">
        <v>131</v>
      </c>
      <c r="D95" s="775">
        <v>305</v>
      </c>
      <c r="E95" s="767">
        <f t="shared" si="6"/>
        <v>673</v>
      </c>
      <c r="F95" s="774">
        <v>223</v>
      </c>
      <c r="G95" s="775">
        <v>450</v>
      </c>
      <c r="H95" s="767">
        <f t="shared" si="7"/>
        <v>836</v>
      </c>
      <c r="I95" s="774">
        <v>235</v>
      </c>
      <c r="J95" s="775">
        <v>601</v>
      </c>
      <c r="K95" s="768">
        <f t="shared" si="8"/>
        <v>945</v>
      </c>
      <c r="L95" s="776">
        <v>271</v>
      </c>
      <c r="M95" s="776">
        <v>674</v>
      </c>
    </row>
    <row r="96" spans="1:13" s="648" customFormat="1" ht="12.75" customHeight="1">
      <c r="A96" s="764" t="s">
        <v>127</v>
      </c>
      <c r="B96" s="767">
        <f t="shared" si="5"/>
        <v>350</v>
      </c>
      <c r="C96" s="774">
        <v>122</v>
      </c>
      <c r="D96" s="775">
        <v>228</v>
      </c>
      <c r="E96" s="767">
        <f t="shared" si="6"/>
        <v>565</v>
      </c>
      <c r="F96" s="774">
        <v>164</v>
      </c>
      <c r="G96" s="775">
        <v>401</v>
      </c>
      <c r="H96" s="767">
        <f t="shared" si="7"/>
        <v>699</v>
      </c>
      <c r="I96" s="774">
        <v>205</v>
      </c>
      <c r="J96" s="775">
        <v>494</v>
      </c>
      <c r="K96" s="768">
        <f t="shared" si="8"/>
        <v>902</v>
      </c>
      <c r="L96" s="776">
        <v>276</v>
      </c>
      <c r="M96" s="776">
        <v>626</v>
      </c>
    </row>
    <row r="97" spans="1:13" s="648" customFormat="1" ht="12.75" customHeight="1">
      <c r="A97" s="764" t="s">
        <v>128</v>
      </c>
      <c r="B97" s="767">
        <f t="shared" si="5"/>
        <v>276</v>
      </c>
      <c r="C97" s="774">
        <v>83</v>
      </c>
      <c r="D97" s="775">
        <v>193</v>
      </c>
      <c r="E97" s="767">
        <f t="shared" si="6"/>
        <v>363</v>
      </c>
      <c r="F97" s="774">
        <v>113</v>
      </c>
      <c r="G97" s="775">
        <v>250</v>
      </c>
      <c r="H97" s="767">
        <f t="shared" si="7"/>
        <v>586</v>
      </c>
      <c r="I97" s="774">
        <v>189</v>
      </c>
      <c r="J97" s="775">
        <v>397</v>
      </c>
      <c r="K97" s="768">
        <f t="shared" si="8"/>
        <v>772</v>
      </c>
      <c r="L97" s="776">
        <v>222</v>
      </c>
      <c r="M97" s="776">
        <v>550</v>
      </c>
    </row>
    <row r="98" spans="1:13" s="648" customFormat="1" ht="12.75" customHeight="1">
      <c r="A98" s="764" t="s">
        <v>129</v>
      </c>
      <c r="B98" s="767">
        <f t="shared" si="5"/>
        <v>203</v>
      </c>
      <c r="C98" s="774">
        <v>55</v>
      </c>
      <c r="D98" s="775">
        <v>148</v>
      </c>
      <c r="E98" s="767">
        <f t="shared" si="6"/>
        <v>310</v>
      </c>
      <c r="F98" s="774">
        <v>80</v>
      </c>
      <c r="G98" s="775">
        <v>230</v>
      </c>
      <c r="H98" s="767">
        <f t="shared" si="7"/>
        <v>497</v>
      </c>
      <c r="I98" s="774">
        <v>126</v>
      </c>
      <c r="J98" s="775">
        <v>371</v>
      </c>
      <c r="K98" s="768">
        <f t="shared" si="8"/>
        <v>657</v>
      </c>
      <c r="L98" s="776">
        <v>175</v>
      </c>
      <c r="M98" s="776">
        <v>482</v>
      </c>
    </row>
    <row r="99" spans="1:13" s="648" customFormat="1" ht="12.75" customHeight="1">
      <c r="A99" s="764" t="s">
        <v>130</v>
      </c>
      <c r="B99" s="767">
        <f t="shared" si="5"/>
        <v>142</v>
      </c>
      <c r="C99" s="774">
        <v>41</v>
      </c>
      <c r="D99" s="775">
        <v>101</v>
      </c>
      <c r="E99" s="767">
        <f t="shared" si="6"/>
        <v>202</v>
      </c>
      <c r="F99" s="774">
        <v>54</v>
      </c>
      <c r="G99" s="775">
        <v>148</v>
      </c>
      <c r="H99" s="767">
        <f t="shared" si="7"/>
        <v>346</v>
      </c>
      <c r="I99" s="774">
        <v>83</v>
      </c>
      <c r="J99" s="775">
        <v>263</v>
      </c>
      <c r="K99" s="768">
        <f t="shared" si="8"/>
        <v>527</v>
      </c>
      <c r="L99" s="776">
        <v>141</v>
      </c>
      <c r="M99" s="776">
        <v>386</v>
      </c>
    </row>
    <row r="100" spans="1:13" s="648" customFormat="1" ht="12.75" customHeight="1">
      <c r="A100" s="764" t="s">
        <v>131</v>
      </c>
      <c r="B100" s="767">
        <f t="shared" si="5"/>
        <v>88</v>
      </c>
      <c r="C100" s="774">
        <v>27</v>
      </c>
      <c r="D100" s="775">
        <v>61</v>
      </c>
      <c r="E100" s="767">
        <f t="shared" si="6"/>
        <v>188</v>
      </c>
      <c r="F100" s="774">
        <v>47</v>
      </c>
      <c r="G100" s="775">
        <v>141</v>
      </c>
      <c r="H100" s="767">
        <f t="shared" si="7"/>
        <v>297</v>
      </c>
      <c r="I100" s="774">
        <v>81</v>
      </c>
      <c r="J100" s="775">
        <v>216</v>
      </c>
      <c r="K100" s="768">
        <f t="shared" si="8"/>
        <v>473</v>
      </c>
      <c r="L100" s="776">
        <v>107</v>
      </c>
      <c r="M100" s="776">
        <v>366</v>
      </c>
    </row>
    <row r="101" spans="1:13" s="648" customFormat="1" ht="12.75" customHeight="1">
      <c r="A101" s="764" t="s">
        <v>132</v>
      </c>
      <c r="B101" s="767">
        <f t="shared" si="5"/>
        <v>91</v>
      </c>
      <c r="C101" s="774">
        <v>19</v>
      </c>
      <c r="D101" s="775">
        <v>72</v>
      </c>
      <c r="E101" s="767">
        <f t="shared" si="6"/>
        <v>137</v>
      </c>
      <c r="F101" s="774">
        <v>36</v>
      </c>
      <c r="G101" s="775">
        <v>101</v>
      </c>
      <c r="H101" s="767">
        <f t="shared" si="7"/>
        <v>248</v>
      </c>
      <c r="I101" s="774">
        <v>60</v>
      </c>
      <c r="J101" s="775">
        <v>188</v>
      </c>
      <c r="K101" s="768">
        <f t="shared" si="8"/>
        <v>342</v>
      </c>
      <c r="L101" s="776">
        <v>73</v>
      </c>
      <c r="M101" s="776">
        <v>269</v>
      </c>
    </row>
    <row r="102" spans="1:13" s="648" customFormat="1" ht="12.75" customHeight="1">
      <c r="A102" s="764" t="s">
        <v>133</v>
      </c>
      <c r="B102" s="767">
        <f t="shared" si="5"/>
        <v>49</v>
      </c>
      <c r="C102" s="774">
        <v>11</v>
      </c>
      <c r="D102" s="775">
        <v>38</v>
      </c>
      <c r="E102" s="767">
        <f t="shared" si="6"/>
        <v>83</v>
      </c>
      <c r="F102" s="774">
        <v>26</v>
      </c>
      <c r="G102" s="775">
        <v>57</v>
      </c>
      <c r="H102" s="767">
        <f t="shared" si="7"/>
        <v>149</v>
      </c>
      <c r="I102" s="774">
        <v>37</v>
      </c>
      <c r="J102" s="775">
        <v>112</v>
      </c>
      <c r="K102" s="768">
        <f t="shared" si="8"/>
        <v>259</v>
      </c>
      <c r="L102" s="776">
        <v>64</v>
      </c>
      <c r="M102" s="776">
        <v>195</v>
      </c>
    </row>
    <row r="103" spans="1:13" s="648" customFormat="1" ht="12.75" customHeight="1">
      <c r="A103" s="764" t="s">
        <v>134</v>
      </c>
      <c r="B103" s="767">
        <f t="shared" si="5"/>
        <v>41</v>
      </c>
      <c r="C103" s="774">
        <v>7</v>
      </c>
      <c r="D103" s="775">
        <v>34</v>
      </c>
      <c r="E103" s="767">
        <f t="shared" si="6"/>
        <v>58</v>
      </c>
      <c r="F103" s="774">
        <v>11</v>
      </c>
      <c r="G103" s="775">
        <v>47</v>
      </c>
      <c r="H103" s="767">
        <f t="shared" si="7"/>
        <v>94</v>
      </c>
      <c r="I103" s="774">
        <v>19</v>
      </c>
      <c r="J103" s="775">
        <v>75</v>
      </c>
      <c r="K103" s="768">
        <f t="shared" si="8"/>
        <v>205</v>
      </c>
      <c r="L103" s="776">
        <v>32</v>
      </c>
      <c r="M103" s="776">
        <v>173</v>
      </c>
    </row>
    <row r="104" spans="1:13" s="648" customFormat="1" ht="12.75" customHeight="1">
      <c r="A104" s="764" t="s">
        <v>135</v>
      </c>
      <c r="B104" s="767">
        <f t="shared" si="5"/>
        <v>20</v>
      </c>
      <c r="C104" s="774">
        <v>4</v>
      </c>
      <c r="D104" s="775">
        <v>16</v>
      </c>
      <c r="E104" s="767">
        <f t="shared" si="6"/>
        <v>38</v>
      </c>
      <c r="F104" s="774">
        <v>12</v>
      </c>
      <c r="G104" s="775">
        <v>26</v>
      </c>
      <c r="H104" s="767">
        <f t="shared" si="7"/>
        <v>75</v>
      </c>
      <c r="I104" s="774">
        <v>17</v>
      </c>
      <c r="J104" s="775">
        <v>58</v>
      </c>
      <c r="K104" s="768">
        <f t="shared" si="8"/>
        <v>138</v>
      </c>
      <c r="L104" s="776">
        <v>20</v>
      </c>
      <c r="M104" s="776">
        <v>118</v>
      </c>
    </row>
    <row r="105" spans="1:13" s="648" customFormat="1" ht="12.75" customHeight="1">
      <c r="A105" s="764" t="s">
        <v>136</v>
      </c>
      <c r="B105" s="767">
        <f t="shared" si="5"/>
        <v>9</v>
      </c>
      <c r="C105" s="774">
        <v>2</v>
      </c>
      <c r="D105" s="775">
        <v>7</v>
      </c>
      <c r="E105" s="767">
        <f t="shared" si="6"/>
        <v>28</v>
      </c>
      <c r="F105" s="774">
        <v>4</v>
      </c>
      <c r="G105" s="775">
        <v>24</v>
      </c>
      <c r="H105" s="767">
        <f t="shared" si="7"/>
        <v>43</v>
      </c>
      <c r="I105" s="774">
        <v>9</v>
      </c>
      <c r="J105" s="775">
        <v>34</v>
      </c>
      <c r="K105" s="768">
        <f t="shared" si="8"/>
        <v>120</v>
      </c>
      <c r="L105" s="776">
        <v>22</v>
      </c>
      <c r="M105" s="776">
        <v>98</v>
      </c>
    </row>
    <row r="106" spans="1:13" s="648" customFormat="1" ht="12.75" customHeight="1">
      <c r="A106" s="764" t="s">
        <v>137</v>
      </c>
      <c r="B106" s="767">
        <f t="shared" si="5"/>
        <v>4</v>
      </c>
      <c r="C106" s="774">
        <v>1</v>
      </c>
      <c r="D106" s="775">
        <v>3</v>
      </c>
      <c r="E106" s="767">
        <f t="shared" si="6"/>
        <v>16</v>
      </c>
      <c r="F106" s="774">
        <v>2</v>
      </c>
      <c r="G106" s="775">
        <v>14</v>
      </c>
      <c r="H106" s="767">
        <f t="shared" si="7"/>
        <v>33</v>
      </c>
      <c r="I106" s="774">
        <v>8</v>
      </c>
      <c r="J106" s="775">
        <v>25</v>
      </c>
      <c r="K106" s="768">
        <f t="shared" si="8"/>
        <v>68</v>
      </c>
      <c r="L106" s="776">
        <v>15</v>
      </c>
      <c r="M106" s="776">
        <v>53</v>
      </c>
    </row>
    <row r="107" spans="1:13" s="648" customFormat="1" ht="12.75" customHeight="1">
      <c r="A107" s="764" t="s">
        <v>138</v>
      </c>
      <c r="B107" s="767">
        <f t="shared" si="5"/>
        <v>3</v>
      </c>
      <c r="C107" s="774">
        <v>0</v>
      </c>
      <c r="D107" s="775">
        <v>3</v>
      </c>
      <c r="E107" s="767">
        <f t="shared" si="6"/>
        <v>13</v>
      </c>
      <c r="F107" s="774">
        <v>4</v>
      </c>
      <c r="G107" s="775">
        <v>9</v>
      </c>
      <c r="H107" s="767">
        <f t="shared" si="7"/>
        <v>20</v>
      </c>
      <c r="I107" s="774">
        <v>2</v>
      </c>
      <c r="J107" s="775">
        <v>18</v>
      </c>
      <c r="K107" s="768">
        <f t="shared" si="8"/>
        <v>47</v>
      </c>
      <c r="L107" s="776">
        <v>12</v>
      </c>
      <c r="M107" s="776">
        <v>35</v>
      </c>
    </row>
    <row r="108" spans="1:13" s="648" customFormat="1" ht="12.75" customHeight="1">
      <c r="A108" s="764" t="s">
        <v>139</v>
      </c>
      <c r="B108" s="767">
        <f t="shared" si="5"/>
        <v>5</v>
      </c>
      <c r="C108" s="774">
        <v>0</v>
      </c>
      <c r="D108" s="777">
        <v>5</v>
      </c>
      <c r="E108" s="767">
        <f t="shared" si="6"/>
        <v>15</v>
      </c>
      <c r="F108" s="778">
        <v>2</v>
      </c>
      <c r="G108" s="777">
        <v>13</v>
      </c>
      <c r="H108" s="767">
        <f t="shared" si="7"/>
        <v>18</v>
      </c>
      <c r="I108" s="778">
        <v>1</v>
      </c>
      <c r="J108" s="777">
        <v>17</v>
      </c>
      <c r="K108" s="768">
        <f t="shared" si="8"/>
        <v>55</v>
      </c>
      <c r="L108" s="779">
        <v>8</v>
      </c>
      <c r="M108" s="779">
        <v>47</v>
      </c>
    </row>
    <row r="109" spans="1:13" s="648" customFormat="1" ht="12.75" customHeight="1">
      <c r="A109" s="764" t="s">
        <v>140</v>
      </c>
      <c r="B109" s="767">
        <f t="shared" si="5"/>
        <v>1752</v>
      </c>
      <c r="C109" s="774">
        <v>1082</v>
      </c>
      <c r="D109" s="775">
        <v>670</v>
      </c>
      <c r="E109" s="767">
        <f t="shared" si="6"/>
        <v>54</v>
      </c>
      <c r="F109" s="774">
        <v>32</v>
      </c>
      <c r="G109" s="775">
        <v>22</v>
      </c>
      <c r="H109" s="767">
        <f t="shared" si="7"/>
        <v>2484</v>
      </c>
      <c r="I109" s="774">
        <v>1737</v>
      </c>
      <c r="J109" s="775">
        <v>747</v>
      </c>
      <c r="K109" s="768">
        <f t="shared" si="8"/>
        <v>438</v>
      </c>
      <c r="L109" s="774">
        <v>304</v>
      </c>
      <c r="M109" s="774">
        <v>134</v>
      </c>
    </row>
    <row r="110" spans="1:13" s="648" customFormat="1" ht="12.75" customHeight="1">
      <c r="A110" s="98"/>
      <c r="B110" s="780"/>
      <c r="C110" s="780"/>
      <c r="D110" s="781"/>
      <c r="E110" s="782"/>
      <c r="F110" s="780"/>
      <c r="G110" s="781"/>
      <c r="H110" s="782"/>
      <c r="I110" s="780"/>
      <c r="J110" s="781"/>
      <c r="K110" s="780"/>
      <c r="L110" s="780"/>
      <c r="M110" s="780"/>
    </row>
    <row r="111" spans="1:13" s="648" customFormat="1" ht="12.75" customHeight="1">
      <c r="A111" s="783"/>
      <c r="B111" s="769"/>
      <c r="C111" s="769"/>
      <c r="D111" s="769"/>
      <c r="E111" s="769"/>
      <c r="F111" s="769"/>
      <c r="G111" s="769"/>
      <c r="H111" s="769"/>
      <c r="I111" s="769"/>
      <c r="J111" s="769"/>
      <c r="K111" s="769"/>
      <c r="L111" s="769"/>
      <c r="M111" s="769"/>
    </row>
    <row r="112" ht="12.75" customHeight="1">
      <c r="A112" s="784"/>
    </row>
    <row r="113" ht="12.75" customHeight="1">
      <c r="A113" s="784"/>
    </row>
    <row r="114" ht="12.75" customHeight="1">
      <c r="A114" s="784"/>
    </row>
    <row r="115" ht="12.75" customHeight="1">
      <c r="A115" s="784"/>
    </row>
    <row r="116" ht="12.75" customHeight="1">
      <c r="A116" s="784"/>
    </row>
    <row r="117" ht="12.75" customHeight="1">
      <c r="A117" s="784"/>
    </row>
    <row r="118" ht="12.75" customHeight="1">
      <c r="A118" s="784"/>
    </row>
    <row r="119" ht="12.75" customHeight="1">
      <c r="A119" s="784"/>
    </row>
    <row r="120" ht="12.75" customHeight="1">
      <c r="A120" s="784"/>
    </row>
  </sheetData>
  <sheetProtection/>
  <mergeCells count="5">
    <mergeCell ref="K3:M3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9.00390625" defaultRowHeight="30" customHeight="1"/>
  <cols>
    <col min="1" max="1" width="9.125" style="706" customWidth="1"/>
    <col min="2" max="7" width="9.25390625" style="755" customWidth="1"/>
    <col min="8" max="12" width="8.75390625" style="755" customWidth="1"/>
    <col min="13" max="13" width="9.25390625" style="755" customWidth="1"/>
    <col min="14" max="14" width="8.75390625" style="785" customWidth="1"/>
    <col min="15" max="16" width="8.75390625" style="755" customWidth="1"/>
    <col min="17" max="16384" width="9.125" style="706" customWidth="1"/>
  </cols>
  <sheetData>
    <row r="1" ht="24" customHeight="1">
      <c r="C1" s="252" t="s">
        <v>805</v>
      </c>
    </row>
    <row r="2" ht="24" customHeight="1"/>
    <row r="3" spans="1:16" ht="27" customHeight="1">
      <c r="A3" s="1336" t="s">
        <v>0</v>
      </c>
      <c r="B3" s="1351" t="s">
        <v>540</v>
      </c>
      <c r="C3" s="1352"/>
      <c r="D3" s="1352"/>
      <c r="E3" s="1352"/>
      <c r="F3" s="1352"/>
      <c r="G3" s="1352"/>
      <c r="H3" s="1352"/>
      <c r="I3" s="1352"/>
      <c r="J3" s="1352"/>
      <c r="K3" s="1352"/>
      <c r="L3" s="1353"/>
      <c r="M3" s="1354" t="s">
        <v>541</v>
      </c>
      <c r="N3" s="786" t="s">
        <v>542</v>
      </c>
      <c r="O3" s="1357" t="s">
        <v>543</v>
      </c>
      <c r="P3" s="1343" t="s">
        <v>544</v>
      </c>
    </row>
    <row r="4" spans="1:16" ht="27" customHeight="1">
      <c r="A4" s="1350"/>
      <c r="B4" s="1346" t="s">
        <v>545</v>
      </c>
      <c r="C4" s="1348" t="s">
        <v>546</v>
      </c>
      <c r="D4" s="1348"/>
      <c r="E4" s="1348"/>
      <c r="F4" s="1348"/>
      <c r="G4" s="1348"/>
      <c r="H4" s="1348"/>
      <c r="I4" s="1348"/>
      <c r="J4" s="1348"/>
      <c r="K4" s="1348"/>
      <c r="L4" s="1349"/>
      <c r="M4" s="1355"/>
      <c r="N4" s="787" t="s">
        <v>203</v>
      </c>
      <c r="O4" s="1358"/>
      <c r="P4" s="1344"/>
    </row>
    <row r="5" spans="1:16" ht="27" customHeight="1">
      <c r="A5" s="1337"/>
      <c r="B5" s="1347"/>
      <c r="C5" s="788" t="s">
        <v>547</v>
      </c>
      <c r="D5" s="788" t="s">
        <v>548</v>
      </c>
      <c r="E5" s="788" t="s">
        <v>549</v>
      </c>
      <c r="F5" s="788" t="s">
        <v>550</v>
      </c>
      <c r="G5" s="788" t="s">
        <v>551</v>
      </c>
      <c r="H5" s="788" t="s">
        <v>552</v>
      </c>
      <c r="I5" s="788" t="s">
        <v>553</v>
      </c>
      <c r="J5" s="788" t="s">
        <v>554</v>
      </c>
      <c r="K5" s="788" t="s">
        <v>555</v>
      </c>
      <c r="L5" s="788" t="s">
        <v>215</v>
      </c>
      <c r="M5" s="1356"/>
      <c r="N5" s="789" t="s">
        <v>556</v>
      </c>
      <c r="O5" s="1359"/>
      <c r="P5" s="1345"/>
    </row>
    <row r="6" spans="1:16" ht="66" customHeight="1">
      <c r="A6" s="790" t="s">
        <v>557</v>
      </c>
      <c r="B6" s="791">
        <f>SUM(C6:H6,I6:L6)</f>
        <v>148466</v>
      </c>
      <c r="C6" s="792">
        <v>53783</v>
      </c>
      <c r="D6" s="792">
        <v>33489</v>
      </c>
      <c r="E6" s="792">
        <v>24860</v>
      </c>
      <c r="F6" s="792">
        <v>22257</v>
      </c>
      <c r="G6" s="792">
        <v>8910</v>
      </c>
      <c r="H6" s="792">
        <v>3607</v>
      </c>
      <c r="I6" s="792">
        <v>1270</v>
      </c>
      <c r="J6" s="792">
        <v>253</v>
      </c>
      <c r="K6" s="792">
        <v>30</v>
      </c>
      <c r="L6" s="792">
        <v>7</v>
      </c>
      <c r="M6" s="792">
        <v>361817</v>
      </c>
      <c r="N6" s="793">
        <f>M6/B6</f>
        <v>2.437036089070898</v>
      </c>
      <c r="O6" s="794">
        <v>1076</v>
      </c>
      <c r="P6" s="795">
        <v>2706</v>
      </c>
    </row>
    <row r="7" spans="1:16" ht="66" customHeight="1">
      <c r="A7" s="790" t="s">
        <v>617</v>
      </c>
      <c r="B7" s="791">
        <f>SUM(C7:L7)</f>
        <v>152486</v>
      </c>
      <c r="C7" s="792">
        <v>56597</v>
      </c>
      <c r="D7" s="792">
        <v>36500</v>
      </c>
      <c r="E7" s="792">
        <v>25643</v>
      </c>
      <c r="F7" s="792">
        <v>21526</v>
      </c>
      <c r="G7" s="792">
        <v>7892</v>
      </c>
      <c r="H7" s="792">
        <v>3088</v>
      </c>
      <c r="I7" s="792">
        <v>992</v>
      </c>
      <c r="J7" s="792">
        <v>206</v>
      </c>
      <c r="K7" s="792">
        <v>33</v>
      </c>
      <c r="L7" s="792">
        <v>9</v>
      </c>
      <c r="M7" s="792">
        <v>359602</v>
      </c>
      <c r="N7" s="793">
        <f>M7/B7</f>
        <v>2.3582623978594754</v>
      </c>
      <c r="O7" s="794">
        <v>820</v>
      </c>
      <c r="P7" s="795">
        <v>1935</v>
      </c>
    </row>
    <row r="9" ht="30" customHeight="1">
      <c r="I9" s="756"/>
    </row>
    <row r="10" ht="30" customHeight="1">
      <c r="I10" s="756"/>
    </row>
  </sheetData>
  <sheetProtection/>
  <mergeCells count="7">
    <mergeCell ref="P3:P5"/>
    <mergeCell ref="B4:B5"/>
    <mergeCell ref="C4:L4"/>
    <mergeCell ref="A3:A5"/>
    <mergeCell ref="B3:L3"/>
    <mergeCell ref="M3:M5"/>
    <mergeCell ref="O3:O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3.75390625" style="191" customWidth="1"/>
    <col min="2" max="2" width="17.625" style="191" bestFit="1" customWidth="1"/>
    <col min="3" max="3" width="9.125" style="191" customWidth="1"/>
    <col min="4" max="11" width="12.75390625" style="796" customWidth="1"/>
    <col min="12" max="16384" width="9.125" style="191" customWidth="1"/>
  </cols>
  <sheetData>
    <row r="1" spans="3:9" ht="21" customHeight="1">
      <c r="C1" s="1028" t="s">
        <v>804</v>
      </c>
      <c r="D1" s="1029"/>
      <c r="E1" s="1029"/>
      <c r="F1" s="1029"/>
      <c r="G1" s="1029"/>
      <c r="H1" s="1029"/>
      <c r="I1" s="1029"/>
    </row>
    <row r="2" spans="1:9" ht="21" customHeight="1">
      <c r="A2" s="17"/>
      <c r="C2" s="1029"/>
      <c r="D2" s="1029"/>
      <c r="E2" s="1029"/>
      <c r="F2" s="1029"/>
      <c r="G2" s="1029"/>
      <c r="H2" s="1029"/>
      <c r="I2" s="1029"/>
    </row>
    <row r="3" spans="1:2" ht="21" customHeight="1">
      <c r="A3" s="237" t="s">
        <v>595</v>
      </c>
      <c r="B3" s="237"/>
    </row>
    <row r="4" spans="1:11" s="93" customFormat="1" ht="21" customHeight="1">
      <c r="A4" s="238"/>
      <c r="B4" s="1023" t="s">
        <v>220</v>
      </c>
      <c r="C4" s="96"/>
      <c r="D4" s="1169" t="s">
        <v>37</v>
      </c>
      <c r="E4" s="1176" t="s">
        <v>558</v>
      </c>
      <c r="F4" s="1176"/>
      <c r="G4" s="1176"/>
      <c r="H4" s="1176"/>
      <c r="I4" s="1176"/>
      <c r="J4" s="1176"/>
      <c r="K4" s="1176"/>
    </row>
    <row r="5" spans="1:11" s="93" customFormat="1" ht="21" customHeight="1">
      <c r="A5" s="176"/>
      <c r="B5" s="1024"/>
      <c r="C5" s="124"/>
      <c r="D5" s="1171"/>
      <c r="E5" s="462" t="s">
        <v>559</v>
      </c>
      <c r="F5" s="462" t="s">
        <v>41</v>
      </c>
      <c r="G5" s="462" t="s">
        <v>42</v>
      </c>
      <c r="H5" s="462" t="s">
        <v>43</v>
      </c>
      <c r="I5" s="462" t="s">
        <v>44</v>
      </c>
      <c r="J5" s="462" t="s">
        <v>45</v>
      </c>
      <c r="K5" s="797" t="s">
        <v>223</v>
      </c>
    </row>
    <row r="6" spans="1:11" s="93" customFormat="1" ht="21" customHeight="1">
      <c r="A6" s="173"/>
      <c r="B6" s="175"/>
      <c r="C6" s="119"/>
      <c r="D6" s="460"/>
      <c r="E6" s="449"/>
      <c r="F6" s="623"/>
      <c r="G6" s="623"/>
      <c r="H6" s="623"/>
      <c r="I6" s="623"/>
      <c r="J6" s="623"/>
      <c r="K6" s="623"/>
    </row>
    <row r="7" spans="1:11" s="93" customFormat="1" ht="21" customHeight="1">
      <c r="A7" s="93" t="s">
        <v>224</v>
      </c>
      <c r="C7" s="119"/>
      <c r="D7" s="798">
        <f>SUM(E7:K7)</f>
        <v>152486</v>
      </c>
      <c r="E7" s="347">
        <v>57336</v>
      </c>
      <c r="F7" s="347">
        <v>35867</v>
      </c>
      <c r="G7" s="347">
        <v>25612</v>
      </c>
      <c r="H7" s="347">
        <v>21478</v>
      </c>
      <c r="I7" s="347">
        <v>7886</v>
      </c>
      <c r="J7" s="347">
        <v>3076</v>
      </c>
      <c r="K7" s="347">
        <v>1231</v>
      </c>
    </row>
    <row r="8" spans="1:11" s="93" customFormat="1" ht="21" customHeight="1">
      <c r="A8" s="93" t="s">
        <v>225</v>
      </c>
      <c r="C8" s="119"/>
      <c r="D8" s="798">
        <f>SUM(E8:K8)</f>
        <v>359602</v>
      </c>
      <c r="E8" s="347">
        <v>58088</v>
      </c>
      <c r="F8" s="347">
        <v>71840</v>
      </c>
      <c r="G8" s="347">
        <v>76920</v>
      </c>
      <c r="H8" s="347">
        <v>85931</v>
      </c>
      <c r="I8" s="347">
        <v>39445</v>
      </c>
      <c r="J8" s="347">
        <v>18462</v>
      </c>
      <c r="K8" s="347">
        <v>8916</v>
      </c>
    </row>
    <row r="9" spans="1:11" s="93" customFormat="1" ht="21" customHeight="1">
      <c r="A9" s="93" t="s">
        <v>226</v>
      </c>
      <c r="C9" s="119"/>
      <c r="D9" s="798">
        <f>SUM(E9:K9)</f>
        <v>358616</v>
      </c>
      <c r="E9" s="347">
        <v>57336</v>
      </c>
      <c r="F9" s="347">
        <v>71734</v>
      </c>
      <c r="G9" s="347">
        <v>76836</v>
      </c>
      <c r="H9" s="347">
        <v>85912</v>
      </c>
      <c r="I9" s="347">
        <v>39430</v>
      </c>
      <c r="J9" s="347">
        <v>18456</v>
      </c>
      <c r="K9" s="347">
        <v>8912</v>
      </c>
    </row>
    <row r="10" spans="3:11" s="93" customFormat="1" ht="21" customHeight="1">
      <c r="C10" s="119"/>
      <c r="D10" s="798"/>
      <c r="E10" s="347"/>
      <c r="F10" s="347"/>
      <c r="G10" s="347"/>
      <c r="H10" s="347"/>
      <c r="I10" s="347"/>
      <c r="J10" s="347"/>
      <c r="K10" s="347"/>
    </row>
    <row r="11" spans="1:11" s="93" customFormat="1" ht="21" customHeight="1">
      <c r="A11" s="246" t="s">
        <v>227</v>
      </c>
      <c r="C11" s="119"/>
      <c r="D11" s="798"/>
      <c r="E11" s="347"/>
      <c r="F11" s="347"/>
      <c r="G11" s="347"/>
      <c r="H11" s="347"/>
      <c r="I11" s="347"/>
      <c r="J11" s="347"/>
      <c r="K11" s="347"/>
    </row>
    <row r="12" spans="1:11" s="93" customFormat="1" ht="21" customHeight="1">
      <c r="A12" s="93" t="s">
        <v>560</v>
      </c>
      <c r="C12" s="119"/>
      <c r="D12" s="487"/>
      <c r="E12" s="347"/>
      <c r="F12" s="347"/>
      <c r="G12" s="347"/>
      <c r="H12" s="347"/>
      <c r="I12" s="347"/>
      <c r="J12" s="347"/>
      <c r="K12" s="347"/>
    </row>
    <row r="13" spans="2:11" s="93" customFormat="1" ht="21" customHeight="1">
      <c r="B13" s="248" t="s">
        <v>229</v>
      </c>
      <c r="C13" s="119"/>
      <c r="D13" s="798">
        <f>SUM(E13:K13)</f>
        <v>15099</v>
      </c>
      <c r="E13" s="799">
        <v>0</v>
      </c>
      <c r="F13" s="347">
        <v>330</v>
      </c>
      <c r="G13" s="347">
        <v>5263</v>
      </c>
      <c r="H13" s="347">
        <v>5746</v>
      </c>
      <c r="I13" s="347">
        <v>2257</v>
      </c>
      <c r="J13" s="347">
        <v>955</v>
      </c>
      <c r="K13" s="347">
        <v>548</v>
      </c>
    </row>
    <row r="14" spans="2:11" s="93" customFormat="1" ht="21" customHeight="1">
      <c r="B14" s="248" t="s">
        <v>230</v>
      </c>
      <c r="C14" s="119"/>
      <c r="D14" s="798">
        <f>SUM(E14:K14)</f>
        <v>60504</v>
      </c>
      <c r="E14" s="799">
        <v>0</v>
      </c>
      <c r="F14" s="347">
        <v>670</v>
      </c>
      <c r="G14" s="347">
        <v>15794</v>
      </c>
      <c r="H14" s="347">
        <v>22984</v>
      </c>
      <c r="I14" s="347">
        <v>11289</v>
      </c>
      <c r="J14" s="347">
        <v>5730</v>
      </c>
      <c r="K14" s="347">
        <v>4037</v>
      </c>
    </row>
    <row r="15" spans="2:11" s="93" customFormat="1" ht="21" customHeight="1">
      <c r="B15" s="248" t="s">
        <v>231</v>
      </c>
      <c r="C15" s="119"/>
      <c r="D15" s="798">
        <f>SUM(E15:K15)</f>
        <v>19670</v>
      </c>
      <c r="E15" s="799">
        <v>0</v>
      </c>
      <c r="F15" s="347">
        <v>330</v>
      </c>
      <c r="G15" s="347">
        <v>5330</v>
      </c>
      <c r="H15" s="347">
        <v>8538</v>
      </c>
      <c r="I15" s="347">
        <v>3286</v>
      </c>
      <c r="J15" s="347">
        <v>1355</v>
      </c>
      <c r="K15" s="347">
        <v>831</v>
      </c>
    </row>
    <row r="16" spans="1:11" s="93" customFormat="1" ht="21" customHeight="1">
      <c r="A16" s="93" t="s">
        <v>561</v>
      </c>
      <c r="C16" s="119"/>
      <c r="D16" s="487"/>
      <c r="E16" s="799"/>
      <c r="F16" s="347"/>
      <c r="G16" s="347"/>
      <c r="H16" s="347"/>
      <c r="I16" s="347"/>
      <c r="J16" s="347"/>
      <c r="K16" s="347"/>
    </row>
    <row r="17" spans="2:11" s="93" customFormat="1" ht="21" customHeight="1">
      <c r="B17" s="248" t="s">
        <v>229</v>
      </c>
      <c r="C17" s="119"/>
      <c r="D17" s="798">
        <f>SUM(E17:K17)</f>
        <v>35496</v>
      </c>
      <c r="E17" s="347">
        <v>127</v>
      </c>
      <c r="F17" s="347">
        <v>1516</v>
      </c>
      <c r="G17" s="347">
        <v>10167</v>
      </c>
      <c r="H17" s="347">
        <v>14060</v>
      </c>
      <c r="I17" s="347">
        <v>5907</v>
      </c>
      <c r="J17" s="347">
        <v>2569</v>
      </c>
      <c r="K17" s="347">
        <v>1150</v>
      </c>
    </row>
    <row r="18" spans="2:11" s="93" customFormat="1" ht="21" customHeight="1">
      <c r="B18" s="248" t="s">
        <v>230</v>
      </c>
      <c r="C18" s="119"/>
      <c r="D18" s="798">
        <f>SUM(E18:K18)</f>
        <v>143259</v>
      </c>
      <c r="E18" s="347">
        <v>127</v>
      </c>
      <c r="F18" s="347">
        <v>3058</v>
      </c>
      <c r="G18" s="347">
        <v>30520</v>
      </c>
      <c r="H18" s="347">
        <v>56250</v>
      </c>
      <c r="I18" s="347">
        <v>29545</v>
      </c>
      <c r="J18" s="347">
        <v>15417</v>
      </c>
      <c r="K18" s="347">
        <v>8342</v>
      </c>
    </row>
    <row r="19" spans="2:11" s="93" customFormat="1" ht="21" customHeight="1">
      <c r="B19" s="248" t="s">
        <v>233</v>
      </c>
      <c r="C19" s="119"/>
      <c r="D19" s="798">
        <f>SUM(E19:K19)</f>
        <v>60502</v>
      </c>
      <c r="E19" s="347">
        <v>127</v>
      </c>
      <c r="F19" s="347">
        <v>1518</v>
      </c>
      <c r="G19" s="347">
        <v>11325</v>
      </c>
      <c r="H19" s="347">
        <v>25503</v>
      </c>
      <c r="I19" s="347">
        <v>13269</v>
      </c>
      <c r="J19" s="347">
        <v>5704</v>
      </c>
      <c r="K19" s="347">
        <v>3056</v>
      </c>
    </row>
    <row r="20" spans="1:11" s="93" customFormat="1" ht="21" customHeight="1">
      <c r="A20" s="176"/>
      <c r="B20" s="176"/>
      <c r="C20" s="124"/>
      <c r="D20" s="509"/>
      <c r="E20" s="355"/>
      <c r="F20" s="355"/>
      <c r="G20" s="355"/>
      <c r="H20" s="355"/>
      <c r="I20" s="355"/>
      <c r="J20" s="355"/>
      <c r="K20" s="355"/>
    </row>
  </sheetData>
  <sheetProtection/>
  <mergeCells count="4">
    <mergeCell ref="C1:I2"/>
    <mergeCell ref="B4:B5"/>
    <mergeCell ref="D4:D5"/>
    <mergeCell ref="E4:K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6.125" style="58" customWidth="1"/>
    <col min="2" max="2" width="3.75390625" style="58" customWidth="1"/>
    <col min="3" max="3" width="27.875" style="58" customWidth="1"/>
    <col min="4" max="4" width="16.75390625" style="800" customWidth="1"/>
    <col min="5" max="5" width="16.75390625" style="620" customWidth="1"/>
    <col min="6" max="8" width="16.75390625" style="801" customWidth="1"/>
    <col min="9" max="10" width="14.75390625" style="802" customWidth="1"/>
    <col min="11" max="16384" width="9.125" style="58" customWidth="1"/>
  </cols>
  <sheetData>
    <row r="1" ht="21" customHeight="1">
      <c r="B1" s="252" t="s">
        <v>562</v>
      </c>
    </row>
    <row r="2" ht="21" customHeight="1">
      <c r="C2" s="252" t="s">
        <v>820</v>
      </c>
    </row>
    <row r="3" ht="21" customHeight="1">
      <c r="A3" s="253"/>
    </row>
    <row r="4" ht="21" customHeight="1">
      <c r="A4" s="393" t="s">
        <v>595</v>
      </c>
    </row>
    <row r="5" spans="1:10" ht="21" customHeight="1">
      <c r="A5" s="1366" t="s">
        <v>312</v>
      </c>
      <c r="B5" s="1366"/>
      <c r="C5" s="1367"/>
      <c r="D5" s="1372" t="s">
        <v>229</v>
      </c>
      <c r="E5" s="1375" t="s">
        <v>230</v>
      </c>
      <c r="F5" s="1378" t="s">
        <v>313</v>
      </c>
      <c r="G5" s="1360" t="s">
        <v>314</v>
      </c>
      <c r="H5" s="1363" t="s">
        <v>315</v>
      </c>
      <c r="I5" s="58"/>
      <c r="J5" s="58"/>
    </row>
    <row r="6" spans="1:10" ht="21" customHeight="1">
      <c r="A6" s="1368"/>
      <c r="B6" s="1368"/>
      <c r="C6" s="1369"/>
      <c r="D6" s="1373"/>
      <c r="E6" s="1376"/>
      <c r="F6" s="1379"/>
      <c r="G6" s="1361"/>
      <c r="H6" s="1364"/>
      <c r="I6" s="58"/>
      <c r="J6" s="58"/>
    </row>
    <row r="7" spans="1:10" ht="21" customHeight="1">
      <c r="A7" s="1370"/>
      <c r="B7" s="1370"/>
      <c r="C7" s="1371"/>
      <c r="D7" s="1374"/>
      <c r="E7" s="1377"/>
      <c r="F7" s="1380"/>
      <c r="G7" s="1362"/>
      <c r="H7" s="1365"/>
      <c r="I7" s="58"/>
      <c r="J7" s="58"/>
    </row>
    <row r="8" spans="1:10" ht="21" customHeight="1">
      <c r="A8" s="803"/>
      <c r="B8" s="803"/>
      <c r="C8" s="804"/>
      <c r="D8" s="805"/>
      <c r="E8" s="806"/>
      <c r="F8" s="807"/>
      <c r="G8" s="808"/>
      <c r="H8" s="809"/>
      <c r="I8" s="58"/>
      <c r="J8" s="58"/>
    </row>
    <row r="9" spans="1:8" s="72" customFormat="1" ht="21" customHeight="1">
      <c r="A9" s="72" t="s">
        <v>316</v>
      </c>
      <c r="B9" s="66"/>
      <c r="C9" s="67"/>
      <c r="D9" s="810">
        <f>SUM(D10,D17)</f>
        <v>152486</v>
      </c>
      <c r="E9" s="811">
        <f>SUM(E10,E17)</f>
        <v>359602</v>
      </c>
      <c r="F9" s="812">
        <f>E9/D9</f>
        <v>2.3582623978594754</v>
      </c>
      <c r="G9" s="813">
        <v>0</v>
      </c>
      <c r="H9" s="813">
        <v>0</v>
      </c>
    </row>
    <row r="10" spans="1:8" ht="21" customHeight="1">
      <c r="A10" s="58" t="s">
        <v>317</v>
      </c>
      <c r="B10" s="63"/>
      <c r="C10" s="64"/>
      <c r="D10" s="814">
        <f>SUM(D11,D16)</f>
        <v>150203</v>
      </c>
      <c r="E10" s="815">
        <f>SUM(E11,E16)</f>
        <v>356974</v>
      </c>
      <c r="F10" s="816">
        <f aca="true" t="shared" si="0" ref="F10:F16">E10/D10</f>
        <v>2.3766103206993203</v>
      </c>
      <c r="G10" s="802">
        <v>94</v>
      </c>
      <c r="H10" s="802">
        <v>39.5</v>
      </c>
    </row>
    <row r="11" spans="2:8" ht="21" customHeight="1">
      <c r="B11" s="63" t="s">
        <v>318</v>
      </c>
      <c r="C11" s="64"/>
      <c r="D11" s="814">
        <f>SUM(D12:D15)</f>
        <v>148713</v>
      </c>
      <c r="E11" s="815">
        <f>SUM(E12:E15)</f>
        <v>353713</v>
      </c>
      <c r="F11" s="816">
        <f t="shared" si="0"/>
        <v>2.378494146443149</v>
      </c>
      <c r="G11" s="802">
        <v>94.4</v>
      </c>
      <c r="H11" s="802">
        <v>39.7</v>
      </c>
    </row>
    <row r="12" spans="2:8" ht="21" customHeight="1">
      <c r="B12" s="188"/>
      <c r="C12" s="64" t="s">
        <v>319</v>
      </c>
      <c r="D12" s="800">
        <v>82461</v>
      </c>
      <c r="E12" s="620">
        <v>238581</v>
      </c>
      <c r="F12" s="816">
        <f t="shared" si="0"/>
        <v>2.893258631353003</v>
      </c>
      <c r="G12" s="802">
        <v>134</v>
      </c>
      <c r="H12" s="802">
        <v>46.3</v>
      </c>
    </row>
    <row r="13" spans="2:8" ht="21" customHeight="1">
      <c r="B13" s="188"/>
      <c r="C13" s="64" t="s">
        <v>797</v>
      </c>
      <c r="D13" s="800">
        <v>5988</v>
      </c>
      <c r="E13" s="620">
        <v>14372</v>
      </c>
      <c r="F13" s="816">
        <f t="shared" si="0"/>
        <v>2.400133600534402</v>
      </c>
      <c r="G13" s="802">
        <v>53.9</v>
      </c>
      <c r="H13" s="802">
        <v>22.5</v>
      </c>
    </row>
    <row r="14" spans="2:8" ht="21" customHeight="1">
      <c r="B14" s="188"/>
      <c r="C14" s="64" t="s">
        <v>320</v>
      </c>
      <c r="D14" s="800">
        <v>54573</v>
      </c>
      <c r="E14" s="620">
        <v>87802</v>
      </c>
      <c r="F14" s="816">
        <f t="shared" si="0"/>
        <v>1.6088908434573874</v>
      </c>
      <c r="G14" s="802">
        <v>42.7</v>
      </c>
      <c r="H14" s="802">
        <v>26.6</v>
      </c>
    </row>
    <row r="15" spans="2:8" ht="21" customHeight="1">
      <c r="B15" s="188"/>
      <c r="C15" s="64" t="s">
        <v>321</v>
      </c>
      <c r="D15" s="800">
        <v>5691</v>
      </c>
      <c r="E15" s="620">
        <v>12958</v>
      </c>
      <c r="F15" s="816">
        <f t="shared" si="0"/>
        <v>2.27692848357055</v>
      </c>
      <c r="G15" s="802">
        <v>59.4</v>
      </c>
      <c r="H15" s="802">
        <v>26.1</v>
      </c>
    </row>
    <row r="16" spans="2:8" ht="21" customHeight="1">
      <c r="B16" s="63" t="s">
        <v>322</v>
      </c>
      <c r="C16" s="64"/>
      <c r="D16" s="800">
        <v>1490</v>
      </c>
      <c r="E16" s="620">
        <v>3261</v>
      </c>
      <c r="F16" s="816">
        <f t="shared" si="0"/>
        <v>2.1885906040268455</v>
      </c>
      <c r="G16" s="802">
        <v>52.3</v>
      </c>
      <c r="H16" s="802">
        <v>23.9</v>
      </c>
    </row>
    <row r="17" spans="1:8" ht="21" customHeight="1">
      <c r="A17" s="58" t="s">
        <v>563</v>
      </c>
      <c r="B17" s="63"/>
      <c r="C17" s="64"/>
      <c r="D17" s="800">
        <v>2283</v>
      </c>
      <c r="E17" s="620">
        <v>2628</v>
      </c>
      <c r="F17" s="816">
        <f>E17/D17</f>
        <v>1.1511169513797634</v>
      </c>
      <c r="G17" s="802">
        <v>0</v>
      </c>
      <c r="H17" s="802">
        <v>0</v>
      </c>
    </row>
    <row r="18" spans="1:8" ht="21" customHeight="1">
      <c r="A18" s="89"/>
      <c r="B18" s="89"/>
      <c r="C18" s="90"/>
      <c r="D18" s="817"/>
      <c r="E18" s="818"/>
      <c r="F18" s="819"/>
      <c r="G18" s="820"/>
      <c r="H18" s="820"/>
    </row>
  </sheetData>
  <sheetProtection/>
  <mergeCells count="6">
    <mergeCell ref="G5:G7"/>
    <mergeCell ref="H5:H7"/>
    <mergeCell ref="A5:C7"/>
    <mergeCell ref="D5:D7"/>
    <mergeCell ref="E5:E7"/>
    <mergeCell ref="F5:F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0.25390625" style="58" bestFit="1" customWidth="1"/>
    <col min="2" max="5" width="11.875" style="821" customWidth="1"/>
    <col min="6" max="6" width="11.875" style="821" bestFit="1" customWidth="1"/>
    <col min="7" max="7" width="9.875" style="822" customWidth="1"/>
    <col min="8" max="8" width="11.875" style="821" customWidth="1"/>
    <col min="9" max="9" width="7.375" style="823" bestFit="1" customWidth="1"/>
    <col min="10" max="16384" width="9.125" style="58" customWidth="1"/>
  </cols>
  <sheetData>
    <row r="1" spans="1:9" ht="12" customHeight="1">
      <c r="A1" s="1381" t="s">
        <v>619</v>
      </c>
      <c r="B1" s="1381"/>
      <c r="C1" s="1381"/>
      <c r="D1" s="1381"/>
      <c r="E1" s="1381"/>
      <c r="F1" s="1381"/>
      <c r="G1" s="1381"/>
      <c r="H1" s="1381"/>
      <c r="I1" s="1381"/>
    </row>
    <row r="2" ht="12" customHeight="1"/>
    <row r="3" spans="1:9" s="93" customFormat="1" ht="12" customHeight="1">
      <c r="A3" s="824"/>
      <c r="B3" s="825" t="s">
        <v>564</v>
      </c>
      <c r="C3" s="826"/>
      <c r="D3" s="826"/>
      <c r="E3" s="826"/>
      <c r="F3" s="826"/>
      <c r="G3" s="827"/>
      <c r="H3" s="828"/>
      <c r="I3" s="1382" t="s">
        <v>565</v>
      </c>
    </row>
    <row r="4" spans="1:9" s="93" customFormat="1" ht="12" customHeight="1">
      <c r="A4" s="829" t="s">
        <v>566</v>
      </c>
      <c r="B4" s="830" t="s">
        <v>613</v>
      </c>
      <c r="C4" s="831"/>
      <c r="D4" s="831"/>
      <c r="E4" s="832" t="s">
        <v>614</v>
      </c>
      <c r="F4" s="1385" t="s">
        <v>567</v>
      </c>
      <c r="G4" s="833" t="s">
        <v>568</v>
      </c>
      <c r="H4" s="834" t="s">
        <v>229</v>
      </c>
      <c r="I4" s="1383"/>
    </row>
    <row r="5" spans="1:9" s="93" customFormat="1" ht="12" customHeight="1">
      <c r="A5" s="835"/>
      <c r="B5" s="836" t="s">
        <v>25</v>
      </c>
      <c r="C5" s="837" t="s">
        <v>26</v>
      </c>
      <c r="D5" s="837" t="s">
        <v>27</v>
      </c>
      <c r="E5" s="838" t="s">
        <v>569</v>
      </c>
      <c r="F5" s="1386"/>
      <c r="G5" s="839" t="s">
        <v>570</v>
      </c>
      <c r="H5" s="840"/>
      <c r="I5" s="1384"/>
    </row>
    <row r="6" spans="1:9" s="93" customFormat="1" ht="12" customHeight="1">
      <c r="A6" s="829"/>
      <c r="B6" s="841"/>
      <c r="C6" s="842"/>
      <c r="D6" s="842"/>
      <c r="E6" s="842"/>
      <c r="F6" s="842"/>
      <c r="G6" s="843"/>
      <c r="H6" s="844"/>
      <c r="I6" s="845"/>
    </row>
    <row r="7" spans="1:9" s="114" customFormat="1" ht="12" customHeight="1">
      <c r="A7" s="846" t="s">
        <v>571</v>
      </c>
      <c r="B7" s="847">
        <f aca="true" t="shared" si="0" ref="B7:B19">C7+D7</f>
        <v>1174026</v>
      </c>
      <c r="C7" s="848">
        <f>C8+C21+C24+C27+C31+C35+C38</f>
        <v>567060</v>
      </c>
      <c r="D7" s="848">
        <f>D8+D21+D24+D27+D31+D35+D38</f>
        <v>606966</v>
      </c>
      <c r="E7" s="849">
        <v>1180977</v>
      </c>
      <c r="F7" s="850">
        <f>B7-E7</f>
        <v>-6951</v>
      </c>
      <c r="G7" s="851">
        <f>(B7-E7)/E7*100</f>
        <v>-0.5885804719312907</v>
      </c>
      <c r="H7" s="852">
        <f>H8+H21+H24+H27+H31+H35+H38</f>
        <v>424585</v>
      </c>
      <c r="I7" s="853">
        <f>B7/H7</f>
        <v>2.7651141703074766</v>
      </c>
    </row>
    <row r="8" spans="1:9" s="114" customFormat="1" ht="12" customHeight="1">
      <c r="A8" s="846" t="s">
        <v>572</v>
      </c>
      <c r="B8" s="847">
        <f t="shared" si="0"/>
        <v>959916</v>
      </c>
      <c r="C8" s="849">
        <v>462585</v>
      </c>
      <c r="D8" s="849">
        <v>497331</v>
      </c>
      <c r="E8" s="849">
        <v>966084</v>
      </c>
      <c r="F8" s="850">
        <f>B8-E8</f>
        <v>-6168</v>
      </c>
      <c r="G8" s="851">
        <f>(B8-E8)/E8*100</f>
        <v>-0.63845379904853</v>
      </c>
      <c r="H8" s="852">
        <f>SUM(H10:H19)</f>
        <v>348500</v>
      </c>
      <c r="I8" s="853">
        <f>B8/H8</f>
        <v>2.754421807747489</v>
      </c>
    </row>
    <row r="9" spans="1:9" s="114" customFormat="1" ht="12" customHeight="1">
      <c r="A9" s="846"/>
      <c r="B9" s="847"/>
      <c r="C9" s="849"/>
      <c r="D9" s="849"/>
      <c r="E9" s="849"/>
      <c r="F9" s="850"/>
      <c r="G9" s="851"/>
      <c r="H9" s="852"/>
      <c r="I9" s="853"/>
    </row>
    <row r="10" spans="1:9" s="486" customFormat="1" ht="12" customHeight="1">
      <c r="A10" s="854" t="s">
        <v>573</v>
      </c>
      <c r="B10" s="855">
        <f t="shared" si="0"/>
        <v>454607</v>
      </c>
      <c r="C10" s="856">
        <v>220679</v>
      </c>
      <c r="D10" s="856">
        <v>233928</v>
      </c>
      <c r="E10" s="856">
        <v>456438</v>
      </c>
      <c r="F10" s="857">
        <f>B10-E10</f>
        <v>-1831</v>
      </c>
      <c r="G10" s="858">
        <f>(B10-E10)/E10*100</f>
        <v>-0.40114977280594516</v>
      </c>
      <c r="H10" s="859">
        <v>181491</v>
      </c>
      <c r="I10" s="860">
        <f>B10/H10</f>
        <v>2.5048459703235975</v>
      </c>
    </row>
    <row r="11" spans="1:9" s="93" customFormat="1" ht="12" customHeight="1">
      <c r="A11" s="829" t="s">
        <v>574</v>
      </c>
      <c r="B11" s="861">
        <f t="shared" si="0"/>
        <v>61871</v>
      </c>
      <c r="C11" s="842">
        <v>29123</v>
      </c>
      <c r="D11" s="842">
        <v>32748</v>
      </c>
      <c r="E11" s="842">
        <v>63963</v>
      </c>
      <c r="F11" s="862">
        <f aca="true" t="shared" si="1" ref="F11:F17">B11-E11</f>
        <v>-2092</v>
      </c>
      <c r="G11" s="863">
        <f aca="true" t="shared" si="2" ref="G11:G17">(B11-E11)/E11*100</f>
        <v>-3.270640839235183</v>
      </c>
      <c r="H11" s="844">
        <v>21402</v>
      </c>
      <c r="I11" s="864">
        <f aca="true" t="shared" si="3" ref="I11:I17">B11/H11</f>
        <v>2.8908980469115035</v>
      </c>
    </row>
    <row r="12" spans="1:9" s="93" customFormat="1" ht="12" customHeight="1">
      <c r="A12" s="829" t="s">
        <v>575</v>
      </c>
      <c r="B12" s="861">
        <f t="shared" si="0"/>
        <v>109084</v>
      </c>
      <c r="C12" s="842">
        <v>52782</v>
      </c>
      <c r="D12" s="842">
        <v>56302</v>
      </c>
      <c r="E12" s="842">
        <v>108622</v>
      </c>
      <c r="F12" s="862">
        <f t="shared" si="1"/>
        <v>462</v>
      </c>
      <c r="G12" s="863">
        <f t="shared" si="2"/>
        <v>0.42532820238993946</v>
      </c>
      <c r="H12" s="844">
        <v>35901</v>
      </c>
      <c r="I12" s="864">
        <f t="shared" si="3"/>
        <v>3.0384668950725606</v>
      </c>
    </row>
    <row r="13" spans="1:9" s="93" customFormat="1" ht="12" customHeight="1">
      <c r="A13" s="829" t="s">
        <v>576</v>
      </c>
      <c r="B13" s="861">
        <f t="shared" si="0"/>
        <v>25301</v>
      </c>
      <c r="C13" s="842">
        <v>12245</v>
      </c>
      <c r="D13" s="842">
        <v>13056</v>
      </c>
      <c r="E13" s="842">
        <v>26381</v>
      </c>
      <c r="F13" s="862">
        <f t="shared" si="1"/>
        <v>-1080</v>
      </c>
      <c r="G13" s="863">
        <f t="shared" si="2"/>
        <v>-4.093855426253743</v>
      </c>
      <c r="H13" s="844">
        <v>8826</v>
      </c>
      <c r="I13" s="864">
        <f t="shared" si="3"/>
        <v>2.86664400634489</v>
      </c>
    </row>
    <row r="14" spans="1:9" s="93" customFormat="1" ht="12" customHeight="1">
      <c r="A14" s="829" t="s">
        <v>577</v>
      </c>
      <c r="B14" s="861">
        <f t="shared" si="0"/>
        <v>18050</v>
      </c>
      <c r="C14" s="842">
        <v>8289</v>
      </c>
      <c r="D14" s="842">
        <v>9761</v>
      </c>
      <c r="E14" s="842">
        <v>19852</v>
      </c>
      <c r="F14" s="862">
        <f t="shared" si="1"/>
        <v>-1802</v>
      </c>
      <c r="G14" s="863">
        <f t="shared" si="2"/>
        <v>-9.077171065887569</v>
      </c>
      <c r="H14" s="844">
        <v>6515</v>
      </c>
      <c r="I14" s="864">
        <f t="shared" si="3"/>
        <v>2.770529547198772</v>
      </c>
    </row>
    <row r="15" spans="1:9" s="93" customFormat="1" ht="12" customHeight="1">
      <c r="A15" s="829" t="s">
        <v>578</v>
      </c>
      <c r="B15" s="861">
        <f t="shared" si="0"/>
        <v>74982</v>
      </c>
      <c r="C15" s="842">
        <v>34759</v>
      </c>
      <c r="D15" s="842">
        <v>40223</v>
      </c>
      <c r="E15" s="842">
        <v>78563</v>
      </c>
      <c r="F15" s="862">
        <f t="shared" si="1"/>
        <v>-3581</v>
      </c>
      <c r="G15" s="863">
        <f t="shared" si="2"/>
        <v>-4.558125326171353</v>
      </c>
      <c r="H15" s="844">
        <v>25999</v>
      </c>
      <c r="I15" s="864">
        <f t="shared" si="3"/>
        <v>2.8840340013077426</v>
      </c>
    </row>
    <row r="16" spans="1:9" s="93" customFormat="1" ht="12" customHeight="1">
      <c r="A16" s="829" t="s">
        <v>579</v>
      </c>
      <c r="B16" s="861">
        <f t="shared" si="0"/>
        <v>24517</v>
      </c>
      <c r="C16" s="842">
        <v>11566</v>
      </c>
      <c r="D16" s="842">
        <v>12951</v>
      </c>
      <c r="E16" s="842">
        <v>25541</v>
      </c>
      <c r="F16" s="862">
        <f t="shared" si="1"/>
        <v>-1024</v>
      </c>
      <c r="G16" s="863">
        <f t="shared" si="2"/>
        <v>-4.009240045417172</v>
      </c>
      <c r="H16" s="844">
        <v>8117</v>
      </c>
      <c r="I16" s="864">
        <f t="shared" si="3"/>
        <v>3.020450905506961</v>
      </c>
    </row>
    <row r="17" spans="1:9" s="93" customFormat="1" ht="12" customHeight="1">
      <c r="A17" s="829" t="s">
        <v>607</v>
      </c>
      <c r="B17" s="861">
        <f t="shared" si="0"/>
        <v>34847</v>
      </c>
      <c r="C17" s="842">
        <v>16573</v>
      </c>
      <c r="D17" s="842">
        <v>18274</v>
      </c>
      <c r="E17" s="842">
        <v>34670</v>
      </c>
      <c r="F17" s="862">
        <f t="shared" si="1"/>
        <v>177</v>
      </c>
      <c r="G17" s="863">
        <f t="shared" si="2"/>
        <v>0.5105278338621286</v>
      </c>
      <c r="H17" s="844">
        <v>10536</v>
      </c>
      <c r="I17" s="864">
        <f t="shared" si="3"/>
        <v>3.307422171602126</v>
      </c>
    </row>
    <row r="18" spans="1:9" s="93" customFormat="1" ht="12" customHeight="1">
      <c r="A18" s="829" t="s">
        <v>608</v>
      </c>
      <c r="B18" s="861">
        <f t="shared" si="0"/>
        <v>109450</v>
      </c>
      <c r="C18" s="842">
        <v>53129</v>
      </c>
      <c r="D18" s="842">
        <v>56321</v>
      </c>
      <c r="E18" s="842">
        <v>106977</v>
      </c>
      <c r="F18" s="862">
        <f>B18-E18</f>
        <v>2473</v>
      </c>
      <c r="G18" s="863">
        <f>(B18-E18)/E18*100</f>
        <v>2.3117118632977185</v>
      </c>
      <c r="H18" s="844">
        <v>34869</v>
      </c>
      <c r="I18" s="864">
        <f>B18/H18</f>
        <v>3.1388912787863146</v>
      </c>
    </row>
    <row r="19" spans="1:9" s="114" customFormat="1" ht="12" customHeight="1">
      <c r="A19" s="829" t="s">
        <v>609</v>
      </c>
      <c r="B19" s="861">
        <f t="shared" si="0"/>
        <v>47207</v>
      </c>
      <c r="C19" s="842">
        <v>23440</v>
      </c>
      <c r="D19" s="842">
        <v>23767</v>
      </c>
      <c r="E19" s="842">
        <v>45077</v>
      </c>
      <c r="F19" s="862">
        <f>B19-E19</f>
        <v>2130</v>
      </c>
      <c r="G19" s="863">
        <f>(B19-E19)/E19*100</f>
        <v>4.725247909133261</v>
      </c>
      <c r="H19" s="844">
        <v>14844</v>
      </c>
      <c r="I19" s="864">
        <f>B19/H19</f>
        <v>3.180207491242253</v>
      </c>
    </row>
    <row r="20" spans="1:9" s="93" customFormat="1" ht="12" customHeight="1">
      <c r="A20" s="829"/>
      <c r="B20" s="861"/>
      <c r="C20" s="842"/>
      <c r="D20" s="842"/>
      <c r="E20" s="842"/>
      <c r="F20" s="862"/>
      <c r="G20" s="863"/>
      <c r="H20" s="844"/>
      <c r="I20" s="864"/>
    </row>
    <row r="21" spans="1:9" s="114" customFormat="1" ht="12" customHeight="1">
      <c r="A21" s="846" t="s">
        <v>580</v>
      </c>
      <c r="B21" s="847">
        <f>C21+D21</f>
        <v>5677</v>
      </c>
      <c r="C21" s="849">
        <v>2769</v>
      </c>
      <c r="D21" s="849">
        <v>2908</v>
      </c>
      <c r="E21" s="849">
        <v>4922</v>
      </c>
      <c r="F21" s="850">
        <f>B21-E21</f>
        <v>755</v>
      </c>
      <c r="G21" s="851">
        <f>(B21-E21)/E21*100</f>
        <v>15.339292970337262</v>
      </c>
      <c r="H21" s="865">
        <v>1549</v>
      </c>
      <c r="I21" s="853">
        <f>B21/H21</f>
        <v>3.6649451258876695</v>
      </c>
    </row>
    <row r="22" spans="1:9" s="93" customFormat="1" ht="12" customHeight="1">
      <c r="A22" s="829" t="s">
        <v>581</v>
      </c>
      <c r="B22" s="861">
        <f>C22+D22</f>
        <v>5677</v>
      </c>
      <c r="C22" s="842">
        <v>2769</v>
      </c>
      <c r="D22" s="842">
        <v>2908</v>
      </c>
      <c r="E22" s="842">
        <v>4922</v>
      </c>
      <c r="F22" s="862">
        <f>B22-E22</f>
        <v>755</v>
      </c>
      <c r="G22" s="863">
        <f>(B22-E22)/E22*100</f>
        <v>15.339292970337262</v>
      </c>
      <c r="H22" s="844">
        <v>1549</v>
      </c>
      <c r="I22" s="864">
        <f>B22/H22</f>
        <v>3.6649451258876695</v>
      </c>
    </row>
    <row r="23" spans="1:9" s="93" customFormat="1" ht="12" customHeight="1">
      <c r="A23" s="829"/>
      <c r="B23" s="861"/>
      <c r="C23" s="842"/>
      <c r="D23" s="842"/>
      <c r="E23" s="842"/>
      <c r="F23" s="862"/>
      <c r="G23" s="863"/>
      <c r="H23" s="844"/>
      <c r="I23" s="864"/>
    </row>
    <row r="24" spans="1:9" s="114" customFormat="1" ht="12" customHeight="1">
      <c r="A24" s="846" t="s">
        <v>582</v>
      </c>
      <c r="B24" s="847">
        <f>C24+D24</f>
        <v>47977</v>
      </c>
      <c r="C24" s="849">
        <v>25255</v>
      </c>
      <c r="D24" s="849">
        <v>22722</v>
      </c>
      <c r="E24" s="849">
        <v>45581</v>
      </c>
      <c r="F24" s="850">
        <f>B24-E24</f>
        <v>2396</v>
      </c>
      <c r="G24" s="851">
        <f>(B24-E24)/E24*100</f>
        <v>5.256576204997696</v>
      </c>
      <c r="H24" s="865">
        <v>20992</v>
      </c>
      <c r="I24" s="853">
        <f>B24/H24</f>
        <v>2.285489710365854</v>
      </c>
    </row>
    <row r="25" spans="1:9" s="93" customFormat="1" ht="12" customHeight="1">
      <c r="A25" s="829" t="s">
        <v>583</v>
      </c>
      <c r="B25" s="861">
        <f>C25+D25</f>
        <v>47977</v>
      </c>
      <c r="C25" s="842">
        <v>25255</v>
      </c>
      <c r="D25" s="842">
        <v>22722</v>
      </c>
      <c r="E25" s="842">
        <v>45581</v>
      </c>
      <c r="F25" s="862">
        <f>B25-E25</f>
        <v>2396</v>
      </c>
      <c r="G25" s="863">
        <f>(B25-E25)/E25*100</f>
        <v>5.256576204997696</v>
      </c>
      <c r="H25" s="844">
        <v>20992</v>
      </c>
      <c r="I25" s="864">
        <f>B25/H25</f>
        <v>2.285489710365854</v>
      </c>
    </row>
    <row r="26" spans="1:9" s="93" customFormat="1" ht="12" customHeight="1">
      <c r="A26" s="829"/>
      <c r="B26" s="861"/>
      <c r="C26" s="842"/>
      <c r="D26" s="842"/>
      <c r="E26" s="842"/>
      <c r="F26" s="862"/>
      <c r="G26" s="863"/>
      <c r="H26" s="844"/>
      <c r="I26" s="864"/>
    </row>
    <row r="27" spans="1:9" s="114" customFormat="1" ht="12" customHeight="1">
      <c r="A27" s="846" t="s">
        <v>584</v>
      </c>
      <c r="B27" s="847">
        <f>C27+D27</f>
        <v>62608</v>
      </c>
      <c r="C27" s="849">
        <v>30373</v>
      </c>
      <c r="D27" s="849">
        <v>32235</v>
      </c>
      <c r="E27" s="849">
        <v>60864</v>
      </c>
      <c r="F27" s="850">
        <f>B27-E27</f>
        <v>1744</v>
      </c>
      <c r="G27" s="851">
        <f>(B27-E27)/E27*100</f>
        <v>2.8654048370136698</v>
      </c>
      <c r="H27" s="865">
        <v>20517</v>
      </c>
      <c r="I27" s="853">
        <f>B27/H27</f>
        <v>3.0515182531559195</v>
      </c>
    </row>
    <row r="28" spans="1:9" s="93" customFormat="1" ht="12" customHeight="1">
      <c r="A28" s="829" t="s">
        <v>585</v>
      </c>
      <c r="B28" s="861">
        <f>C28+D28</f>
        <v>35712</v>
      </c>
      <c r="C28" s="842">
        <v>17446</v>
      </c>
      <c r="D28" s="842">
        <v>18266</v>
      </c>
      <c r="E28" s="842">
        <v>34304</v>
      </c>
      <c r="F28" s="862">
        <f>B28-E28</f>
        <v>1408</v>
      </c>
      <c r="G28" s="863">
        <f>(B28-E28)/E28*100</f>
        <v>4.104477611940299</v>
      </c>
      <c r="H28" s="844">
        <v>11033</v>
      </c>
      <c r="I28" s="864">
        <f>B28/H28</f>
        <v>3.2368349496963655</v>
      </c>
    </row>
    <row r="29" spans="1:9" s="93" customFormat="1" ht="12" customHeight="1">
      <c r="A29" s="829" t="s">
        <v>586</v>
      </c>
      <c r="B29" s="861">
        <f>C29+D29</f>
        <v>26896</v>
      </c>
      <c r="C29" s="842">
        <v>12927</v>
      </c>
      <c r="D29" s="842">
        <v>13969</v>
      </c>
      <c r="E29" s="842">
        <v>26560</v>
      </c>
      <c r="F29" s="862">
        <f>B29-E29</f>
        <v>336</v>
      </c>
      <c r="G29" s="863">
        <f>(B29-E29)/E29*100</f>
        <v>1.2650602409638554</v>
      </c>
      <c r="H29" s="844">
        <v>9484</v>
      </c>
      <c r="I29" s="864">
        <f>B29/H29</f>
        <v>2.835934204976803</v>
      </c>
    </row>
    <row r="30" spans="1:9" s="93" customFormat="1" ht="12" customHeight="1">
      <c r="A30" s="829"/>
      <c r="B30" s="861"/>
      <c r="C30" s="842"/>
      <c r="D30" s="842"/>
      <c r="E30" s="842"/>
      <c r="F30" s="862"/>
      <c r="G30" s="863"/>
      <c r="H30" s="844"/>
      <c r="I30" s="864"/>
    </row>
    <row r="31" spans="1:9" s="114" customFormat="1" ht="12" customHeight="1">
      <c r="A31" s="846" t="s">
        <v>587</v>
      </c>
      <c r="B31" s="847">
        <f>C31+D31</f>
        <v>39026</v>
      </c>
      <c r="C31" s="849">
        <v>18500</v>
      </c>
      <c r="D31" s="849">
        <v>20526</v>
      </c>
      <c r="E31" s="849">
        <v>41287</v>
      </c>
      <c r="F31" s="850">
        <f>B31-E31</f>
        <v>-2261</v>
      </c>
      <c r="G31" s="851">
        <f>(B31-E31)/E31*100</f>
        <v>-5.476300046019328</v>
      </c>
      <c r="H31" s="865">
        <v>12511</v>
      </c>
      <c r="I31" s="853">
        <f>B31/H31</f>
        <v>3.1193349852130123</v>
      </c>
    </row>
    <row r="32" spans="1:9" s="93" customFormat="1" ht="12" customHeight="1">
      <c r="A32" s="829" t="s">
        <v>588</v>
      </c>
      <c r="B32" s="861">
        <f>C32+D32</f>
        <v>23790</v>
      </c>
      <c r="C32" s="842">
        <v>11326</v>
      </c>
      <c r="D32" s="842">
        <v>12464</v>
      </c>
      <c r="E32" s="842">
        <v>25396</v>
      </c>
      <c r="F32" s="862">
        <f>B32-E32</f>
        <v>-1606</v>
      </c>
      <c r="G32" s="863">
        <f>(B32-E32)/E32*100</f>
        <v>-6.323830524492045</v>
      </c>
      <c r="H32" s="844">
        <v>7901</v>
      </c>
      <c r="I32" s="864">
        <f>B32/H32</f>
        <v>3.011011264396912</v>
      </c>
    </row>
    <row r="33" spans="1:9" s="93" customFormat="1" ht="11.25">
      <c r="A33" s="829" t="s">
        <v>615</v>
      </c>
      <c r="B33" s="861">
        <f>C33+D33</f>
        <v>15236</v>
      </c>
      <c r="C33" s="842">
        <v>7174</v>
      </c>
      <c r="D33" s="842">
        <v>8062</v>
      </c>
      <c r="E33" s="842">
        <v>15891</v>
      </c>
      <c r="F33" s="862">
        <f>B33-E33</f>
        <v>-655</v>
      </c>
      <c r="G33" s="863">
        <f>(B33-E33)/E33*100</f>
        <v>-4.121829966647788</v>
      </c>
      <c r="H33" s="844">
        <v>4610</v>
      </c>
      <c r="I33" s="864">
        <f>B33/H33</f>
        <v>3.304989154013015</v>
      </c>
    </row>
    <row r="34" spans="1:9" s="93" customFormat="1" ht="12" customHeight="1">
      <c r="A34" s="829"/>
      <c r="B34" s="861"/>
      <c r="C34" s="842"/>
      <c r="D34" s="842"/>
      <c r="E34" s="842"/>
      <c r="F34" s="862"/>
      <c r="G34" s="863"/>
      <c r="H34" s="844"/>
      <c r="I34" s="864"/>
    </row>
    <row r="35" spans="1:9" s="114" customFormat="1" ht="12" customHeight="1">
      <c r="A35" s="846" t="s">
        <v>589</v>
      </c>
      <c r="B35" s="847">
        <f>C35+D35</f>
        <v>18959</v>
      </c>
      <c r="C35" s="849">
        <v>9052</v>
      </c>
      <c r="D35" s="849">
        <v>9907</v>
      </c>
      <c r="E35" s="849">
        <v>19149</v>
      </c>
      <c r="F35" s="850">
        <f>B35-E35</f>
        <v>-190</v>
      </c>
      <c r="G35" s="851">
        <f>(B35-E35)/E35*100</f>
        <v>-0.9922189148258395</v>
      </c>
      <c r="H35" s="865">
        <v>5992</v>
      </c>
      <c r="I35" s="853">
        <f>B35/H35</f>
        <v>3.1640520694259013</v>
      </c>
    </row>
    <row r="36" spans="1:9" s="93" customFormat="1" ht="12" customHeight="1">
      <c r="A36" s="829" t="s">
        <v>610</v>
      </c>
      <c r="B36" s="861">
        <f>C36+D36</f>
        <v>18959</v>
      </c>
      <c r="C36" s="842">
        <v>9052</v>
      </c>
      <c r="D36" s="842">
        <v>9907</v>
      </c>
      <c r="E36" s="842">
        <v>19149</v>
      </c>
      <c r="F36" s="862">
        <f>B36-E36</f>
        <v>-190</v>
      </c>
      <c r="G36" s="863">
        <f>(B36-E36)/E36*100</f>
        <v>-0.9922189148258395</v>
      </c>
      <c r="H36" s="844">
        <v>5992</v>
      </c>
      <c r="I36" s="864">
        <f>B36/H36</f>
        <v>3.1640520694259013</v>
      </c>
    </row>
    <row r="37" spans="1:9" s="93" customFormat="1" ht="12" customHeight="1">
      <c r="A37" s="829"/>
      <c r="B37" s="861"/>
      <c r="C37" s="842"/>
      <c r="D37" s="842"/>
      <c r="E37" s="842"/>
      <c r="F37" s="862"/>
      <c r="G37" s="863"/>
      <c r="H37" s="844"/>
      <c r="I37" s="864"/>
    </row>
    <row r="38" spans="1:9" s="114" customFormat="1" ht="12" customHeight="1">
      <c r="A38" s="846" t="s">
        <v>611</v>
      </c>
      <c r="B38" s="847">
        <f>C38+D38</f>
        <v>39863</v>
      </c>
      <c r="C38" s="849">
        <v>18526</v>
      </c>
      <c r="D38" s="849">
        <v>21337</v>
      </c>
      <c r="E38" s="849">
        <v>43090</v>
      </c>
      <c r="F38" s="850">
        <f>B38-E38</f>
        <v>-3227</v>
      </c>
      <c r="G38" s="851">
        <f>(B38-E38)/E38*100</f>
        <v>-7.488976560686934</v>
      </c>
      <c r="H38" s="865">
        <v>14524</v>
      </c>
      <c r="I38" s="853">
        <f>B38/H38</f>
        <v>2.744629578628477</v>
      </c>
    </row>
    <row r="39" spans="1:9" s="93" customFormat="1" ht="12" customHeight="1">
      <c r="A39" s="829" t="s">
        <v>590</v>
      </c>
      <c r="B39" s="861">
        <f>C39+D39</f>
        <v>10549</v>
      </c>
      <c r="C39" s="842">
        <v>4991</v>
      </c>
      <c r="D39" s="842">
        <v>5558</v>
      </c>
      <c r="E39" s="842">
        <v>11267</v>
      </c>
      <c r="F39" s="862">
        <f>B39-E39</f>
        <v>-718</v>
      </c>
      <c r="G39" s="863">
        <f>(B39-E39)/E39*100</f>
        <v>-6.372592526848318</v>
      </c>
      <c r="H39" s="844">
        <v>3744</v>
      </c>
      <c r="I39" s="864">
        <f>B39/H39</f>
        <v>2.817574786324786</v>
      </c>
    </row>
    <row r="40" spans="1:9" s="93" customFormat="1" ht="12" customHeight="1">
      <c r="A40" s="829" t="s">
        <v>591</v>
      </c>
      <c r="B40" s="861">
        <f>C40+D40</f>
        <v>7522</v>
      </c>
      <c r="C40" s="842">
        <v>3444</v>
      </c>
      <c r="D40" s="842">
        <v>4078</v>
      </c>
      <c r="E40" s="842">
        <v>8150</v>
      </c>
      <c r="F40" s="862">
        <f>B40-E40</f>
        <v>-628</v>
      </c>
      <c r="G40" s="863">
        <f>(B40-E40)/E40*100</f>
        <v>-7.705521472392637</v>
      </c>
      <c r="H40" s="844">
        <v>3114</v>
      </c>
      <c r="I40" s="864">
        <f>B40/H40</f>
        <v>2.4155427103403984</v>
      </c>
    </row>
    <row r="41" spans="1:9" s="93" customFormat="1" ht="12.75" customHeight="1">
      <c r="A41" s="829" t="s">
        <v>612</v>
      </c>
      <c r="B41" s="861">
        <f>C41+D41</f>
        <v>21792</v>
      </c>
      <c r="C41" s="842">
        <v>10091</v>
      </c>
      <c r="D41" s="842">
        <v>11701</v>
      </c>
      <c r="E41" s="842">
        <v>23673</v>
      </c>
      <c r="F41" s="862">
        <f>B41-E41</f>
        <v>-1881</v>
      </c>
      <c r="G41" s="863">
        <f>(B41-E41)/E41*100</f>
        <v>-7.945760993536941</v>
      </c>
      <c r="H41" s="844">
        <v>7666</v>
      </c>
      <c r="I41" s="864">
        <f>B41/H41</f>
        <v>2.8426819723454213</v>
      </c>
    </row>
    <row r="42" spans="1:9" s="93" customFormat="1" ht="12.75" customHeight="1">
      <c r="A42" s="835"/>
      <c r="B42" s="866"/>
      <c r="C42" s="867"/>
      <c r="D42" s="867"/>
      <c r="E42" s="867"/>
      <c r="F42" s="868"/>
      <c r="G42" s="869"/>
      <c r="H42" s="870"/>
      <c r="I42" s="871"/>
    </row>
    <row r="43" spans="1:9" s="93" customFormat="1" ht="12.75" customHeight="1">
      <c r="A43" s="175"/>
      <c r="B43" s="880"/>
      <c r="C43" s="881"/>
      <c r="D43" s="881"/>
      <c r="E43" s="881"/>
      <c r="F43" s="882"/>
      <c r="G43" s="883"/>
      <c r="H43" s="881"/>
      <c r="I43" s="884"/>
    </row>
    <row r="44" ht="12">
      <c r="A44" s="254" t="s">
        <v>620</v>
      </c>
    </row>
    <row r="45" ht="12">
      <c r="A45" s="254" t="s">
        <v>616</v>
      </c>
    </row>
  </sheetData>
  <sheetProtection/>
  <mergeCells count="3">
    <mergeCell ref="A1:I1"/>
    <mergeCell ref="I3:I5"/>
    <mergeCell ref="F4:F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2.125" style="92" customWidth="1"/>
    <col min="2" max="2" width="1.25" style="93" customWidth="1"/>
    <col min="3" max="10" width="10.875" style="94" customWidth="1"/>
    <col min="11" max="11" width="10.875" style="95" customWidth="1"/>
    <col min="12" max="13" width="10.875" style="94" customWidth="1"/>
    <col min="14" max="14" width="10.875" style="95" customWidth="1"/>
    <col min="15" max="16384" width="9.125" style="93" customWidth="1"/>
  </cols>
  <sheetData>
    <row r="1" ht="15" customHeight="1">
      <c r="C1" s="17" t="s">
        <v>34</v>
      </c>
    </row>
    <row r="2" ht="11.25" customHeight="1"/>
    <row r="3" spans="1:14" ht="15" customHeight="1">
      <c r="A3" s="984" t="s">
        <v>35</v>
      </c>
      <c r="B3" s="96"/>
      <c r="C3" s="986" t="s">
        <v>22</v>
      </c>
      <c r="D3" s="983"/>
      <c r="E3" s="987"/>
      <c r="F3" s="986" t="s">
        <v>23</v>
      </c>
      <c r="G3" s="983"/>
      <c r="H3" s="987"/>
      <c r="I3" s="986" t="s">
        <v>36</v>
      </c>
      <c r="J3" s="983"/>
      <c r="K3" s="987"/>
      <c r="L3" s="983" t="s">
        <v>594</v>
      </c>
      <c r="M3" s="983"/>
      <c r="N3" s="983"/>
    </row>
    <row r="4" spans="1:22" s="92" customFormat="1" ht="15" customHeight="1">
      <c r="A4" s="985"/>
      <c r="B4" s="98"/>
      <c r="C4" s="99" t="s">
        <v>37</v>
      </c>
      <c r="D4" s="100" t="s">
        <v>26</v>
      </c>
      <c r="E4" s="101" t="s">
        <v>27</v>
      </c>
      <c r="F4" s="99" t="s">
        <v>37</v>
      </c>
      <c r="G4" s="100" t="s">
        <v>26</v>
      </c>
      <c r="H4" s="101" t="s">
        <v>27</v>
      </c>
      <c r="I4" s="99" t="s">
        <v>37</v>
      </c>
      <c r="J4" s="100" t="s">
        <v>26</v>
      </c>
      <c r="K4" s="101" t="s">
        <v>27</v>
      </c>
      <c r="L4" s="100" t="s">
        <v>37</v>
      </c>
      <c r="M4" s="100" t="s">
        <v>26</v>
      </c>
      <c r="N4" s="102" t="s">
        <v>27</v>
      </c>
      <c r="O4" s="93"/>
      <c r="P4" s="93"/>
      <c r="Q4" s="93"/>
      <c r="R4" s="93"/>
      <c r="S4" s="93"/>
      <c r="T4" s="93"/>
      <c r="U4" s="93"/>
      <c r="V4" s="93"/>
    </row>
    <row r="5" spans="1:22" s="92" customFormat="1" ht="13.5" customHeight="1">
      <c r="A5" s="103"/>
      <c r="B5" s="104"/>
      <c r="C5" s="105"/>
      <c r="D5" s="106"/>
      <c r="E5" s="107"/>
      <c r="F5" s="105"/>
      <c r="G5" s="106"/>
      <c r="H5" s="107"/>
      <c r="I5" s="105"/>
      <c r="J5" s="106"/>
      <c r="K5" s="107"/>
      <c r="L5" s="106"/>
      <c r="M5" s="106"/>
      <c r="N5" s="106"/>
      <c r="O5" s="93"/>
      <c r="P5" s="93"/>
      <c r="Q5" s="93"/>
      <c r="R5" s="93"/>
      <c r="S5" s="93"/>
      <c r="T5" s="93"/>
      <c r="U5" s="93"/>
      <c r="V5" s="93"/>
    </row>
    <row r="6" spans="1:14" s="114" customFormat="1" ht="13.5" customHeight="1">
      <c r="A6" s="108" t="s">
        <v>38</v>
      </c>
      <c r="B6" s="109"/>
      <c r="C6" s="110">
        <f>SUM(C8:C109)</f>
        <v>442868</v>
      </c>
      <c r="D6" s="111">
        <f aca="true" t="shared" si="0" ref="D6:K6">SUM(D8:D109)</f>
        <v>215509</v>
      </c>
      <c r="E6" s="112">
        <f t="shared" si="0"/>
        <v>227359</v>
      </c>
      <c r="F6" s="110">
        <f t="shared" si="0"/>
        <v>453975</v>
      </c>
      <c r="G6" s="111">
        <f t="shared" si="0"/>
        <v>221220</v>
      </c>
      <c r="H6" s="112">
        <f t="shared" si="0"/>
        <v>232755</v>
      </c>
      <c r="I6" s="110">
        <f t="shared" si="0"/>
        <v>456438</v>
      </c>
      <c r="J6" s="111">
        <f t="shared" si="0"/>
        <v>222760</v>
      </c>
      <c r="K6" s="112">
        <f t="shared" si="0"/>
        <v>233678</v>
      </c>
      <c r="L6" s="113">
        <f>SUM(L8:L109)</f>
        <v>454607</v>
      </c>
      <c r="M6" s="113">
        <f>SUM(M8:M109)</f>
        <v>220679</v>
      </c>
      <c r="N6" s="113">
        <f>SUM(N8:N109)</f>
        <v>233928</v>
      </c>
    </row>
    <row r="7" spans="1:14" s="114" customFormat="1" ht="13.5" customHeight="1">
      <c r="A7" s="108"/>
      <c r="B7" s="109"/>
      <c r="C7" s="115"/>
      <c r="D7" s="116"/>
      <c r="E7" s="117"/>
      <c r="F7" s="115"/>
      <c r="G7" s="116"/>
      <c r="H7" s="117"/>
      <c r="I7" s="110"/>
      <c r="J7" s="111"/>
      <c r="K7" s="112"/>
      <c r="L7" s="113"/>
      <c r="M7" s="113"/>
      <c r="N7" s="113"/>
    </row>
    <row r="8" spans="1:14" ht="13.5" customHeight="1">
      <c r="A8" s="118" t="s">
        <v>39</v>
      </c>
      <c r="B8" s="119"/>
      <c r="C8" s="120">
        <f aca="true" t="shared" si="1" ref="C8:C71">SUM(D8:E8)</f>
        <v>4560</v>
      </c>
      <c r="D8" s="95">
        <v>2360</v>
      </c>
      <c r="E8" s="121">
        <v>2200</v>
      </c>
      <c r="F8" s="120">
        <f aca="true" t="shared" si="2" ref="F8:F71">SUM(G8:H8)</f>
        <v>4596</v>
      </c>
      <c r="G8" s="95">
        <v>2355</v>
      </c>
      <c r="H8" s="121">
        <v>2241</v>
      </c>
      <c r="I8" s="122">
        <f aca="true" t="shared" si="3" ref="I8:I71">SUM(J8:K8)</f>
        <v>4759</v>
      </c>
      <c r="J8" s="95">
        <v>2465</v>
      </c>
      <c r="K8" s="121">
        <v>2294</v>
      </c>
      <c r="L8" s="123">
        <f aca="true" t="shared" si="4" ref="L8:L71">SUM(M8:N8)</f>
        <v>4077</v>
      </c>
      <c r="M8" s="94">
        <v>2051</v>
      </c>
      <c r="N8" s="95">
        <v>2026</v>
      </c>
    </row>
    <row r="9" spans="1:14" ht="13.5" customHeight="1">
      <c r="A9" s="118" t="s">
        <v>40</v>
      </c>
      <c r="B9" s="119"/>
      <c r="C9" s="120">
        <f t="shared" si="1"/>
        <v>4787</v>
      </c>
      <c r="D9" s="95">
        <v>2408</v>
      </c>
      <c r="E9" s="121">
        <v>2379</v>
      </c>
      <c r="F9" s="120">
        <f t="shared" si="2"/>
        <v>4658</v>
      </c>
      <c r="G9" s="95">
        <v>2362</v>
      </c>
      <c r="H9" s="121">
        <v>2296</v>
      </c>
      <c r="I9" s="122">
        <f t="shared" si="3"/>
        <v>4431</v>
      </c>
      <c r="J9" s="95">
        <v>2318</v>
      </c>
      <c r="K9" s="121">
        <v>2113</v>
      </c>
      <c r="L9" s="123">
        <f t="shared" si="4"/>
        <v>4045</v>
      </c>
      <c r="M9" s="94">
        <v>2021</v>
      </c>
      <c r="N9" s="95">
        <v>2024</v>
      </c>
    </row>
    <row r="10" spans="1:14" ht="13.5" customHeight="1">
      <c r="A10" s="118" t="s">
        <v>41</v>
      </c>
      <c r="B10" s="119"/>
      <c r="C10" s="120">
        <f t="shared" si="1"/>
        <v>4646</v>
      </c>
      <c r="D10" s="95">
        <v>2368</v>
      </c>
      <c r="E10" s="121">
        <v>2278</v>
      </c>
      <c r="F10" s="120">
        <f t="shared" si="2"/>
        <v>4254</v>
      </c>
      <c r="G10" s="95">
        <v>2169</v>
      </c>
      <c r="H10" s="121">
        <v>2085</v>
      </c>
      <c r="I10" s="122">
        <f t="shared" si="3"/>
        <v>4578</v>
      </c>
      <c r="J10" s="95">
        <v>2343</v>
      </c>
      <c r="K10" s="121">
        <v>2235</v>
      </c>
      <c r="L10" s="123">
        <f t="shared" si="4"/>
        <v>4296</v>
      </c>
      <c r="M10" s="94">
        <v>2211</v>
      </c>
      <c r="N10" s="95">
        <v>2085</v>
      </c>
    </row>
    <row r="11" spans="1:14" ht="13.5" customHeight="1">
      <c r="A11" s="118" t="s">
        <v>42</v>
      </c>
      <c r="B11" s="119"/>
      <c r="C11" s="120">
        <f t="shared" si="1"/>
        <v>4829</v>
      </c>
      <c r="D11" s="95">
        <v>2508</v>
      </c>
      <c r="E11" s="121">
        <v>2321</v>
      </c>
      <c r="F11" s="120">
        <f t="shared" si="2"/>
        <v>4359</v>
      </c>
      <c r="G11" s="95">
        <v>2242</v>
      </c>
      <c r="H11" s="121">
        <v>2117</v>
      </c>
      <c r="I11" s="122">
        <f t="shared" si="3"/>
        <v>4446</v>
      </c>
      <c r="J11" s="95">
        <v>2218</v>
      </c>
      <c r="K11" s="121">
        <v>2228</v>
      </c>
      <c r="L11" s="123">
        <f t="shared" si="4"/>
        <v>4191</v>
      </c>
      <c r="M11" s="94">
        <v>2131</v>
      </c>
      <c r="N11" s="95">
        <v>2060</v>
      </c>
    </row>
    <row r="12" spans="1:14" ht="13.5" customHeight="1">
      <c r="A12" s="118" t="s">
        <v>43</v>
      </c>
      <c r="B12" s="119"/>
      <c r="C12" s="120">
        <f t="shared" si="1"/>
        <v>5020</v>
      </c>
      <c r="D12" s="95">
        <v>2533</v>
      </c>
      <c r="E12" s="121">
        <v>2487</v>
      </c>
      <c r="F12" s="120">
        <f t="shared" si="2"/>
        <v>4271</v>
      </c>
      <c r="G12" s="95">
        <v>2116</v>
      </c>
      <c r="H12" s="121">
        <v>2155</v>
      </c>
      <c r="I12" s="122">
        <f t="shared" si="3"/>
        <v>4348</v>
      </c>
      <c r="J12" s="95">
        <v>2193</v>
      </c>
      <c r="K12" s="121">
        <v>2155</v>
      </c>
      <c r="L12" s="123">
        <f t="shared" si="4"/>
        <v>4314</v>
      </c>
      <c r="M12" s="94">
        <v>2265</v>
      </c>
      <c r="N12" s="95">
        <v>2049</v>
      </c>
    </row>
    <row r="13" spans="1:14" ht="13.5" customHeight="1">
      <c r="A13" s="118" t="s">
        <v>44</v>
      </c>
      <c r="B13" s="119"/>
      <c r="C13" s="120">
        <f t="shared" si="1"/>
        <v>4939</v>
      </c>
      <c r="D13" s="95">
        <v>2609</v>
      </c>
      <c r="E13" s="121">
        <v>2330</v>
      </c>
      <c r="F13" s="120">
        <f t="shared" si="2"/>
        <v>4434</v>
      </c>
      <c r="G13" s="95">
        <v>2274</v>
      </c>
      <c r="H13" s="121">
        <v>2160</v>
      </c>
      <c r="I13" s="122">
        <f t="shared" si="3"/>
        <v>4346</v>
      </c>
      <c r="J13" s="95">
        <v>2243</v>
      </c>
      <c r="K13" s="121">
        <v>2103</v>
      </c>
      <c r="L13" s="123">
        <f t="shared" si="4"/>
        <v>4401</v>
      </c>
      <c r="M13" s="94">
        <v>2278</v>
      </c>
      <c r="N13" s="95">
        <v>2123</v>
      </c>
    </row>
    <row r="14" spans="1:14" ht="13.5" customHeight="1">
      <c r="A14" s="118" t="s">
        <v>45</v>
      </c>
      <c r="B14" s="119"/>
      <c r="C14" s="120">
        <f t="shared" si="1"/>
        <v>5293</v>
      </c>
      <c r="D14" s="95">
        <v>2722</v>
      </c>
      <c r="E14" s="121">
        <v>2571</v>
      </c>
      <c r="F14" s="120">
        <f t="shared" si="2"/>
        <v>4679</v>
      </c>
      <c r="G14" s="95">
        <v>2353</v>
      </c>
      <c r="H14" s="121">
        <v>2326</v>
      </c>
      <c r="I14" s="122">
        <f t="shared" si="3"/>
        <v>4468</v>
      </c>
      <c r="J14" s="95">
        <v>2278</v>
      </c>
      <c r="K14" s="121">
        <v>2190</v>
      </c>
      <c r="L14" s="123">
        <f t="shared" si="4"/>
        <v>4238</v>
      </c>
      <c r="M14" s="94">
        <v>2205</v>
      </c>
      <c r="N14" s="95">
        <v>2033</v>
      </c>
    </row>
    <row r="15" spans="1:14" ht="13.5" customHeight="1">
      <c r="A15" s="118" t="s">
        <v>46</v>
      </c>
      <c r="B15" s="119"/>
      <c r="C15" s="120">
        <f t="shared" si="1"/>
        <v>5245</v>
      </c>
      <c r="D15" s="95">
        <v>2656</v>
      </c>
      <c r="E15" s="121">
        <v>2589</v>
      </c>
      <c r="F15" s="120">
        <f t="shared" si="2"/>
        <v>4556</v>
      </c>
      <c r="G15" s="95">
        <v>2280</v>
      </c>
      <c r="H15" s="121">
        <v>2276</v>
      </c>
      <c r="I15" s="122">
        <f t="shared" si="3"/>
        <v>4104</v>
      </c>
      <c r="J15" s="95">
        <v>2080</v>
      </c>
      <c r="K15" s="121">
        <v>2024</v>
      </c>
      <c r="L15" s="123">
        <f t="shared" si="4"/>
        <v>4385</v>
      </c>
      <c r="M15" s="94">
        <v>2263</v>
      </c>
      <c r="N15" s="95">
        <v>2122</v>
      </c>
    </row>
    <row r="16" spans="1:14" ht="13.5" customHeight="1">
      <c r="A16" s="118" t="s">
        <v>47</v>
      </c>
      <c r="B16" s="119"/>
      <c r="C16" s="120">
        <f t="shared" si="1"/>
        <v>5281</v>
      </c>
      <c r="D16" s="95">
        <v>2699</v>
      </c>
      <c r="E16" s="121">
        <v>2582</v>
      </c>
      <c r="F16" s="120">
        <f t="shared" si="2"/>
        <v>4716</v>
      </c>
      <c r="G16" s="95">
        <v>2456</v>
      </c>
      <c r="H16" s="121">
        <v>2260</v>
      </c>
      <c r="I16" s="122">
        <f t="shared" si="3"/>
        <v>4213</v>
      </c>
      <c r="J16" s="95">
        <v>2145</v>
      </c>
      <c r="K16" s="121">
        <v>2068</v>
      </c>
      <c r="L16" s="123">
        <f t="shared" si="4"/>
        <v>4301</v>
      </c>
      <c r="M16" s="94">
        <v>2131</v>
      </c>
      <c r="N16" s="95">
        <v>2170</v>
      </c>
    </row>
    <row r="17" spans="1:14" ht="13.5" customHeight="1">
      <c r="A17" s="118" t="s">
        <v>48</v>
      </c>
      <c r="B17" s="119"/>
      <c r="C17" s="120">
        <f t="shared" si="1"/>
        <v>5303</v>
      </c>
      <c r="D17" s="95">
        <v>2734</v>
      </c>
      <c r="E17" s="121">
        <v>2569</v>
      </c>
      <c r="F17" s="120">
        <f t="shared" si="2"/>
        <v>4976</v>
      </c>
      <c r="G17" s="95">
        <v>2534</v>
      </c>
      <c r="H17" s="121">
        <v>2442</v>
      </c>
      <c r="I17" s="122">
        <f t="shared" si="3"/>
        <v>4178</v>
      </c>
      <c r="J17" s="95">
        <v>2062</v>
      </c>
      <c r="K17" s="121">
        <v>2116</v>
      </c>
      <c r="L17" s="123">
        <f t="shared" si="4"/>
        <v>4146</v>
      </c>
      <c r="M17" s="94">
        <v>2093</v>
      </c>
      <c r="N17" s="95">
        <v>2053</v>
      </c>
    </row>
    <row r="18" spans="1:14" ht="13.5" customHeight="1">
      <c r="A18" s="118" t="s">
        <v>49</v>
      </c>
      <c r="B18" s="119"/>
      <c r="C18" s="120">
        <f t="shared" si="1"/>
        <v>5467</v>
      </c>
      <c r="D18" s="95">
        <v>2765</v>
      </c>
      <c r="E18" s="121">
        <v>2702</v>
      </c>
      <c r="F18" s="120">
        <f t="shared" si="2"/>
        <v>4892</v>
      </c>
      <c r="G18" s="95">
        <v>2577</v>
      </c>
      <c r="H18" s="121">
        <v>2315</v>
      </c>
      <c r="I18" s="122">
        <f t="shared" si="3"/>
        <v>4328</v>
      </c>
      <c r="J18" s="95">
        <v>2197</v>
      </c>
      <c r="K18" s="121">
        <v>2131</v>
      </c>
      <c r="L18" s="123">
        <f t="shared" si="4"/>
        <v>4252</v>
      </c>
      <c r="M18" s="94">
        <v>2184</v>
      </c>
      <c r="N18" s="95">
        <v>2068</v>
      </c>
    </row>
    <row r="19" spans="1:14" ht="13.5" customHeight="1">
      <c r="A19" s="118" t="s">
        <v>50</v>
      </c>
      <c r="B19" s="119"/>
      <c r="C19" s="120">
        <f t="shared" si="1"/>
        <v>5811</v>
      </c>
      <c r="D19" s="95">
        <v>2977</v>
      </c>
      <c r="E19" s="121">
        <v>2834</v>
      </c>
      <c r="F19" s="120">
        <f t="shared" si="2"/>
        <v>5208</v>
      </c>
      <c r="G19" s="95">
        <v>2669</v>
      </c>
      <c r="H19" s="121">
        <v>2539</v>
      </c>
      <c r="I19" s="122">
        <f t="shared" si="3"/>
        <v>4493</v>
      </c>
      <c r="J19" s="95">
        <v>2260</v>
      </c>
      <c r="K19" s="121">
        <v>2233</v>
      </c>
      <c r="L19" s="123">
        <f t="shared" si="4"/>
        <v>4319</v>
      </c>
      <c r="M19" s="94">
        <v>2208</v>
      </c>
      <c r="N19" s="95">
        <v>2111</v>
      </c>
    </row>
    <row r="20" spans="1:14" ht="13.5" customHeight="1">
      <c r="A20" s="118" t="s">
        <v>51</v>
      </c>
      <c r="B20" s="119"/>
      <c r="C20" s="120">
        <f t="shared" si="1"/>
        <v>6036</v>
      </c>
      <c r="D20" s="95">
        <v>3123</v>
      </c>
      <c r="E20" s="121">
        <v>2913</v>
      </c>
      <c r="F20" s="120">
        <f t="shared" si="2"/>
        <v>5111</v>
      </c>
      <c r="G20" s="95">
        <v>2581</v>
      </c>
      <c r="H20" s="121">
        <v>2530</v>
      </c>
      <c r="I20" s="122">
        <f t="shared" si="3"/>
        <v>4404</v>
      </c>
      <c r="J20" s="95">
        <v>2203</v>
      </c>
      <c r="K20" s="121">
        <v>2201</v>
      </c>
      <c r="L20" s="123">
        <f t="shared" si="4"/>
        <v>4013</v>
      </c>
      <c r="M20" s="94">
        <v>2031</v>
      </c>
      <c r="N20" s="95">
        <v>1982</v>
      </c>
    </row>
    <row r="21" spans="1:14" ht="13.5" customHeight="1">
      <c r="A21" s="118" t="s">
        <v>52</v>
      </c>
      <c r="B21" s="119"/>
      <c r="C21" s="120">
        <f t="shared" si="1"/>
        <v>6175</v>
      </c>
      <c r="D21" s="95">
        <v>3148</v>
      </c>
      <c r="E21" s="121">
        <v>3027</v>
      </c>
      <c r="F21" s="120">
        <f t="shared" si="2"/>
        <v>5194</v>
      </c>
      <c r="G21" s="95">
        <v>2636</v>
      </c>
      <c r="H21" s="121">
        <v>2558</v>
      </c>
      <c r="I21" s="122">
        <f t="shared" si="3"/>
        <v>4581</v>
      </c>
      <c r="J21" s="95">
        <v>2417</v>
      </c>
      <c r="K21" s="121">
        <v>2164</v>
      </c>
      <c r="L21" s="123">
        <f t="shared" si="4"/>
        <v>4158</v>
      </c>
      <c r="M21" s="94">
        <v>2133</v>
      </c>
      <c r="N21" s="95">
        <v>2025</v>
      </c>
    </row>
    <row r="22" spans="1:14" ht="13.5" customHeight="1">
      <c r="A22" s="118" t="s">
        <v>53</v>
      </c>
      <c r="B22" s="119"/>
      <c r="C22" s="120">
        <f t="shared" si="1"/>
        <v>6670</v>
      </c>
      <c r="D22" s="95">
        <v>3440</v>
      </c>
      <c r="E22" s="121">
        <v>3230</v>
      </c>
      <c r="F22" s="120">
        <f t="shared" si="2"/>
        <v>5225</v>
      </c>
      <c r="G22" s="95">
        <v>2663</v>
      </c>
      <c r="H22" s="121">
        <v>2562</v>
      </c>
      <c r="I22" s="122">
        <f t="shared" si="3"/>
        <v>4795</v>
      </c>
      <c r="J22" s="95">
        <v>2445</v>
      </c>
      <c r="K22" s="121">
        <v>2350</v>
      </c>
      <c r="L22" s="123">
        <f t="shared" si="4"/>
        <v>4080</v>
      </c>
      <c r="M22" s="94">
        <v>2035</v>
      </c>
      <c r="N22" s="95">
        <v>2045</v>
      </c>
    </row>
    <row r="23" spans="1:14" ht="13.5" customHeight="1">
      <c r="A23" s="118" t="s">
        <v>54</v>
      </c>
      <c r="B23" s="119"/>
      <c r="C23" s="120">
        <f t="shared" si="1"/>
        <v>6908</v>
      </c>
      <c r="D23" s="95">
        <v>3487</v>
      </c>
      <c r="E23" s="121">
        <v>3421</v>
      </c>
      <c r="F23" s="120">
        <f t="shared" si="2"/>
        <v>5461</v>
      </c>
      <c r="G23" s="95">
        <v>2763</v>
      </c>
      <c r="H23" s="121">
        <v>2698</v>
      </c>
      <c r="I23" s="122">
        <f t="shared" si="3"/>
        <v>4791</v>
      </c>
      <c r="J23" s="95">
        <v>2502</v>
      </c>
      <c r="K23" s="121">
        <v>2289</v>
      </c>
      <c r="L23" s="123">
        <f t="shared" si="4"/>
        <v>4226</v>
      </c>
      <c r="M23" s="94">
        <v>2150</v>
      </c>
      <c r="N23" s="95">
        <v>2076</v>
      </c>
    </row>
    <row r="24" spans="1:14" ht="13.5" customHeight="1">
      <c r="A24" s="118" t="s">
        <v>55</v>
      </c>
      <c r="B24" s="119"/>
      <c r="C24" s="120">
        <f t="shared" si="1"/>
        <v>7268</v>
      </c>
      <c r="D24" s="95">
        <v>3692</v>
      </c>
      <c r="E24" s="121">
        <v>3576</v>
      </c>
      <c r="F24" s="120">
        <f t="shared" si="2"/>
        <v>5773</v>
      </c>
      <c r="G24" s="95">
        <v>2989</v>
      </c>
      <c r="H24" s="121">
        <v>2784</v>
      </c>
      <c r="I24" s="122">
        <f t="shared" si="3"/>
        <v>5157</v>
      </c>
      <c r="J24" s="95">
        <v>2671</v>
      </c>
      <c r="K24" s="121">
        <v>2486</v>
      </c>
      <c r="L24" s="123">
        <f t="shared" si="4"/>
        <v>4585</v>
      </c>
      <c r="M24" s="94">
        <v>2330</v>
      </c>
      <c r="N24" s="95">
        <v>2255</v>
      </c>
    </row>
    <row r="25" spans="1:14" ht="13.5" customHeight="1">
      <c r="A25" s="118" t="s">
        <v>56</v>
      </c>
      <c r="B25" s="119"/>
      <c r="C25" s="120">
        <f t="shared" si="1"/>
        <v>7442</v>
      </c>
      <c r="D25" s="95">
        <v>3824</v>
      </c>
      <c r="E25" s="121">
        <v>3618</v>
      </c>
      <c r="F25" s="120">
        <f t="shared" si="2"/>
        <v>6098</v>
      </c>
      <c r="G25" s="95">
        <v>3171</v>
      </c>
      <c r="H25" s="121">
        <v>2927</v>
      </c>
      <c r="I25" s="122">
        <f t="shared" si="3"/>
        <v>5155</v>
      </c>
      <c r="J25" s="95">
        <v>2624</v>
      </c>
      <c r="K25" s="121">
        <v>2531</v>
      </c>
      <c r="L25" s="123">
        <f t="shared" si="4"/>
        <v>4454</v>
      </c>
      <c r="M25" s="94">
        <v>2275</v>
      </c>
      <c r="N25" s="95">
        <v>2179</v>
      </c>
    </row>
    <row r="26" spans="1:14" ht="13.5" customHeight="1">
      <c r="A26" s="118" t="s">
        <v>57</v>
      </c>
      <c r="B26" s="119"/>
      <c r="C26" s="120">
        <f t="shared" si="1"/>
        <v>8412</v>
      </c>
      <c r="D26" s="95">
        <v>4194</v>
      </c>
      <c r="E26" s="121">
        <v>4218</v>
      </c>
      <c r="F26" s="120">
        <f t="shared" si="2"/>
        <v>7437</v>
      </c>
      <c r="G26" s="95">
        <v>3831</v>
      </c>
      <c r="H26" s="121">
        <v>3606</v>
      </c>
      <c r="I26" s="122">
        <f t="shared" si="3"/>
        <v>5958</v>
      </c>
      <c r="J26" s="95">
        <v>3140</v>
      </c>
      <c r="K26" s="121">
        <v>2818</v>
      </c>
      <c r="L26" s="123">
        <f t="shared" si="4"/>
        <v>5419</v>
      </c>
      <c r="M26" s="94">
        <v>2952</v>
      </c>
      <c r="N26" s="95">
        <v>2467</v>
      </c>
    </row>
    <row r="27" spans="1:14" ht="13.5" customHeight="1">
      <c r="A27" s="118" t="s">
        <v>58</v>
      </c>
      <c r="B27" s="119"/>
      <c r="C27" s="120">
        <f t="shared" si="1"/>
        <v>9082</v>
      </c>
      <c r="D27" s="95">
        <v>4445</v>
      </c>
      <c r="E27" s="121">
        <v>4637</v>
      </c>
      <c r="F27" s="120">
        <f t="shared" si="2"/>
        <v>9453</v>
      </c>
      <c r="G27" s="95">
        <v>4984</v>
      </c>
      <c r="H27" s="121">
        <v>4469</v>
      </c>
      <c r="I27" s="122">
        <f t="shared" si="3"/>
        <v>6977</v>
      </c>
      <c r="J27" s="95">
        <v>3690</v>
      </c>
      <c r="K27" s="121">
        <v>3287</v>
      </c>
      <c r="L27" s="123">
        <f t="shared" si="4"/>
        <v>6503</v>
      </c>
      <c r="M27" s="94">
        <v>3571</v>
      </c>
      <c r="N27" s="95">
        <v>2932</v>
      </c>
    </row>
    <row r="28" spans="1:14" ht="13.5" customHeight="1">
      <c r="A28" s="118" t="s">
        <v>59</v>
      </c>
      <c r="B28" s="119"/>
      <c r="C28" s="120">
        <f t="shared" si="1"/>
        <v>8930</v>
      </c>
      <c r="D28" s="95">
        <v>4616</v>
      </c>
      <c r="E28" s="121">
        <v>4314</v>
      </c>
      <c r="F28" s="120">
        <f t="shared" si="2"/>
        <v>9822</v>
      </c>
      <c r="G28" s="95">
        <v>5035</v>
      </c>
      <c r="H28" s="121">
        <v>4787</v>
      </c>
      <c r="I28" s="122">
        <f t="shared" si="3"/>
        <v>7594</v>
      </c>
      <c r="J28" s="95">
        <v>4209</v>
      </c>
      <c r="K28" s="121">
        <v>3385</v>
      </c>
      <c r="L28" s="123">
        <f t="shared" si="4"/>
        <v>6678</v>
      </c>
      <c r="M28" s="94">
        <v>3679</v>
      </c>
      <c r="N28" s="95">
        <v>2999</v>
      </c>
    </row>
    <row r="29" spans="1:14" ht="13.5" customHeight="1">
      <c r="A29" s="118" t="s">
        <v>60</v>
      </c>
      <c r="B29" s="119"/>
      <c r="C29" s="120">
        <f t="shared" si="1"/>
        <v>8367</v>
      </c>
      <c r="D29" s="95">
        <v>4375</v>
      </c>
      <c r="E29" s="121">
        <v>3992</v>
      </c>
      <c r="F29" s="120">
        <f t="shared" si="2"/>
        <v>9959</v>
      </c>
      <c r="G29" s="95">
        <v>5210</v>
      </c>
      <c r="H29" s="121">
        <v>4749</v>
      </c>
      <c r="I29" s="122">
        <f t="shared" si="3"/>
        <v>7913</v>
      </c>
      <c r="J29" s="95">
        <v>4354</v>
      </c>
      <c r="K29" s="121">
        <v>3559</v>
      </c>
      <c r="L29" s="123">
        <f t="shared" si="4"/>
        <v>7010</v>
      </c>
      <c r="M29" s="94">
        <v>3775</v>
      </c>
      <c r="N29" s="95">
        <v>3235</v>
      </c>
    </row>
    <row r="30" spans="1:14" ht="13.5" customHeight="1">
      <c r="A30" s="118" t="s">
        <v>61</v>
      </c>
      <c r="B30" s="119"/>
      <c r="C30" s="120">
        <f t="shared" si="1"/>
        <v>7657</v>
      </c>
      <c r="D30" s="95">
        <v>3960</v>
      </c>
      <c r="E30" s="121">
        <v>3697</v>
      </c>
      <c r="F30" s="120">
        <f t="shared" si="2"/>
        <v>9363</v>
      </c>
      <c r="G30" s="95">
        <v>4758</v>
      </c>
      <c r="H30" s="121">
        <v>4605</v>
      </c>
      <c r="I30" s="122">
        <f t="shared" si="3"/>
        <v>7844</v>
      </c>
      <c r="J30" s="95">
        <v>4263</v>
      </c>
      <c r="K30" s="121">
        <v>3581</v>
      </c>
      <c r="L30" s="123">
        <f t="shared" si="4"/>
        <v>6639</v>
      </c>
      <c r="M30" s="94">
        <v>3540</v>
      </c>
      <c r="N30" s="95">
        <v>3099</v>
      </c>
    </row>
    <row r="31" spans="1:14" ht="13.5" customHeight="1">
      <c r="A31" s="118" t="s">
        <v>62</v>
      </c>
      <c r="B31" s="119"/>
      <c r="C31" s="120">
        <f t="shared" si="1"/>
        <v>7177</v>
      </c>
      <c r="D31" s="95">
        <v>3705</v>
      </c>
      <c r="E31" s="121">
        <v>3472</v>
      </c>
      <c r="F31" s="120">
        <f t="shared" si="2"/>
        <v>8861</v>
      </c>
      <c r="G31" s="95">
        <v>4615</v>
      </c>
      <c r="H31" s="121">
        <v>4246</v>
      </c>
      <c r="I31" s="122">
        <f t="shared" si="3"/>
        <v>7529</v>
      </c>
      <c r="J31" s="95">
        <v>3932</v>
      </c>
      <c r="K31" s="121">
        <v>3597</v>
      </c>
      <c r="L31" s="123">
        <f t="shared" si="4"/>
        <v>6203</v>
      </c>
      <c r="M31" s="94">
        <v>3187</v>
      </c>
      <c r="N31" s="95">
        <v>3016</v>
      </c>
    </row>
    <row r="32" spans="1:14" ht="13.5" customHeight="1">
      <c r="A32" s="118" t="s">
        <v>63</v>
      </c>
      <c r="B32" s="119"/>
      <c r="C32" s="120">
        <f t="shared" si="1"/>
        <v>5360</v>
      </c>
      <c r="D32" s="95">
        <v>2697</v>
      </c>
      <c r="E32" s="121">
        <v>2663</v>
      </c>
      <c r="F32" s="120">
        <f t="shared" si="2"/>
        <v>8262</v>
      </c>
      <c r="G32" s="95">
        <v>4190</v>
      </c>
      <c r="H32" s="121">
        <v>4072</v>
      </c>
      <c r="I32" s="122">
        <f t="shared" si="3"/>
        <v>7550</v>
      </c>
      <c r="J32" s="95">
        <v>3826</v>
      </c>
      <c r="K32" s="121">
        <v>3724</v>
      </c>
      <c r="L32" s="123">
        <f t="shared" si="4"/>
        <v>5857</v>
      </c>
      <c r="M32" s="94">
        <v>3001</v>
      </c>
      <c r="N32" s="95">
        <v>2856</v>
      </c>
    </row>
    <row r="33" spans="1:14" ht="13.5" customHeight="1">
      <c r="A33" s="118" t="s">
        <v>64</v>
      </c>
      <c r="B33" s="119"/>
      <c r="C33" s="120">
        <f t="shared" si="1"/>
        <v>6608</v>
      </c>
      <c r="D33" s="95">
        <v>3231</v>
      </c>
      <c r="E33" s="121">
        <v>3377</v>
      </c>
      <c r="F33" s="120">
        <f t="shared" si="2"/>
        <v>7415</v>
      </c>
      <c r="G33" s="95">
        <v>3703</v>
      </c>
      <c r="H33" s="121">
        <v>3712</v>
      </c>
      <c r="I33" s="122">
        <f t="shared" si="3"/>
        <v>7635</v>
      </c>
      <c r="J33" s="95">
        <v>3809</v>
      </c>
      <c r="K33" s="121">
        <v>3826</v>
      </c>
      <c r="L33" s="123">
        <f t="shared" si="4"/>
        <v>5675</v>
      </c>
      <c r="M33" s="94">
        <v>2831</v>
      </c>
      <c r="N33" s="95">
        <v>2844</v>
      </c>
    </row>
    <row r="34" spans="1:14" ht="13.5" customHeight="1">
      <c r="A34" s="118" t="s">
        <v>65</v>
      </c>
      <c r="B34" s="119"/>
      <c r="C34" s="120">
        <f t="shared" si="1"/>
        <v>5978</v>
      </c>
      <c r="D34" s="95">
        <v>2842</v>
      </c>
      <c r="E34" s="121">
        <v>3136</v>
      </c>
      <c r="F34" s="120">
        <f t="shared" si="2"/>
        <v>6969</v>
      </c>
      <c r="G34" s="95">
        <v>3397</v>
      </c>
      <c r="H34" s="121">
        <v>3572</v>
      </c>
      <c r="I34" s="122">
        <f t="shared" si="3"/>
        <v>7915</v>
      </c>
      <c r="J34" s="95">
        <v>3889</v>
      </c>
      <c r="K34" s="121">
        <v>4026</v>
      </c>
      <c r="L34" s="123">
        <f t="shared" si="4"/>
        <v>6012</v>
      </c>
      <c r="M34" s="94">
        <v>2995</v>
      </c>
      <c r="N34" s="95">
        <v>3017</v>
      </c>
    </row>
    <row r="35" spans="1:14" ht="13.5" customHeight="1">
      <c r="A35" s="118" t="s">
        <v>66</v>
      </c>
      <c r="B35" s="119"/>
      <c r="C35" s="120">
        <f t="shared" si="1"/>
        <v>5947</v>
      </c>
      <c r="D35" s="95">
        <v>2895</v>
      </c>
      <c r="E35" s="121">
        <v>3052</v>
      </c>
      <c r="F35" s="120">
        <f t="shared" si="2"/>
        <v>6759</v>
      </c>
      <c r="G35" s="95">
        <v>3311</v>
      </c>
      <c r="H35" s="121">
        <v>3448</v>
      </c>
      <c r="I35" s="122">
        <f t="shared" si="3"/>
        <v>7987</v>
      </c>
      <c r="J35" s="95">
        <v>3900</v>
      </c>
      <c r="K35" s="121">
        <v>4087</v>
      </c>
      <c r="L35" s="123">
        <f t="shared" si="4"/>
        <v>6320</v>
      </c>
      <c r="M35" s="94">
        <v>3144</v>
      </c>
      <c r="N35" s="95">
        <v>3176</v>
      </c>
    </row>
    <row r="36" spans="1:14" ht="13.5" customHeight="1">
      <c r="A36" s="118" t="s">
        <v>67</v>
      </c>
      <c r="B36" s="119"/>
      <c r="C36" s="120">
        <f t="shared" si="1"/>
        <v>5661</v>
      </c>
      <c r="D36" s="95">
        <v>2747</v>
      </c>
      <c r="E36" s="121">
        <v>2914</v>
      </c>
      <c r="F36" s="120">
        <f t="shared" si="2"/>
        <v>6818</v>
      </c>
      <c r="G36" s="95">
        <v>3301</v>
      </c>
      <c r="H36" s="121">
        <v>3517</v>
      </c>
      <c r="I36" s="122">
        <f t="shared" si="3"/>
        <v>7923</v>
      </c>
      <c r="J36" s="95">
        <v>4026</v>
      </c>
      <c r="K36" s="121">
        <v>3897</v>
      </c>
      <c r="L36" s="123">
        <f t="shared" si="4"/>
        <v>6587</v>
      </c>
      <c r="M36" s="94">
        <v>3287</v>
      </c>
      <c r="N36" s="95">
        <v>3300</v>
      </c>
    </row>
    <row r="37" spans="1:14" ht="13.5" customHeight="1">
      <c r="A37" s="118" t="s">
        <v>68</v>
      </c>
      <c r="B37" s="119"/>
      <c r="C37" s="120">
        <f t="shared" si="1"/>
        <v>5723</v>
      </c>
      <c r="D37" s="95">
        <v>2829</v>
      </c>
      <c r="E37" s="121">
        <v>2894</v>
      </c>
      <c r="F37" s="120">
        <f t="shared" si="2"/>
        <v>5178</v>
      </c>
      <c r="G37" s="95">
        <v>2649</v>
      </c>
      <c r="H37" s="121">
        <v>2529</v>
      </c>
      <c r="I37" s="122">
        <f t="shared" si="3"/>
        <v>7632</v>
      </c>
      <c r="J37" s="95">
        <v>3748</v>
      </c>
      <c r="K37" s="121">
        <v>3884</v>
      </c>
      <c r="L37" s="123">
        <f t="shared" si="4"/>
        <v>6953</v>
      </c>
      <c r="M37" s="94">
        <v>3448</v>
      </c>
      <c r="N37" s="95">
        <v>3505</v>
      </c>
    </row>
    <row r="38" spans="1:14" ht="13.5" customHeight="1">
      <c r="A38" s="118" t="s">
        <v>69</v>
      </c>
      <c r="B38" s="119"/>
      <c r="C38" s="120">
        <f t="shared" si="1"/>
        <v>5922</v>
      </c>
      <c r="D38" s="95">
        <v>2946</v>
      </c>
      <c r="E38" s="121">
        <v>2976</v>
      </c>
      <c r="F38" s="120">
        <f t="shared" si="2"/>
        <v>6448</v>
      </c>
      <c r="G38" s="95">
        <v>3189</v>
      </c>
      <c r="H38" s="121">
        <v>3259</v>
      </c>
      <c r="I38" s="122">
        <f t="shared" si="3"/>
        <v>7043</v>
      </c>
      <c r="J38" s="95">
        <v>3504</v>
      </c>
      <c r="K38" s="121">
        <v>3539</v>
      </c>
      <c r="L38" s="123">
        <f t="shared" si="4"/>
        <v>7187</v>
      </c>
      <c r="M38" s="94">
        <v>3585</v>
      </c>
      <c r="N38" s="95">
        <v>3602</v>
      </c>
    </row>
    <row r="39" spans="1:14" ht="13.5" customHeight="1">
      <c r="A39" s="118" t="s">
        <v>70</v>
      </c>
      <c r="B39" s="119"/>
      <c r="C39" s="120">
        <f t="shared" si="1"/>
        <v>5818</v>
      </c>
      <c r="D39" s="95">
        <v>2884</v>
      </c>
      <c r="E39" s="121">
        <v>2934</v>
      </c>
      <c r="F39" s="120">
        <f t="shared" si="2"/>
        <v>5988</v>
      </c>
      <c r="G39" s="95">
        <v>2953</v>
      </c>
      <c r="H39" s="121">
        <v>3035</v>
      </c>
      <c r="I39" s="122">
        <f t="shared" si="3"/>
        <v>6693</v>
      </c>
      <c r="J39" s="95">
        <v>3277</v>
      </c>
      <c r="K39" s="121">
        <v>3416</v>
      </c>
      <c r="L39" s="123">
        <f t="shared" si="4"/>
        <v>7529</v>
      </c>
      <c r="M39" s="94">
        <v>3743</v>
      </c>
      <c r="N39" s="95">
        <v>3786</v>
      </c>
    </row>
    <row r="40" spans="1:14" ht="13.5" customHeight="1">
      <c r="A40" s="118" t="s">
        <v>71</v>
      </c>
      <c r="B40" s="119"/>
      <c r="C40" s="120">
        <f t="shared" si="1"/>
        <v>5822</v>
      </c>
      <c r="D40" s="95">
        <v>2852</v>
      </c>
      <c r="E40" s="121">
        <v>2970</v>
      </c>
      <c r="F40" s="120">
        <f t="shared" si="2"/>
        <v>5936</v>
      </c>
      <c r="G40" s="95">
        <v>2898</v>
      </c>
      <c r="H40" s="121">
        <v>3038</v>
      </c>
      <c r="I40" s="122">
        <f t="shared" si="3"/>
        <v>6509</v>
      </c>
      <c r="J40" s="95">
        <v>3208</v>
      </c>
      <c r="K40" s="121">
        <v>3301</v>
      </c>
      <c r="L40" s="123">
        <f t="shared" si="4"/>
        <v>7641</v>
      </c>
      <c r="M40" s="94">
        <v>3780</v>
      </c>
      <c r="N40" s="95">
        <v>3861</v>
      </c>
    </row>
    <row r="41" spans="1:14" ht="13.5" customHeight="1">
      <c r="A41" s="118" t="s">
        <v>72</v>
      </c>
      <c r="B41" s="119"/>
      <c r="C41" s="120">
        <f t="shared" si="1"/>
        <v>5428</v>
      </c>
      <c r="D41" s="95">
        <v>2733</v>
      </c>
      <c r="E41" s="121">
        <v>2695</v>
      </c>
      <c r="F41" s="120">
        <f t="shared" si="2"/>
        <v>5566</v>
      </c>
      <c r="G41" s="95">
        <v>2728</v>
      </c>
      <c r="H41" s="121">
        <v>2838</v>
      </c>
      <c r="I41" s="122">
        <f t="shared" si="3"/>
        <v>6491</v>
      </c>
      <c r="J41" s="95">
        <v>3164</v>
      </c>
      <c r="K41" s="121">
        <v>3327</v>
      </c>
      <c r="L41" s="123">
        <f t="shared" si="4"/>
        <v>7567</v>
      </c>
      <c r="M41" s="94">
        <v>3774</v>
      </c>
      <c r="N41" s="95">
        <v>3793</v>
      </c>
    </row>
    <row r="42" spans="1:14" ht="13.5" customHeight="1">
      <c r="A42" s="118" t="s">
        <v>73</v>
      </c>
      <c r="B42" s="119"/>
      <c r="C42" s="120">
        <f t="shared" si="1"/>
        <v>5678</v>
      </c>
      <c r="D42" s="95">
        <v>2815</v>
      </c>
      <c r="E42" s="121">
        <v>2863</v>
      </c>
      <c r="F42" s="120">
        <f t="shared" si="2"/>
        <v>5671</v>
      </c>
      <c r="G42" s="95">
        <v>2825</v>
      </c>
      <c r="H42" s="121">
        <v>2846</v>
      </c>
      <c r="I42" s="122">
        <f t="shared" si="3"/>
        <v>5069</v>
      </c>
      <c r="J42" s="95">
        <v>2598</v>
      </c>
      <c r="K42" s="121">
        <v>2471</v>
      </c>
      <c r="L42" s="123">
        <f t="shared" si="4"/>
        <v>7244</v>
      </c>
      <c r="M42" s="94">
        <v>3589</v>
      </c>
      <c r="N42" s="95">
        <v>3655</v>
      </c>
    </row>
    <row r="43" spans="1:14" ht="13.5" customHeight="1">
      <c r="A43" s="118" t="s">
        <v>74</v>
      </c>
      <c r="B43" s="119"/>
      <c r="C43" s="120">
        <f t="shared" si="1"/>
        <v>5990</v>
      </c>
      <c r="D43" s="95">
        <v>2979</v>
      </c>
      <c r="E43" s="121">
        <v>3011</v>
      </c>
      <c r="F43" s="120">
        <f t="shared" si="2"/>
        <v>5860</v>
      </c>
      <c r="G43" s="95">
        <v>2941</v>
      </c>
      <c r="H43" s="121">
        <v>2919</v>
      </c>
      <c r="I43" s="122">
        <f t="shared" si="3"/>
        <v>6233</v>
      </c>
      <c r="J43" s="95">
        <v>3082</v>
      </c>
      <c r="K43" s="121">
        <v>3151</v>
      </c>
      <c r="L43" s="123">
        <f t="shared" si="4"/>
        <v>6930</v>
      </c>
      <c r="M43" s="94">
        <v>3456</v>
      </c>
      <c r="N43" s="95">
        <v>3474</v>
      </c>
    </row>
    <row r="44" spans="1:14" ht="13.5" customHeight="1">
      <c r="A44" s="118" t="s">
        <v>75</v>
      </c>
      <c r="B44" s="119"/>
      <c r="C44" s="120">
        <f t="shared" si="1"/>
        <v>5809</v>
      </c>
      <c r="D44" s="95">
        <v>2867</v>
      </c>
      <c r="E44" s="121">
        <v>2942</v>
      </c>
      <c r="F44" s="120">
        <f t="shared" si="2"/>
        <v>5738</v>
      </c>
      <c r="G44" s="95">
        <v>2854</v>
      </c>
      <c r="H44" s="121">
        <v>2884</v>
      </c>
      <c r="I44" s="122">
        <f t="shared" si="3"/>
        <v>5768</v>
      </c>
      <c r="J44" s="95">
        <v>2819</v>
      </c>
      <c r="K44" s="121">
        <v>2949</v>
      </c>
      <c r="L44" s="123">
        <f t="shared" si="4"/>
        <v>6332</v>
      </c>
      <c r="M44" s="94">
        <v>3120</v>
      </c>
      <c r="N44" s="95">
        <v>3212</v>
      </c>
    </row>
    <row r="45" spans="1:14" ht="13.5" customHeight="1">
      <c r="A45" s="118" t="s">
        <v>76</v>
      </c>
      <c r="B45" s="119"/>
      <c r="C45" s="120">
        <f t="shared" si="1"/>
        <v>5984</v>
      </c>
      <c r="D45" s="95">
        <v>3003</v>
      </c>
      <c r="E45" s="121">
        <v>2981</v>
      </c>
      <c r="F45" s="120">
        <f t="shared" si="2"/>
        <v>5730</v>
      </c>
      <c r="G45" s="95">
        <v>2783</v>
      </c>
      <c r="H45" s="121">
        <v>2947</v>
      </c>
      <c r="I45" s="122">
        <f t="shared" si="3"/>
        <v>5696</v>
      </c>
      <c r="J45" s="95">
        <v>2776</v>
      </c>
      <c r="K45" s="121">
        <v>2920</v>
      </c>
      <c r="L45" s="123">
        <f t="shared" si="4"/>
        <v>6270</v>
      </c>
      <c r="M45" s="94">
        <v>3135</v>
      </c>
      <c r="N45" s="95">
        <v>3135</v>
      </c>
    </row>
    <row r="46" spans="1:14" ht="13.5" customHeight="1">
      <c r="A46" s="118" t="s">
        <v>77</v>
      </c>
      <c r="B46" s="119"/>
      <c r="C46" s="120">
        <f t="shared" si="1"/>
        <v>6339</v>
      </c>
      <c r="D46" s="95">
        <v>3131</v>
      </c>
      <c r="E46" s="121">
        <v>3208</v>
      </c>
      <c r="F46" s="120">
        <f t="shared" si="2"/>
        <v>5355</v>
      </c>
      <c r="G46" s="95">
        <v>2721</v>
      </c>
      <c r="H46" s="121">
        <v>2634</v>
      </c>
      <c r="I46" s="122">
        <f t="shared" si="3"/>
        <v>5410</v>
      </c>
      <c r="J46" s="95">
        <v>2687</v>
      </c>
      <c r="K46" s="121">
        <v>2723</v>
      </c>
      <c r="L46" s="123">
        <f t="shared" si="4"/>
        <v>6337</v>
      </c>
      <c r="M46" s="94">
        <v>3130</v>
      </c>
      <c r="N46" s="95">
        <v>3207</v>
      </c>
    </row>
    <row r="47" spans="1:14" ht="13.5" customHeight="1">
      <c r="A47" s="118" t="s">
        <v>78</v>
      </c>
      <c r="B47" s="119"/>
      <c r="C47" s="120">
        <f t="shared" si="1"/>
        <v>6688</v>
      </c>
      <c r="D47" s="95">
        <v>3284</v>
      </c>
      <c r="E47" s="121">
        <v>3404</v>
      </c>
      <c r="F47" s="120">
        <f t="shared" si="2"/>
        <v>5583</v>
      </c>
      <c r="G47" s="95">
        <v>2781</v>
      </c>
      <c r="H47" s="121">
        <v>2802</v>
      </c>
      <c r="I47" s="122">
        <f t="shared" si="3"/>
        <v>5455</v>
      </c>
      <c r="J47" s="95">
        <v>2708</v>
      </c>
      <c r="K47" s="121">
        <v>2747</v>
      </c>
      <c r="L47" s="123">
        <f t="shared" si="4"/>
        <v>4953</v>
      </c>
      <c r="M47" s="94">
        <v>2538</v>
      </c>
      <c r="N47" s="95">
        <v>2415</v>
      </c>
    </row>
    <row r="48" spans="1:14" ht="13.5" customHeight="1">
      <c r="A48" s="118" t="s">
        <v>79</v>
      </c>
      <c r="B48" s="119"/>
      <c r="C48" s="120">
        <f t="shared" si="1"/>
        <v>7783</v>
      </c>
      <c r="D48" s="95">
        <v>3870</v>
      </c>
      <c r="E48" s="121">
        <v>3913</v>
      </c>
      <c r="F48" s="120">
        <f t="shared" si="2"/>
        <v>5956</v>
      </c>
      <c r="G48" s="95">
        <v>2953</v>
      </c>
      <c r="H48" s="121">
        <v>3003</v>
      </c>
      <c r="I48" s="122">
        <f t="shared" si="3"/>
        <v>5697</v>
      </c>
      <c r="J48" s="95">
        <v>2837</v>
      </c>
      <c r="K48" s="121">
        <v>2860</v>
      </c>
      <c r="L48" s="123">
        <f t="shared" si="4"/>
        <v>6109</v>
      </c>
      <c r="M48" s="94">
        <v>2987</v>
      </c>
      <c r="N48" s="95">
        <v>3122</v>
      </c>
    </row>
    <row r="49" spans="1:14" ht="13.5" customHeight="1">
      <c r="A49" s="118" t="s">
        <v>80</v>
      </c>
      <c r="B49" s="119"/>
      <c r="C49" s="120">
        <f t="shared" si="1"/>
        <v>9013</v>
      </c>
      <c r="D49" s="95">
        <v>4370</v>
      </c>
      <c r="E49" s="121">
        <v>4643</v>
      </c>
      <c r="F49" s="120">
        <f t="shared" si="2"/>
        <v>5852</v>
      </c>
      <c r="G49" s="95">
        <v>2899</v>
      </c>
      <c r="H49" s="121">
        <v>2953</v>
      </c>
      <c r="I49" s="122">
        <f t="shared" si="3"/>
        <v>5579</v>
      </c>
      <c r="J49" s="95">
        <v>2768</v>
      </c>
      <c r="K49" s="121">
        <v>2811</v>
      </c>
      <c r="L49" s="123">
        <f t="shared" si="4"/>
        <v>5700</v>
      </c>
      <c r="M49" s="94">
        <v>2814</v>
      </c>
      <c r="N49" s="95">
        <v>2886</v>
      </c>
    </row>
    <row r="50" spans="1:14" ht="13.5" customHeight="1">
      <c r="A50" s="118" t="s">
        <v>81</v>
      </c>
      <c r="B50" s="119"/>
      <c r="C50" s="120">
        <f t="shared" si="1"/>
        <v>9278</v>
      </c>
      <c r="D50" s="95">
        <v>4611</v>
      </c>
      <c r="E50" s="121">
        <v>4667</v>
      </c>
      <c r="F50" s="120">
        <f t="shared" si="2"/>
        <v>5954</v>
      </c>
      <c r="G50" s="95">
        <v>2991</v>
      </c>
      <c r="H50" s="121">
        <v>2963</v>
      </c>
      <c r="I50" s="122">
        <f t="shared" si="3"/>
        <v>5599</v>
      </c>
      <c r="J50" s="95">
        <v>2712</v>
      </c>
      <c r="K50" s="121">
        <v>2887</v>
      </c>
      <c r="L50" s="123">
        <f t="shared" si="4"/>
        <v>5667</v>
      </c>
      <c r="M50" s="94">
        <v>2772</v>
      </c>
      <c r="N50" s="95">
        <v>2895</v>
      </c>
    </row>
    <row r="51" spans="1:14" ht="13.5" customHeight="1">
      <c r="A51" s="118" t="s">
        <v>82</v>
      </c>
      <c r="B51" s="119"/>
      <c r="C51" s="120">
        <f t="shared" si="1"/>
        <v>9546</v>
      </c>
      <c r="D51" s="95">
        <v>4880</v>
      </c>
      <c r="E51" s="121">
        <v>4666</v>
      </c>
      <c r="F51" s="120">
        <f t="shared" si="2"/>
        <v>6375</v>
      </c>
      <c r="G51" s="95">
        <v>3212</v>
      </c>
      <c r="H51" s="121">
        <v>3163</v>
      </c>
      <c r="I51" s="122">
        <f t="shared" si="3"/>
        <v>5206</v>
      </c>
      <c r="J51" s="95">
        <v>2644</v>
      </c>
      <c r="K51" s="121">
        <v>2562</v>
      </c>
      <c r="L51" s="123">
        <f t="shared" si="4"/>
        <v>5348</v>
      </c>
      <c r="M51" s="94">
        <v>2646</v>
      </c>
      <c r="N51" s="95">
        <v>2702</v>
      </c>
    </row>
    <row r="52" spans="1:14" ht="13.5" customHeight="1">
      <c r="A52" s="118" t="s">
        <v>83</v>
      </c>
      <c r="B52" s="119"/>
      <c r="C52" s="120">
        <f t="shared" si="1"/>
        <v>4881</v>
      </c>
      <c r="D52" s="95">
        <v>2403</v>
      </c>
      <c r="E52" s="121">
        <v>2478</v>
      </c>
      <c r="F52" s="120">
        <f t="shared" si="2"/>
        <v>6584</v>
      </c>
      <c r="G52" s="95">
        <v>3270</v>
      </c>
      <c r="H52" s="121">
        <v>3314</v>
      </c>
      <c r="I52" s="122">
        <f t="shared" si="3"/>
        <v>5422</v>
      </c>
      <c r="J52" s="95">
        <v>2684</v>
      </c>
      <c r="K52" s="121">
        <v>2738</v>
      </c>
      <c r="L52" s="123">
        <f t="shared" si="4"/>
        <v>5350</v>
      </c>
      <c r="M52" s="94">
        <v>2634</v>
      </c>
      <c r="N52" s="95">
        <v>2716</v>
      </c>
    </row>
    <row r="53" spans="1:14" ht="13.5" customHeight="1">
      <c r="A53" s="118" t="s">
        <v>84</v>
      </c>
      <c r="B53" s="119"/>
      <c r="C53" s="120">
        <f t="shared" si="1"/>
        <v>5042</v>
      </c>
      <c r="D53" s="95">
        <v>2447</v>
      </c>
      <c r="E53" s="121">
        <v>2595</v>
      </c>
      <c r="F53" s="120">
        <f t="shared" si="2"/>
        <v>7689</v>
      </c>
      <c r="G53" s="95">
        <v>3882</v>
      </c>
      <c r="H53" s="121">
        <v>3807</v>
      </c>
      <c r="I53" s="122">
        <f t="shared" si="3"/>
        <v>5738</v>
      </c>
      <c r="J53" s="95">
        <v>2871</v>
      </c>
      <c r="K53" s="121">
        <v>2867</v>
      </c>
      <c r="L53" s="123">
        <f t="shared" si="4"/>
        <v>5587</v>
      </c>
      <c r="M53" s="94">
        <v>2794</v>
      </c>
      <c r="N53" s="95">
        <v>2793</v>
      </c>
    </row>
    <row r="54" spans="1:14" ht="13.5" customHeight="1">
      <c r="A54" s="118" t="s">
        <v>85</v>
      </c>
      <c r="B54" s="119"/>
      <c r="C54" s="120">
        <f t="shared" si="1"/>
        <v>6657</v>
      </c>
      <c r="D54" s="95">
        <v>3396</v>
      </c>
      <c r="E54" s="121">
        <v>3261</v>
      </c>
      <c r="F54" s="120">
        <f t="shared" si="2"/>
        <v>8915</v>
      </c>
      <c r="G54" s="95">
        <v>4382</v>
      </c>
      <c r="H54" s="121">
        <v>4533</v>
      </c>
      <c r="I54" s="122">
        <f t="shared" si="3"/>
        <v>5718</v>
      </c>
      <c r="J54" s="95">
        <v>2832</v>
      </c>
      <c r="K54" s="121">
        <v>2886</v>
      </c>
      <c r="L54" s="123">
        <f t="shared" si="4"/>
        <v>5512</v>
      </c>
      <c r="M54" s="94">
        <v>2724</v>
      </c>
      <c r="N54" s="95">
        <v>2788</v>
      </c>
    </row>
    <row r="55" spans="1:14" ht="13.5" customHeight="1">
      <c r="A55" s="118" t="s">
        <v>86</v>
      </c>
      <c r="B55" s="119"/>
      <c r="C55" s="120">
        <f t="shared" si="1"/>
        <v>6731</v>
      </c>
      <c r="D55" s="95">
        <v>3378</v>
      </c>
      <c r="E55" s="121">
        <v>3353</v>
      </c>
      <c r="F55" s="120">
        <f t="shared" si="2"/>
        <v>9127</v>
      </c>
      <c r="G55" s="95">
        <v>4547</v>
      </c>
      <c r="H55" s="121">
        <v>4580</v>
      </c>
      <c r="I55" s="122">
        <f t="shared" si="3"/>
        <v>5732</v>
      </c>
      <c r="J55" s="95">
        <v>2866</v>
      </c>
      <c r="K55" s="121">
        <v>2866</v>
      </c>
      <c r="L55" s="123">
        <f t="shared" si="4"/>
        <v>5498</v>
      </c>
      <c r="M55" s="94">
        <v>2665</v>
      </c>
      <c r="N55" s="95">
        <v>2833</v>
      </c>
    </row>
    <row r="56" spans="1:14" ht="13.5" customHeight="1">
      <c r="A56" s="118" t="s">
        <v>87</v>
      </c>
      <c r="B56" s="119"/>
      <c r="C56" s="120">
        <f t="shared" si="1"/>
        <v>6793</v>
      </c>
      <c r="D56" s="95">
        <v>3394</v>
      </c>
      <c r="E56" s="121">
        <v>3399</v>
      </c>
      <c r="F56" s="120">
        <f t="shared" si="2"/>
        <v>9343</v>
      </c>
      <c r="G56" s="95">
        <v>4767</v>
      </c>
      <c r="H56" s="121">
        <v>4576</v>
      </c>
      <c r="I56" s="122">
        <f t="shared" si="3"/>
        <v>6112</v>
      </c>
      <c r="J56" s="95">
        <v>3061</v>
      </c>
      <c r="K56" s="121">
        <v>3051</v>
      </c>
      <c r="L56" s="123">
        <f t="shared" si="4"/>
        <v>5078</v>
      </c>
      <c r="M56" s="94">
        <v>2552</v>
      </c>
      <c r="N56" s="95">
        <v>2526</v>
      </c>
    </row>
    <row r="57" spans="1:14" ht="13.5" customHeight="1">
      <c r="A57" s="118" t="s">
        <v>88</v>
      </c>
      <c r="B57" s="119"/>
      <c r="C57" s="120">
        <f t="shared" si="1"/>
        <v>6048</v>
      </c>
      <c r="D57" s="95">
        <v>2975</v>
      </c>
      <c r="E57" s="121">
        <v>3073</v>
      </c>
      <c r="F57" s="120">
        <f t="shared" si="2"/>
        <v>4786</v>
      </c>
      <c r="G57" s="95">
        <v>2384</v>
      </c>
      <c r="H57" s="121">
        <v>2402</v>
      </c>
      <c r="I57" s="122">
        <f t="shared" si="3"/>
        <v>6383</v>
      </c>
      <c r="J57" s="95">
        <v>3170</v>
      </c>
      <c r="K57" s="121">
        <v>3213</v>
      </c>
      <c r="L57" s="123">
        <f t="shared" si="4"/>
        <v>5321</v>
      </c>
      <c r="M57" s="94">
        <v>2614</v>
      </c>
      <c r="N57" s="95">
        <v>2707</v>
      </c>
    </row>
    <row r="58" spans="1:14" ht="13.5" customHeight="1">
      <c r="A58" s="118" t="s">
        <v>89</v>
      </c>
      <c r="B58" s="119"/>
      <c r="C58" s="120">
        <f t="shared" si="1"/>
        <v>5190</v>
      </c>
      <c r="D58" s="95">
        <v>2607</v>
      </c>
      <c r="E58" s="121">
        <v>2583</v>
      </c>
      <c r="F58" s="120">
        <f t="shared" si="2"/>
        <v>4925</v>
      </c>
      <c r="G58" s="95">
        <v>2430</v>
      </c>
      <c r="H58" s="121">
        <v>2495</v>
      </c>
      <c r="I58" s="122">
        <f t="shared" si="3"/>
        <v>7461</v>
      </c>
      <c r="J58" s="95">
        <v>3765</v>
      </c>
      <c r="K58" s="121">
        <v>3696</v>
      </c>
      <c r="L58" s="123">
        <f t="shared" si="4"/>
        <v>5658</v>
      </c>
      <c r="M58" s="94">
        <v>2815</v>
      </c>
      <c r="N58" s="95">
        <v>2843</v>
      </c>
    </row>
    <row r="59" spans="1:14" ht="13.5" customHeight="1">
      <c r="A59" s="118" t="s">
        <v>90</v>
      </c>
      <c r="B59" s="119"/>
      <c r="C59" s="120">
        <f t="shared" si="1"/>
        <v>4519</v>
      </c>
      <c r="D59" s="95">
        <v>2205</v>
      </c>
      <c r="E59" s="121">
        <v>2314</v>
      </c>
      <c r="F59" s="120">
        <f t="shared" si="2"/>
        <v>6509</v>
      </c>
      <c r="G59" s="95">
        <v>3293</v>
      </c>
      <c r="H59" s="121">
        <v>3216</v>
      </c>
      <c r="I59" s="122">
        <f t="shared" si="3"/>
        <v>8606</v>
      </c>
      <c r="J59" s="95">
        <v>4185</v>
      </c>
      <c r="K59" s="121">
        <v>4421</v>
      </c>
      <c r="L59" s="123">
        <f t="shared" si="4"/>
        <v>5601</v>
      </c>
      <c r="M59" s="94">
        <v>2791</v>
      </c>
      <c r="N59" s="95">
        <v>2810</v>
      </c>
    </row>
    <row r="60" spans="1:14" ht="13.5" customHeight="1">
      <c r="A60" s="118" t="s">
        <v>91</v>
      </c>
      <c r="B60" s="119"/>
      <c r="C60" s="120">
        <f t="shared" si="1"/>
        <v>4763</v>
      </c>
      <c r="D60" s="95">
        <v>2295</v>
      </c>
      <c r="E60" s="121">
        <v>2468</v>
      </c>
      <c r="F60" s="120">
        <f t="shared" si="2"/>
        <v>6574</v>
      </c>
      <c r="G60" s="95">
        <v>3303</v>
      </c>
      <c r="H60" s="121">
        <v>3271</v>
      </c>
      <c r="I60" s="122">
        <f t="shared" si="3"/>
        <v>8805</v>
      </c>
      <c r="J60" s="95">
        <v>4382</v>
      </c>
      <c r="K60" s="121">
        <v>4423</v>
      </c>
      <c r="L60" s="123">
        <f t="shared" si="4"/>
        <v>5614</v>
      </c>
      <c r="M60" s="94">
        <v>2795</v>
      </c>
      <c r="N60" s="95">
        <v>2819</v>
      </c>
    </row>
    <row r="61" spans="1:14" ht="13.5" customHeight="1">
      <c r="A61" s="118" t="s">
        <v>92</v>
      </c>
      <c r="B61" s="119"/>
      <c r="C61" s="120">
        <f t="shared" si="1"/>
        <v>4883</v>
      </c>
      <c r="D61" s="95">
        <v>2321</v>
      </c>
      <c r="E61" s="121">
        <v>2562</v>
      </c>
      <c r="F61" s="120">
        <f t="shared" si="2"/>
        <v>6675</v>
      </c>
      <c r="G61" s="95">
        <v>3327</v>
      </c>
      <c r="H61" s="121">
        <v>3348</v>
      </c>
      <c r="I61" s="122">
        <f t="shared" si="3"/>
        <v>9023</v>
      </c>
      <c r="J61" s="95">
        <v>4553</v>
      </c>
      <c r="K61" s="121">
        <v>4470</v>
      </c>
      <c r="L61" s="123">
        <f t="shared" si="4"/>
        <v>5907</v>
      </c>
      <c r="M61" s="94">
        <v>2890</v>
      </c>
      <c r="N61" s="95">
        <v>3017</v>
      </c>
    </row>
    <row r="62" spans="1:14" ht="13.5" customHeight="1">
      <c r="A62" s="118" t="s">
        <v>93</v>
      </c>
      <c r="B62" s="119"/>
      <c r="C62" s="120">
        <f t="shared" si="1"/>
        <v>5403</v>
      </c>
      <c r="D62" s="95">
        <v>2568</v>
      </c>
      <c r="E62" s="121">
        <v>2835</v>
      </c>
      <c r="F62" s="120">
        <f t="shared" si="2"/>
        <v>5883</v>
      </c>
      <c r="G62" s="95">
        <v>2883</v>
      </c>
      <c r="H62" s="121">
        <v>3000</v>
      </c>
      <c r="I62" s="122">
        <f t="shared" si="3"/>
        <v>4648</v>
      </c>
      <c r="J62" s="95">
        <v>2316</v>
      </c>
      <c r="K62" s="121">
        <v>2332</v>
      </c>
      <c r="L62" s="123">
        <f t="shared" si="4"/>
        <v>6263</v>
      </c>
      <c r="M62" s="94">
        <v>3104</v>
      </c>
      <c r="N62" s="95">
        <v>3159</v>
      </c>
    </row>
    <row r="63" spans="1:14" ht="13.5" customHeight="1">
      <c r="A63" s="118" t="s">
        <v>94</v>
      </c>
      <c r="B63" s="119"/>
      <c r="C63" s="120">
        <f t="shared" si="1"/>
        <v>4742</v>
      </c>
      <c r="D63" s="95">
        <v>2325</v>
      </c>
      <c r="E63" s="121">
        <v>2417</v>
      </c>
      <c r="F63" s="120">
        <f t="shared" si="2"/>
        <v>5115</v>
      </c>
      <c r="G63" s="95">
        <v>2540</v>
      </c>
      <c r="H63" s="121">
        <v>2575</v>
      </c>
      <c r="I63" s="122">
        <f t="shared" si="3"/>
        <v>4678</v>
      </c>
      <c r="J63" s="95">
        <v>2267</v>
      </c>
      <c r="K63" s="121">
        <v>2411</v>
      </c>
      <c r="L63" s="123">
        <f t="shared" si="4"/>
        <v>7324</v>
      </c>
      <c r="M63" s="94">
        <v>3667</v>
      </c>
      <c r="N63" s="95">
        <v>3657</v>
      </c>
    </row>
    <row r="64" spans="1:14" ht="13.5" customHeight="1">
      <c r="A64" s="118" t="s">
        <v>95</v>
      </c>
      <c r="B64" s="119"/>
      <c r="C64" s="120">
        <f t="shared" si="1"/>
        <v>4833</v>
      </c>
      <c r="D64" s="95">
        <v>2311</v>
      </c>
      <c r="E64" s="121">
        <v>2522</v>
      </c>
      <c r="F64" s="120">
        <f t="shared" si="2"/>
        <v>4395</v>
      </c>
      <c r="G64" s="95">
        <v>2141</v>
      </c>
      <c r="H64" s="121">
        <v>2254</v>
      </c>
      <c r="I64" s="122">
        <f t="shared" si="3"/>
        <v>6264</v>
      </c>
      <c r="J64" s="95">
        <v>3137</v>
      </c>
      <c r="K64" s="121">
        <v>3127</v>
      </c>
      <c r="L64" s="123">
        <f t="shared" si="4"/>
        <v>8411</v>
      </c>
      <c r="M64" s="94">
        <v>4023</v>
      </c>
      <c r="N64" s="95">
        <v>4388</v>
      </c>
    </row>
    <row r="65" spans="1:14" ht="13.5" customHeight="1">
      <c r="A65" s="118" t="s">
        <v>96</v>
      </c>
      <c r="B65" s="119"/>
      <c r="C65" s="120">
        <f t="shared" si="1"/>
        <v>5087</v>
      </c>
      <c r="D65" s="95">
        <v>2395</v>
      </c>
      <c r="E65" s="121">
        <v>2692</v>
      </c>
      <c r="F65" s="120">
        <f t="shared" si="2"/>
        <v>4630</v>
      </c>
      <c r="G65" s="95">
        <v>2186</v>
      </c>
      <c r="H65" s="121">
        <v>2444</v>
      </c>
      <c r="I65" s="122">
        <f t="shared" si="3"/>
        <v>6326</v>
      </c>
      <c r="J65" s="95">
        <v>3142</v>
      </c>
      <c r="K65" s="121">
        <v>3184</v>
      </c>
      <c r="L65" s="123">
        <f t="shared" si="4"/>
        <v>8545</v>
      </c>
      <c r="M65" s="94">
        <v>4214</v>
      </c>
      <c r="N65" s="95">
        <v>4331</v>
      </c>
    </row>
    <row r="66" spans="1:14" ht="13.5" customHeight="1">
      <c r="A66" s="118" t="s">
        <v>97</v>
      </c>
      <c r="B66" s="119"/>
      <c r="C66" s="120">
        <f t="shared" si="1"/>
        <v>4786</v>
      </c>
      <c r="D66" s="95">
        <v>2249</v>
      </c>
      <c r="E66" s="121">
        <v>2537</v>
      </c>
      <c r="F66" s="120">
        <f t="shared" si="2"/>
        <v>4751</v>
      </c>
      <c r="G66" s="95">
        <v>2239</v>
      </c>
      <c r="H66" s="121">
        <v>2512</v>
      </c>
      <c r="I66" s="122">
        <f t="shared" si="3"/>
        <v>6432</v>
      </c>
      <c r="J66" s="95">
        <v>3140</v>
      </c>
      <c r="K66" s="121">
        <v>3292</v>
      </c>
      <c r="L66" s="123">
        <f t="shared" si="4"/>
        <v>8764</v>
      </c>
      <c r="M66" s="94">
        <v>4368</v>
      </c>
      <c r="N66" s="95">
        <v>4396</v>
      </c>
    </row>
    <row r="67" spans="1:14" ht="13.5" customHeight="1">
      <c r="A67" s="118" t="s">
        <v>98</v>
      </c>
      <c r="B67" s="119"/>
      <c r="C67" s="120">
        <f t="shared" si="1"/>
        <v>4949</v>
      </c>
      <c r="D67" s="95">
        <v>2269</v>
      </c>
      <c r="E67" s="121">
        <v>2680</v>
      </c>
      <c r="F67" s="120">
        <f t="shared" si="2"/>
        <v>5233</v>
      </c>
      <c r="G67" s="95">
        <v>2469</v>
      </c>
      <c r="H67" s="121">
        <v>2764</v>
      </c>
      <c r="I67" s="122">
        <f t="shared" si="3"/>
        <v>5593</v>
      </c>
      <c r="J67" s="95">
        <v>2684</v>
      </c>
      <c r="K67" s="121">
        <v>2909</v>
      </c>
      <c r="L67" s="123">
        <f t="shared" si="4"/>
        <v>4427</v>
      </c>
      <c r="M67" s="94">
        <v>2132</v>
      </c>
      <c r="N67" s="95">
        <v>2295</v>
      </c>
    </row>
    <row r="68" spans="1:14" ht="13.5" customHeight="1">
      <c r="A68" s="118" t="s">
        <v>99</v>
      </c>
      <c r="B68" s="119"/>
      <c r="C68" s="120">
        <f t="shared" si="1"/>
        <v>4490</v>
      </c>
      <c r="D68" s="95">
        <v>2154</v>
      </c>
      <c r="E68" s="121">
        <v>2336</v>
      </c>
      <c r="F68" s="120">
        <f t="shared" si="2"/>
        <v>4600</v>
      </c>
      <c r="G68" s="95">
        <v>2212</v>
      </c>
      <c r="H68" s="121">
        <v>2388</v>
      </c>
      <c r="I68" s="122">
        <f t="shared" si="3"/>
        <v>4894</v>
      </c>
      <c r="J68" s="95">
        <v>2401</v>
      </c>
      <c r="K68" s="121">
        <v>2493</v>
      </c>
      <c r="L68" s="123">
        <f t="shared" si="4"/>
        <v>4568</v>
      </c>
      <c r="M68" s="94">
        <v>2170</v>
      </c>
      <c r="N68" s="95">
        <v>2398</v>
      </c>
    </row>
    <row r="69" spans="1:14" ht="13.5" customHeight="1">
      <c r="A69" s="118" t="s">
        <v>100</v>
      </c>
      <c r="B69" s="119"/>
      <c r="C69" s="120">
        <f t="shared" si="1"/>
        <v>4579</v>
      </c>
      <c r="D69" s="95">
        <v>2159</v>
      </c>
      <c r="E69" s="121">
        <v>2420</v>
      </c>
      <c r="F69" s="120">
        <f t="shared" si="2"/>
        <v>4683</v>
      </c>
      <c r="G69" s="95">
        <v>2217</v>
      </c>
      <c r="H69" s="121">
        <v>2466</v>
      </c>
      <c r="I69" s="122">
        <f t="shared" si="3"/>
        <v>4196</v>
      </c>
      <c r="J69" s="95">
        <v>1980</v>
      </c>
      <c r="K69" s="121">
        <v>2216</v>
      </c>
      <c r="L69" s="123">
        <f t="shared" si="4"/>
        <v>6056</v>
      </c>
      <c r="M69" s="94">
        <v>2988</v>
      </c>
      <c r="N69" s="95">
        <v>3068</v>
      </c>
    </row>
    <row r="70" spans="1:14" ht="13.5" customHeight="1">
      <c r="A70" s="118" t="s">
        <v>101</v>
      </c>
      <c r="B70" s="119"/>
      <c r="C70" s="120">
        <f t="shared" si="1"/>
        <v>4412</v>
      </c>
      <c r="D70" s="95">
        <v>2100</v>
      </c>
      <c r="E70" s="121">
        <v>2312</v>
      </c>
      <c r="F70" s="120">
        <f t="shared" si="2"/>
        <v>4959</v>
      </c>
      <c r="G70" s="95">
        <v>2308</v>
      </c>
      <c r="H70" s="121">
        <v>2651</v>
      </c>
      <c r="I70" s="122">
        <f t="shared" si="3"/>
        <v>4478</v>
      </c>
      <c r="J70" s="95">
        <v>2097</v>
      </c>
      <c r="K70" s="121">
        <v>2381</v>
      </c>
      <c r="L70" s="123">
        <f t="shared" si="4"/>
        <v>6153</v>
      </c>
      <c r="M70" s="94">
        <v>3007</v>
      </c>
      <c r="N70" s="95">
        <v>3146</v>
      </c>
    </row>
    <row r="71" spans="1:14" ht="13.5" customHeight="1">
      <c r="A71" s="118" t="s">
        <v>102</v>
      </c>
      <c r="B71" s="119"/>
      <c r="C71" s="120">
        <f t="shared" si="1"/>
        <v>4080</v>
      </c>
      <c r="D71" s="95">
        <v>1884</v>
      </c>
      <c r="E71" s="121">
        <v>2196</v>
      </c>
      <c r="F71" s="120">
        <f t="shared" si="2"/>
        <v>4620</v>
      </c>
      <c r="G71" s="95">
        <v>2146</v>
      </c>
      <c r="H71" s="121">
        <v>2474</v>
      </c>
      <c r="I71" s="122">
        <f t="shared" si="3"/>
        <v>4611</v>
      </c>
      <c r="J71" s="95">
        <v>2138</v>
      </c>
      <c r="K71" s="121">
        <v>2473</v>
      </c>
      <c r="L71" s="123">
        <f t="shared" si="4"/>
        <v>6338</v>
      </c>
      <c r="M71" s="94">
        <v>3084</v>
      </c>
      <c r="N71" s="95">
        <v>3254</v>
      </c>
    </row>
    <row r="72" spans="1:14" ht="13.5" customHeight="1">
      <c r="A72" s="118" t="s">
        <v>103</v>
      </c>
      <c r="B72" s="119"/>
      <c r="C72" s="120">
        <f aca="true" t="shared" si="5" ref="C72:C109">SUM(D72:E72)</f>
        <v>4070</v>
      </c>
      <c r="D72" s="95">
        <v>1897</v>
      </c>
      <c r="E72" s="121">
        <v>2173</v>
      </c>
      <c r="F72" s="120">
        <f aca="true" t="shared" si="6" ref="F72:F107">SUM(G72:H72)</f>
        <v>4785</v>
      </c>
      <c r="G72" s="95">
        <v>2165</v>
      </c>
      <c r="H72" s="121">
        <v>2620</v>
      </c>
      <c r="I72" s="122">
        <f aca="true" t="shared" si="7" ref="I72:I109">SUM(J72:K72)</f>
        <v>5005</v>
      </c>
      <c r="J72" s="95">
        <v>2332</v>
      </c>
      <c r="K72" s="121">
        <v>2673</v>
      </c>
      <c r="L72" s="123">
        <f aca="true" t="shared" si="8" ref="L72:L109">SUM(M72:N72)</f>
        <v>5518</v>
      </c>
      <c r="M72" s="94">
        <v>2623</v>
      </c>
      <c r="N72" s="95">
        <v>2895</v>
      </c>
    </row>
    <row r="73" spans="1:14" ht="13.5" customHeight="1">
      <c r="A73" s="118" t="s">
        <v>104</v>
      </c>
      <c r="B73" s="119"/>
      <c r="C73" s="120">
        <f t="shared" si="5"/>
        <v>4023</v>
      </c>
      <c r="D73" s="95">
        <v>1840</v>
      </c>
      <c r="E73" s="121">
        <v>2183</v>
      </c>
      <c r="F73" s="120">
        <f t="shared" si="6"/>
        <v>4278</v>
      </c>
      <c r="G73" s="95">
        <v>1999</v>
      </c>
      <c r="H73" s="121">
        <v>2279</v>
      </c>
      <c r="I73" s="122">
        <f t="shared" si="7"/>
        <v>4388</v>
      </c>
      <c r="J73" s="95">
        <v>2076</v>
      </c>
      <c r="K73" s="121">
        <v>2312</v>
      </c>
      <c r="L73" s="123">
        <f t="shared" si="8"/>
        <v>4830</v>
      </c>
      <c r="M73" s="94">
        <v>2321</v>
      </c>
      <c r="N73" s="95">
        <v>2509</v>
      </c>
    </row>
    <row r="74" spans="1:14" ht="13.5" customHeight="1">
      <c r="A74" s="118" t="s">
        <v>105</v>
      </c>
      <c r="B74" s="119"/>
      <c r="C74" s="120">
        <f t="shared" si="5"/>
        <v>3542</v>
      </c>
      <c r="D74" s="95">
        <v>1540</v>
      </c>
      <c r="E74" s="121">
        <v>2002</v>
      </c>
      <c r="F74" s="120">
        <f t="shared" si="6"/>
        <v>4452</v>
      </c>
      <c r="G74" s="95">
        <v>2059</v>
      </c>
      <c r="H74" s="121">
        <v>2393</v>
      </c>
      <c r="I74" s="122">
        <f t="shared" si="7"/>
        <v>4437</v>
      </c>
      <c r="J74" s="95">
        <v>2050</v>
      </c>
      <c r="K74" s="121">
        <v>2387</v>
      </c>
      <c r="L74" s="123">
        <f t="shared" si="8"/>
        <v>4108</v>
      </c>
      <c r="M74" s="94">
        <v>1949</v>
      </c>
      <c r="N74" s="95">
        <v>2159</v>
      </c>
    </row>
    <row r="75" spans="1:14" ht="13.5" customHeight="1">
      <c r="A75" s="118" t="s">
        <v>106</v>
      </c>
      <c r="B75" s="119"/>
      <c r="C75" s="120">
        <f t="shared" si="5"/>
        <v>3108</v>
      </c>
      <c r="D75" s="95">
        <v>1309</v>
      </c>
      <c r="E75" s="121">
        <v>1799</v>
      </c>
      <c r="F75" s="120">
        <f t="shared" si="6"/>
        <v>4214</v>
      </c>
      <c r="G75" s="95">
        <v>1945</v>
      </c>
      <c r="H75" s="121">
        <v>2269</v>
      </c>
      <c r="I75" s="122">
        <f t="shared" si="7"/>
        <v>4692</v>
      </c>
      <c r="J75" s="95">
        <v>2136</v>
      </c>
      <c r="K75" s="121">
        <v>2556</v>
      </c>
      <c r="L75" s="123">
        <f t="shared" si="8"/>
        <v>4299</v>
      </c>
      <c r="M75" s="94">
        <v>1948</v>
      </c>
      <c r="N75" s="95">
        <v>2351</v>
      </c>
    </row>
    <row r="76" spans="1:14" ht="13.5" customHeight="1">
      <c r="A76" s="118" t="s">
        <v>107</v>
      </c>
      <c r="B76" s="119"/>
      <c r="C76" s="120">
        <f t="shared" si="5"/>
        <v>3171</v>
      </c>
      <c r="D76" s="95">
        <v>1292</v>
      </c>
      <c r="E76" s="121">
        <v>1879</v>
      </c>
      <c r="F76" s="120">
        <f t="shared" si="6"/>
        <v>3849</v>
      </c>
      <c r="G76" s="95">
        <v>1755</v>
      </c>
      <c r="H76" s="121">
        <v>2094</v>
      </c>
      <c r="I76" s="122">
        <f t="shared" si="7"/>
        <v>4352</v>
      </c>
      <c r="J76" s="95">
        <v>1966</v>
      </c>
      <c r="K76" s="121">
        <v>2386</v>
      </c>
      <c r="L76" s="123">
        <f t="shared" si="8"/>
        <v>4445</v>
      </c>
      <c r="M76" s="94">
        <v>2021</v>
      </c>
      <c r="N76" s="95">
        <v>2424</v>
      </c>
    </row>
    <row r="77" spans="1:14" ht="13.5" customHeight="1">
      <c r="A77" s="118" t="s">
        <v>108</v>
      </c>
      <c r="B77" s="119"/>
      <c r="C77" s="120">
        <f t="shared" si="5"/>
        <v>3268</v>
      </c>
      <c r="D77" s="95">
        <v>1312</v>
      </c>
      <c r="E77" s="121">
        <v>1956</v>
      </c>
      <c r="F77" s="120">
        <f t="shared" si="6"/>
        <v>3865</v>
      </c>
      <c r="G77" s="95">
        <v>1743</v>
      </c>
      <c r="H77" s="121">
        <v>2122</v>
      </c>
      <c r="I77" s="122">
        <f t="shared" si="7"/>
        <v>4461</v>
      </c>
      <c r="J77" s="95">
        <v>1957</v>
      </c>
      <c r="K77" s="121">
        <v>2504</v>
      </c>
      <c r="L77" s="123">
        <f t="shared" si="8"/>
        <v>4780</v>
      </c>
      <c r="M77" s="94">
        <v>2186</v>
      </c>
      <c r="N77" s="95">
        <v>2594</v>
      </c>
    </row>
    <row r="78" spans="1:14" ht="13.5" customHeight="1">
      <c r="A78" s="118" t="s">
        <v>109</v>
      </c>
      <c r="B78" s="119"/>
      <c r="C78" s="120">
        <f t="shared" si="5"/>
        <v>3190</v>
      </c>
      <c r="D78" s="95">
        <v>1331</v>
      </c>
      <c r="E78" s="121">
        <v>1859</v>
      </c>
      <c r="F78" s="120">
        <f t="shared" si="6"/>
        <v>3752</v>
      </c>
      <c r="G78" s="95">
        <v>1676</v>
      </c>
      <c r="H78" s="121">
        <v>2076</v>
      </c>
      <c r="I78" s="122">
        <f t="shared" si="7"/>
        <v>4010</v>
      </c>
      <c r="J78" s="95">
        <v>1833</v>
      </c>
      <c r="K78" s="121">
        <v>2177</v>
      </c>
      <c r="L78" s="123">
        <f t="shared" si="8"/>
        <v>4204</v>
      </c>
      <c r="M78" s="94">
        <v>1934</v>
      </c>
      <c r="N78" s="95">
        <v>2270</v>
      </c>
    </row>
    <row r="79" spans="1:14" ht="13.5" customHeight="1">
      <c r="A79" s="118" t="s">
        <v>110</v>
      </c>
      <c r="B79" s="119"/>
      <c r="C79" s="120">
        <f t="shared" si="5"/>
        <v>2592</v>
      </c>
      <c r="D79" s="95">
        <v>1081</v>
      </c>
      <c r="E79" s="121">
        <v>1511</v>
      </c>
      <c r="F79" s="120">
        <f t="shared" si="6"/>
        <v>3275</v>
      </c>
      <c r="G79" s="95">
        <v>1387</v>
      </c>
      <c r="H79" s="121">
        <v>1888</v>
      </c>
      <c r="I79" s="122">
        <f t="shared" si="7"/>
        <v>4118</v>
      </c>
      <c r="J79" s="95">
        <v>1820</v>
      </c>
      <c r="K79" s="121">
        <v>2298</v>
      </c>
      <c r="L79" s="123">
        <f t="shared" si="8"/>
        <v>4223</v>
      </c>
      <c r="M79" s="94">
        <v>1889</v>
      </c>
      <c r="N79" s="95">
        <v>2334</v>
      </c>
    </row>
    <row r="80" spans="1:14" ht="13.5" customHeight="1">
      <c r="A80" s="118" t="s">
        <v>111</v>
      </c>
      <c r="B80" s="119"/>
      <c r="C80" s="120">
        <f t="shared" si="5"/>
        <v>2526</v>
      </c>
      <c r="D80" s="95">
        <v>1034</v>
      </c>
      <c r="E80" s="121">
        <v>1492</v>
      </c>
      <c r="F80" s="120">
        <f t="shared" si="6"/>
        <v>2868</v>
      </c>
      <c r="G80" s="95">
        <v>1166</v>
      </c>
      <c r="H80" s="121">
        <v>1702</v>
      </c>
      <c r="I80" s="122">
        <f t="shared" si="7"/>
        <v>3888</v>
      </c>
      <c r="J80" s="95">
        <v>1710</v>
      </c>
      <c r="K80" s="121">
        <v>2178</v>
      </c>
      <c r="L80" s="123">
        <f t="shared" si="8"/>
        <v>4407</v>
      </c>
      <c r="M80" s="94">
        <v>1970</v>
      </c>
      <c r="N80" s="95">
        <v>2437</v>
      </c>
    </row>
    <row r="81" spans="1:14" ht="13.5" customHeight="1">
      <c r="A81" s="118" t="s">
        <v>112</v>
      </c>
      <c r="B81" s="119"/>
      <c r="C81" s="120">
        <f t="shared" si="5"/>
        <v>2615</v>
      </c>
      <c r="D81" s="95">
        <v>1101</v>
      </c>
      <c r="E81" s="121">
        <v>1514</v>
      </c>
      <c r="F81" s="120">
        <f t="shared" si="6"/>
        <v>2935</v>
      </c>
      <c r="G81" s="95">
        <v>1131</v>
      </c>
      <c r="H81" s="121">
        <v>1804</v>
      </c>
      <c r="I81" s="122">
        <f t="shared" si="7"/>
        <v>3527</v>
      </c>
      <c r="J81" s="95">
        <v>1545</v>
      </c>
      <c r="K81" s="121">
        <v>1982</v>
      </c>
      <c r="L81" s="123">
        <f t="shared" si="8"/>
        <v>4072</v>
      </c>
      <c r="M81" s="94">
        <v>1801</v>
      </c>
      <c r="N81" s="95">
        <v>2271</v>
      </c>
    </row>
    <row r="82" spans="1:14" ht="13.5" customHeight="1">
      <c r="A82" s="118" t="s">
        <v>113</v>
      </c>
      <c r="B82" s="119"/>
      <c r="C82" s="120">
        <f t="shared" si="5"/>
        <v>2535</v>
      </c>
      <c r="D82" s="95">
        <v>1013</v>
      </c>
      <c r="E82" s="121">
        <v>1522</v>
      </c>
      <c r="F82" s="120">
        <f t="shared" si="6"/>
        <v>2959</v>
      </c>
      <c r="G82" s="95">
        <v>1139</v>
      </c>
      <c r="H82" s="121">
        <v>1820</v>
      </c>
      <c r="I82" s="122">
        <f t="shared" si="7"/>
        <v>3546</v>
      </c>
      <c r="J82" s="95">
        <v>1520</v>
      </c>
      <c r="K82" s="121">
        <v>2026</v>
      </c>
      <c r="L82" s="123">
        <f t="shared" si="8"/>
        <v>4167</v>
      </c>
      <c r="M82" s="94">
        <v>1765</v>
      </c>
      <c r="N82" s="95">
        <v>2402</v>
      </c>
    </row>
    <row r="83" spans="1:14" ht="13.5" customHeight="1">
      <c r="A83" s="118" t="s">
        <v>114</v>
      </c>
      <c r="B83" s="119"/>
      <c r="C83" s="120">
        <f t="shared" si="5"/>
        <v>2504</v>
      </c>
      <c r="D83" s="95">
        <v>1014</v>
      </c>
      <c r="E83" s="121">
        <v>1490</v>
      </c>
      <c r="F83" s="120">
        <f t="shared" si="6"/>
        <v>2862</v>
      </c>
      <c r="G83" s="95">
        <v>1143</v>
      </c>
      <c r="H83" s="121">
        <v>1719</v>
      </c>
      <c r="I83" s="122">
        <f t="shared" si="7"/>
        <v>3350</v>
      </c>
      <c r="J83" s="95">
        <v>1412</v>
      </c>
      <c r="K83" s="121">
        <v>1938</v>
      </c>
      <c r="L83" s="123">
        <f t="shared" si="8"/>
        <v>3705</v>
      </c>
      <c r="M83" s="94">
        <v>1630</v>
      </c>
      <c r="N83" s="95">
        <v>2075</v>
      </c>
    </row>
    <row r="84" spans="1:14" ht="13.5" customHeight="1">
      <c r="A84" s="118" t="s">
        <v>115</v>
      </c>
      <c r="B84" s="119"/>
      <c r="C84" s="120">
        <f t="shared" si="5"/>
        <v>2392</v>
      </c>
      <c r="D84" s="95">
        <v>911</v>
      </c>
      <c r="E84" s="121">
        <v>1481</v>
      </c>
      <c r="F84" s="120">
        <f t="shared" si="6"/>
        <v>2230</v>
      </c>
      <c r="G84" s="95">
        <v>891</v>
      </c>
      <c r="H84" s="121">
        <v>1339</v>
      </c>
      <c r="I84" s="122">
        <f t="shared" si="7"/>
        <v>2926</v>
      </c>
      <c r="J84" s="95">
        <v>1189</v>
      </c>
      <c r="K84" s="121">
        <v>1737</v>
      </c>
      <c r="L84" s="123">
        <f t="shared" si="8"/>
        <v>3786</v>
      </c>
      <c r="M84" s="94">
        <v>1617</v>
      </c>
      <c r="N84" s="95">
        <v>2169</v>
      </c>
    </row>
    <row r="85" spans="1:14" ht="13.5" customHeight="1">
      <c r="A85" s="118" t="s">
        <v>116</v>
      </c>
      <c r="B85" s="119"/>
      <c r="C85" s="120">
        <f t="shared" si="5"/>
        <v>2235</v>
      </c>
      <c r="D85" s="95">
        <v>847</v>
      </c>
      <c r="E85" s="121">
        <v>1388</v>
      </c>
      <c r="F85" s="120">
        <f t="shared" si="6"/>
        <v>2239</v>
      </c>
      <c r="G85" s="95">
        <v>845</v>
      </c>
      <c r="H85" s="121">
        <v>1394</v>
      </c>
      <c r="I85" s="122">
        <f t="shared" si="7"/>
        <v>2540</v>
      </c>
      <c r="J85" s="95">
        <v>963</v>
      </c>
      <c r="K85" s="121">
        <v>1577</v>
      </c>
      <c r="L85" s="123">
        <f t="shared" si="8"/>
        <v>3573</v>
      </c>
      <c r="M85" s="94">
        <v>1499</v>
      </c>
      <c r="N85" s="95">
        <v>2074</v>
      </c>
    </row>
    <row r="86" spans="1:14" ht="13.5" customHeight="1">
      <c r="A86" s="118" t="s">
        <v>117</v>
      </c>
      <c r="B86" s="119"/>
      <c r="C86" s="120">
        <f t="shared" si="5"/>
        <v>2127</v>
      </c>
      <c r="D86" s="95">
        <v>809</v>
      </c>
      <c r="E86" s="121">
        <v>1318</v>
      </c>
      <c r="F86" s="120">
        <f t="shared" si="6"/>
        <v>2183</v>
      </c>
      <c r="G86" s="95">
        <v>846</v>
      </c>
      <c r="H86" s="121">
        <v>1337</v>
      </c>
      <c r="I86" s="122">
        <f t="shared" si="7"/>
        <v>2542</v>
      </c>
      <c r="J86" s="95">
        <v>916</v>
      </c>
      <c r="K86" s="121">
        <v>1626</v>
      </c>
      <c r="L86" s="123">
        <f t="shared" si="8"/>
        <v>3143</v>
      </c>
      <c r="M86" s="94">
        <v>1307</v>
      </c>
      <c r="N86" s="95">
        <v>1836</v>
      </c>
    </row>
    <row r="87" spans="1:14" ht="13.5" customHeight="1">
      <c r="A87" s="118" t="s">
        <v>118</v>
      </c>
      <c r="B87" s="119"/>
      <c r="C87" s="120">
        <f t="shared" si="5"/>
        <v>1938</v>
      </c>
      <c r="D87" s="95">
        <v>754</v>
      </c>
      <c r="E87" s="121">
        <v>1184</v>
      </c>
      <c r="F87" s="120">
        <f t="shared" si="6"/>
        <v>2079</v>
      </c>
      <c r="G87" s="95">
        <v>778</v>
      </c>
      <c r="H87" s="121">
        <v>1301</v>
      </c>
      <c r="I87" s="122">
        <f t="shared" si="7"/>
        <v>2554</v>
      </c>
      <c r="J87" s="95">
        <v>931</v>
      </c>
      <c r="K87" s="121">
        <v>1623</v>
      </c>
      <c r="L87" s="123">
        <f t="shared" si="8"/>
        <v>3109</v>
      </c>
      <c r="M87" s="94">
        <v>1278</v>
      </c>
      <c r="N87" s="95">
        <v>1831</v>
      </c>
    </row>
    <row r="88" spans="1:14" ht="13.5" customHeight="1">
      <c r="A88" s="118" t="s">
        <v>119</v>
      </c>
      <c r="B88" s="119"/>
      <c r="C88" s="120">
        <f t="shared" si="5"/>
        <v>1871</v>
      </c>
      <c r="D88" s="95">
        <v>718</v>
      </c>
      <c r="E88" s="121">
        <v>1153</v>
      </c>
      <c r="F88" s="120">
        <f t="shared" si="6"/>
        <v>2042</v>
      </c>
      <c r="G88" s="95">
        <v>747</v>
      </c>
      <c r="H88" s="121">
        <v>1295</v>
      </c>
      <c r="I88" s="122">
        <f t="shared" si="7"/>
        <v>2390</v>
      </c>
      <c r="J88" s="95">
        <v>879</v>
      </c>
      <c r="K88" s="121">
        <v>1511</v>
      </c>
      <c r="L88" s="123">
        <f t="shared" si="8"/>
        <v>2882</v>
      </c>
      <c r="M88" s="94">
        <v>1130</v>
      </c>
      <c r="N88" s="95">
        <v>1752</v>
      </c>
    </row>
    <row r="89" spans="1:14" ht="13.5" customHeight="1">
      <c r="A89" s="118" t="s">
        <v>120</v>
      </c>
      <c r="B89" s="119"/>
      <c r="C89" s="120">
        <f t="shared" si="5"/>
        <v>1534</v>
      </c>
      <c r="D89" s="95">
        <v>531</v>
      </c>
      <c r="E89" s="121">
        <v>1003</v>
      </c>
      <c r="F89" s="120">
        <f t="shared" si="6"/>
        <v>1908</v>
      </c>
      <c r="G89" s="95">
        <v>674</v>
      </c>
      <c r="H89" s="121">
        <v>1234</v>
      </c>
      <c r="I89" s="122">
        <f t="shared" si="7"/>
        <v>1875</v>
      </c>
      <c r="J89" s="95">
        <v>699</v>
      </c>
      <c r="K89" s="121">
        <v>1176</v>
      </c>
      <c r="L89" s="123">
        <f t="shared" si="8"/>
        <v>2489</v>
      </c>
      <c r="M89" s="94">
        <v>918</v>
      </c>
      <c r="N89" s="95">
        <v>1571</v>
      </c>
    </row>
    <row r="90" spans="1:14" ht="13.5" customHeight="1">
      <c r="A90" s="118" t="s">
        <v>121</v>
      </c>
      <c r="B90" s="119"/>
      <c r="C90" s="120">
        <f t="shared" si="5"/>
        <v>1349</v>
      </c>
      <c r="D90" s="95">
        <v>493</v>
      </c>
      <c r="E90" s="121">
        <v>856</v>
      </c>
      <c r="F90" s="120">
        <f t="shared" si="6"/>
        <v>1685</v>
      </c>
      <c r="G90" s="95">
        <v>577</v>
      </c>
      <c r="H90" s="121">
        <v>1108</v>
      </c>
      <c r="I90" s="122">
        <f t="shared" si="7"/>
        <v>1746</v>
      </c>
      <c r="J90" s="95">
        <v>588</v>
      </c>
      <c r="K90" s="121">
        <v>1158</v>
      </c>
      <c r="L90" s="123">
        <f t="shared" si="8"/>
        <v>2086</v>
      </c>
      <c r="M90" s="94">
        <v>739</v>
      </c>
      <c r="N90" s="95">
        <v>1347</v>
      </c>
    </row>
    <row r="91" spans="1:14" ht="13.5" customHeight="1">
      <c r="A91" s="118" t="s">
        <v>122</v>
      </c>
      <c r="B91" s="119"/>
      <c r="C91" s="120">
        <f t="shared" si="5"/>
        <v>1269</v>
      </c>
      <c r="D91" s="95">
        <v>436</v>
      </c>
      <c r="E91" s="121">
        <v>833</v>
      </c>
      <c r="F91" s="120">
        <f t="shared" si="6"/>
        <v>1531</v>
      </c>
      <c r="G91" s="95">
        <v>518</v>
      </c>
      <c r="H91" s="121">
        <v>1013</v>
      </c>
      <c r="I91" s="122">
        <f t="shared" si="7"/>
        <v>1702</v>
      </c>
      <c r="J91" s="95">
        <v>588</v>
      </c>
      <c r="K91" s="121">
        <v>1114</v>
      </c>
      <c r="L91" s="123">
        <f t="shared" si="8"/>
        <v>2110</v>
      </c>
      <c r="M91" s="94">
        <v>684</v>
      </c>
      <c r="N91" s="95">
        <v>1426</v>
      </c>
    </row>
    <row r="92" spans="1:14" ht="13.5" customHeight="1">
      <c r="A92" s="118" t="s">
        <v>123</v>
      </c>
      <c r="B92" s="119"/>
      <c r="C92" s="120">
        <f t="shared" si="5"/>
        <v>910</v>
      </c>
      <c r="D92" s="95">
        <v>325</v>
      </c>
      <c r="E92" s="121">
        <v>585</v>
      </c>
      <c r="F92" s="120">
        <f t="shared" si="6"/>
        <v>1389</v>
      </c>
      <c r="G92" s="95">
        <v>480</v>
      </c>
      <c r="H92" s="121">
        <v>909</v>
      </c>
      <c r="I92" s="122">
        <f t="shared" si="7"/>
        <v>1620</v>
      </c>
      <c r="J92" s="95">
        <v>529</v>
      </c>
      <c r="K92" s="121">
        <v>1091</v>
      </c>
      <c r="L92" s="123">
        <f t="shared" si="8"/>
        <v>2016</v>
      </c>
      <c r="M92" s="94">
        <v>628</v>
      </c>
      <c r="N92" s="95">
        <v>1388</v>
      </c>
    </row>
    <row r="93" spans="1:14" ht="13.5" customHeight="1">
      <c r="A93" s="118" t="s">
        <v>124</v>
      </c>
      <c r="B93" s="119"/>
      <c r="C93" s="120">
        <f t="shared" si="5"/>
        <v>770</v>
      </c>
      <c r="D93" s="95">
        <v>246</v>
      </c>
      <c r="E93" s="121">
        <v>524</v>
      </c>
      <c r="F93" s="120">
        <f t="shared" si="6"/>
        <v>1246</v>
      </c>
      <c r="G93" s="95">
        <v>411</v>
      </c>
      <c r="H93" s="121">
        <v>835</v>
      </c>
      <c r="I93" s="122">
        <f t="shared" si="7"/>
        <v>1491</v>
      </c>
      <c r="J93" s="95">
        <v>455</v>
      </c>
      <c r="K93" s="121">
        <v>1036</v>
      </c>
      <c r="L93" s="123">
        <f t="shared" si="8"/>
        <v>1872</v>
      </c>
      <c r="M93" s="94">
        <v>612</v>
      </c>
      <c r="N93" s="95">
        <v>1260</v>
      </c>
    </row>
    <row r="94" spans="1:14" ht="13.5" customHeight="1">
      <c r="A94" s="118" t="s">
        <v>125</v>
      </c>
      <c r="B94" s="119"/>
      <c r="C94" s="120">
        <f t="shared" si="5"/>
        <v>663</v>
      </c>
      <c r="D94" s="95">
        <v>208</v>
      </c>
      <c r="E94" s="121">
        <v>455</v>
      </c>
      <c r="F94" s="120">
        <f t="shared" si="6"/>
        <v>981</v>
      </c>
      <c r="G94" s="95">
        <v>294</v>
      </c>
      <c r="H94" s="121">
        <v>687</v>
      </c>
      <c r="I94" s="122">
        <f t="shared" si="7"/>
        <v>1310</v>
      </c>
      <c r="J94" s="95">
        <v>378</v>
      </c>
      <c r="K94" s="121">
        <v>932</v>
      </c>
      <c r="L94" s="123">
        <f t="shared" si="8"/>
        <v>1412</v>
      </c>
      <c r="M94" s="94">
        <v>456</v>
      </c>
      <c r="N94" s="95">
        <v>956</v>
      </c>
    </row>
    <row r="95" spans="1:14" ht="13.5" customHeight="1">
      <c r="A95" s="118" t="s">
        <v>126</v>
      </c>
      <c r="B95" s="119"/>
      <c r="C95" s="120">
        <f t="shared" si="5"/>
        <v>589</v>
      </c>
      <c r="D95" s="95">
        <v>176</v>
      </c>
      <c r="E95" s="121">
        <v>413</v>
      </c>
      <c r="F95" s="120">
        <f t="shared" si="6"/>
        <v>857</v>
      </c>
      <c r="G95" s="95">
        <v>276</v>
      </c>
      <c r="H95" s="121">
        <v>581</v>
      </c>
      <c r="I95" s="122">
        <f t="shared" si="7"/>
        <v>1128</v>
      </c>
      <c r="J95" s="95">
        <v>312</v>
      </c>
      <c r="K95" s="121">
        <v>816</v>
      </c>
      <c r="L95" s="123">
        <f t="shared" si="8"/>
        <v>1275</v>
      </c>
      <c r="M95" s="94">
        <v>363</v>
      </c>
      <c r="N95" s="95">
        <v>912</v>
      </c>
    </row>
    <row r="96" spans="1:14" ht="13.5" customHeight="1">
      <c r="A96" s="118" t="s">
        <v>127</v>
      </c>
      <c r="B96" s="119"/>
      <c r="C96" s="120">
        <f t="shared" si="5"/>
        <v>461</v>
      </c>
      <c r="D96" s="95">
        <v>164</v>
      </c>
      <c r="E96" s="121">
        <v>297</v>
      </c>
      <c r="F96" s="120">
        <f t="shared" si="6"/>
        <v>720</v>
      </c>
      <c r="G96" s="95">
        <v>207</v>
      </c>
      <c r="H96" s="121">
        <v>513</v>
      </c>
      <c r="I96" s="122">
        <f t="shared" si="7"/>
        <v>961</v>
      </c>
      <c r="J96" s="95">
        <v>267</v>
      </c>
      <c r="K96" s="121">
        <v>694</v>
      </c>
      <c r="L96" s="123">
        <f t="shared" si="8"/>
        <v>1211</v>
      </c>
      <c r="M96" s="94">
        <v>362</v>
      </c>
      <c r="N96" s="95">
        <v>849</v>
      </c>
    </row>
    <row r="97" spans="1:14" ht="13.5" customHeight="1">
      <c r="A97" s="118" t="s">
        <v>128</v>
      </c>
      <c r="B97" s="119"/>
      <c r="C97" s="120">
        <f t="shared" si="5"/>
        <v>363</v>
      </c>
      <c r="D97" s="95">
        <v>106</v>
      </c>
      <c r="E97" s="121">
        <v>257</v>
      </c>
      <c r="F97" s="120">
        <f t="shared" si="6"/>
        <v>487</v>
      </c>
      <c r="G97" s="95">
        <v>144</v>
      </c>
      <c r="H97" s="121">
        <v>343</v>
      </c>
      <c r="I97" s="122">
        <f t="shared" si="7"/>
        <v>831</v>
      </c>
      <c r="J97" s="95">
        <v>246</v>
      </c>
      <c r="K97" s="121">
        <v>585</v>
      </c>
      <c r="L97" s="123">
        <f t="shared" si="8"/>
        <v>1067</v>
      </c>
      <c r="M97" s="94">
        <v>287</v>
      </c>
      <c r="N97" s="95">
        <v>780</v>
      </c>
    </row>
    <row r="98" spans="1:14" ht="13.5" customHeight="1">
      <c r="A98" s="118" t="s">
        <v>129</v>
      </c>
      <c r="B98" s="119"/>
      <c r="C98" s="120">
        <f t="shared" si="5"/>
        <v>259</v>
      </c>
      <c r="D98" s="95">
        <v>73</v>
      </c>
      <c r="E98" s="121">
        <v>186</v>
      </c>
      <c r="F98" s="120">
        <f t="shared" si="6"/>
        <v>405</v>
      </c>
      <c r="G98" s="95">
        <v>95</v>
      </c>
      <c r="H98" s="121">
        <v>310</v>
      </c>
      <c r="I98" s="122">
        <f t="shared" si="7"/>
        <v>721</v>
      </c>
      <c r="J98" s="95">
        <v>183</v>
      </c>
      <c r="K98" s="121">
        <v>538</v>
      </c>
      <c r="L98" s="123">
        <f t="shared" si="8"/>
        <v>918</v>
      </c>
      <c r="M98" s="94">
        <v>244</v>
      </c>
      <c r="N98" s="95">
        <v>674</v>
      </c>
    </row>
    <row r="99" spans="1:14" ht="13.5" customHeight="1">
      <c r="A99" s="118" t="s">
        <v>130</v>
      </c>
      <c r="B99" s="119"/>
      <c r="C99" s="120">
        <f t="shared" si="5"/>
        <v>186</v>
      </c>
      <c r="D99" s="95">
        <v>53</v>
      </c>
      <c r="E99" s="121">
        <v>133</v>
      </c>
      <c r="F99" s="120">
        <f t="shared" si="6"/>
        <v>287</v>
      </c>
      <c r="G99" s="95">
        <v>75</v>
      </c>
      <c r="H99" s="121">
        <v>212</v>
      </c>
      <c r="I99" s="122">
        <f t="shared" si="7"/>
        <v>512</v>
      </c>
      <c r="J99" s="95">
        <v>120</v>
      </c>
      <c r="K99" s="121">
        <v>392</v>
      </c>
      <c r="L99" s="123">
        <f t="shared" si="8"/>
        <v>765</v>
      </c>
      <c r="M99" s="94">
        <v>187</v>
      </c>
      <c r="N99" s="95">
        <v>578</v>
      </c>
    </row>
    <row r="100" spans="1:14" ht="13.5" customHeight="1">
      <c r="A100" s="118" t="s">
        <v>131</v>
      </c>
      <c r="B100" s="119"/>
      <c r="C100" s="120">
        <f t="shared" si="5"/>
        <v>123</v>
      </c>
      <c r="D100" s="95">
        <v>33</v>
      </c>
      <c r="E100" s="121">
        <v>90</v>
      </c>
      <c r="F100" s="120">
        <f t="shared" si="6"/>
        <v>259</v>
      </c>
      <c r="G100" s="95">
        <v>57</v>
      </c>
      <c r="H100" s="121">
        <v>202</v>
      </c>
      <c r="I100" s="122">
        <f t="shared" si="7"/>
        <v>416</v>
      </c>
      <c r="J100" s="95">
        <v>101</v>
      </c>
      <c r="K100" s="121">
        <v>315</v>
      </c>
      <c r="L100" s="123">
        <f t="shared" si="8"/>
        <v>665</v>
      </c>
      <c r="M100" s="94">
        <v>145</v>
      </c>
      <c r="N100" s="95">
        <v>520</v>
      </c>
    </row>
    <row r="101" spans="1:14" ht="13.5" customHeight="1">
      <c r="A101" s="118" t="s">
        <v>132</v>
      </c>
      <c r="B101" s="119"/>
      <c r="C101" s="120">
        <f t="shared" si="5"/>
        <v>118</v>
      </c>
      <c r="D101" s="95">
        <v>24</v>
      </c>
      <c r="E101" s="121">
        <v>94</v>
      </c>
      <c r="F101" s="120">
        <f t="shared" si="6"/>
        <v>183</v>
      </c>
      <c r="G101" s="95">
        <v>50</v>
      </c>
      <c r="H101" s="121">
        <v>133</v>
      </c>
      <c r="I101" s="122">
        <f t="shared" si="7"/>
        <v>343</v>
      </c>
      <c r="J101" s="95">
        <v>77</v>
      </c>
      <c r="K101" s="121">
        <v>266</v>
      </c>
      <c r="L101" s="123">
        <f t="shared" si="8"/>
        <v>502</v>
      </c>
      <c r="M101" s="94">
        <v>106</v>
      </c>
      <c r="N101" s="95">
        <v>396</v>
      </c>
    </row>
    <row r="102" spans="1:14" ht="13.5" customHeight="1">
      <c r="A102" s="118" t="s">
        <v>133</v>
      </c>
      <c r="B102" s="119"/>
      <c r="C102" s="120">
        <f t="shared" si="5"/>
        <v>60</v>
      </c>
      <c r="D102" s="95">
        <v>12</v>
      </c>
      <c r="E102" s="121">
        <v>48</v>
      </c>
      <c r="F102" s="120">
        <f t="shared" si="6"/>
        <v>121</v>
      </c>
      <c r="G102" s="95">
        <v>29</v>
      </c>
      <c r="H102" s="121">
        <v>92</v>
      </c>
      <c r="I102" s="122">
        <f t="shared" si="7"/>
        <v>208</v>
      </c>
      <c r="J102" s="95">
        <v>49</v>
      </c>
      <c r="K102" s="121">
        <v>159</v>
      </c>
      <c r="L102" s="123">
        <f t="shared" si="8"/>
        <v>398</v>
      </c>
      <c r="M102" s="94">
        <v>86</v>
      </c>
      <c r="N102" s="95">
        <v>312</v>
      </c>
    </row>
    <row r="103" spans="1:14" ht="13.5" customHeight="1">
      <c r="A103" s="118" t="s">
        <v>134</v>
      </c>
      <c r="B103" s="119"/>
      <c r="C103" s="120">
        <f t="shared" si="5"/>
        <v>48</v>
      </c>
      <c r="D103" s="95">
        <v>9</v>
      </c>
      <c r="E103" s="121">
        <v>39</v>
      </c>
      <c r="F103" s="120">
        <f t="shared" si="6"/>
        <v>79</v>
      </c>
      <c r="G103" s="95">
        <v>21</v>
      </c>
      <c r="H103" s="121">
        <v>58</v>
      </c>
      <c r="I103" s="122">
        <f t="shared" si="7"/>
        <v>144</v>
      </c>
      <c r="J103" s="95">
        <v>22</v>
      </c>
      <c r="K103" s="121">
        <v>122</v>
      </c>
      <c r="L103" s="123">
        <f t="shared" si="8"/>
        <v>302</v>
      </c>
      <c r="M103" s="94">
        <v>51</v>
      </c>
      <c r="N103" s="95">
        <v>251</v>
      </c>
    </row>
    <row r="104" spans="1:14" ht="13.5" customHeight="1">
      <c r="A104" s="118" t="s">
        <v>135</v>
      </c>
      <c r="B104" s="119"/>
      <c r="C104" s="120">
        <f t="shared" si="5"/>
        <v>30</v>
      </c>
      <c r="D104" s="95">
        <v>7</v>
      </c>
      <c r="E104" s="121">
        <v>23</v>
      </c>
      <c r="F104" s="120">
        <f t="shared" si="6"/>
        <v>53</v>
      </c>
      <c r="G104" s="95">
        <v>19</v>
      </c>
      <c r="H104" s="121">
        <v>34</v>
      </c>
      <c r="I104" s="122">
        <f t="shared" si="7"/>
        <v>110</v>
      </c>
      <c r="J104" s="95">
        <v>18</v>
      </c>
      <c r="K104" s="121">
        <v>92</v>
      </c>
      <c r="L104" s="123">
        <f t="shared" si="8"/>
        <v>212</v>
      </c>
      <c r="M104" s="94">
        <v>32</v>
      </c>
      <c r="N104" s="95">
        <v>180</v>
      </c>
    </row>
    <row r="105" spans="1:14" ht="13.5" customHeight="1">
      <c r="A105" s="118" t="s">
        <v>136</v>
      </c>
      <c r="B105" s="119"/>
      <c r="C105" s="120">
        <f t="shared" si="5"/>
        <v>13</v>
      </c>
      <c r="D105" s="95">
        <v>2</v>
      </c>
      <c r="E105" s="121">
        <v>11</v>
      </c>
      <c r="F105" s="120">
        <f t="shared" si="6"/>
        <v>36</v>
      </c>
      <c r="G105" s="95">
        <v>5</v>
      </c>
      <c r="H105" s="121">
        <v>31</v>
      </c>
      <c r="I105" s="122">
        <f t="shared" si="7"/>
        <v>78</v>
      </c>
      <c r="J105" s="95">
        <v>13</v>
      </c>
      <c r="K105" s="121">
        <v>65</v>
      </c>
      <c r="L105" s="123">
        <f t="shared" si="8"/>
        <v>173</v>
      </c>
      <c r="M105" s="94">
        <v>30</v>
      </c>
      <c r="N105" s="95">
        <v>143</v>
      </c>
    </row>
    <row r="106" spans="1:14" ht="13.5" customHeight="1">
      <c r="A106" s="118" t="s">
        <v>137</v>
      </c>
      <c r="B106" s="119"/>
      <c r="C106" s="120">
        <f t="shared" si="5"/>
        <v>5</v>
      </c>
      <c r="D106" s="95">
        <v>1</v>
      </c>
      <c r="E106" s="121">
        <v>4</v>
      </c>
      <c r="F106" s="120">
        <f t="shared" si="6"/>
        <v>23</v>
      </c>
      <c r="G106" s="95">
        <v>3</v>
      </c>
      <c r="H106" s="121">
        <v>20</v>
      </c>
      <c r="I106" s="122">
        <f t="shared" si="7"/>
        <v>48</v>
      </c>
      <c r="J106" s="95">
        <v>10</v>
      </c>
      <c r="K106" s="121">
        <v>38</v>
      </c>
      <c r="L106" s="123">
        <f t="shared" si="8"/>
        <v>112</v>
      </c>
      <c r="M106" s="94">
        <v>18</v>
      </c>
      <c r="N106" s="95">
        <v>94</v>
      </c>
    </row>
    <row r="107" spans="1:14" ht="13.5" customHeight="1">
      <c r="A107" s="118" t="s">
        <v>138</v>
      </c>
      <c r="B107" s="119"/>
      <c r="C107" s="120">
        <f t="shared" si="5"/>
        <v>5</v>
      </c>
      <c r="D107" s="95">
        <v>1</v>
      </c>
      <c r="E107" s="121">
        <v>4</v>
      </c>
      <c r="F107" s="120">
        <f t="shared" si="6"/>
        <v>16</v>
      </c>
      <c r="G107" s="95">
        <v>5</v>
      </c>
      <c r="H107" s="121">
        <v>11</v>
      </c>
      <c r="I107" s="122">
        <f t="shared" si="7"/>
        <v>31</v>
      </c>
      <c r="J107" s="95">
        <v>3</v>
      </c>
      <c r="K107" s="121">
        <v>28</v>
      </c>
      <c r="L107" s="123">
        <f t="shared" si="8"/>
        <v>66</v>
      </c>
      <c r="M107" s="94">
        <v>14</v>
      </c>
      <c r="N107" s="95">
        <v>52</v>
      </c>
    </row>
    <row r="108" spans="1:14" ht="13.5" customHeight="1">
      <c r="A108" s="118" t="s">
        <v>139</v>
      </c>
      <c r="B108" s="119"/>
      <c r="C108" s="120">
        <f t="shared" si="5"/>
        <v>6</v>
      </c>
      <c r="D108" s="95">
        <v>0</v>
      </c>
      <c r="E108" s="121">
        <v>6</v>
      </c>
      <c r="F108" s="120">
        <f>G108+H108</f>
        <v>18</v>
      </c>
      <c r="G108" s="95">
        <v>2</v>
      </c>
      <c r="H108" s="121">
        <v>16</v>
      </c>
      <c r="I108" s="122">
        <f t="shared" si="7"/>
        <v>33</v>
      </c>
      <c r="J108" s="95">
        <v>4</v>
      </c>
      <c r="K108" s="121">
        <v>29</v>
      </c>
      <c r="L108" s="123">
        <f t="shared" si="8"/>
        <v>95</v>
      </c>
      <c r="M108" s="94">
        <v>12</v>
      </c>
      <c r="N108" s="95">
        <v>83</v>
      </c>
    </row>
    <row r="109" spans="1:14" ht="13.5" customHeight="1">
      <c r="A109" s="118" t="s">
        <v>140</v>
      </c>
      <c r="B109" s="119"/>
      <c r="C109" s="120">
        <f t="shared" si="5"/>
        <v>1852</v>
      </c>
      <c r="D109" s="95">
        <v>1157</v>
      </c>
      <c r="E109" s="121">
        <v>695</v>
      </c>
      <c r="F109" s="120">
        <f>G109+H109</f>
        <v>59</v>
      </c>
      <c r="G109" s="95">
        <v>35</v>
      </c>
      <c r="H109" s="121">
        <v>24</v>
      </c>
      <c r="I109" s="122">
        <f t="shared" si="7"/>
        <v>2804</v>
      </c>
      <c r="J109" s="95">
        <v>1958</v>
      </c>
      <c r="K109" s="121">
        <v>846</v>
      </c>
      <c r="L109" s="123">
        <f t="shared" si="8"/>
        <v>484</v>
      </c>
      <c r="M109" s="94">
        <v>332</v>
      </c>
      <c r="N109" s="95">
        <v>152</v>
      </c>
    </row>
    <row r="110" spans="1:14" ht="13.5" customHeight="1">
      <c r="A110" s="97"/>
      <c r="B110" s="124"/>
      <c r="C110" s="125"/>
      <c r="D110" s="126"/>
      <c r="E110" s="127"/>
      <c r="F110" s="125"/>
      <c r="G110" s="126"/>
      <c r="H110" s="127"/>
      <c r="I110" s="125"/>
      <c r="J110" s="126"/>
      <c r="K110" s="127"/>
      <c r="L110" s="126"/>
      <c r="M110" s="126"/>
      <c r="N110" s="126"/>
    </row>
    <row r="111" spans="1:14" s="132" customFormat="1" ht="15" customHeight="1">
      <c r="A111" s="128" t="s">
        <v>141</v>
      </c>
      <c r="B111" s="129"/>
      <c r="C111" s="130"/>
      <c r="D111" s="131"/>
      <c r="E111" s="129"/>
      <c r="F111" s="130">
        <v>38.4</v>
      </c>
      <c r="G111" s="131">
        <v>37</v>
      </c>
      <c r="H111" s="129">
        <v>39.7</v>
      </c>
      <c r="I111" s="131">
        <v>40.2</v>
      </c>
      <c r="J111" s="131">
        <v>38.6</v>
      </c>
      <c r="K111" s="943">
        <v>41.7</v>
      </c>
      <c r="L111" s="131">
        <v>42.2</v>
      </c>
      <c r="M111" s="131">
        <v>40.5</v>
      </c>
      <c r="N111" s="131">
        <v>43.7</v>
      </c>
    </row>
  </sheetData>
  <sheetProtection/>
  <mergeCells count="5">
    <mergeCell ref="L3:N3"/>
    <mergeCell ref="A3:A4"/>
    <mergeCell ref="C3:E3"/>
    <mergeCell ref="F3:H3"/>
    <mergeCell ref="I3:K3"/>
  </mergeCells>
  <printOptions/>
  <pageMargins left="0.7874015748031497" right="0.7874015748031497" top="0.6299212598425197" bottom="0.5905511811023623" header="0.5118110236220472" footer="0.5118110236220472"/>
  <pageSetup fitToHeight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3.25390625" style="133" customWidth="1"/>
    <col min="2" max="2" width="1.25" style="58" customWidth="1"/>
    <col min="3" max="10" width="11.00390625" style="134" customWidth="1"/>
    <col min="11" max="11" width="11.00390625" style="135" customWidth="1"/>
    <col min="12" max="13" width="11.00390625" style="134" customWidth="1"/>
    <col min="14" max="14" width="11.00390625" style="135" customWidth="1"/>
    <col min="15" max="16384" width="9.125" style="58" customWidth="1"/>
  </cols>
  <sheetData>
    <row r="1" ht="16.5" customHeight="1">
      <c r="F1" s="17" t="s">
        <v>142</v>
      </c>
    </row>
    <row r="3" spans="1:14" ht="16.5" customHeight="1">
      <c r="A3" s="977" t="s">
        <v>35</v>
      </c>
      <c r="B3" s="136"/>
      <c r="C3" s="988" t="s">
        <v>22</v>
      </c>
      <c r="D3" s="989"/>
      <c r="E3" s="990"/>
      <c r="F3" s="988" t="s">
        <v>23</v>
      </c>
      <c r="G3" s="989"/>
      <c r="H3" s="990"/>
      <c r="I3" s="988" t="s">
        <v>36</v>
      </c>
      <c r="J3" s="989"/>
      <c r="K3" s="989"/>
      <c r="L3" s="988" t="s">
        <v>593</v>
      </c>
      <c r="M3" s="989"/>
      <c r="N3" s="989"/>
    </row>
    <row r="4" spans="1:22" s="133" customFormat="1" ht="16.5" customHeight="1">
      <c r="A4" s="979"/>
      <c r="B4" s="57"/>
      <c r="C4" s="137" t="s">
        <v>37</v>
      </c>
      <c r="D4" s="138" t="s">
        <v>26</v>
      </c>
      <c r="E4" s="139" t="s">
        <v>27</v>
      </c>
      <c r="F4" s="137" t="s">
        <v>37</v>
      </c>
      <c r="G4" s="138" t="s">
        <v>26</v>
      </c>
      <c r="H4" s="139" t="s">
        <v>27</v>
      </c>
      <c r="I4" s="137" t="s">
        <v>37</v>
      </c>
      <c r="J4" s="138" t="s">
        <v>26</v>
      </c>
      <c r="K4" s="139" t="s">
        <v>27</v>
      </c>
      <c r="L4" s="140" t="s">
        <v>37</v>
      </c>
      <c r="M4" s="138" t="s">
        <v>26</v>
      </c>
      <c r="N4" s="141" t="s">
        <v>27</v>
      </c>
      <c r="O4" s="58"/>
      <c r="P4" s="58"/>
      <c r="Q4" s="58"/>
      <c r="R4" s="58"/>
      <c r="S4" s="58"/>
      <c r="T4" s="58"/>
      <c r="U4" s="58"/>
      <c r="V4" s="58"/>
    </row>
    <row r="5" spans="1:22" s="133" customFormat="1" ht="16.5" customHeight="1">
      <c r="A5" s="142"/>
      <c r="B5" s="143"/>
      <c r="C5" s="144"/>
      <c r="D5" s="145"/>
      <c r="E5" s="146"/>
      <c r="F5" s="144"/>
      <c r="G5" s="145"/>
      <c r="H5" s="146"/>
      <c r="I5" s="144"/>
      <c r="J5" s="145"/>
      <c r="K5" s="146"/>
      <c r="L5" s="144"/>
      <c r="M5" s="145"/>
      <c r="N5" s="145"/>
      <c r="O5" s="58"/>
      <c r="P5" s="58"/>
      <c r="Q5" s="58"/>
      <c r="R5" s="58"/>
      <c r="S5" s="58"/>
      <c r="T5" s="58"/>
      <c r="U5" s="58"/>
      <c r="V5" s="58"/>
    </row>
    <row r="6" spans="1:14" s="72" customFormat="1" ht="16.5" customHeight="1">
      <c r="A6" s="147" t="s">
        <v>38</v>
      </c>
      <c r="B6" s="67"/>
      <c r="C6" s="148">
        <f>SUM(C8:C29)</f>
        <v>442868</v>
      </c>
      <c r="D6" s="149">
        <f aca="true" t="shared" si="0" ref="D6:N6">SUM(D8:D29)</f>
        <v>215509</v>
      </c>
      <c r="E6" s="150">
        <f t="shared" si="0"/>
        <v>227359</v>
      </c>
      <c r="F6" s="148">
        <f t="shared" si="0"/>
        <v>453975</v>
      </c>
      <c r="G6" s="149">
        <f t="shared" si="0"/>
        <v>221220</v>
      </c>
      <c r="H6" s="150">
        <f t="shared" si="0"/>
        <v>232755</v>
      </c>
      <c r="I6" s="148">
        <f t="shared" si="0"/>
        <v>456438</v>
      </c>
      <c r="J6" s="149">
        <f t="shared" si="0"/>
        <v>222760</v>
      </c>
      <c r="K6" s="150">
        <f t="shared" si="0"/>
        <v>233678</v>
      </c>
      <c r="L6" s="148">
        <f t="shared" si="0"/>
        <v>454607</v>
      </c>
      <c r="M6" s="149">
        <f t="shared" si="0"/>
        <v>220679</v>
      </c>
      <c r="N6" s="149">
        <f t="shared" si="0"/>
        <v>233928</v>
      </c>
    </row>
    <row r="7" spans="1:14" s="72" customFormat="1" ht="16.5" customHeight="1">
      <c r="A7" s="147"/>
      <c r="B7" s="67"/>
      <c r="C7" s="151"/>
      <c r="D7" s="152"/>
      <c r="E7" s="153"/>
      <c r="F7" s="151"/>
      <c r="G7" s="152"/>
      <c r="H7" s="153"/>
      <c r="I7" s="151"/>
      <c r="J7" s="152"/>
      <c r="K7" s="153"/>
      <c r="L7" s="148"/>
      <c r="M7" s="149"/>
      <c r="N7" s="149"/>
    </row>
    <row r="8" spans="1:14" ht="16.5" customHeight="1">
      <c r="A8" s="142" t="s">
        <v>143</v>
      </c>
      <c r="B8" s="64"/>
      <c r="C8" s="154">
        <v>23842</v>
      </c>
      <c r="D8" s="135">
        <v>12177</v>
      </c>
      <c r="E8" s="155">
        <v>11665</v>
      </c>
      <c r="F8" s="154">
        <v>22138</v>
      </c>
      <c r="G8" s="135">
        <v>11244</v>
      </c>
      <c r="H8" s="155">
        <v>10894</v>
      </c>
      <c r="I8" s="154">
        <v>22562</v>
      </c>
      <c r="J8" s="135">
        <v>11537</v>
      </c>
      <c r="K8" s="155">
        <v>11025</v>
      </c>
      <c r="L8" s="879">
        <f>SUM(M8:N8)</f>
        <v>20923</v>
      </c>
      <c r="M8" s="875">
        <f>SUM('第３表'!M8:M12)</f>
        <v>10679</v>
      </c>
      <c r="N8" s="875">
        <f>SUM('第３表'!N8:N12)</f>
        <v>10244</v>
      </c>
    </row>
    <row r="9" spans="1:14" ht="16.5" customHeight="1">
      <c r="A9" s="156" t="s">
        <v>144</v>
      </c>
      <c r="B9" s="64"/>
      <c r="C9" s="154">
        <v>26061</v>
      </c>
      <c r="D9" s="135">
        <v>13420</v>
      </c>
      <c r="E9" s="155">
        <v>12641</v>
      </c>
      <c r="F9" s="154">
        <v>23361</v>
      </c>
      <c r="G9" s="135">
        <v>11897</v>
      </c>
      <c r="H9" s="155">
        <v>11464</v>
      </c>
      <c r="I9" s="154">
        <v>21309</v>
      </c>
      <c r="J9" s="135">
        <v>10808</v>
      </c>
      <c r="K9" s="155">
        <v>10501</v>
      </c>
      <c r="L9" s="879">
        <f aca="true" t="shared" si="1" ref="L9:L29">SUM(M9:N9)</f>
        <v>21471</v>
      </c>
      <c r="M9" s="875">
        <f>SUM('第３表'!M13:M17)</f>
        <v>10970</v>
      </c>
      <c r="N9" s="875">
        <f>SUM('第３表'!N13:N17)</f>
        <v>10501</v>
      </c>
    </row>
    <row r="10" spans="1:14" ht="16.5" customHeight="1">
      <c r="A10" s="156" t="s">
        <v>145</v>
      </c>
      <c r="B10" s="64"/>
      <c r="C10" s="154">
        <v>30159</v>
      </c>
      <c r="D10" s="135">
        <v>15453</v>
      </c>
      <c r="E10" s="155">
        <v>14706</v>
      </c>
      <c r="F10" s="154">
        <v>25630</v>
      </c>
      <c r="G10" s="135">
        <v>13126</v>
      </c>
      <c r="H10" s="155">
        <v>12504</v>
      </c>
      <c r="I10" s="154">
        <v>22601</v>
      </c>
      <c r="J10" s="135">
        <v>11522</v>
      </c>
      <c r="K10" s="155">
        <v>11079</v>
      </c>
      <c r="L10" s="879">
        <f t="shared" si="1"/>
        <v>20822</v>
      </c>
      <c r="M10" s="875">
        <f>SUM('第３表'!M18:M22)</f>
        <v>10591</v>
      </c>
      <c r="N10" s="875">
        <f>SUM('第３表'!N18:N22)</f>
        <v>10231</v>
      </c>
    </row>
    <row r="11" spans="1:14" ht="16.5" customHeight="1">
      <c r="A11" s="142" t="s">
        <v>146</v>
      </c>
      <c r="B11" s="64"/>
      <c r="C11" s="154">
        <v>39112</v>
      </c>
      <c r="D11" s="135">
        <v>19642</v>
      </c>
      <c r="E11" s="155">
        <v>19470</v>
      </c>
      <c r="F11" s="154">
        <v>34222</v>
      </c>
      <c r="G11" s="135">
        <v>17738</v>
      </c>
      <c r="H11" s="155">
        <v>16484</v>
      </c>
      <c r="I11" s="154">
        <v>28038</v>
      </c>
      <c r="J11" s="135">
        <v>14627</v>
      </c>
      <c r="K11" s="155">
        <v>13411</v>
      </c>
      <c r="L11" s="879">
        <f t="shared" si="1"/>
        <v>25187</v>
      </c>
      <c r="M11" s="875">
        <f>SUM('第３表'!M23:M27)</f>
        <v>13278</v>
      </c>
      <c r="N11" s="875">
        <f>SUM('第３表'!N23:N27)</f>
        <v>11909</v>
      </c>
    </row>
    <row r="12" spans="1:14" ht="16.5" customHeight="1">
      <c r="A12" s="156" t="s">
        <v>147</v>
      </c>
      <c r="B12" s="64"/>
      <c r="C12" s="154">
        <v>37491</v>
      </c>
      <c r="D12" s="135">
        <v>19353</v>
      </c>
      <c r="E12" s="155">
        <v>18138</v>
      </c>
      <c r="F12" s="154">
        <v>46267</v>
      </c>
      <c r="G12" s="135">
        <v>23808</v>
      </c>
      <c r="H12" s="155">
        <v>22459</v>
      </c>
      <c r="I12" s="154">
        <v>38430</v>
      </c>
      <c r="J12" s="135">
        <v>20584</v>
      </c>
      <c r="K12" s="155">
        <v>17846</v>
      </c>
      <c r="L12" s="879">
        <f t="shared" si="1"/>
        <v>32387</v>
      </c>
      <c r="M12" s="875">
        <f>SUM('第３表'!M28:M32)</f>
        <v>17182</v>
      </c>
      <c r="N12" s="875">
        <f>SUM('第３表'!N28:N32)</f>
        <v>15205</v>
      </c>
    </row>
    <row r="13" spans="1:14" ht="16.5" customHeight="1">
      <c r="A13" s="156" t="s">
        <v>148</v>
      </c>
      <c r="B13" s="64"/>
      <c r="C13" s="154">
        <v>29917</v>
      </c>
      <c r="D13" s="135">
        <v>14544</v>
      </c>
      <c r="E13" s="155">
        <v>15373</v>
      </c>
      <c r="F13" s="154">
        <v>33139</v>
      </c>
      <c r="G13" s="135">
        <v>16361</v>
      </c>
      <c r="H13" s="155">
        <v>16778</v>
      </c>
      <c r="I13" s="154">
        <v>39092</v>
      </c>
      <c r="J13" s="135">
        <v>19372</v>
      </c>
      <c r="K13" s="155">
        <v>19720</v>
      </c>
      <c r="L13" s="879">
        <f t="shared" si="1"/>
        <v>31547</v>
      </c>
      <c r="M13" s="875">
        <f>SUM('第３表'!M33:M37)</f>
        <v>15705</v>
      </c>
      <c r="N13" s="875">
        <f>SUM('第３表'!N33:N37)</f>
        <v>15842</v>
      </c>
    </row>
    <row r="14" spans="1:14" ht="16.5" customHeight="1">
      <c r="A14" s="156" t="s">
        <v>149</v>
      </c>
      <c r="B14" s="64"/>
      <c r="C14" s="154">
        <v>28668</v>
      </c>
      <c r="D14" s="135">
        <v>14230</v>
      </c>
      <c r="E14" s="155">
        <v>14438</v>
      </c>
      <c r="F14" s="154">
        <v>29609</v>
      </c>
      <c r="G14" s="135">
        <v>14593</v>
      </c>
      <c r="H14" s="155">
        <v>15016</v>
      </c>
      <c r="I14" s="154">
        <v>31805</v>
      </c>
      <c r="J14" s="135">
        <v>15751</v>
      </c>
      <c r="K14" s="155">
        <v>16054</v>
      </c>
      <c r="L14" s="879">
        <f t="shared" si="1"/>
        <v>37168</v>
      </c>
      <c r="M14" s="875">
        <f>SUM('第３表'!M38:M42)</f>
        <v>18471</v>
      </c>
      <c r="N14" s="875">
        <f>SUM('第３表'!N38:N42)</f>
        <v>18697</v>
      </c>
    </row>
    <row r="15" spans="1:14" ht="16.5" customHeight="1">
      <c r="A15" s="156" t="s">
        <v>150</v>
      </c>
      <c r="B15" s="64"/>
      <c r="C15" s="154">
        <v>30810</v>
      </c>
      <c r="D15" s="135">
        <v>15264</v>
      </c>
      <c r="E15" s="155">
        <v>15546</v>
      </c>
      <c r="F15" s="154">
        <v>28266</v>
      </c>
      <c r="G15" s="135">
        <v>14080</v>
      </c>
      <c r="H15" s="155">
        <v>14186</v>
      </c>
      <c r="I15" s="154">
        <v>28562</v>
      </c>
      <c r="J15" s="135">
        <v>14072</v>
      </c>
      <c r="K15" s="155">
        <v>14490</v>
      </c>
      <c r="L15" s="879">
        <f t="shared" si="1"/>
        <v>30822</v>
      </c>
      <c r="M15" s="875">
        <f>SUM('第３表'!M43:M47)</f>
        <v>15379</v>
      </c>
      <c r="N15" s="875">
        <f>SUM('第３表'!N43:N47)</f>
        <v>15443</v>
      </c>
    </row>
    <row r="16" spans="1:14" ht="16.5" customHeight="1">
      <c r="A16" s="156" t="s">
        <v>151</v>
      </c>
      <c r="B16" s="64"/>
      <c r="C16" s="154">
        <v>40501</v>
      </c>
      <c r="D16" s="135">
        <v>20134</v>
      </c>
      <c r="E16" s="155">
        <v>20367</v>
      </c>
      <c r="F16" s="154">
        <v>30721</v>
      </c>
      <c r="G16" s="135">
        <v>15325</v>
      </c>
      <c r="H16" s="155">
        <v>15396</v>
      </c>
      <c r="I16" s="154">
        <v>27503</v>
      </c>
      <c r="J16" s="135">
        <v>13645</v>
      </c>
      <c r="K16" s="155">
        <v>13858</v>
      </c>
      <c r="L16" s="879">
        <f t="shared" si="1"/>
        <v>28174</v>
      </c>
      <c r="M16" s="875">
        <f>SUM('第３表'!M48:M52)</f>
        <v>13853</v>
      </c>
      <c r="N16" s="875">
        <f>SUM('第３表'!N48:N52)</f>
        <v>14321</v>
      </c>
    </row>
    <row r="17" spans="1:14" ht="16.5" customHeight="1">
      <c r="A17" s="156" t="s">
        <v>152</v>
      </c>
      <c r="B17" s="64"/>
      <c r="C17" s="154">
        <v>31271</v>
      </c>
      <c r="D17" s="135">
        <v>15590</v>
      </c>
      <c r="E17" s="155">
        <v>15681</v>
      </c>
      <c r="F17" s="154">
        <v>39860</v>
      </c>
      <c r="G17" s="135">
        <v>19962</v>
      </c>
      <c r="H17" s="155">
        <v>19898</v>
      </c>
      <c r="I17" s="154">
        <v>29683</v>
      </c>
      <c r="J17" s="135">
        <v>14800</v>
      </c>
      <c r="K17" s="155">
        <v>14883</v>
      </c>
      <c r="L17" s="879">
        <f t="shared" si="1"/>
        <v>26996</v>
      </c>
      <c r="M17" s="875">
        <f>SUM('第３表'!M53:M57)</f>
        <v>13349</v>
      </c>
      <c r="N17" s="875">
        <f>SUM('第３表'!N53:N57)</f>
        <v>13647</v>
      </c>
    </row>
    <row r="18" spans="1:14" ht="16.5" customHeight="1">
      <c r="A18" s="142" t="s">
        <v>153</v>
      </c>
      <c r="B18" s="64"/>
      <c r="C18" s="154">
        <v>24758</v>
      </c>
      <c r="D18" s="135">
        <v>11996</v>
      </c>
      <c r="E18" s="155">
        <v>12762</v>
      </c>
      <c r="F18" s="154">
        <v>30566</v>
      </c>
      <c r="G18" s="135">
        <v>15236</v>
      </c>
      <c r="H18" s="155">
        <v>15330</v>
      </c>
      <c r="I18" s="154">
        <v>38543</v>
      </c>
      <c r="J18" s="135">
        <v>19201</v>
      </c>
      <c r="K18" s="155">
        <v>19342</v>
      </c>
      <c r="L18" s="879">
        <f t="shared" si="1"/>
        <v>29043</v>
      </c>
      <c r="M18" s="875">
        <f>SUM('第３表'!M58:M62)</f>
        <v>14395</v>
      </c>
      <c r="N18" s="875">
        <f>SUM('第３表'!N58:N62)</f>
        <v>14648</v>
      </c>
    </row>
    <row r="19" spans="1:14" ht="16.5" customHeight="1">
      <c r="A19" s="156" t="s">
        <v>154</v>
      </c>
      <c r="B19" s="64"/>
      <c r="C19" s="154">
        <v>24397</v>
      </c>
      <c r="D19" s="135">
        <v>11549</v>
      </c>
      <c r="E19" s="155">
        <v>12848</v>
      </c>
      <c r="F19" s="154">
        <v>24124</v>
      </c>
      <c r="G19" s="135">
        <v>11575</v>
      </c>
      <c r="H19" s="155">
        <v>12549</v>
      </c>
      <c r="I19" s="154">
        <v>29293</v>
      </c>
      <c r="J19" s="135">
        <v>14370</v>
      </c>
      <c r="K19" s="155">
        <v>14923</v>
      </c>
      <c r="L19" s="879">
        <f t="shared" si="1"/>
        <v>37471</v>
      </c>
      <c r="M19" s="875">
        <f>SUM('第３表'!M63:M67)</f>
        <v>18404</v>
      </c>
      <c r="N19" s="875">
        <f>SUM('第３表'!N63:N67)</f>
        <v>19067</v>
      </c>
    </row>
    <row r="20" spans="1:14" ht="16.5" customHeight="1">
      <c r="A20" s="156" t="s">
        <v>155</v>
      </c>
      <c r="B20" s="64"/>
      <c r="C20" s="154">
        <v>21631</v>
      </c>
      <c r="D20" s="135">
        <v>10194</v>
      </c>
      <c r="E20" s="155">
        <v>11437</v>
      </c>
      <c r="F20" s="154">
        <v>23647</v>
      </c>
      <c r="G20" s="135">
        <v>11048</v>
      </c>
      <c r="H20" s="155">
        <v>12599</v>
      </c>
      <c r="I20" s="154">
        <v>23184</v>
      </c>
      <c r="J20" s="135">
        <v>10948</v>
      </c>
      <c r="K20" s="155">
        <v>12236</v>
      </c>
      <c r="L20" s="879">
        <f t="shared" si="1"/>
        <v>28633</v>
      </c>
      <c r="M20" s="875">
        <f>SUM('第３表'!M68:M72)</f>
        <v>13872</v>
      </c>
      <c r="N20" s="875">
        <f>SUM('第３表'!N68:N72)</f>
        <v>14761</v>
      </c>
    </row>
    <row r="21" spans="1:14" ht="16.5" customHeight="1">
      <c r="A21" s="142" t="s">
        <v>156</v>
      </c>
      <c r="B21" s="64"/>
      <c r="C21" s="154">
        <v>17112</v>
      </c>
      <c r="D21" s="135">
        <v>7293</v>
      </c>
      <c r="E21" s="155">
        <v>9819</v>
      </c>
      <c r="F21" s="154">
        <v>20658</v>
      </c>
      <c r="G21" s="135">
        <v>9501</v>
      </c>
      <c r="H21" s="155">
        <v>11157</v>
      </c>
      <c r="I21" s="154">
        <v>22330</v>
      </c>
      <c r="J21" s="135">
        <v>10185</v>
      </c>
      <c r="K21" s="155">
        <v>12145</v>
      </c>
      <c r="L21" s="879">
        <f t="shared" si="1"/>
        <v>22462</v>
      </c>
      <c r="M21" s="875">
        <f>SUM('第３表'!M73:M77)</f>
        <v>10425</v>
      </c>
      <c r="N21" s="875">
        <f>SUM('第３表'!N73:N77)</f>
        <v>12037</v>
      </c>
    </row>
    <row r="22" spans="1:14" ht="16.5" customHeight="1">
      <c r="A22" s="156" t="s">
        <v>157</v>
      </c>
      <c r="B22" s="64"/>
      <c r="C22" s="154">
        <v>13458</v>
      </c>
      <c r="D22" s="135">
        <v>5560</v>
      </c>
      <c r="E22" s="155">
        <v>7898</v>
      </c>
      <c r="F22" s="154">
        <v>15789</v>
      </c>
      <c r="G22" s="135">
        <v>6499</v>
      </c>
      <c r="H22" s="155">
        <v>9290</v>
      </c>
      <c r="I22" s="154">
        <v>19089</v>
      </c>
      <c r="J22" s="135">
        <v>8428</v>
      </c>
      <c r="K22" s="155">
        <v>10661</v>
      </c>
      <c r="L22" s="879">
        <f t="shared" si="1"/>
        <v>21073</v>
      </c>
      <c r="M22" s="875">
        <f>SUM('第３表'!M78:M82)</f>
        <v>9359</v>
      </c>
      <c r="N22" s="875">
        <f>SUM('第３表'!N78:N82)</f>
        <v>11714</v>
      </c>
    </row>
    <row r="23" spans="1:14" ht="16.5" customHeight="1">
      <c r="A23" s="156" t="s">
        <v>158</v>
      </c>
      <c r="B23" s="64"/>
      <c r="C23" s="154">
        <v>11196</v>
      </c>
      <c r="D23" s="135">
        <v>4335</v>
      </c>
      <c r="E23" s="155">
        <v>6861</v>
      </c>
      <c r="F23" s="154">
        <v>11593</v>
      </c>
      <c r="G23" s="135">
        <v>4503</v>
      </c>
      <c r="H23" s="155">
        <v>7090</v>
      </c>
      <c r="I23" s="154">
        <v>13912</v>
      </c>
      <c r="J23" s="135">
        <v>5411</v>
      </c>
      <c r="K23" s="155">
        <v>8501</v>
      </c>
      <c r="L23" s="879">
        <f t="shared" si="1"/>
        <v>17316</v>
      </c>
      <c r="M23" s="875">
        <f>SUM('第３表'!M83:M87)</f>
        <v>7331</v>
      </c>
      <c r="N23" s="875">
        <f>SUM('第３表'!N83:N87)</f>
        <v>9985</v>
      </c>
    </row>
    <row r="24" spans="1:14" ht="16.5" customHeight="1">
      <c r="A24" s="156" t="s">
        <v>159</v>
      </c>
      <c r="B24" s="64"/>
      <c r="C24" s="154">
        <v>6933</v>
      </c>
      <c r="D24" s="135">
        <v>2503</v>
      </c>
      <c r="E24" s="155">
        <v>4430</v>
      </c>
      <c r="F24" s="154">
        <v>8555</v>
      </c>
      <c r="G24" s="135">
        <v>2996</v>
      </c>
      <c r="H24" s="155">
        <v>5559</v>
      </c>
      <c r="I24" s="154">
        <v>9333</v>
      </c>
      <c r="J24" s="135">
        <v>3283</v>
      </c>
      <c r="K24" s="155">
        <v>6050</v>
      </c>
      <c r="L24" s="879">
        <f t="shared" si="1"/>
        <v>11583</v>
      </c>
      <c r="M24" s="875">
        <f>SUM('第３表'!M88:M92)</f>
        <v>4099</v>
      </c>
      <c r="N24" s="875">
        <f>SUM('第３表'!N88:N92)</f>
        <v>7484</v>
      </c>
    </row>
    <row r="25" spans="1:14" ht="16.5" customHeight="1">
      <c r="A25" s="156" t="s">
        <v>160</v>
      </c>
      <c r="B25" s="64"/>
      <c r="C25" s="154">
        <v>2846</v>
      </c>
      <c r="D25" s="135">
        <v>900</v>
      </c>
      <c r="E25" s="155">
        <v>1946</v>
      </c>
      <c r="F25" s="154">
        <v>4291</v>
      </c>
      <c r="G25" s="135">
        <v>1332</v>
      </c>
      <c r="H25" s="155">
        <v>2959</v>
      </c>
      <c r="I25" s="154">
        <v>5721</v>
      </c>
      <c r="J25" s="135">
        <v>1658</v>
      </c>
      <c r="K25" s="155">
        <v>4063</v>
      </c>
      <c r="L25" s="879">
        <f t="shared" si="1"/>
        <v>6837</v>
      </c>
      <c r="M25" s="875">
        <f>SUM('第３表'!M93:M97)</f>
        <v>2080</v>
      </c>
      <c r="N25" s="875">
        <f>SUM('第３表'!N93:N97)</f>
        <v>4757</v>
      </c>
    </row>
    <row r="26" spans="1:14" ht="16.5" customHeight="1">
      <c r="A26" s="156" t="s">
        <v>161</v>
      </c>
      <c r="B26" s="64"/>
      <c r="C26" s="154">
        <v>746</v>
      </c>
      <c r="D26" s="135">
        <v>195</v>
      </c>
      <c r="E26" s="155">
        <v>551</v>
      </c>
      <c r="F26" s="154">
        <v>1255</v>
      </c>
      <c r="G26" s="135">
        <v>306</v>
      </c>
      <c r="H26" s="155">
        <v>949</v>
      </c>
      <c r="I26" s="154">
        <v>2200</v>
      </c>
      <c r="J26" s="135">
        <v>530</v>
      </c>
      <c r="K26" s="155">
        <v>1670</v>
      </c>
      <c r="L26" s="879">
        <f t="shared" si="1"/>
        <v>3248</v>
      </c>
      <c r="M26" s="875">
        <f>SUM('第３表'!M98:M102)</f>
        <v>768</v>
      </c>
      <c r="N26" s="875">
        <f>SUM('第３表'!N98:N102)</f>
        <v>2480</v>
      </c>
    </row>
    <row r="27" spans="1:14" ht="16.5" customHeight="1">
      <c r="A27" s="156" t="s">
        <v>162</v>
      </c>
      <c r="B27" s="64"/>
      <c r="C27" s="154">
        <v>101</v>
      </c>
      <c r="D27" s="135">
        <v>20</v>
      </c>
      <c r="E27" s="155">
        <v>81</v>
      </c>
      <c r="F27" s="154">
        <v>207</v>
      </c>
      <c r="G27" s="135">
        <v>53</v>
      </c>
      <c r="H27" s="155">
        <v>154</v>
      </c>
      <c r="I27" s="154">
        <v>411</v>
      </c>
      <c r="J27" s="135">
        <v>66</v>
      </c>
      <c r="K27" s="155">
        <v>345</v>
      </c>
      <c r="L27" s="879">
        <f t="shared" si="1"/>
        <v>865</v>
      </c>
      <c r="M27" s="875">
        <f>SUM('第３表'!M103:M107)</f>
        <v>145</v>
      </c>
      <c r="N27" s="875">
        <f>SUM('第３表'!N103:N107)</f>
        <v>720</v>
      </c>
    </row>
    <row r="28" spans="1:14" ht="16.5" customHeight="1">
      <c r="A28" s="156" t="s">
        <v>139</v>
      </c>
      <c r="B28" s="64"/>
      <c r="C28" s="154">
        <v>6</v>
      </c>
      <c r="D28" s="135">
        <v>0</v>
      </c>
      <c r="E28" s="155">
        <v>6</v>
      </c>
      <c r="F28" s="154">
        <v>18</v>
      </c>
      <c r="G28" s="135">
        <v>2</v>
      </c>
      <c r="H28" s="155">
        <v>16</v>
      </c>
      <c r="I28" s="154">
        <v>33</v>
      </c>
      <c r="J28" s="135">
        <v>4</v>
      </c>
      <c r="K28" s="155">
        <v>29</v>
      </c>
      <c r="L28" s="879">
        <f t="shared" si="1"/>
        <v>95</v>
      </c>
      <c r="M28" s="875">
        <f>'第３表'!M108</f>
        <v>12</v>
      </c>
      <c r="N28" s="875">
        <f>'第３表'!N108</f>
        <v>83</v>
      </c>
    </row>
    <row r="29" spans="1:14" ht="16.5" customHeight="1">
      <c r="A29" s="156" t="s">
        <v>140</v>
      </c>
      <c r="B29" s="64"/>
      <c r="C29" s="154">
        <v>1852</v>
      </c>
      <c r="D29" s="135">
        <v>1157</v>
      </c>
      <c r="E29" s="155">
        <v>695</v>
      </c>
      <c r="F29" s="154">
        <v>59</v>
      </c>
      <c r="G29" s="135">
        <v>35</v>
      </c>
      <c r="H29" s="155">
        <v>24</v>
      </c>
      <c r="I29" s="154">
        <v>2804</v>
      </c>
      <c r="J29" s="135">
        <v>1958</v>
      </c>
      <c r="K29" s="155">
        <v>846</v>
      </c>
      <c r="L29" s="879">
        <f t="shared" si="1"/>
        <v>484</v>
      </c>
      <c r="M29" s="875">
        <f>'第３表'!M109</f>
        <v>332</v>
      </c>
      <c r="N29" s="875">
        <f>'第３表'!N109</f>
        <v>152</v>
      </c>
    </row>
    <row r="30" spans="1:14" ht="16.5" customHeight="1">
      <c r="A30" s="56"/>
      <c r="B30" s="90"/>
      <c r="C30" s="157"/>
      <c r="D30" s="158"/>
      <c r="E30" s="159"/>
      <c r="F30" s="157"/>
      <c r="G30" s="158"/>
      <c r="H30" s="159"/>
      <c r="I30" s="157"/>
      <c r="J30" s="158"/>
      <c r="K30" s="159"/>
      <c r="L30" s="157"/>
      <c r="M30" s="158"/>
      <c r="N30" s="158"/>
    </row>
  </sheetData>
  <sheetProtection/>
  <mergeCells count="5">
    <mergeCell ref="L3:N3"/>
    <mergeCell ref="A3:A4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.75390625" style="93" customWidth="1"/>
    <col min="2" max="2" width="10.75390625" style="93" customWidth="1"/>
    <col min="3" max="13" width="11.75390625" style="94" customWidth="1"/>
    <col min="14" max="16384" width="9.125" style="93" customWidth="1"/>
  </cols>
  <sheetData>
    <row r="1" spans="3:13" s="160" customFormat="1" ht="13.5" customHeight="1">
      <c r="C1" s="17" t="s">
        <v>163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3" spans="1:13" s="166" customFormat="1" ht="13.5" customHeight="1">
      <c r="A3" s="162" t="s">
        <v>597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5"/>
    </row>
    <row r="4" spans="1:13" s="92" customFormat="1" ht="13.5" customHeight="1">
      <c r="A4" s="984" t="s">
        <v>35</v>
      </c>
      <c r="B4" s="991"/>
      <c r="C4" s="993" t="s">
        <v>38</v>
      </c>
      <c r="D4" s="995" t="s">
        <v>26</v>
      </c>
      <c r="E4" s="996"/>
      <c r="F4" s="996"/>
      <c r="G4" s="996"/>
      <c r="H4" s="997"/>
      <c r="I4" s="996" t="s">
        <v>27</v>
      </c>
      <c r="J4" s="996"/>
      <c r="K4" s="996"/>
      <c r="L4" s="996"/>
      <c r="M4" s="996"/>
    </row>
    <row r="5" spans="1:13" s="92" customFormat="1" ht="13.5" customHeight="1">
      <c r="A5" s="985"/>
      <c r="B5" s="992"/>
      <c r="C5" s="994"/>
      <c r="D5" s="99" t="s">
        <v>165</v>
      </c>
      <c r="E5" s="100" t="s">
        <v>166</v>
      </c>
      <c r="F5" s="100" t="s">
        <v>167</v>
      </c>
      <c r="G5" s="100" t="s">
        <v>168</v>
      </c>
      <c r="H5" s="101" t="s">
        <v>169</v>
      </c>
      <c r="I5" s="100" t="s">
        <v>165</v>
      </c>
      <c r="J5" s="100" t="s">
        <v>166</v>
      </c>
      <c r="K5" s="100" t="s">
        <v>167</v>
      </c>
      <c r="L5" s="100" t="s">
        <v>168</v>
      </c>
      <c r="M5" s="102" t="s">
        <v>169</v>
      </c>
    </row>
    <row r="6" spans="1:13" s="92" customFormat="1" ht="13.5" customHeight="1">
      <c r="A6" s="103"/>
      <c r="B6" s="104"/>
      <c r="C6" s="167"/>
      <c r="D6" s="168"/>
      <c r="E6" s="169"/>
      <c r="F6" s="169"/>
      <c r="G6" s="169"/>
      <c r="H6" s="167"/>
      <c r="I6" s="169"/>
      <c r="J6" s="169"/>
      <c r="K6" s="169"/>
      <c r="L6" s="169"/>
      <c r="M6" s="169"/>
    </row>
    <row r="7" spans="2:13" s="114" customFormat="1" ht="13.5" customHeight="1">
      <c r="B7" s="170" t="s">
        <v>170</v>
      </c>
      <c r="C7" s="112">
        <f aca="true" t="shared" si="0" ref="C7:C70">D7+I7</f>
        <v>390907</v>
      </c>
      <c r="D7" s="110">
        <f aca="true" t="shared" si="1" ref="D7:M7">SUM(D9:D94)</f>
        <v>188107</v>
      </c>
      <c r="E7" s="111">
        <f t="shared" si="1"/>
        <v>61929</v>
      </c>
      <c r="F7" s="111">
        <f t="shared" si="1"/>
        <v>112038</v>
      </c>
      <c r="G7" s="111">
        <f t="shared" si="1"/>
        <v>4470</v>
      </c>
      <c r="H7" s="112">
        <f t="shared" si="1"/>
        <v>5558</v>
      </c>
      <c r="I7" s="113">
        <f t="shared" si="1"/>
        <v>202800</v>
      </c>
      <c r="J7" s="113">
        <f t="shared" si="1"/>
        <v>50930</v>
      </c>
      <c r="K7" s="113">
        <f t="shared" si="1"/>
        <v>111617</v>
      </c>
      <c r="L7" s="113">
        <f t="shared" si="1"/>
        <v>27200</v>
      </c>
      <c r="M7" s="113">
        <f t="shared" si="1"/>
        <v>10992</v>
      </c>
    </row>
    <row r="8" spans="1:13" s="114" customFormat="1" ht="13.5" customHeight="1">
      <c r="A8" s="171"/>
      <c r="B8" s="109"/>
      <c r="C8" s="112"/>
      <c r="D8" s="115"/>
      <c r="E8" s="111"/>
      <c r="F8" s="111"/>
      <c r="G8" s="111"/>
      <c r="H8" s="112"/>
      <c r="I8" s="172"/>
      <c r="J8" s="113"/>
      <c r="K8" s="113"/>
      <c r="L8" s="113"/>
      <c r="M8" s="113"/>
    </row>
    <row r="9" spans="1:13" ht="13.5" customHeight="1">
      <c r="A9" s="173"/>
      <c r="B9" s="104" t="s">
        <v>54</v>
      </c>
      <c r="C9" s="174">
        <f t="shared" si="0"/>
        <v>4226</v>
      </c>
      <c r="D9" s="120">
        <v>2150</v>
      </c>
      <c r="E9" s="95">
        <v>2149</v>
      </c>
      <c r="F9" s="95">
        <v>0</v>
      </c>
      <c r="G9" s="95">
        <v>0</v>
      </c>
      <c r="H9" s="121">
        <v>0</v>
      </c>
      <c r="I9" s="94">
        <v>2076</v>
      </c>
      <c r="J9" s="94">
        <v>2076</v>
      </c>
      <c r="K9" s="94">
        <v>0</v>
      </c>
      <c r="L9" s="94">
        <v>0</v>
      </c>
      <c r="M9" s="94">
        <v>0</v>
      </c>
    </row>
    <row r="10" spans="1:13" ht="13.5" customHeight="1">
      <c r="A10" s="173"/>
      <c r="B10" s="104" t="s">
        <v>55</v>
      </c>
      <c r="C10" s="174">
        <f t="shared" si="0"/>
        <v>4585</v>
      </c>
      <c r="D10" s="120">
        <v>2330</v>
      </c>
      <c r="E10" s="95">
        <v>2330</v>
      </c>
      <c r="F10" s="95">
        <v>0</v>
      </c>
      <c r="G10" s="95">
        <v>0</v>
      </c>
      <c r="H10" s="121">
        <v>0</v>
      </c>
      <c r="I10" s="94">
        <v>2255</v>
      </c>
      <c r="J10" s="94">
        <v>2255</v>
      </c>
      <c r="K10" s="94">
        <v>0</v>
      </c>
      <c r="L10" s="94">
        <v>0</v>
      </c>
      <c r="M10" s="94">
        <v>0</v>
      </c>
    </row>
    <row r="11" spans="1:13" ht="13.5" customHeight="1">
      <c r="A11" s="173"/>
      <c r="B11" s="104" t="s">
        <v>56</v>
      </c>
      <c r="C11" s="174">
        <f t="shared" si="0"/>
        <v>4454</v>
      </c>
      <c r="D11" s="120">
        <v>2275</v>
      </c>
      <c r="E11" s="95">
        <v>2274</v>
      </c>
      <c r="F11" s="95">
        <v>1</v>
      </c>
      <c r="G11" s="95">
        <v>0</v>
      </c>
      <c r="H11" s="121">
        <v>0</v>
      </c>
      <c r="I11" s="94">
        <v>2179</v>
      </c>
      <c r="J11" s="94">
        <v>2173</v>
      </c>
      <c r="K11" s="94">
        <v>6</v>
      </c>
      <c r="L11" s="94">
        <v>0</v>
      </c>
      <c r="M11" s="94">
        <v>0</v>
      </c>
    </row>
    <row r="12" spans="1:13" ht="13.5" customHeight="1">
      <c r="A12" s="173"/>
      <c r="B12" s="104" t="s">
        <v>57</v>
      </c>
      <c r="C12" s="174">
        <f t="shared" si="0"/>
        <v>5419</v>
      </c>
      <c r="D12" s="120">
        <v>2952</v>
      </c>
      <c r="E12" s="95">
        <v>2949</v>
      </c>
      <c r="F12" s="95">
        <v>2</v>
      </c>
      <c r="G12" s="95">
        <v>0</v>
      </c>
      <c r="H12" s="121">
        <v>1</v>
      </c>
      <c r="I12" s="94">
        <v>2467</v>
      </c>
      <c r="J12" s="94">
        <v>2449</v>
      </c>
      <c r="K12" s="94">
        <v>17</v>
      </c>
      <c r="L12" s="94">
        <v>0</v>
      </c>
      <c r="M12" s="94">
        <v>1</v>
      </c>
    </row>
    <row r="13" spans="1:13" ht="13.5" customHeight="1">
      <c r="A13" s="173"/>
      <c r="B13" s="104" t="s">
        <v>58</v>
      </c>
      <c r="C13" s="174">
        <f t="shared" si="0"/>
        <v>6503</v>
      </c>
      <c r="D13" s="120">
        <v>3571</v>
      </c>
      <c r="E13" s="95">
        <v>3541</v>
      </c>
      <c r="F13" s="95">
        <v>25</v>
      </c>
      <c r="G13" s="95">
        <v>2</v>
      </c>
      <c r="H13" s="121">
        <v>2</v>
      </c>
      <c r="I13" s="94">
        <v>2932</v>
      </c>
      <c r="J13" s="94">
        <v>2881</v>
      </c>
      <c r="K13" s="94">
        <v>49</v>
      </c>
      <c r="L13" s="94">
        <v>0</v>
      </c>
      <c r="M13" s="94">
        <v>2</v>
      </c>
    </row>
    <row r="14" spans="1:13" ht="13.5" customHeight="1">
      <c r="A14" s="173"/>
      <c r="B14" s="104" t="s">
        <v>59</v>
      </c>
      <c r="C14" s="174">
        <f t="shared" si="0"/>
        <v>6678</v>
      </c>
      <c r="D14" s="120">
        <v>3679</v>
      </c>
      <c r="E14" s="95">
        <v>3625</v>
      </c>
      <c r="F14" s="95">
        <v>49</v>
      </c>
      <c r="G14" s="95">
        <v>0</v>
      </c>
      <c r="H14" s="121">
        <v>3</v>
      </c>
      <c r="I14" s="94">
        <v>2999</v>
      </c>
      <c r="J14" s="94">
        <v>2923</v>
      </c>
      <c r="K14" s="94">
        <v>68</v>
      </c>
      <c r="L14" s="94">
        <v>0</v>
      </c>
      <c r="M14" s="94">
        <v>8</v>
      </c>
    </row>
    <row r="15" spans="1:13" ht="13.5" customHeight="1">
      <c r="A15" s="173"/>
      <c r="B15" s="104" t="s">
        <v>60</v>
      </c>
      <c r="C15" s="174">
        <f t="shared" si="0"/>
        <v>7010</v>
      </c>
      <c r="D15" s="120">
        <v>3775</v>
      </c>
      <c r="E15" s="95">
        <v>3690</v>
      </c>
      <c r="F15" s="95">
        <v>75</v>
      </c>
      <c r="G15" s="95">
        <v>0</v>
      </c>
      <c r="H15" s="121">
        <v>8</v>
      </c>
      <c r="I15" s="94">
        <v>3235</v>
      </c>
      <c r="J15" s="94">
        <v>3081</v>
      </c>
      <c r="K15" s="94">
        <v>142</v>
      </c>
      <c r="L15" s="94">
        <v>0</v>
      </c>
      <c r="M15" s="94">
        <v>12</v>
      </c>
    </row>
    <row r="16" spans="1:13" ht="13.5" customHeight="1">
      <c r="A16" s="173"/>
      <c r="B16" s="104" t="s">
        <v>61</v>
      </c>
      <c r="C16" s="174">
        <f t="shared" si="0"/>
        <v>6639</v>
      </c>
      <c r="D16" s="120">
        <v>3540</v>
      </c>
      <c r="E16" s="95">
        <v>3420</v>
      </c>
      <c r="F16" s="95">
        <v>117</v>
      </c>
      <c r="G16" s="95">
        <v>0</v>
      </c>
      <c r="H16" s="121">
        <v>2</v>
      </c>
      <c r="I16" s="94">
        <v>3099</v>
      </c>
      <c r="J16" s="94">
        <v>2876</v>
      </c>
      <c r="K16" s="94">
        <v>215</v>
      </c>
      <c r="L16" s="94">
        <v>0</v>
      </c>
      <c r="M16" s="94">
        <v>8</v>
      </c>
    </row>
    <row r="17" spans="1:13" ht="13.5" customHeight="1">
      <c r="A17" s="173"/>
      <c r="B17" s="104" t="s">
        <v>62</v>
      </c>
      <c r="C17" s="174">
        <f t="shared" si="0"/>
        <v>6203</v>
      </c>
      <c r="D17" s="120">
        <v>3187</v>
      </c>
      <c r="E17" s="95">
        <v>3003</v>
      </c>
      <c r="F17" s="95">
        <v>177</v>
      </c>
      <c r="G17" s="95">
        <v>0</v>
      </c>
      <c r="H17" s="121">
        <v>4</v>
      </c>
      <c r="I17" s="94">
        <v>3016</v>
      </c>
      <c r="J17" s="94">
        <v>2655</v>
      </c>
      <c r="K17" s="94">
        <v>328</v>
      </c>
      <c r="L17" s="94">
        <v>1</v>
      </c>
      <c r="M17" s="94">
        <v>31</v>
      </c>
    </row>
    <row r="18" spans="1:13" ht="13.5" customHeight="1">
      <c r="A18" s="173"/>
      <c r="B18" s="104" t="s">
        <v>63</v>
      </c>
      <c r="C18" s="174">
        <f t="shared" si="0"/>
        <v>5857</v>
      </c>
      <c r="D18" s="120">
        <v>3001</v>
      </c>
      <c r="E18" s="95">
        <v>2688</v>
      </c>
      <c r="F18" s="95">
        <v>301</v>
      </c>
      <c r="G18" s="95">
        <v>0</v>
      </c>
      <c r="H18" s="121">
        <v>10</v>
      </c>
      <c r="I18" s="94">
        <v>2856</v>
      </c>
      <c r="J18" s="94">
        <v>2415</v>
      </c>
      <c r="K18" s="94">
        <v>418</v>
      </c>
      <c r="L18" s="94">
        <v>1</v>
      </c>
      <c r="M18" s="94">
        <v>21</v>
      </c>
    </row>
    <row r="19" spans="1:13" ht="13.5" customHeight="1">
      <c r="A19" s="173"/>
      <c r="B19" s="104" t="s">
        <v>64</v>
      </c>
      <c r="C19" s="174">
        <f t="shared" si="0"/>
        <v>5675</v>
      </c>
      <c r="D19" s="120">
        <v>2831</v>
      </c>
      <c r="E19" s="95">
        <v>2413</v>
      </c>
      <c r="F19" s="95">
        <v>396</v>
      </c>
      <c r="G19" s="95">
        <v>0</v>
      </c>
      <c r="H19" s="121">
        <v>17</v>
      </c>
      <c r="I19" s="94">
        <v>2844</v>
      </c>
      <c r="J19" s="94">
        <v>2180</v>
      </c>
      <c r="K19" s="94">
        <v>633</v>
      </c>
      <c r="L19" s="94">
        <v>1</v>
      </c>
      <c r="M19" s="94">
        <v>29</v>
      </c>
    </row>
    <row r="20" spans="1:13" ht="13.5" customHeight="1">
      <c r="A20" s="175"/>
      <c r="B20" s="104" t="s">
        <v>65</v>
      </c>
      <c r="C20" s="174">
        <f t="shared" si="0"/>
        <v>6012</v>
      </c>
      <c r="D20" s="120">
        <v>2995</v>
      </c>
      <c r="E20" s="95">
        <v>2329</v>
      </c>
      <c r="F20" s="95">
        <v>636</v>
      </c>
      <c r="G20" s="95">
        <v>0</v>
      </c>
      <c r="H20" s="121">
        <v>19</v>
      </c>
      <c r="I20" s="94">
        <v>3017</v>
      </c>
      <c r="J20" s="94">
        <v>2058</v>
      </c>
      <c r="K20" s="94">
        <v>908</v>
      </c>
      <c r="L20" s="94">
        <v>1</v>
      </c>
      <c r="M20" s="94">
        <v>47</v>
      </c>
    </row>
    <row r="21" spans="2:13" s="173" customFormat="1" ht="13.5" customHeight="1">
      <c r="B21" s="104" t="s">
        <v>66</v>
      </c>
      <c r="C21" s="174">
        <f t="shared" si="0"/>
        <v>6320</v>
      </c>
      <c r="D21" s="120">
        <v>3144</v>
      </c>
      <c r="E21" s="95">
        <v>2254</v>
      </c>
      <c r="F21" s="95">
        <v>848</v>
      </c>
      <c r="G21" s="95">
        <v>2</v>
      </c>
      <c r="H21" s="121">
        <v>29</v>
      </c>
      <c r="I21" s="95">
        <v>3176</v>
      </c>
      <c r="J21" s="95">
        <v>1928</v>
      </c>
      <c r="K21" s="95">
        <v>1204</v>
      </c>
      <c r="L21" s="95">
        <v>0</v>
      </c>
      <c r="M21" s="95">
        <v>42</v>
      </c>
    </row>
    <row r="22" spans="1:13" ht="13.5" customHeight="1">
      <c r="A22" s="173"/>
      <c r="B22" s="104" t="s">
        <v>67</v>
      </c>
      <c r="C22" s="174">
        <f t="shared" si="0"/>
        <v>6587</v>
      </c>
      <c r="D22" s="120">
        <v>3287</v>
      </c>
      <c r="E22" s="95">
        <v>2121</v>
      </c>
      <c r="F22" s="95">
        <v>1117</v>
      </c>
      <c r="G22" s="95">
        <v>1</v>
      </c>
      <c r="H22" s="121">
        <v>31</v>
      </c>
      <c r="I22" s="94">
        <v>3300</v>
      </c>
      <c r="J22" s="94">
        <v>1748</v>
      </c>
      <c r="K22" s="94">
        <v>1455</v>
      </c>
      <c r="L22" s="94">
        <v>2</v>
      </c>
      <c r="M22" s="94">
        <v>93</v>
      </c>
    </row>
    <row r="23" spans="1:13" ht="13.5" customHeight="1">
      <c r="A23" s="173"/>
      <c r="B23" s="104" t="s">
        <v>68</v>
      </c>
      <c r="C23" s="174">
        <f t="shared" si="0"/>
        <v>6953</v>
      </c>
      <c r="D23" s="120">
        <v>3448</v>
      </c>
      <c r="E23" s="95">
        <v>1962</v>
      </c>
      <c r="F23" s="95">
        <v>1412</v>
      </c>
      <c r="G23" s="95">
        <v>4</v>
      </c>
      <c r="H23" s="121">
        <v>45</v>
      </c>
      <c r="I23" s="94">
        <v>3505</v>
      </c>
      <c r="J23" s="94">
        <v>1670</v>
      </c>
      <c r="K23" s="94">
        <v>1715</v>
      </c>
      <c r="L23" s="94">
        <v>4</v>
      </c>
      <c r="M23" s="94">
        <v>111</v>
      </c>
    </row>
    <row r="24" spans="1:13" ht="13.5" customHeight="1">
      <c r="A24" s="173"/>
      <c r="B24" s="104" t="s">
        <v>69</v>
      </c>
      <c r="C24" s="174">
        <f t="shared" si="0"/>
        <v>7187</v>
      </c>
      <c r="D24" s="120">
        <v>3585</v>
      </c>
      <c r="E24" s="95">
        <v>1827</v>
      </c>
      <c r="F24" s="95">
        <v>1694</v>
      </c>
      <c r="G24" s="95">
        <v>2</v>
      </c>
      <c r="H24" s="121">
        <v>46</v>
      </c>
      <c r="I24" s="94">
        <v>3602</v>
      </c>
      <c r="J24" s="94">
        <v>1396</v>
      </c>
      <c r="K24" s="94">
        <v>2084</v>
      </c>
      <c r="L24" s="94">
        <v>1</v>
      </c>
      <c r="M24" s="94">
        <v>117</v>
      </c>
    </row>
    <row r="25" spans="1:13" ht="13.5" customHeight="1">
      <c r="A25" s="173"/>
      <c r="B25" s="104" t="s">
        <v>70</v>
      </c>
      <c r="C25" s="174">
        <f t="shared" si="0"/>
        <v>7529</v>
      </c>
      <c r="D25" s="120">
        <v>3743</v>
      </c>
      <c r="E25" s="95">
        <v>1776</v>
      </c>
      <c r="F25" s="95">
        <v>1866</v>
      </c>
      <c r="G25" s="95">
        <v>2</v>
      </c>
      <c r="H25" s="121">
        <v>72</v>
      </c>
      <c r="I25" s="94">
        <v>3786</v>
      </c>
      <c r="J25" s="94">
        <v>1323</v>
      </c>
      <c r="K25" s="94">
        <v>2312</v>
      </c>
      <c r="L25" s="94">
        <v>6</v>
      </c>
      <c r="M25" s="94">
        <v>142</v>
      </c>
    </row>
    <row r="26" spans="1:13" ht="13.5" customHeight="1">
      <c r="A26" s="173"/>
      <c r="B26" s="104" t="s">
        <v>71</v>
      </c>
      <c r="C26" s="174">
        <f t="shared" si="0"/>
        <v>7641</v>
      </c>
      <c r="D26" s="120">
        <v>3780</v>
      </c>
      <c r="E26" s="95">
        <v>1645</v>
      </c>
      <c r="F26" s="95">
        <v>2025</v>
      </c>
      <c r="G26" s="95">
        <v>2</v>
      </c>
      <c r="H26" s="121">
        <v>83</v>
      </c>
      <c r="I26" s="94">
        <v>3861</v>
      </c>
      <c r="J26" s="94">
        <v>1238</v>
      </c>
      <c r="K26" s="94">
        <v>2434</v>
      </c>
      <c r="L26" s="94">
        <v>7</v>
      </c>
      <c r="M26" s="94">
        <v>172</v>
      </c>
    </row>
    <row r="27" spans="1:13" ht="13.5" customHeight="1">
      <c r="A27" s="173"/>
      <c r="B27" s="104" t="s">
        <v>72</v>
      </c>
      <c r="C27" s="174">
        <f t="shared" si="0"/>
        <v>7567</v>
      </c>
      <c r="D27" s="120">
        <v>3774</v>
      </c>
      <c r="E27" s="95">
        <v>1497</v>
      </c>
      <c r="F27" s="95">
        <v>2178</v>
      </c>
      <c r="G27" s="95">
        <v>3</v>
      </c>
      <c r="H27" s="121">
        <v>76</v>
      </c>
      <c r="I27" s="94">
        <v>3793</v>
      </c>
      <c r="J27" s="94">
        <v>1101</v>
      </c>
      <c r="K27" s="94">
        <v>2491</v>
      </c>
      <c r="L27" s="94">
        <v>7</v>
      </c>
      <c r="M27" s="94">
        <v>192</v>
      </c>
    </row>
    <row r="28" spans="1:13" ht="13.5" customHeight="1">
      <c r="A28" s="173"/>
      <c r="B28" s="104" t="s">
        <v>73</v>
      </c>
      <c r="C28" s="174">
        <f t="shared" si="0"/>
        <v>7244</v>
      </c>
      <c r="D28" s="120">
        <v>3589</v>
      </c>
      <c r="E28" s="95">
        <v>1389</v>
      </c>
      <c r="F28" s="95">
        <v>2079</v>
      </c>
      <c r="G28" s="95">
        <v>1</v>
      </c>
      <c r="H28" s="121">
        <v>91</v>
      </c>
      <c r="I28" s="94">
        <v>3655</v>
      </c>
      <c r="J28" s="94">
        <v>871</v>
      </c>
      <c r="K28" s="94">
        <v>2561</v>
      </c>
      <c r="L28" s="94">
        <v>7</v>
      </c>
      <c r="M28" s="94">
        <v>204</v>
      </c>
    </row>
    <row r="29" spans="1:13" ht="13.5" customHeight="1">
      <c r="A29" s="173"/>
      <c r="B29" s="104" t="s">
        <v>74</v>
      </c>
      <c r="C29" s="174">
        <f t="shared" si="0"/>
        <v>6930</v>
      </c>
      <c r="D29" s="120">
        <v>3456</v>
      </c>
      <c r="E29" s="95">
        <v>1066</v>
      </c>
      <c r="F29" s="95">
        <v>2116</v>
      </c>
      <c r="G29" s="95">
        <v>3</v>
      </c>
      <c r="H29" s="121">
        <v>91</v>
      </c>
      <c r="I29" s="94">
        <v>3474</v>
      </c>
      <c r="J29" s="94">
        <v>733</v>
      </c>
      <c r="K29" s="94">
        <v>2474</v>
      </c>
      <c r="L29" s="94">
        <v>13</v>
      </c>
      <c r="M29" s="94">
        <v>191</v>
      </c>
    </row>
    <row r="30" spans="1:13" ht="13.5" customHeight="1">
      <c r="A30" s="173"/>
      <c r="B30" s="104" t="s">
        <v>75</v>
      </c>
      <c r="C30" s="174">
        <f t="shared" si="0"/>
        <v>6332</v>
      </c>
      <c r="D30" s="120">
        <v>3120</v>
      </c>
      <c r="E30" s="95">
        <v>939</v>
      </c>
      <c r="F30" s="95">
        <v>1954</v>
      </c>
      <c r="G30" s="95">
        <v>3</v>
      </c>
      <c r="H30" s="121">
        <v>85</v>
      </c>
      <c r="I30" s="94">
        <v>3212</v>
      </c>
      <c r="J30" s="94">
        <v>671</v>
      </c>
      <c r="K30" s="94">
        <v>2282</v>
      </c>
      <c r="L30" s="94">
        <v>11</v>
      </c>
      <c r="M30" s="94">
        <v>199</v>
      </c>
    </row>
    <row r="31" spans="1:13" ht="13.5" customHeight="1">
      <c r="A31" s="173"/>
      <c r="B31" s="104" t="s">
        <v>76</v>
      </c>
      <c r="C31" s="174">
        <f t="shared" si="0"/>
        <v>6270</v>
      </c>
      <c r="D31" s="120">
        <v>3135</v>
      </c>
      <c r="E31" s="95">
        <v>804</v>
      </c>
      <c r="F31" s="95">
        <v>2078</v>
      </c>
      <c r="G31" s="95">
        <v>5</v>
      </c>
      <c r="H31" s="121">
        <v>104</v>
      </c>
      <c r="I31" s="94">
        <v>3135</v>
      </c>
      <c r="J31" s="94">
        <v>548</v>
      </c>
      <c r="K31" s="94">
        <v>2327</v>
      </c>
      <c r="L31" s="94">
        <v>16</v>
      </c>
      <c r="M31" s="94">
        <v>190</v>
      </c>
    </row>
    <row r="32" spans="1:13" ht="13.5" customHeight="1">
      <c r="A32" s="173"/>
      <c r="B32" s="104" t="s">
        <v>77</v>
      </c>
      <c r="C32" s="174">
        <f t="shared" si="0"/>
        <v>6337</v>
      </c>
      <c r="D32" s="120">
        <v>3130</v>
      </c>
      <c r="E32" s="95">
        <v>747</v>
      </c>
      <c r="F32" s="95">
        <v>2120</v>
      </c>
      <c r="G32" s="95">
        <v>6</v>
      </c>
      <c r="H32" s="121">
        <v>116</v>
      </c>
      <c r="I32" s="94">
        <v>3207</v>
      </c>
      <c r="J32" s="94">
        <v>529</v>
      </c>
      <c r="K32" s="94">
        <v>2407</v>
      </c>
      <c r="L32" s="94">
        <v>15</v>
      </c>
      <c r="M32" s="94">
        <v>205</v>
      </c>
    </row>
    <row r="33" spans="1:13" ht="13.5" customHeight="1">
      <c r="A33" s="173"/>
      <c r="B33" s="104" t="s">
        <v>78</v>
      </c>
      <c r="C33" s="174">
        <f t="shared" si="0"/>
        <v>4953</v>
      </c>
      <c r="D33" s="120">
        <v>2538</v>
      </c>
      <c r="E33" s="95">
        <v>588</v>
      </c>
      <c r="F33" s="95">
        <v>1722</v>
      </c>
      <c r="G33" s="95">
        <v>6</v>
      </c>
      <c r="H33" s="121">
        <v>115</v>
      </c>
      <c r="I33" s="94">
        <v>2415</v>
      </c>
      <c r="J33" s="94">
        <v>379</v>
      </c>
      <c r="K33" s="94">
        <v>1795</v>
      </c>
      <c r="L33" s="94">
        <v>11</v>
      </c>
      <c r="M33" s="94">
        <v>190</v>
      </c>
    </row>
    <row r="34" spans="1:13" ht="13.5" customHeight="1">
      <c r="A34" s="173"/>
      <c r="B34" s="104" t="s">
        <v>79</v>
      </c>
      <c r="C34" s="174">
        <f t="shared" si="0"/>
        <v>6109</v>
      </c>
      <c r="D34" s="120">
        <v>2987</v>
      </c>
      <c r="E34" s="95">
        <v>676</v>
      </c>
      <c r="F34" s="95">
        <v>2090</v>
      </c>
      <c r="G34" s="95">
        <v>3</v>
      </c>
      <c r="H34" s="121">
        <v>111</v>
      </c>
      <c r="I34" s="94">
        <v>3122</v>
      </c>
      <c r="J34" s="94">
        <v>415</v>
      </c>
      <c r="K34" s="94">
        <v>2407</v>
      </c>
      <c r="L34" s="94">
        <v>24</v>
      </c>
      <c r="M34" s="94">
        <v>222</v>
      </c>
    </row>
    <row r="35" spans="1:13" ht="13.5" customHeight="1">
      <c r="A35" s="173"/>
      <c r="B35" s="104" t="s">
        <v>80</v>
      </c>
      <c r="C35" s="174">
        <f t="shared" si="0"/>
        <v>5700</v>
      </c>
      <c r="D35" s="120">
        <v>2814</v>
      </c>
      <c r="E35" s="95">
        <v>594</v>
      </c>
      <c r="F35" s="95">
        <v>1992</v>
      </c>
      <c r="G35" s="95">
        <v>7</v>
      </c>
      <c r="H35" s="121">
        <v>103</v>
      </c>
      <c r="I35" s="94">
        <v>2886</v>
      </c>
      <c r="J35" s="94">
        <v>372</v>
      </c>
      <c r="K35" s="94">
        <v>2223</v>
      </c>
      <c r="L35" s="94">
        <v>19</v>
      </c>
      <c r="M35" s="94">
        <v>224</v>
      </c>
    </row>
    <row r="36" spans="1:13" ht="13.5" customHeight="1">
      <c r="A36" s="173"/>
      <c r="B36" s="104" t="s">
        <v>81</v>
      </c>
      <c r="C36" s="174">
        <f t="shared" si="0"/>
        <v>5667</v>
      </c>
      <c r="D36" s="120">
        <v>2772</v>
      </c>
      <c r="E36" s="95">
        <v>540</v>
      </c>
      <c r="F36" s="95">
        <v>2024</v>
      </c>
      <c r="G36" s="95">
        <v>7</v>
      </c>
      <c r="H36" s="121">
        <v>97</v>
      </c>
      <c r="I36" s="94">
        <v>2895</v>
      </c>
      <c r="J36" s="94">
        <v>323</v>
      </c>
      <c r="K36" s="94">
        <v>2287</v>
      </c>
      <c r="L36" s="94">
        <v>24</v>
      </c>
      <c r="M36" s="94">
        <v>211</v>
      </c>
    </row>
    <row r="37" spans="1:13" ht="13.5" customHeight="1">
      <c r="A37" s="173"/>
      <c r="B37" s="104" t="s">
        <v>82</v>
      </c>
      <c r="C37" s="174">
        <f t="shared" si="0"/>
        <v>5348</v>
      </c>
      <c r="D37" s="120">
        <v>2646</v>
      </c>
      <c r="E37" s="95">
        <v>482</v>
      </c>
      <c r="F37" s="95">
        <v>1932</v>
      </c>
      <c r="G37" s="95">
        <v>4</v>
      </c>
      <c r="H37" s="121">
        <v>106</v>
      </c>
      <c r="I37" s="94">
        <v>2702</v>
      </c>
      <c r="J37" s="94">
        <v>276</v>
      </c>
      <c r="K37" s="94">
        <v>2137</v>
      </c>
      <c r="L37" s="94">
        <v>21</v>
      </c>
      <c r="M37" s="94">
        <v>225</v>
      </c>
    </row>
    <row r="38" spans="1:13" ht="13.5" customHeight="1">
      <c r="A38" s="173"/>
      <c r="B38" s="104" t="s">
        <v>83</v>
      </c>
      <c r="C38" s="174">
        <f t="shared" si="0"/>
        <v>5350</v>
      </c>
      <c r="D38" s="120">
        <v>2634</v>
      </c>
      <c r="E38" s="95">
        <v>427</v>
      </c>
      <c r="F38" s="95">
        <v>1969</v>
      </c>
      <c r="G38" s="95">
        <v>9</v>
      </c>
      <c r="H38" s="121">
        <v>108</v>
      </c>
      <c r="I38" s="94">
        <v>2716</v>
      </c>
      <c r="J38" s="94">
        <v>275</v>
      </c>
      <c r="K38" s="94">
        <v>2142</v>
      </c>
      <c r="L38" s="94">
        <v>41</v>
      </c>
      <c r="M38" s="94">
        <v>222</v>
      </c>
    </row>
    <row r="39" spans="1:13" ht="13.5" customHeight="1">
      <c r="A39" s="173"/>
      <c r="B39" s="104" t="s">
        <v>84</v>
      </c>
      <c r="C39" s="174">
        <f t="shared" si="0"/>
        <v>5587</v>
      </c>
      <c r="D39" s="120">
        <v>2794</v>
      </c>
      <c r="E39" s="95">
        <v>440</v>
      </c>
      <c r="F39" s="95">
        <v>2117</v>
      </c>
      <c r="G39" s="95">
        <v>8</v>
      </c>
      <c r="H39" s="121">
        <v>109</v>
      </c>
      <c r="I39" s="94">
        <v>2793</v>
      </c>
      <c r="J39" s="94">
        <v>254</v>
      </c>
      <c r="K39" s="94">
        <v>2248</v>
      </c>
      <c r="L39" s="94">
        <v>32</v>
      </c>
      <c r="M39" s="94">
        <v>224</v>
      </c>
    </row>
    <row r="40" spans="1:13" ht="13.5" customHeight="1">
      <c r="A40" s="173"/>
      <c r="B40" s="104" t="s">
        <v>85</v>
      </c>
      <c r="C40" s="174">
        <f t="shared" si="0"/>
        <v>5512</v>
      </c>
      <c r="D40" s="120">
        <v>2724</v>
      </c>
      <c r="E40" s="95">
        <v>408</v>
      </c>
      <c r="F40" s="95">
        <v>2083</v>
      </c>
      <c r="G40" s="95">
        <v>14</v>
      </c>
      <c r="H40" s="121">
        <v>109</v>
      </c>
      <c r="I40" s="94">
        <v>2788</v>
      </c>
      <c r="J40" s="94">
        <v>221</v>
      </c>
      <c r="K40" s="94">
        <v>2229</v>
      </c>
      <c r="L40" s="94">
        <v>44</v>
      </c>
      <c r="M40" s="94">
        <v>252</v>
      </c>
    </row>
    <row r="41" spans="1:13" ht="13.5" customHeight="1">
      <c r="A41" s="173"/>
      <c r="B41" s="104" t="s">
        <v>86</v>
      </c>
      <c r="C41" s="174">
        <f t="shared" si="0"/>
        <v>5498</v>
      </c>
      <c r="D41" s="120">
        <v>2665</v>
      </c>
      <c r="E41" s="95">
        <v>365</v>
      </c>
      <c r="F41" s="95">
        <v>2066</v>
      </c>
      <c r="G41" s="95">
        <v>11</v>
      </c>
      <c r="H41" s="121">
        <v>140</v>
      </c>
      <c r="I41" s="94">
        <v>2833</v>
      </c>
      <c r="J41" s="94">
        <v>189</v>
      </c>
      <c r="K41" s="94">
        <v>2297</v>
      </c>
      <c r="L41" s="94">
        <v>58</v>
      </c>
      <c r="M41" s="94">
        <v>251</v>
      </c>
    </row>
    <row r="42" spans="1:13" ht="13.5" customHeight="1">
      <c r="A42" s="173"/>
      <c r="B42" s="104" t="s">
        <v>87</v>
      </c>
      <c r="C42" s="174">
        <f t="shared" si="0"/>
        <v>5078</v>
      </c>
      <c r="D42" s="120">
        <v>2552</v>
      </c>
      <c r="E42" s="95">
        <v>337</v>
      </c>
      <c r="F42" s="95">
        <v>2039</v>
      </c>
      <c r="G42" s="95">
        <v>13</v>
      </c>
      <c r="H42" s="121">
        <v>106</v>
      </c>
      <c r="I42" s="94">
        <v>2526</v>
      </c>
      <c r="J42" s="94">
        <v>183</v>
      </c>
      <c r="K42" s="94">
        <v>2061</v>
      </c>
      <c r="L42" s="94">
        <v>53</v>
      </c>
      <c r="M42" s="94">
        <v>194</v>
      </c>
    </row>
    <row r="43" spans="1:13" ht="13.5" customHeight="1">
      <c r="A43" s="173"/>
      <c r="B43" s="104" t="s">
        <v>88</v>
      </c>
      <c r="C43" s="174">
        <f t="shared" si="0"/>
        <v>5321</v>
      </c>
      <c r="D43" s="120">
        <v>2614</v>
      </c>
      <c r="E43" s="95">
        <v>328</v>
      </c>
      <c r="F43" s="95">
        <v>2077</v>
      </c>
      <c r="G43" s="95">
        <v>20</v>
      </c>
      <c r="H43" s="121">
        <v>122</v>
      </c>
      <c r="I43" s="94">
        <v>2707</v>
      </c>
      <c r="J43" s="94">
        <v>188</v>
      </c>
      <c r="K43" s="94">
        <v>2194</v>
      </c>
      <c r="L43" s="94">
        <v>65</v>
      </c>
      <c r="M43" s="94">
        <v>237</v>
      </c>
    </row>
    <row r="44" spans="1:13" ht="13.5" customHeight="1">
      <c r="A44" s="173"/>
      <c r="B44" s="104" t="s">
        <v>89</v>
      </c>
      <c r="C44" s="174">
        <f t="shared" si="0"/>
        <v>5658</v>
      </c>
      <c r="D44" s="120">
        <v>2815</v>
      </c>
      <c r="E44" s="95">
        <v>329</v>
      </c>
      <c r="F44" s="95">
        <v>2257</v>
      </c>
      <c r="G44" s="95">
        <v>8</v>
      </c>
      <c r="H44" s="121">
        <v>128</v>
      </c>
      <c r="I44" s="94">
        <v>2843</v>
      </c>
      <c r="J44" s="94">
        <v>165</v>
      </c>
      <c r="K44" s="94">
        <v>2318</v>
      </c>
      <c r="L44" s="94">
        <v>84</v>
      </c>
      <c r="M44" s="94">
        <v>249</v>
      </c>
    </row>
    <row r="45" spans="1:13" ht="13.5" customHeight="1">
      <c r="A45" s="173"/>
      <c r="B45" s="104" t="s">
        <v>90</v>
      </c>
      <c r="C45" s="174">
        <f t="shared" si="0"/>
        <v>5601</v>
      </c>
      <c r="D45" s="120">
        <v>2791</v>
      </c>
      <c r="E45" s="95">
        <v>317</v>
      </c>
      <c r="F45" s="95">
        <v>2225</v>
      </c>
      <c r="G45" s="95">
        <v>15</v>
      </c>
      <c r="H45" s="121">
        <v>144</v>
      </c>
      <c r="I45" s="94">
        <v>2810</v>
      </c>
      <c r="J45" s="94">
        <v>169</v>
      </c>
      <c r="K45" s="94">
        <v>2321</v>
      </c>
      <c r="L45" s="94">
        <v>78</v>
      </c>
      <c r="M45" s="94">
        <v>214</v>
      </c>
    </row>
    <row r="46" spans="1:13" ht="13.5" customHeight="1">
      <c r="A46" s="173"/>
      <c r="B46" s="104" t="s">
        <v>91</v>
      </c>
      <c r="C46" s="174">
        <f t="shared" si="0"/>
        <v>5614</v>
      </c>
      <c r="D46" s="120">
        <v>2795</v>
      </c>
      <c r="E46" s="95">
        <v>277</v>
      </c>
      <c r="F46" s="95">
        <v>2229</v>
      </c>
      <c r="G46" s="95">
        <v>39</v>
      </c>
      <c r="H46" s="121">
        <v>145</v>
      </c>
      <c r="I46" s="94">
        <v>2819</v>
      </c>
      <c r="J46" s="94">
        <v>131</v>
      </c>
      <c r="K46" s="94">
        <v>2261</v>
      </c>
      <c r="L46" s="94">
        <v>109</v>
      </c>
      <c r="M46" s="94">
        <v>279</v>
      </c>
    </row>
    <row r="47" spans="1:13" ht="13.5" customHeight="1">
      <c r="A47" s="173"/>
      <c r="B47" s="104" t="s">
        <v>92</v>
      </c>
      <c r="C47" s="174">
        <f t="shared" si="0"/>
        <v>5907</v>
      </c>
      <c r="D47" s="120">
        <v>2890</v>
      </c>
      <c r="E47" s="95">
        <v>312</v>
      </c>
      <c r="F47" s="95">
        <v>2319</v>
      </c>
      <c r="G47" s="95">
        <v>30</v>
      </c>
      <c r="H47" s="121">
        <v>138</v>
      </c>
      <c r="I47" s="94">
        <v>3017</v>
      </c>
      <c r="J47" s="94">
        <v>138</v>
      </c>
      <c r="K47" s="94">
        <v>2431</v>
      </c>
      <c r="L47" s="94">
        <v>114</v>
      </c>
      <c r="M47" s="94">
        <v>294</v>
      </c>
    </row>
    <row r="48" spans="1:13" ht="13.5" customHeight="1">
      <c r="A48" s="173"/>
      <c r="B48" s="104" t="s">
        <v>93</v>
      </c>
      <c r="C48" s="174">
        <f t="shared" si="0"/>
        <v>6263</v>
      </c>
      <c r="D48" s="120">
        <v>3104</v>
      </c>
      <c r="E48" s="95">
        <v>333</v>
      </c>
      <c r="F48" s="95">
        <v>2443</v>
      </c>
      <c r="G48" s="95">
        <v>35</v>
      </c>
      <c r="H48" s="121">
        <v>182</v>
      </c>
      <c r="I48" s="94">
        <v>3159</v>
      </c>
      <c r="J48" s="94">
        <v>171</v>
      </c>
      <c r="K48" s="94">
        <v>2492</v>
      </c>
      <c r="L48" s="94">
        <v>143</v>
      </c>
      <c r="M48" s="94">
        <v>306</v>
      </c>
    </row>
    <row r="49" spans="1:13" ht="13.5" customHeight="1">
      <c r="A49" s="173"/>
      <c r="B49" s="104" t="s">
        <v>94</v>
      </c>
      <c r="C49" s="174">
        <f t="shared" si="0"/>
        <v>7324</v>
      </c>
      <c r="D49" s="120">
        <v>3667</v>
      </c>
      <c r="E49" s="95">
        <v>371</v>
      </c>
      <c r="F49" s="95">
        <v>2895</v>
      </c>
      <c r="G49" s="95">
        <v>47</v>
      </c>
      <c r="H49" s="121">
        <v>222</v>
      </c>
      <c r="I49" s="94">
        <v>3657</v>
      </c>
      <c r="J49" s="94">
        <v>152</v>
      </c>
      <c r="K49" s="94">
        <v>2899</v>
      </c>
      <c r="L49" s="94">
        <v>194</v>
      </c>
      <c r="M49" s="94">
        <v>353</v>
      </c>
    </row>
    <row r="50" spans="1:13" ht="13.5" customHeight="1">
      <c r="A50" s="173"/>
      <c r="B50" s="104" t="s">
        <v>95</v>
      </c>
      <c r="C50" s="174">
        <f t="shared" si="0"/>
        <v>8411</v>
      </c>
      <c r="D50" s="120">
        <v>4023</v>
      </c>
      <c r="E50" s="95">
        <v>331</v>
      </c>
      <c r="F50" s="95">
        <v>3311</v>
      </c>
      <c r="G50" s="95">
        <v>58</v>
      </c>
      <c r="H50" s="121">
        <v>206</v>
      </c>
      <c r="I50" s="94">
        <v>4388</v>
      </c>
      <c r="J50" s="94">
        <v>198</v>
      </c>
      <c r="K50" s="94">
        <v>3474</v>
      </c>
      <c r="L50" s="94">
        <v>269</v>
      </c>
      <c r="M50" s="94">
        <v>400</v>
      </c>
    </row>
    <row r="51" spans="1:13" ht="13.5" customHeight="1">
      <c r="A51" s="173"/>
      <c r="B51" s="104" t="s">
        <v>96</v>
      </c>
      <c r="C51" s="174">
        <f t="shared" si="0"/>
        <v>8545</v>
      </c>
      <c r="D51" s="120">
        <v>4214</v>
      </c>
      <c r="E51" s="95">
        <v>347</v>
      </c>
      <c r="F51" s="95">
        <v>3438</v>
      </c>
      <c r="G51" s="95">
        <v>62</v>
      </c>
      <c r="H51" s="121">
        <v>236</v>
      </c>
      <c r="I51" s="94">
        <v>4331</v>
      </c>
      <c r="J51" s="94">
        <v>189</v>
      </c>
      <c r="K51" s="94">
        <v>3369</v>
      </c>
      <c r="L51" s="94">
        <v>287</v>
      </c>
      <c r="M51" s="94">
        <v>422</v>
      </c>
    </row>
    <row r="52" spans="1:13" ht="13.5" customHeight="1">
      <c r="A52" s="173"/>
      <c r="B52" s="104" t="s">
        <v>97</v>
      </c>
      <c r="C52" s="174">
        <f t="shared" si="0"/>
        <v>8764</v>
      </c>
      <c r="D52" s="120">
        <v>4368</v>
      </c>
      <c r="E52" s="95">
        <v>288</v>
      </c>
      <c r="F52" s="95">
        <v>3673</v>
      </c>
      <c r="G52" s="95">
        <v>72</v>
      </c>
      <c r="H52" s="121">
        <v>224</v>
      </c>
      <c r="I52" s="94">
        <v>4396</v>
      </c>
      <c r="J52" s="94">
        <v>196</v>
      </c>
      <c r="K52" s="94">
        <v>3441</v>
      </c>
      <c r="L52" s="94">
        <v>344</v>
      </c>
      <c r="M52" s="94">
        <v>374</v>
      </c>
    </row>
    <row r="53" spans="1:13" ht="13.5" customHeight="1">
      <c r="A53" s="173"/>
      <c r="B53" s="104" t="s">
        <v>98</v>
      </c>
      <c r="C53" s="174">
        <f t="shared" si="0"/>
        <v>4427</v>
      </c>
      <c r="D53" s="120">
        <v>2132</v>
      </c>
      <c r="E53" s="95">
        <v>143</v>
      </c>
      <c r="F53" s="95">
        <v>1763</v>
      </c>
      <c r="G53" s="95">
        <v>43</v>
      </c>
      <c r="H53" s="121">
        <v>122</v>
      </c>
      <c r="I53" s="94">
        <v>2295</v>
      </c>
      <c r="J53" s="94">
        <v>118</v>
      </c>
      <c r="K53" s="94">
        <v>1748</v>
      </c>
      <c r="L53" s="94">
        <v>189</v>
      </c>
      <c r="M53" s="94">
        <v>223</v>
      </c>
    </row>
    <row r="54" spans="1:13" ht="13.5" customHeight="1">
      <c r="A54" s="173"/>
      <c r="B54" s="104" t="s">
        <v>99</v>
      </c>
      <c r="C54" s="174">
        <f t="shared" si="0"/>
        <v>4568</v>
      </c>
      <c r="D54" s="120">
        <v>2170</v>
      </c>
      <c r="E54" s="95">
        <v>127</v>
      </c>
      <c r="F54" s="95">
        <v>1812</v>
      </c>
      <c r="G54" s="95">
        <v>57</v>
      </c>
      <c r="H54" s="121">
        <v>120</v>
      </c>
      <c r="I54" s="94">
        <v>2398</v>
      </c>
      <c r="J54" s="94">
        <v>120</v>
      </c>
      <c r="K54" s="94">
        <v>1853</v>
      </c>
      <c r="L54" s="94">
        <v>211</v>
      </c>
      <c r="M54" s="94">
        <v>185</v>
      </c>
    </row>
    <row r="55" spans="1:13" ht="13.5" customHeight="1">
      <c r="A55" s="173"/>
      <c r="B55" s="104" t="s">
        <v>100</v>
      </c>
      <c r="C55" s="174">
        <f t="shared" si="0"/>
        <v>6056</v>
      </c>
      <c r="D55" s="120">
        <v>2988</v>
      </c>
      <c r="E55" s="95">
        <v>126</v>
      </c>
      <c r="F55" s="95">
        <v>2556</v>
      </c>
      <c r="G55" s="95">
        <v>73</v>
      </c>
      <c r="H55" s="121">
        <v>157</v>
      </c>
      <c r="I55" s="94">
        <v>3068</v>
      </c>
      <c r="J55" s="94">
        <v>130</v>
      </c>
      <c r="K55" s="94">
        <v>2347</v>
      </c>
      <c r="L55" s="94">
        <v>324</v>
      </c>
      <c r="M55" s="94">
        <v>240</v>
      </c>
    </row>
    <row r="56" spans="1:13" ht="13.5" customHeight="1">
      <c r="A56" s="173"/>
      <c r="B56" s="104" t="s">
        <v>101</v>
      </c>
      <c r="C56" s="174">
        <f t="shared" si="0"/>
        <v>6153</v>
      </c>
      <c r="D56" s="120">
        <v>3007</v>
      </c>
      <c r="E56" s="95">
        <v>113</v>
      </c>
      <c r="F56" s="95">
        <v>2592</v>
      </c>
      <c r="G56" s="95">
        <v>72</v>
      </c>
      <c r="H56" s="121">
        <v>153</v>
      </c>
      <c r="I56" s="94">
        <v>3146</v>
      </c>
      <c r="J56" s="94">
        <v>135</v>
      </c>
      <c r="K56" s="94">
        <v>2385</v>
      </c>
      <c r="L56" s="94">
        <v>357</v>
      </c>
      <c r="M56" s="94">
        <v>220</v>
      </c>
    </row>
    <row r="57" spans="1:13" ht="13.5" customHeight="1">
      <c r="A57" s="173"/>
      <c r="B57" s="104" t="s">
        <v>102</v>
      </c>
      <c r="C57" s="174">
        <f t="shared" si="0"/>
        <v>6338</v>
      </c>
      <c r="D57" s="120">
        <v>3084</v>
      </c>
      <c r="E57" s="95">
        <v>112</v>
      </c>
      <c r="F57" s="95">
        <v>2663</v>
      </c>
      <c r="G57" s="95">
        <v>86</v>
      </c>
      <c r="H57" s="121">
        <v>150</v>
      </c>
      <c r="I57" s="94">
        <v>3254</v>
      </c>
      <c r="J57" s="94">
        <v>159</v>
      </c>
      <c r="K57" s="94">
        <v>2385</v>
      </c>
      <c r="L57" s="94">
        <v>424</v>
      </c>
      <c r="M57" s="94">
        <v>254</v>
      </c>
    </row>
    <row r="58" spans="1:13" ht="13.5" customHeight="1">
      <c r="A58" s="173"/>
      <c r="B58" s="104" t="s">
        <v>103</v>
      </c>
      <c r="C58" s="174">
        <f t="shared" si="0"/>
        <v>5518</v>
      </c>
      <c r="D58" s="120">
        <v>2623</v>
      </c>
      <c r="E58" s="95">
        <v>88</v>
      </c>
      <c r="F58" s="95">
        <v>2271</v>
      </c>
      <c r="G58" s="95">
        <v>78</v>
      </c>
      <c r="H58" s="121">
        <v>133</v>
      </c>
      <c r="I58" s="94">
        <v>2895</v>
      </c>
      <c r="J58" s="94">
        <v>119</v>
      </c>
      <c r="K58" s="94">
        <v>2090</v>
      </c>
      <c r="L58" s="94">
        <v>434</v>
      </c>
      <c r="M58" s="94">
        <v>220</v>
      </c>
    </row>
    <row r="59" spans="1:13" ht="13.5" customHeight="1">
      <c r="A59" s="173"/>
      <c r="B59" s="104" t="s">
        <v>104</v>
      </c>
      <c r="C59" s="174">
        <f t="shared" si="0"/>
        <v>4830</v>
      </c>
      <c r="D59" s="120">
        <v>2321</v>
      </c>
      <c r="E59" s="95">
        <v>82</v>
      </c>
      <c r="F59" s="95">
        <v>1989</v>
      </c>
      <c r="G59" s="95">
        <v>95</v>
      </c>
      <c r="H59" s="121">
        <v>105</v>
      </c>
      <c r="I59" s="94">
        <v>2509</v>
      </c>
      <c r="J59" s="94">
        <v>99</v>
      </c>
      <c r="K59" s="94">
        <v>1772</v>
      </c>
      <c r="L59" s="94">
        <v>412</v>
      </c>
      <c r="M59" s="94">
        <v>191</v>
      </c>
    </row>
    <row r="60" spans="1:13" ht="13.5" customHeight="1">
      <c r="A60" s="173"/>
      <c r="B60" s="104" t="s">
        <v>105</v>
      </c>
      <c r="C60" s="174">
        <f t="shared" si="0"/>
        <v>4108</v>
      </c>
      <c r="D60" s="120">
        <v>1949</v>
      </c>
      <c r="E60" s="95">
        <v>58</v>
      </c>
      <c r="F60" s="95">
        <v>1688</v>
      </c>
      <c r="G60" s="95">
        <v>70</v>
      </c>
      <c r="H60" s="121">
        <v>83</v>
      </c>
      <c r="I60" s="94">
        <v>2159</v>
      </c>
      <c r="J60" s="94">
        <v>83</v>
      </c>
      <c r="K60" s="94">
        <v>1512</v>
      </c>
      <c r="L60" s="94">
        <v>383</v>
      </c>
      <c r="M60" s="94">
        <v>154</v>
      </c>
    </row>
    <row r="61" spans="1:13" ht="13.5" customHeight="1">
      <c r="A61" s="173"/>
      <c r="B61" s="104" t="s">
        <v>106</v>
      </c>
      <c r="C61" s="174">
        <f t="shared" si="0"/>
        <v>4299</v>
      </c>
      <c r="D61" s="120">
        <v>1948</v>
      </c>
      <c r="E61" s="95">
        <v>56</v>
      </c>
      <c r="F61" s="95">
        <v>1672</v>
      </c>
      <c r="G61" s="95">
        <v>91</v>
      </c>
      <c r="H61" s="121">
        <v>84</v>
      </c>
      <c r="I61" s="94">
        <v>2351</v>
      </c>
      <c r="J61" s="94">
        <v>81</v>
      </c>
      <c r="K61" s="94">
        <v>1575</v>
      </c>
      <c r="L61" s="94">
        <v>504</v>
      </c>
      <c r="M61" s="94">
        <v>158</v>
      </c>
    </row>
    <row r="62" spans="1:13" ht="13.5" customHeight="1">
      <c r="A62" s="173"/>
      <c r="B62" s="104" t="s">
        <v>107</v>
      </c>
      <c r="C62" s="174">
        <f t="shared" si="0"/>
        <v>4445</v>
      </c>
      <c r="D62" s="120">
        <v>2021</v>
      </c>
      <c r="E62" s="95">
        <v>61</v>
      </c>
      <c r="F62" s="95">
        <v>1727</v>
      </c>
      <c r="G62" s="95">
        <v>90</v>
      </c>
      <c r="H62" s="121">
        <v>92</v>
      </c>
      <c r="I62" s="94">
        <v>2424</v>
      </c>
      <c r="J62" s="94">
        <v>95</v>
      </c>
      <c r="K62" s="94">
        <v>1614</v>
      </c>
      <c r="L62" s="94">
        <v>537</v>
      </c>
      <c r="M62" s="94">
        <v>141</v>
      </c>
    </row>
    <row r="63" spans="1:13" ht="13.5" customHeight="1">
      <c r="A63" s="173"/>
      <c r="B63" s="104" t="s">
        <v>108</v>
      </c>
      <c r="C63" s="174">
        <f t="shared" si="0"/>
        <v>4780</v>
      </c>
      <c r="D63" s="120">
        <v>2186</v>
      </c>
      <c r="E63" s="95">
        <v>53</v>
      </c>
      <c r="F63" s="95">
        <v>1861</v>
      </c>
      <c r="G63" s="95">
        <v>115</v>
      </c>
      <c r="H63" s="121">
        <v>92</v>
      </c>
      <c r="I63" s="94">
        <v>2594</v>
      </c>
      <c r="J63" s="94">
        <v>108</v>
      </c>
      <c r="K63" s="94">
        <v>1647</v>
      </c>
      <c r="L63" s="94">
        <v>652</v>
      </c>
      <c r="M63" s="94">
        <v>160</v>
      </c>
    </row>
    <row r="64" spans="1:13" ht="13.5" customHeight="1">
      <c r="A64" s="173"/>
      <c r="B64" s="104" t="s">
        <v>109</v>
      </c>
      <c r="C64" s="174">
        <f t="shared" si="0"/>
        <v>4204</v>
      </c>
      <c r="D64" s="120">
        <v>1934</v>
      </c>
      <c r="E64" s="95">
        <v>45</v>
      </c>
      <c r="F64" s="95">
        <v>1668</v>
      </c>
      <c r="G64" s="95">
        <v>103</v>
      </c>
      <c r="H64" s="121">
        <v>70</v>
      </c>
      <c r="I64" s="94">
        <v>2270</v>
      </c>
      <c r="J64" s="94">
        <v>102</v>
      </c>
      <c r="K64" s="94">
        <v>1400</v>
      </c>
      <c r="L64" s="94">
        <v>605</v>
      </c>
      <c r="M64" s="94">
        <v>128</v>
      </c>
    </row>
    <row r="65" spans="1:13" ht="13.5" customHeight="1">
      <c r="A65" s="173"/>
      <c r="B65" s="104" t="s">
        <v>110</v>
      </c>
      <c r="C65" s="174">
        <f t="shared" si="0"/>
        <v>4223</v>
      </c>
      <c r="D65" s="120">
        <v>1889</v>
      </c>
      <c r="E65" s="95">
        <v>34</v>
      </c>
      <c r="F65" s="95">
        <v>1649</v>
      </c>
      <c r="G65" s="95">
        <v>114</v>
      </c>
      <c r="H65" s="121">
        <v>49</v>
      </c>
      <c r="I65" s="94">
        <v>2334</v>
      </c>
      <c r="J65" s="94">
        <v>105</v>
      </c>
      <c r="K65" s="94">
        <v>1409</v>
      </c>
      <c r="L65" s="94">
        <v>657</v>
      </c>
      <c r="M65" s="94">
        <v>135</v>
      </c>
    </row>
    <row r="66" spans="1:13" ht="13.5" customHeight="1">
      <c r="A66" s="173"/>
      <c r="B66" s="104" t="s">
        <v>111</v>
      </c>
      <c r="C66" s="174">
        <f t="shared" si="0"/>
        <v>4407</v>
      </c>
      <c r="D66" s="120">
        <v>1970</v>
      </c>
      <c r="E66" s="95">
        <v>33</v>
      </c>
      <c r="F66" s="95">
        <v>1716</v>
      </c>
      <c r="G66" s="95">
        <v>123</v>
      </c>
      <c r="H66" s="121">
        <v>62</v>
      </c>
      <c r="I66" s="94">
        <v>2437</v>
      </c>
      <c r="J66" s="94">
        <v>93</v>
      </c>
      <c r="K66" s="94">
        <v>1404</v>
      </c>
      <c r="L66" s="94">
        <v>796</v>
      </c>
      <c r="M66" s="94">
        <v>119</v>
      </c>
    </row>
    <row r="67" spans="1:13" ht="13.5" customHeight="1">
      <c r="A67" s="173"/>
      <c r="B67" s="104" t="s">
        <v>112</v>
      </c>
      <c r="C67" s="174">
        <f t="shared" si="0"/>
        <v>4072</v>
      </c>
      <c r="D67" s="120">
        <v>1801</v>
      </c>
      <c r="E67" s="95">
        <v>50</v>
      </c>
      <c r="F67" s="95">
        <v>1526</v>
      </c>
      <c r="G67" s="95">
        <v>143</v>
      </c>
      <c r="H67" s="121">
        <v>51</v>
      </c>
      <c r="I67" s="94">
        <v>2271</v>
      </c>
      <c r="J67" s="94">
        <v>91</v>
      </c>
      <c r="K67" s="94">
        <v>1273</v>
      </c>
      <c r="L67" s="94">
        <v>773</v>
      </c>
      <c r="M67" s="94">
        <v>106</v>
      </c>
    </row>
    <row r="68" spans="1:13" ht="13.5" customHeight="1">
      <c r="A68" s="173"/>
      <c r="B68" s="104" t="s">
        <v>113</v>
      </c>
      <c r="C68" s="174">
        <f t="shared" si="0"/>
        <v>4167</v>
      </c>
      <c r="D68" s="120">
        <v>1765</v>
      </c>
      <c r="E68" s="95">
        <v>33</v>
      </c>
      <c r="F68" s="95">
        <v>1514</v>
      </c>
      <c r="G68" s="95">
        <v>144</v>
      </c>
      <c r="H68" s="121">
        <v>28</v>
      </c>
      <c r="I68" s="94">
        <v>2402</v>
      </c>
      <c r="J68" s="94">
        <v>110</v>
      </c>
      <c r="K68" s="94">
        <v>1250</v>
      </c>
      <c r="L68" s="94">
        <v>906</v>
      </c>
      <c r="M68" s="94">
        <v>102</v>
      </c>
    </row>
    <row r="69" spans="1:13" ht="13.5" customHeight="1">
      <c r="A69" s="173"/>
      <c r="B69" s="104" t="s">
        <v>114</v>
      </c>
      <c r="C69" s="174">
        <f t="shared" si="0"/>
        <v>3705</v>
      </c>
      <c r="D69" s="120">
        <v>1630</v>
      </c>
      <c r="E69" s="95">
        <v>32</v>
      </c>
      <c r="F69" s="95">
        <v>1359</v>
      </c>
      <c r="G69" s="95">
        <v>157</v>
      </c>
      <c r="H69" s="121">
        <v>36</v>
      </c>
      <c r="I69" s="94">
        <v>2075</v>
      </c>
      <c r="J69" s="94">
        <v>100</v>
      </c>
      <c r="K69" s="94">
        <v>992</v>
      </c>
      <c r="L69" s="94">
        <v>847</v>
      </c>
      <c r="M69" s="94">
        <v>94</v>
      </c>
    </row>
    <row r="70" spans="1:13" ht="13.5" customHeight="1">
      <c r="A70" s="173"/>
      <c r="B70" s="104" t="s">
        <v>115</v>
      </c>
      <c r="C70" s="174">
        <f t="shared" si="0"/>
        <v>3786</v>
      </c>
      <c r="D70" s="120">
        <v>1617</v>
      </c>
      <c r="E70" s="95">
        <v>22</v>
      </c>
      <c r="F70" s="95">
        <v>1370</v>
      </c>
      <c r="G70" s="95">
        <v>153</v>
      </c>
      <c r="H70" s="121">
        <v>37</v>
      </c>
      <c r="I70" s="94">
        <v>2169</v>
      </c>
      <c r="J70" s="94">
        <v>88</v>
      </c>
      <c r="K70" s="94">
        <v>962</v>
      </c>
      <c r="L70" s="94">
        <v>988</v>
      </c>
      <c r="M70" s="94">
        <v>97</v>
      </c>
    </row>
    <row r="71" spans="1:13" ht="13.5" customHeight="1">
      <c r="A71" s="173"/>
      <c r="B71" s="104" t="s">
        <v>116</v>
      </c>
      <c r="C71" s="174">
        <f aca="true" t="shared" si="2" ref="C71:C94">D71+I71</f>
        <v>3573</v>
      </c>
      <c r="D71" s="120">
        <v>1499</v>
      </c>
      <c r="E71" s="95">
        <v>28</v>
      </c>
      <c r="F71" s="95">
        <v>1238</v>
      </c>
      <c r="G71" s="95">
        <v>162</v>
      </c>
      <c r="H71" s="121">
        <v>27</v>
      </c>
      <c r="I71" s="94">
        <v>2074</v>
      </c>
      <c r="J71" s="94">
        <v>88</v>
      </c>
      <c r="K71" s="94">
        <v>873</v>
      </c>
      <c r="L71" s="94">
        <v>978</v>
      </c>
      <c r="M71" s="94">
        <v>115</v>
      </c>
    </row>
    <row r="72" spans="1:13" ht="13.5" customHeight="1">
      <c r="A72" s="173"/>
      <c r="B72" s="104" t="s">
        <v>117</v>
      </c>
      <c r="C72" s="174">
        <f t="shared" si="2"/>
        <v>3143</v>
      </c>
      <c r="D72" s="120">
        <v>1307</v>
      </c>
      <c r="E72" s="95">
        <v>13</v>
      </c>
      <c r="F72" s="95">
        <v>1101</v>
      </c>
      <c r="G72" s="95">
        <v>138</v>
      </c>
      <c r="H72" s="121">
        <v>20</v>
      </c>
      <c r="I72" s="94">
        <v>1836</v>
      </c>
      <c r="J72" s="94">
        <v>72</v>
      </c>
      <c r="K72" s="94">
        <v>681</v>
      </c>
      <c r="L72" s="94">
        <v>977</v>
      </c>
      <c r="M72" s="94">
        <v>80</v>
      </c>
    </row>
    <row r="73" spans="1:13" ht="13.5" customHeight="1">
      <c r="A73" s="173"/>
      <c r="B73" s="104" t="s">
        <v>118</v>
      </c>
      <c r="C73" s="174">
        <f t="shared" si="2"/>
        <v>3109</v>
      </c>
      <c r="D73" s="120">
        <v>1278</v>
      </c>
      <c r="E73" s="95">
        <v>16</v>
      </c>
      <c r="F73" s="95">
        <v>1045</v>
      </c>
      <c r="G73" s="95">
        <v>174</v>
      </c>
      <c r="H73" s="121">
        <v>17</v>
      </c>
      <c r="I73" s="94">
        <v>1831</v>
      </c>
      <c r="J73" s="94">
        <v>66</v>
      </c>
      <c r="K73" s="94">
        <v>597</v>
      </c>
      <c r="L73" s="94">
        <v>1054</v>
      </c>
      <c r="M73" s="94">
        <v>88</v>
      </c>
    </row>
    <row r="74" spans="1:13" ht="13.5" customHeight="1">
      <c r="A74" s="173"/>
      <c r="B74" s="104" t="s">
        <v>119</v>
      </c>
      <c r="C74" s="174">
        <f t="shared" si="2"/>
        <v>2882</v>
      </c>
      <c r="D74" s="120">
        <v>1130</v>
      </c>
      <c r="E74" s="95">
        <v>20</v>
      </c>
      <c r="F74" s="95">
        <v>889</v>
      </c>
      <c r="G74" s="95">
        <v>175</v>
      </c>
      <c r="H74" s="121">
        <v>17</v>
      </c>
      <c r="I74" s="94">
        <v>1752</v>
      </c>
      <c r="J74" s="94">
        <v>48</v>
      </c>
      <c r="K74" s="94">
        <v>524</v>
      </c>
      <c r="L74" s="94">
        <v>1088</v>
      </c>
      <c r="M74" s="94">
        <v>65</v>
      </c>
    </row>
    <row r="75" spans="1:13" ht="13.5" customHeight="1">
      <c r="A75" s="173"/>
      <c r="B75" s="104" t="s">
        <v>120</v>
      </c>
      <c r="C75" s="174">
        <f t="shared" si="2"/>
        <v>2489</v>
      </c>
      <c r="D75" s="120">
        <v>918</v>
      </c>
      <c r="E75" s="95">
        <v>9</v>
      </c>
      <c r="F75" s="95">
        <v>746</v>
      </c>
      <c r="G75" s="95">
        <v>135</v>
      </c>
      <c r="H75" s="121">
        <v>11</v>
      </c>
      <c r="I75" s="94">
        <v>1571</v>
      </c>
      <c r="J75" s="94">
        <v>50</v>
      </c>
      <c r="K75" s="94">
        <v>405</v>
      </c>
      <c r="L75" s="94">
        <v>1034</v>
      </c>
      <c r="M75" s="94">
        <v>53</v>
      </c>
    </row>
    <row r="76" spans="1:13" ht="13.5" customHeight="1">
      <c r="A76" s="173"/>
      <c r="B76" s="104" t="s">
        <v>121</v>
      </c>
      <c r="C76" s="174">
        <f t="shared" si="2"/>
        <v>2086</v>
      </c>
      <c r="D76" s="120">
        <v>739</v>
      </c>
      <c r="E76" s="95">
        <v>5</v>
      </c>
      <c r="F76" s="95">
        <v>586</v>
      </c>
      <c r="G76" s="95">
        <v>125</v>
      </c>
      <c r="H76" s="121">
        <v>8</v>
      </c>
      <c r="I76" s="94">
        <v>1347</v>
      </c>
      <c r="J76" s="94">
        <v>39</v>
      </c>
      <c r="K76" s="94">
        <v>297</v>
      </c>
      <c r="L76" s="94">
        <v>937</v>
      </c>
      <c r="M76" s="94">
        <v>49</v>
      </c>
    </row>
    <row r="77" spans="1:13" ht="13.5" customHeight="1">
      <c r="A77" s="173"/>
      <c r="B77" s="104" t="s">
        <v>122</v>
      </c>
      <c r="C77" s="174">
        <f t="shared" si="2"/>
        <v>2110</v>
      </c>
      <c r="D77" s="120">
        <v>684</v>
      </c>
      <c r="E77" s="95">
        <v>7</v>
      </c>
      <c r="F77" s="95">
        <v>527</v>
      </c>
      <c r="G77" s="95">
        <v>127</v>
      </c>
      <c r="H77" s="121">
        <v>4</v>
      </c>
      <c r="I77" s="94">
        <v>1426</v>
      </c>
      <c r="J77" s="94">
        <v>51</v>
      </c>
      <c r="K77" s="94">
        <v>256</v>
      </c>
      <c r="L77" s="94">
        <v>1058</v>
      </c>
      <c r="M77" s="94">
        <v>37</v>
      </c>
    </row>
    <row r="78" spans="1:13" ht="13.5" customHeight="1">
      <c r="A78" s="173"/>
      <c r="B78" s="104" t="s">
        <v>123</v>
      </c>
      <c r="C78" s="174">
        <f t="shared" si="2"/>
        <v>2016</v>
      </c>
      <c r="D78" s="120">
        <v>628</v>
      </c>
      <c r="E78" s="95">
        <v>8</v>
      </c>
      <c r="F78" s="95">
        <v>468</v>
      </c>
      <c r="G78" s="95">
        <v>127</v>
      </c>
      <c r="H78" s="121">
        <v>10</v>
      </c>
      <c r="I78" s="94">
        <v>1388</v>
      </c>
      <c r="J78" s="94">
        <v>48</v>
      </c>
      <c r="K78" s="94">
        <v>204</v>
      </c>
      <c r="L78" s="94">
        <v>1052</v>
      </c>
      <c r="M78" s="94">
        <v>51</v>
      </c>
    </row>
    <row r="79" spans="1:13" ht="13.5" customHeight="1">
      <c r="A79" s="173"/>
      <c r="B79" s="104" t="s">
        <v>124</v>
      </c>
      <c r="C79" s="174">
        <f t="shared" si="2"/>
        <v>1872</v>
      </c>
      <c r="D79" s="120">
        <v>612</v>
      </c>
      <c r="E79" s="95">
        <v>7</v>
      </c>
      <c r="F79" s="95">
        <v>419</v>
      </c>
      <c r="G79" s="95">
        <v>165</v>
      </c>
      <c r="H79" s="121">
        <v>6</v>
      </c>
      <c r="I79" s="94">
        <v>1260</v>
      </c>
      <c r="J79" s="94">
        <v>31</v>
      </c>
      <c r="K79" s="94">
        <v>185</v>
      </c>
      <c r="L79" s="94">
        <v>980</v>
      </c>
      <c r="M79" s="94">
        <v>36</v>
      </c>
    </row>
    <row r="80" spans="1:13" ht="13.5" customHeight="1">
      <c r="A80" s="173"/>
      <c r="B80" s="104" t="s">
        <v>125</v>
      </c>
      <c r="C80" s="174">
        <f t="shared" si="2"/>
        <v>1412</v>
      </c>
      <c r="D80" s="120">
        <v>456</v>
      </c>
      <c r="E80" s="95">
        <v>2</v>
      </c>
      <c r="F80" s="95">
        <v>335</v>
      </c>
      <c r="G80" s="95">
        <v>100</v>
      </c>
      <c r="H80" s="121">
        <v>8</v>
      </c>
      <c r="I80" s="94">
        <v>956</v>
      </c>
      <c r="J80" s="94">
        <v>24</v>
      </c>
      <c r="K80" s="94">
        <v>116</v>
      </c>
      <c r="L80" s="94">
        <v>770</v>
      </c>
      <c r="M80" s="94">
        <v>22</v>
      </c>
    </row>
    <row r="81" spans="1:13" ht="13.5" customHeight="1">
      <c r="A81" s="173"/>
      <c r="B81" s="104" t="s">
        <v>126</v>
      </c>
      <c r="C81" s="174">
        <f t="shared" si="2"/>
        <v>1275</v>
      </c>
      <c r="D81" s="120">
        <v>363</v>
      </c>
      <c r="E81" s="95">
        <v>4</v>
      </c>
      <c r="F81" s="95">
        <v>240</v>
      </c>
      <c r="G81" s="95">
        <v>106</v>
      </c>
      <c r="H81" s="121">
        <v>4</v>
      </c>
      <c r="I81" s="94">
        <v>912</v>
      </c>
      <c r="J81" s="94">
        <v>20</v>
      </c>
      <c r="K81" s="94">
        <v>88</v>
      </c>
      <c r="L81" s="94">
        <v>762</v>
      </c>
      <c r="M81" s="94">
        <v>22</v>
      </c>
    </row>
    <row r="82" spans="1:13" ht="13.5" customHeight="1">
      <c r="A82" s="173"/>
      <c r="B82" s="104" t="s">
        <v>127</v>
      </c>
      <c r="C82" s="174">
        <f t="shared" si="2"/>
        <v>1211</v>
      </c>
      <c r="D82" s="120">
        <v>362</v>
      </c>
      <c r="E82" s="95">
        <v>2</v>
      </c>
      <c r="F82" s="95">
        <v>233</v>
      </c>
      <c r="G82" s="95">
        <v>116</v>
      </c>
      <c r="H82" s="121">
        <v>4</v>
      </c>
      <c r="I82" s="94">
        <v>849</v>
      </c>
      <c r="J82" s="94">
        <v>21</v>
      </c>
      <c r="K82" s="94">
        <v>63</v>
      </c>
      <c r="L82" s="94">
        <v>732</v>
      </c>
      <c r="M82" s="94">
        <v>15</v>
      </c>
    </row>
    <row r="83" spans="1:13" ht="13.5" customHeight="1">
      <c r="A83" s="173"/>
      <c r="B83" s="104" t="s">
        <v>128</v>
      </c>
      <c r="C83" s="174">
        <f t="shared" si="2"/>
        <v>1067</v>
      </c>
      <c r="D83" s="120">
        <v>287</v>
      </c>
      <c r="E83" s="95">
        <v>2</v>
      </c>
      <c r="F83" s="95">
        <v>176</v>
      </c>
      <c r="G83" s="95">
        <v>96</v>
      </c>
      <c r="H83" s="121">
        <v>3</v>
      </c>
      <c r="I83" s="94">
        <v>780</v>
      </c>
      <c r="J83" s="94">
        <v>17</v>
      </c>
      <c r="K83" s="94">
        <v>47</v>
      </c>
      <c r="L83" s="94">
        <v>692</v>
      </c>
      <c r="M83" s="94">
        <v>12</v>
      </c>
    </row>
    <row r="84" spans="1:13" ht="13.5" customHeight="1">
      <c r="A84" s="173"/>
      <c r="B84" s="104" t="s">
        <v>129</v>
      </c>
      <c r="C84" s="174">
        <f t="shared" si="2"/>
        <v>918</v>
      </c>
      <c r="D84" s="120">
        <v>244</v>
      </c>
      <c r="E84" s="95">
        <v>2</v>
      </c>
      <c r="F84" s="95">
        <v>154</v>
      </c>
      <c r="G84" s="95">
        <v>83</v>
      </c>
      <c r="H84" s="121">
        <v>2</v>
      </c>
      <c r="I84" s="94">
        <v>674</v>
      </c>
      <c r="J84" s="94">
        <v>14</v>
      </c>
      <c r="K84" s="94">
        <v>35</v>
      </c>
      <c r="L84" s="94">
        <v>585</v>
      </c>
      <c r="M84" s="94">
        <v>18</v>
      </c>
    </row>
    <row r="85" spans="1:13" ht="13.5" customHeight="1">
      <c r="A85" s="173"/>
      <c r="B85" s="104" t="s">
        <v>130</v>
      </c>
      <c r="C85" s="174">
        <f t="shared" si="2"/>
        <v>765</v>
      </c>
      <c r="D85" s="120">
        <v>187</v>
      </c>
      <c r="E85" s="95">
        <v>2</v>
      </c>
      <c r="F85" s="95">
        <v>107</v>
      </c>
      <c r="G85" s="95">
        <v>75</v>
      </c>
      <c r="H85" s="121">
        <v>0</v>
      </c>
      <c r="I85" s="94">
        <v>578</v>
      </c>
      <c r="J85" s="94">
        <v>12</v>
      </c>
      <c r="K85" s="94">
        <v>21</v>
      </c>
      <c r="L85" s="94">
        <v>521</v>
      </c>
      <c r="M85" s="94">
        <v>11</v>
      </c>
    </row>
    <row r="86" spans="1:13" ht="13.5" customHeight="1">
      <c r="A86" s="173"/>
      <c r="B86" s="104" t="s">
        <v>131</v>
      </c>
      <c r="C86" s="174">
        <f t="shared" si="2"/>
        <v>665</v>
      </c>
      <c r="D86" s="120">
        <v>145</v>
      </c>
      <c r="E86" s="95">
        <v>1</v>
      </c>
      <c r="F86" s="95">
        <v>69</v>
      </c>
      <c r="G86" s="95">
        <v>69</v>
      </c>
      <c r="H86" s="121">
        <v>2</v>
      </c>
      <c r="I86" s="94">
        <v>520</v>
      </c>
      <c r="J86" s="94">
        <v>9</v>
      </c>
      <c r="K86" s="94">
        <v>16</v>
      </c>
      <c r="L86" s="94">
        <v>475</v>
      </c>
      <c r="M86" s="94">
        <v>10</v>
      </c>
    </row>
    <row r="87" spans="1:13" ht="13.5" customHeight="1">
      <c r="A87" s="173"/>
      <c r="B87" s="104" t="s">
        <v>132</v>
      </c>
      <c r="C87" s="174">
        <f t="shared" si="2"/>
        <v>502</v>
      </c>
      <c r="D87" s="120">
        <v>106</v>
      </c>
      <c r="E87" s="95">
        <v>3</v>
      </c>
      <c r="F87" s="95">
        <v>56</v>
      </c>
      <c r="G87" s="95">
        <v>46</v>
      </c>
      <c r="H87" s="121">
        <v>0</v>
      </c>
      <c r="I87" s="94">
        <v>396</v>
      </c>
      <c r="J87" s="94">
        <v>4</v>
      </c>
      <c r="K87" s="94">
        <v>22</v>
      </c>
      <c r="L87" s="94">
        <v>355</v>
      </c>
      <c r="M87" s="94">
        <v>4</v>
      </c>
    </row>
    <row r="88" spans="1:13" ht="13.5" customHeight="1">
      <c r="A88" s="173"/>
      <c r="B88" s="104" t="s">
        <v>133</v>
      </c>
      <c r="C88" s="174">
        <f t="shared" si="2"/>
        <v>398</v>
      </c>
      <c r="D88" s="120">
        <v>86</v>
      </c>
      <c r="E88" s="95">
        <v>2</v>
      </c>
      <c r="F88" s="95">
        <v>36</v>
      </c>
      <c r="G88" s="95">
        <v>45</v>
      </c>
      <c r="H88" s="121">
        <v>3</v>
      </c>
      <c r="I88" s="94">
        <v>312</v>
      </c>
      <c r="J88" s="94">
        <v>3</v>
      </c>
      <c r="K88" s="94">
        <v>5</v>
      </c>
      <c r="L88" s="94">
        <v>292</v>
      </c>
      <c r="M88" s="94">
        <v>6</v>
      </c>
    </row>
    <row r="89" spans="1:13" ht="13.5" customHeight="1">
      <c r="A89" s="173"/>
      <c r="B89" s="104" t="s">
        <v>134</v>
      </c>
      <c r="C89" s="174">
        <f t="shared" si="2"/>
        <v>302</v>
      </c>
      <c r="D89" s="120">
        <v>51</v>
      </c>
      <c r="E89" s="95">
        <v>0</v>
      </c>
      <c r="F89" s="95">
        <v>20</v>
      </c>
      <c r="G89" s="95">
        <v>30</v>
      </c>
      <c r="H89" s="121">
        <v>0</v>
      </c>
      <c r="I89" s="94">
        <v>251</v>
      </c>
      <c r="J89" s="94">
        <v>6</v>
      </c>
      <c r="K89" s="94">
        <v>6</v>
      </c>
      <c r="L89" s="94">
        <v>228</v>
      </c>
      <c r="M89" s="94">
        <v>2</v>
      </c>
    </row>
    <row r="90" spans="1:13" ht="13.5" customHeight="1">
      <c r="A90" s="173"/>
      <c r="B90" s="104" t="s">
        <v>135</v>
      </c>
      <c r="C90" s="174">
        <f t="shared" si="2"/>
        <v>212</v>
      </c>
      <c r="D90" s="120">
        <v>32</v>
      </c>
      <c r="E90" s="95">
        <v>0</v>
      </c>
      <c r="F90" s="95">
        <v>15</v>
      </c>
      <c r="G90" s="95">
        <v>15</v>
      </c>
      <c r="H90" s="121">
        <v>1</v>
      </c>
      <c r="I90" s="94">
        <v>180</v>
      </c>
      <c r="J90" s="94">
        <v>2</v>
      </c>
      <c r="K90" s="94">
        <v>1</v>
      </c>
      <c r="L90" s="94">
        <v>172</v>
      </c>
      <c r="M90" s="94">
        <v>1</v>
      </c>
    </row>
    <row r="91" spans="1:13" ht="13.5" customHeight="1">
      <c r="A91" s="173"/>
      <c r="B91" s="104" t="s">
        <v>136</v>
      </c>
      <c r="C91" s="174">
        <f t="shared" si="2"/>
        <v>173</v>
      </c>
      <c r="D91" s="120">
        <v>30</v>
      </c>
      <c r="E91" s="95">
        <v>0</v>
      </c>
      <c r="F91" s="95">
        <v>7</v>
      </c>
      <c r="G91" s="95">
        <v>17</v>
      </c>
      <c r="H91" s="121">
        <v>0</v>
      </c>
      <c r="I91" s="94">
        <v>143</v>
      </c>
      <c r="J91" s="94">
        <v>2</v>
      </c>
      <c r="K91" s="94">
        <v>0</v>
      </c>
      <c r="L91" s="94">
        <v>134</v>
      </c>
      <c r="M91" s="94">
        <v>5</v>
      </c>
    </row>
    <row r="92" spans="1:13" ht="13.5" customHeight="1">
      <c r="A92" s="173"/>
      <c r="B92" s="104" t="s">
        <v>137</v>
      </c>
      <c r="C92" s="174">
        <f t="shared" si="2"/>
        <v>112</v>
      </c>
      <c r="D92" s="120">
        <v>18</v>
      </c>
      <c r="E92" s="95">
        <v>0</v>
      </c>
      <c r="F92" s="95">
        <v>3</v>
      </c>
      <c r="G92" s="95">
        <v>14</v>
      </c>
      <c r="H92" s="121">
        <v>0</v>
      </c>
      <c r="I92" s="94">
        <v>94</v>
      </c>
      <c r="J92" s="94">
        <v>2</v>
      </c>
      <c r="K92" s="94">
        <v>1</v>
      </c>
      <c r="L92" s="94">
        <v>90</v>
      </c>
      <c r="M92" s="94">
        <v>1</v>
      </c>
    </row>
    <row r="93" spans="1:13" ht="13.5" customHeight="1">
      <c r="A93" s="173"/>
      <c r="B93" s="104" t="s">
        <v>138</v>
      </c>
      <c r="C93" s="174">
        <f t="shared" si="2"/>
        <v>66</v>
      </c>
      <c r="D93" s="120">
        <v>14</v>
      </c>
      <c r="E93" s="95">
        <v>0</v>
      </c>
      <c r="F93" s="95">
        <v>3</v>
      </c>
      <c r="G93" s="95">
        <v>10</v>
      </c>
      <c r="H93" s="121">
        <v>0</v>
      </c>
      <c r="I93" s="94">
        <v>52</v>
      </c>
      <c r="J93" s="94">
        <v>1</v>
      </c>
      <c r="K93" s="94">
        <v>0</v>
      </c>
      <c r="L93" s="94">
        <v>50</v>
      </c>
      <c r="M93" s="94">
        <v>0</v>
      </c>
    </row>
    <row r="94" spans="1:13" ht="13.5" customHeight="1">
      <c r="A94" s="173"/>
      <c r="B94" s="104" t="s">
        <v>139</v>
      </c>
      <c r="C94" s="174">
        <f t="shared" si="2"/>
        <v>95</v>
      </c>
      <c r="D94" s="120">
        <v>12</v>
      </c>
      <c r="E94" s="95">
        <v>0</v>
      </c>
      <c r="F94" s="95">
        <v>2</v>
      </c>
      <c r="G94" s="95">
        <v>9</v>
      </c>
      <c r="H94" s="121">
        <v>1</v>
      </c>
      <c r="I94" s="94">
        <v>83</v>
      </c>
      <c r="J94" s="94">
        <v>2</v>
      </c>
      <c r="K94" s="94">
        <v>0</v>
      </c>
      <c r="L94" s="94">
        <v>78</v>
      </c>
      <c r="M94" s="94">
        <v>2</v>
      </c>
    </row>
    <row r="95" spans="1:13" ht="13.5" customHeight="1">
      <c r="A95" s="176"/>
      <c r="B95" s="124"/>
      <c r="C95" s="127"/>
      <c r="D95" s="125"/>
      <c r="E95" s="126"/>
      <c r="F95" s="126"/>
      <c r="G95" s="126"/>
      <c r="H95" s="127"/>
      <c r="I95" s="126"/>
      <c r="J95" s="126"/>
      <c r="K95" s="126"/>
      <c r="L95" s="126"/>
      <c r="M95" s="126"/>
    </row>
    <row r="96" ht="13.5" customHeight="1">
      <c r="A96" s="58" t="s">
        <v>171</v>
      </c>
    </row>
  </sheetData>
  <sheetProtection/>
  <mergeCells count="4">
    <mergeCell ref="A4:B5"/>
    <mergeCell ref="C4:C5"/>
    <mergeCell ref="D4:H4"/>
    <mergeCell ref="I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1" width="3.75390625" style="58" customWidth="1"/>
    <col min="2" max="2" width="13.875" style="58" customWidth="1"/>
    <col min="3" max="13" width="10.75390625" style="134" customWidth="1"/>
    <col min="14" max="16384" width="9.125" style="58" customWidth="1"/>
  </cols>
  <sheetData>
    <row r="1" ht="19.5" customHeight="1">
      <c r="C1" s="17" t="s">
        <v>172</v>
      </c>
    </row>
    <row r="2" ht="9.75" customHeight="1"/>
    <row r="3" spans="1:13" s="179" customFormat="1" ht="19.5" customHeight="1">
      <c r="A3" s="999" t="s">
        <v>597</v>
      </c>
      <c r="B3" s="999"/>
      <c r="C3" s="177"/>
      <c r="D3" s="177"/>
      <c r="E3" s="177"/>
      <c r="F3" s="177"/>
      <c r="G3" s="177"/>
      <c r="H3" s="177"/>
      <c r="I3" s="177"/>
      <c r="J3" s="177"/>
      <c r="K3" s="177"/>
      <c r="L3" s="178"/>
      <c r="M3" s="178"/>
    </row>
    <row r="4" spans="1:13" s="133" customFormat="1" ht="19.5" customHeight="1">
      <c r="A4" s="977" t="s">
        <v>35</v>
      </c>
      <c r="B4" s="978"/>
      <c r="C4" s="1000" t="s">
        <v>38</v>
      </c>
      <c r="D4" s="1002" t="s">
        <v>26</v>
      </c>
      <c r="E4" s="998"/>
      <c r="F4" s="998"/>
      <c r="G4" s="998"/>
      <c r="H4" s="1003"/>
      <c r="I4" s="998" t="s">
        <v>27</v>
      </c>
      <c r="J4" s="998"/>
      <c r="K4" s="998"/>
      <c r="L4" s="998"/>
      <c r="M4" s="998"/>
    </row>
    <row r="5" spans="1:13" s="133" customFormat="1" ht="19.5" customHeight="1">
      <c r="A5" s="979"/>
      <c r="B5" s="980"/>
      <c r="C5" s="1001"/>
      <c r="D5" s="137" t="s">
        <v>165</v>
      </c>
      <c r="E5" s="140" t="s">
        <v>166</v>
      </c>
      <c r="F5" s="140" t="s">
        <v>167</v>
      </c>
      <c r="G5" s="140" t="s">
        <v>168</v>
      </c>
      <c r="H5" s="139" t="s">
        <v>169</v>
      </c>
      <c r="I5" s="140" t="s">
        <v>165</v>
      </c>
      <c r="J5" s="140" t="s">
        <v>166</v>
      </c>
      <c r="K5" s="140" t="s">
        <v>167</v>
      </c>
      <c r="L5" s="140" t="s">
        <v>168</v>
      </c>
      <c r="M5" s="141" t="s">
        <v>169</v>
      </c>
    </row>
    <row r="6" spans="1:13" s="133" customFormat="1" ht="8.25" customHeight="1">
      <c r="A6" s="142"/>
      <c r="B6" s="143"/>
      <c r="C6" s="180"/>
      <c r="D6" s="181"/>
      <c r="E6" s="182"/>
      <c r="F6" s="182"/>
      <c r="G6" s="182"/>
      <c r="H6" s="183"/>
      <c r="I6" s="182"/>
      <c r="J6" s="182"/>
      <c r="K6" s="182"/>
      <c r="L6" s="182"/>
      <c r="M6" s="182"/>
    </row>
    <row r="7" spans="1:13" s="72" customFormat="1" ht="19.5" customHeight="1">
      <c r="A7" s="66" t="s">
        <v>173</v>
      </c>
      <c r="B7" s="67"/>
      <c r="C7" s="184">
        <f>D7+I7</f>
        <v>390907</v>
      </c>
      <c r="D7" s="148">
        <f aca="true" t="shared" si="0" ref="D7:M7">SUM(D9:D26)</f>
        <v>188107</v>
      </c>
      <c r="E7" s="149">
        <f t="shared" si="0"/>
        <v>61929</v>
      </c>
      <c r="F7" s="149">
        <f t="shared" si="0"/>
        <v>112038</v>
      </c>
      <c r="G7" s="149">
        <f t="shared" si="0"/>
        <v>4470</v>
      </c>
      <c r="H7" s="150">
        <f t="shared" si="0"/>
        <v>5558</v>
      </c>
      <c r="I7" s="185">
        <f t="shared" si="0"/>
        <v>202800</v>
      </c>
      <c r="J7" s="185">
        <f t="shared" si="0"/>
        <v>50930</v>
      </c>
      <c r="K7" s="185">
        <f t="shared" si="0"/>
        <v>111617</v>
      </c>
      <c r="L7" s="185">
        <f t="shared" si="0"/>
        <v>27200</v>
      </c>
      <c r="M7" s="185">
        <f t="shared" si="0"/>
        <v>10992</v>
      </c>
    </row>
    <row r="8" spans="1:13" s="72" customFormat="1" ht="8.25" customHeight="1">
      <c r="A8" s="66"/>
      <c r="B8" s="67"/>
      <c r="C8" s="184"/>
      <c r="D8" s="151"/>
      <c r="E8" s="149"/>
      <c r="F8" s="149"/>
      <c r="G8" s="149"/>
      <c r="H8" s="150"/>
      <c r="I8" s="186"/>
      <c r="J8" s="185"/>
      <c r="K8" s="185"/>
      <c r="L8" s="185"/>
      <c r="M8" s="185"/>
    </row>
    <row r="9" spans="1:13" ht="19.5" customHeight="1">
      <c r="A9" s="63"/>
      <c r="B9" s="64" t="s">
        <v>174</v>
      </c>
      <c r="C9" s="187">
        <f aca="true" t="shared" si="1" ref="C9:C26">D9+I9</f>
        <v>25187</v>
      </c>
      <c r="D9" s="875">
        <f>SUM('第５表'!D9:D13)</f>
        <v>13278</v>
      </c>
      <c r="E9" s="875">
        <f>SUM('第５表'!E9:E13)</f>
        <v>13243</v>
      </c>
      <c r="F9" s="875">
        <f>SUM('第５表'!F9:F13)</f>
        <v>28</v>
      </c>
      <c r="G9" s="875">
        <f>SUM('第５表'!G9:G13)</f>
        <v>2</v>
      </c>
      <c r="H9" s="876">
        <f>SUM('第５表'!H9:H13)</f>
        <v>3</v>
      </c>
      <c r="I9" s="877">
        <f>SUM('第５表'!I9:I13)</f>
        <v>11909</v>
      </c>
      <c r="J9" s="877">
        <f>SUM('第５表'!J9:J13)</f>
        <v>11834</v>
      </c>
      <c r="K9" s="878">
        <f>SUM('第５表'!K9:K13)</f>
        <v>72</v>
      </c>
      <c r="L9" s="878">
        <f>SUM('第５表'!L9:L13)</f>
        <v>0</v>
      </c>
      <c r="M9" s="878">
        <f>SUM('第５表'!M9:M13)</f>
        <v>3</v>
      </c>
    </row>
    <row r="10" spans="1:13" ht="19.5" customHeight="1">
      <c r="A10" s="63"/>
      <c r="B10" s="64" t="s">
        <v>175</v>
      </c>
      <c r="C10" s="187">
        <f t="shared" si="1"/>
        <v>32387</v>
      </c>
      <c r="D10" s="875">
        <f>SUM('第５表'!D14:D18)</f>
        <v>17182</v>
      </c>
      <c r="E10" s="875">
        <f>SUM('第５表'!E14:E18)</f>
        <v>16426</v>
      </c>
      <c r="F10" s="875">
        <f>SUM('第５表'!F14:F18)</f>
        <v>719</v>
      </c>
      <c r="G10" s="875">
        <f>SUM('第５表'!G14:G18)</f>
        <v>0</v>
      </c>
      <c r="H10" s="876">
        <f>SUM('第５表'!H14:H18)</f>
        <v>27</v>
      </c>
      <c r="I10" s="877">
        <f>SUM('第５表'!I14:I18)</f>
        <v>15205</v>
      </c>
      <c r="J10" s="877">
        <f>SUM('第５表'!J14:J18)</f>
        <v>13950</v>
      </c>
      <c r="K10" s="877">
        <f>SUM('第５表'!K14:K18)</f>
        <v>1171</v>
      </c>
      <c r="L10" s="877">
        <f>SUM('第５表'!L14:L18)</f>
        <v>2</v>
      </c>
      <c r="M10" s="877">
        <f>SUM('第５表'!M14:M18)</f>
        <v>80</v>
      </c>
    </row>
    <row r="11" spans="1:13" ht="19.5" customHeight="1">
      <c r="A11" s="63"/>
      <c r="B11" s="64" t="s">
        <v>176</v>
      </c>
      <c r="C11" s="187">
        <f t="shared" si="1"/>
        <v>31547</v>
      </c>
      <c r="D11" s="875">
        <f>SUM('第５表'!D19:D23)</f>
        <v>15705</v>
      </c>
      <c r="E11" s="875">
        <f>SUM('第５表'!E19:E23)</f>
        <v>11079</v>
      </c>
      <c r="F11" s="875">
        <f>SUM('第５表'!F19:F23)</f>
        <v>4409</v>
      </c>
      <c r="G11" s="875">
        <f>SUM('第５表'!G19:G23)</f>
        <v>7</v>
      </c>
      <c r="H11" s="876">
        <f>SUM('第５表'!H19:H23)</f>
        <v>141</v>
      </c>
      <c r="I11" s="877">
        <f>SUM('第５表'!I19:I23)</f>
        <v>15842</v>
      </c>
      <c r="J11" s="877">
        <f>SUM('第５表'!J19:J23)</f>
        <v>9584</v>
      </c>
      <c r="K11" s="877">
        <f>SUM('第５表'!K19:K23)</f>
        <v>5915</v>
      </c>
      <c r="L11" s="877">
        <f>SUM('第５表'!L19:L23)</f>
        <v>8</v>
      </c>
      <c r="M11" s="877">
        <f>SUM('第５表'!M19:M23)</f>
        <v>322</v>
      </c>
    </row>
    <row r="12" spans="1:13" ht="19.5" customHeight="1">
      <c r="A12" s="63"/>
      <c r="B12" s="64" t="s">
        <v>177</v>
      </c>
      <c r="C12" s="187">
        <f t="shared" si="1"/>
        <v>37168</v>
      </c>
      <c r="D12" s="875">
        <f>SUM('第５表'!D24:D28)</f>
        <v>18471</v>
      </c>
      <c r="E12" s="875">
        <f>SUM('第５表'!E24:E28)</f>
        <v>8134</v>
      </c>
      <c r="F12" s="875">
        <f>SUM('第５表'!F24:F28)</f>
        <v>9842</v>
      </c>
      <c r="G12" s="875">
        <f>SUM('第５表'!G24:G28)</f>
        <v>10</v>
      </c>
      <c r="H12" s="876">
        <f>SUM('第５表'!H24:H28)</f>
        <v>368</v>
      </c>
      <c r="I12" s="877">
        <f>SUM('第５表'!I24:I28)</f>
        <v>18697</v>
      </c>
      <c r="J12" s="877">
        <f>SUM('第５表'!J24:J28)</f>
        <v>5929</v>
      </c>
      <c r="K12" s="877">
        <f>SUM('第５表'!K24:K28)</f>
        <v>11882</v>
      </c>
      <c r="L12" s="877">
        <f>SUM('第５表'!L24:L28)</f>
        <v>28</v>
      </c>
      <c r="M12" s="877">
        <f>SUM('第５表'!M24:M28)</f>
        <v>827</v>
      </c>
    </row>
    <row r="13" spans="1:13" ht="19.5" customHeight="1">
      <c r="A13" s="63"/>
      <c r="B13" s="64" t="s">
        <v>178</v>
      </c>
      <c r="C13" s="187">
        <f t="shared" si="1"/>
        <v>30822</v>
      </c>
      <c r="D13" s="875">
        <f>SUM('第５表'!D29:D33)</f>
        <v>15379</v>
      </c>
      <c r="E13" s="875">
        <f>SUM('第５表'!E29:E33)</f>
        <v>4144</v>
      </c>
      <c r="F13" s="875">
        <f>SUM('第５表'!F29:F33)</f>
        <v>9990</v>
      </c>
      <c r="G13" s="875">
        <f>SUM('第５表'!G29:G33)</f>
        <v>23</v>
      </c>
      <c r="H13" s="876">
        <f>SUM('第５表'!H29:H33)</f>
        <v>511</v>
      </c>
      <c r="I13" s="877">
        <f>SUM('第５表'!I29:I33)</f>
        <v>15443</v>
      </c>
      <c r="J13" s="877">
        <f>SUM('第５表'!J29:J33)</f>
        <v>2860</v>
      </c>
      <c r="K13" s="877">
        <f>SUM('第５表'!K29:K33)</f>
        <v>11285</v>
      </c>
      <c r="L13" s="877">
        <f>SUM('第５表'!L29:L33)</f>
        <v>66</v>
      </c>
      <c r="M13" s="877">
        <f>SUM('第５表'!M29:M33)</f>
        <v>975</v>
      </c>
    </row>
    <row r="14" spans="1:13" ht="19.5" customHeight="1">
      <c r="A14" s="63"/>
      <c r="B14" s="64" t="s">
        <v>179</v>
      </c>
      <c r="C14" s="187">
        <f t="shared" si="1"/>
        <v>28174</v>
      </c>
      <c r="D14" s="875">
        <f>SUM('第５表'!D34:D38)</f>
        <v>13853</v>
      </c>
      <c r="E14" s="875">
        <f>SUM('第５表'!E34:E38)</f>
        <v>2719</v>
      </c>
      <c r="F14" s="875">
        <f>SUM('第５表'!F34:F38)</f>
        <v>10007</v>
      </c>
      <c r="G14" s="875">
        <f>SUM('第５表'!G34:G38)</f>
        <v>30</v>
      </c>
      <c r="H14" s="876">
        <f>SUM('第５表'!H34:H38)</f>
        <v>525</v>
      </c>
      <c r="I14" s="877">
        <f>SUM('第５表'!I34:I38)</f>
        <v>14321</v>
      </c>
      <c r="J14" s="877">
        <f>SUM('第５表'!J34:J38)</f>
        <v>1661</v>
      </c>
      <c r="K14" s="877">
        <f>SUM('第５表'!K34:K38)</f>
        <v>11196</v>
      </c>
      <c r="L14" s="877">
        <f>SUM('第５表'!L34:L38)</f>
        <v>129</v>
      </c>
      <c r="M14" s="877">
        <f>SUM('第５表'!M34:M38)</f>
        <v>1104</v>
      </c>
    </row>
    <row r="15" spans="1:13" ht="19.5" customHeight="1">
      <c r="A15" s="63"/>
      <c r="B15" s="64" t="s">
        <v>180</v>
      </c>
      <c r="C15" s="187">
        <f t="shared" si="1"/>
        <v>26996</v>
      </c>
      <c r="D15" s="875">
        <f>SUM('第５表'!D39:D43)</f>
        <v>13349</v>
      </c>
      <c r="E15" s="875">
        <f>SUM('第５表'!E39:E43)</f>
        <v>1878</v>
      </c>
      <c r="F15" s="875">
        <f>SUM('第５表'!F39:F43)</f>
        <v>10382</v>
      </c>
      <c r="G15" s="875">
        <f>SUM('第５表'!G39:G43)</f>
        <v>66</v>
      </c>
      <c r="H15" s="876">
        <f>SUM('第５表'!H39:H43)</f>
        <v>586</v>
      </c>
      <c r="I15" s="877">
        <f>SUM('第５表'!I39:I43)</f>
        <v>13647</v>
      </c>
      <c r="J15" s="877">
        <f>SUM('第５表'!J39:J43)</f>
        <v>1035</v>
      </c>
      <c r="K15" s="877">
        <f>SUM('第５表'!K39:K43)</f>
        <v>11029</v>
      </c>
      <c r="L15" s="877">
        <f>SUM('第５表'!L39:L43)</f>
        <v>252</v>
      </c>
      <c r="M15" s="877">
        <f>SUM('第５表'!M39:M43)</f>
        <v>1158</v>
      </c>
    </row>
    <row r="16" spans="1:13" ht="19.5" customHeight="1">
      <c r="A16" s="63"/>
      <c r="B16" s="64" t="s">
        <v>181</v>
      </c>
      <c r="C16" s="187">
        <f t="shared" si="1"/>
        <v>29043</v>
      </c>
      <c r="D16" s="875">
        <f>SUM('第５表'!D44:D48)</f>
        <v>14395</v>
      </c>
      <c r="E16" s="875">
        <f>SUM('第５表'!E44:E48)</f>
        <v>1568</v>
      </c>
      <c r="F16" s="875">
        <f>SUM('第５表'!F44:F48)</f>
        <v>11473</v>
      </c>
      <c r="G16" s="875">
        <f>SUM('第５表'!G44:G48)</f>
        <v>127</v>
      </c>
      <c r="H16" s="876">
        <f>SUM('第５表'!H44:H48)</f>
        <v>737</v>
      </c>
      <c r="I16" s="877">
        <f>SUM('第５表'!I44:I48)</f>
        <v>14648</v>
      </c>
      <c r="J16" s="877">
        <f>SUM('第５表'!J44:J48)</f>
        <v>774</v>
      </c>
      <c r="K16" s="877">
        <f>SUM('第５表'!K44:K48)</f>
        <v>11823</v>
      </c>
      <c r="L16" s="877">
        <f>SUM('第５表'!L44:L48)</f>
        <v>528</v>
      </c>
      <c r="M16" s="877">
        <f>SUM('第５表'!M44:M48)</f>
        <v>1342</v>
      </c>
    </row>
    <row r="17" spans="1:13" ht="19.5" customHeight="1">
      <c r="A17" s="63"/>
      <c r="B17" s="64" t="s">
        <v>182</v>
      </c>
      <c r="C17" s="187">
        <f t="shared" si="1"/>
        <v>37471</v>
      </c>
      <c r="D17" s="875">
        <f>SUM('第５表'!D49:D53)</f>
        <v>18404</v>
      </c>
      <c r="E17" s="875">
        <f>SUM('第５表'!E49:E53)</f>
        <v>1480</v>
      </c>
      <c r="F17" s="875">
        <f>SUM('第５表'!F49:F53)</f>
        <v>15080</v>
      </c>
      <c r="G17" s="875">
        <f>SUM('第５表'!G49:G53)</f>
        <v>282</v>
      </c>
      <c r="H17" s="876">
        <f>SUM('第５表'!H49:H53)</f>
        <v>1010</v>
      </c>
      <c r="I17" s="877">
        <f>SUM('第５表'!I49:I53)</f>
        <v>19067</v>
      </c>
      <c r="J17" s="877">
        <f>SUM('第５表'!J49:J53)</f>
        <v>853</v>
      </c>
      <c r="K17" s="877">
        <f>SUM('第５表'!K49:K53)</f>
        <v>14931</v>
      </c>
      <c r="L17" s="877">
        <f>SUM('第５表'!L49:L53)</f>
        <v>1283</v>
      </c>
      <c r="M17" s="877">
        <f>SUM('第５表'!M49:M53)</f>
        <v>1772</v>
      </c>
    </row>
    <row r="18" spans="1:13" ht="19.5" customHeight="1">
      <c r="A18" s="63"/>
      <c r="B18" s="64" t="s">
        <v>183</v>
      </c>
      <c r="C18" s="187">
        <f t="shared" si="1"/>
        <v>28633</v>
      </c>
      <c r="D18" s="875">
        <f>SUM('第５表'!D54:D58)</f>
        <v>13872</v>
      </c>
      <c r="E18" s="875">
        <f>SUM('第５表'!E54:E58)</f>
        <v>566</v>
      </c>
      <c r="F18" s="875">
        <f>SUM('第５表'!F54:F58)</f>
        <v>11894</v>
      </c>
      <c r="G18" s="875">
        <f>SUM('第５表'!G54:G58)</f>
        <v>366</v>
      </c>
      <c r="H18" s="876">
        <f>SUM('第５表'!H54:H58)</f>
        <v>713</v>
      </c>
      <c r="I18" s="877">
        <f>SUM('第５表'!I54:I58)</f>
        <v>14761</v>
      </c>
      <c r="J18" s="877">
        <f>SUM('第５表'!J54:J58)</f>
        <v>663</v>
      </c>
      <c r="K18" s="877">
        <f>SUM('第５表'!K54:K58)</f>
        <v>11060</v>
      </c>
      <c r="L18" s="877">
        <f>SUM('第５表'!L54:L58)</f>
        <v>1750</v>
      </c>
      <c r="M18" s="877">
        <f>SUM('第５表'!M54:M58)</f>
        <v>1119</v>
      </c>
    </row>
    <row r="19" spans="1:13" ht="19.5" customHeight="1">
      <c r="A19" s="63"/>
      <c r="B19" s="64" t="s">
        <v>184</v>
      </c>
      <c r="C19" s="187">
        <f t="shared" si="1"/>
        <v>22462</v>
      </c>
      <c r="D19" s="875">
        <f>SUM('第５表'!D59:D63)</f>
        <v>10425</v>
      </c>
      <c r="E19" s="875">
        <f>SUM('第５表'!E59:E63)</f>
        <v>310</v>
      </c>
      <c r="F19" s="875">
        <f>SUM('第５表'!F59:F63)</f>
        <v>8937</v>
      </c>
      <c r="G19" s="875">
        <f>SUM('第５表'!G59:G63)</f>
        <v>461</v>
      </c>
      <c r="H19" s="876">
        <f>SUM('第５表'!H59:H63)</f>
        <v>456</v>
      </c>
      <c r="I19" s="877">
        <f>SUM('第５表'!I59:I63)</f>
        <v>12037</v>
      </c>
      <c r="J19" s="877">
        <f>SUM('第５表'!J59:J63)</f>
        <v>466</v>
      </c>
      <c r="K19" s="877">
        <f>SUM('第５表'!K59:K63)</f>
        <v>8120</v>
      </c>
      <c r="L19" s="877">
        <f>SUM('第５表'!L59:L63)</f>
        <v>2488</v>
      </c>
      <c r="M19" s="877">
        <f>SUM('第５表'!M59:M63)</f>
        <v>804</v>
      </c>
    </row>
    <row r="20" spans="1:13" ht="19.5" customHeight="1">
      <c r="A20" s="63"/>
      <c r="B20" s="64" t="s">
        <v>185</v>
      </c>
      <c r="C20" s="187">
        <f t="shared" si="1"/>
        <v>21073</v>
      </c>
      <c r="D20" s="875">
        <f>SUM('第５表'!D64:D68)</f>
        <v>9359</v>
      </c>
      <c r="E20" s="875">
        <f>SUM('第５表'!E64:E68)</f>
        <v>195</v>
      </c>
      <c r="F20" s="875">
        <f>SUM('第５表'!F64:F68)</f>
        <v>8073</v>
      </c>
      <c r="G20" s="875">
        <f>SUM('第５表'!G64:G68)</f>
        <v>627</v>
      </c>
      <c r="H20" s="876">
        <f>SUM('第５表'!H64:H68)</f>
        <v>260</v>
      </c>
      <c r="I20" s="877">
        <f>SUM('第５表'!I64:I68)</f>
        <v>11714</v>
      </c>
      <c r="J20" s="877">
        <f>SUM('第５表'!J64:J68)</f>
        <v>501</v>
      </c>
      <c r="K20" s="877">
        <f>SUM('第５表'!K64:K68)</f>
        <v>6736</v>
      </c>
      <c r="L20" s="877">
        <f>SUM('第５表'!L64:L68)</f>
        <v>3737</v>
      </c>
      <c r="M20" s="877">
        <f>SUM('第５表'!M64:M68)</f>
        <v>590</v>
      </c>
    </row>
    <row r="21" spans="1:13" ht="19.5" customHeight="1">
      <c r="A21" s="63"/>
      <c r="B21" s="64" t="s">
        <v>186</v>
      </c>
      <c r="C21" s="187">
        <f t="shared" si="1"/>
        <v>17316</v>
      </c>
      <c r="D21" s="875">
        <f>SUM('第５表'!D69:D73)</f>
        <v>7331</v>
      </c>
      <c r="E21" s="875">
        <f>SUM('第５表'!E69:E73)</f>
        <v>111</v>
      </c>
      <c r="F21" s="875">
        <f>SUM('第５表'!F69:F73)</f>
        <v>6113</v>
      </c>
      <c r="G21" s="875">
        <f>SUM('第５表'!G69:G73)</f>
        <v>784</v>
      </c>
      <c r="H21" s="876">
        <f>SUM('第５表'!H69:H73)</f>
        <v>137</v>
      </c>
      <c r="I21" s="877">
        <f>SUM('第５表'!I69:I73)</f>
        <v>9985</v>
      </c>
      <c r="J21" s="877">
        <f>SUM('第５表'!J69:J73)</f>
        <v>414</v>
      </c>
      <c r="K21" s="877">
        <f>SUM('第５表'!K69:K73)</f>
        <v>4105</v>
      </c>
      <c r="L21" s="877">
        <f>SUM('第５表'!L69:L73)</f>
        <v>4844</v>
      </c>
      <c r="M21" s="877">
        <f>SUM('第５表'!M69:M73)</f>
        <v>474</v>
      </c>
    </row>
    <row r="22" spans="1:13" ht="19.5" customHeight="1">
      <c r="A22" s="63"/>
      <c r="B22" s="64" t="s">
        <v>187</v>
      </c>
      <c r="C22" s="187">
        <f t="shared" si="1"/>
        <v>11583</v>
      </c>
      <c r="D22" s="875">
        <f>SUM('第５表'!D74:D78)</f>
        <v>4099</v>
      </c>
      <c r="E22" s="875">
        <f>SUM('第５表'!E74:E78)</f>
        <v>49</v>
      </c>
      <c r="F22" s="875">
        <f>SUM('第５表'!F74:F78)</f>
        <v>3216</v>
      </c>
      <c r="G22" s="875">
        <f>SUM('第５表'!G74:G78)</f>
        <v>689</v>
      </c>
      <c r="H22" s="876">
        <f>SUM('第５表'!H74:H78)</f>
        <v>50</v>
      </c>
      <c r="I22" s="877">
        <f>SUM('第５表'!I74:I78)</f>
        <v>7484</v>
      </c>
      <c r="J22" s="877">
        <f>SUM('第５表'!J74:J78)</f>
        <v>236</v>
      </c>
      <c r="K22" s="877">
        <f>SUM('第５表'!K74:K78)</f>
        <v>1686</v>
      </c>
      <c r="L22" s="877">
        <f>SUM('第５表'!L74:L78)</f>
        <v>5169</v>
      </c>
      <c r="M22" s="877">
        <f>SUM('第５表'!M74:M78)</f>
        <v>255</v>
      </c>
    </row>
    <row r="23" spans="1:13" ht="19.5" customHeight="1">
      <c r="A23" s="63"/>
      <c r="B23" s="64" t="s">
        <v>830</v>
      </c>
      <c r="C23" s="187">
        <f t="shared" si="1"/>
        <v>6837</v>
      </c>
      <c r="D23" s="875">
        <f>SUM('第５表'!D79:D83)</f>
        <v>2080</v>
      </c>
      <c r="E23" s="875">
        <f>SUM('第５表'!E79:E83)</f>
        <v>17</v>
      </c>
      <c r="F23" s="875">
        <f>SUM('第５表'!F79:F83)</f>
        <v>1403</v>
      </c>
      <c r="G23" s="875">
        <f>SUM('第５表'!G79:G83)</f>
        <v>583</v>
      </c>
      <c r="H23" s="876">
        <f>SUM('第５表'!H79:H83)</f>
        <v>25</v>
      </c>
      <c r="I23" s="877">
        <f>SUM('第５表'!I79:I83)</f>
        <v>4757</v>
      </c>
      <c r="J23" s="875">
        <f>SUM('第５表'!J79:J83)</f>
        <v>113</v>
      </c>
      <c r="K23" s="875">
        <f>SUM('第５表'!K79:K83)</f>
        <v>499</v>
      </c>
      <c r="L23" s="875">
        <f>SUM('第５表'!L79:L83)</f>
        <v>3936</v>
      </c>
      <c r="M23" s="875">
        <f>SUM('第５表'!M79:M83)</f>
        <v>107</v>
      </c>
    </row>
    <row r="24" spans="1:13" ht="19.5" customHeight="1">
      <c r="A24" s="63"/>
      <c r="B24" s="64" t="s">
        <v>831</v>
      </c>
      <c r="C24" s="187">
        <f t="shared" si="1"/>
        <v>3248</v>
      </c>
      <c r="D24" s="875">
        <f>SUM('第５表'!D84:D88)</f>
        <v>768</v>
      </c>
      <c r="E24" s="875">
        <f>SUM('第５表'!E84:E88)</f>
        <v>10</v>
      </c>
      <c r="F24" s="875">
        <f>SUM('第５表'!F84:F88)</f>
        <v>422</v>
      </c>
      <c r="G24" s="875">
        <f>SUM('第５表'!G84:G88)</f>
        <v>318</v>
      </c>
      <c r="H24" s="876">
        <f>SUM('第５表'!H84:H88)</f>
        <v>7</v>
      </c>
      <c r="I24" s="877">
        <f>SUM('第５表'!I84:I88)</f>
        <v>2480</v>
      </c>
      <c r="J24" s="875">
        <f>SUM('第５表'!J84:J88)</f>
        <v>42</v>
      </c>
      <c r="K24" s="875">
        <f>SUM('第５表'!K84:K88)</f>
        <v>99</v>
      </c>
      <c r="L24" s="875">
        <f>SUM('第５表'!L84:L88)</f>
        <v>2228</v>
      </c>
      <c r="M24" s="875">
        <f>SUM('第５表'!M84:M88)</f>
        <v>49</v>
      </c>
    </row>
    <row r="25" spans="1:13" ht="19.5" customHeight="1">
      <c r="A25" s="63"/>
      <c r="B25" s="64" t="s">
        <v>832</v>
      </c>
      <c r="C25" s="187">
        <f t="shared" si="1"/>
        <v>865</v>
      </c>
      <c r="D25" s="875">
        <f>SUM('第５表'!D89:D93)</f>
        <v>145</v>
      </c>
      <c r="E25" s="875">
        <f>SUM('第５表'!E89:E93)</f>
        <v>0</v>
      </c>
      <c r="F25" s="875">
        <f>SUM('第５表'!F89:F93)</f>
        <v>48</v>
      </c>
      <c r="G25" s="875">
        <f>SUM('第５表'!G89:G93)</f>
        <v>86</v>
      </c>
      <c r="H25" s="876">
        <f>SUM('第５表'!H89:H93)</f>
        <v>1</v>
      </c>
      <c r="I25" s="877">
        <f>SUM('第５表'!I89:I93)</f>
        <v>720</v>
      </c>
      <c r="J25" s="875">
        <f>SUM('第５表'!J89:J93)</f>
        <v>13</v>
      </c>
      <c r="K25" s="875">
        <f>SUM('第５表'!K89:K93)</f>
        <v>8</v>
      </c>
      <c r="L25" s="875">
        <f>SUM('第５表'!L89:L93)</f>
        <v>674</v>
      </c>
      <c r="M25" s="875">
        <f>SUM('第５表'!M89:M93)</f>
        <v>9</v>
      </c>
    </row>
    <row r="26" spans="1:13" ht="19.5" customHeight="1">
      <c r="A26" s="188"/>
      <c r="B26" s="64" t="s">
        <v>833</v>
      </c>
      <c r="C26" s="187">
        <f t="shared" si="1"/>
        <v>95</v>
      </c>
      <c r="D26" s="875">
        <f>SUM('第５表'!D94)</f>
        <v>12</v>
      </c>
      <c r="E26" s="875">
        <f>SUM('第５表'!E94)</f>
        <v>0</v>
      </c>
      <c r="F26" s="875">
        <f>SUM('第５表'!F94)</f>
        <v>2</v>
      </c>
      <c r="G26" s="875">
        <f>SUM('第５表'!G94)</f>
        <v>9</v>
      </c>
      <c r="H26" s="876">
        <f>SUM('第５表'!H94)</f>
        <v>1</v>
      </c>
      <c r="I26" s="877">
        <f>SUM('第５表'!I94)</f>
        <v>83</v>
      </c>
      <c r="J26" s="877">
        <f>SUM('第５表'!J94)</f>
        <v>2</v>
      </c>
      <c r="K26" s="877">
        <f>SUM('第５表'!K94)</f>
        <v>0</v>
      </c>
      <c r="L26" s="877">
        <f>SUM('第５表'!L94)</f>
        <v>78</v>
      </c>
      <c r="M26" s="877">
        <f>SUM('第５表'!M94)</f>
        <v>2</v>
      </c>
    </row>
    <row r="27" spans="1:13" ht="8.25" customHeight="1">
      <c r="A27" s="89"/>
      <c r="B27" s="90"/>
      <c r="C27" s="189"/>
      <c r="D27" s="157"/>
      <c r="E27" s="158"/>
      <c r="F27" s="158"/>
      <c r="G27" s="158"/>
      <c r="H27" s="159"/>
      <c r="I27" s="158"/>
      <c r="J27" s="158"/>
      <c r="K27" s="158"/>
      <c r="L27" s="158"/>
      <c r="M27" s="158"/>
    </row>
    <row r="28" ht="19.5" customHeight="1">
      <c r="A28" s="58" t="s">
        <v>171</v>
      </c>
    </row>
  </sheetData>
  <sheetProtection/>
  <mergeCells count="5">
    <mergeCell ref="I4:M4"/>
    <mergeCell ref="A3:B3"/>
    <mergeCell ref="A4:B5"/>
    <mergeCell ref="C4:C5"/>
    <mergeCell ref="D4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00390625" defaultRowHeight="27" customHeight="1"/>
  <cols>
    <col min="1" max="1" width="10.75390625" style="191" customWidth="1"/>
    <col min="2" max="13" width="10.75390625" style="192" customWidth="1"/>
    <col min="14" max="16384" width="9.125" style="191" customWidth="1"/>
  </cols>
  <sheetData>
    <row r="1" ht="23.25" customHeight="1">
      <c r="D1" s="379"/>
    </row>
    <row r="2" ht="27" customHeight="1">
      <c r="C2" s="17" t="s">
        <v>801</v>
      </c>
    </row>
    <row r="3" ht="27" customHeight="1">
      <c r="A3" s="193"/>
    </row>
    <row r="4" spans="1:13" s="197" customFormat="1" ht="27" customHeight="1">
      <c r="A4" s="194"/>
      <c r="B4" s="195" t="s">
        <v>170</v>
      </c>
      <c r="C4" s="196" t="s">
        <v>189</v>
      </c>
      <c r="D4" s="1008" t="s">
        <v>190</v>
      </c>
      <c r="E4" s="1004" t="s">
        <v>603</v>
      </c>
      <c r="F4" s="1004" t="s">
        <v>604</v>
      </c>
      <c r="G4" s="1010" t="s">
        <v>605</v>
      </c>
      <c r="H4" s="1004" t="s">
        <v>606</v>
      </c>
      <c r="I4" s="1004" t="s">
        <v>191</v>
      </c>
      <c r="J4" s="1004" t="s">
        <v>192</v>
      </c>
      <c r="K4" s="1004" t="s">
        <v>193</v>
      </c>
      <c r="L4" s="1004" t="s">
        <v>194</v>
      </c>
      <c r="M4" s="1006" t="s">
        <v>195</v>
      </c>
    </row>
    <row r="5" spans="1:13" s="197" customFormat="1" ht="27" customHeight="1">
      <c r="A5" s="198"/>
      <c r="B5" s="199" t="s">
        <v>196</v>
      </c>
      <c r="C5" s="190" t="s">
        <v>197</v>
      </c>
      <c r="D5" s="1009"/>
      <c r="E5" s="1005"/>
      <c r="F5" s="1005"/>
      <c r="G5" s="1011"/>
      <c r="H5" s="1005"/>
      <c r="I5" s="1005"/>
      <c r="J5" s="1005"/>
      <c r="K5" s="1005"/>
      <c r="L5" s="1005"/>
      <c r="M5" s="1007"/>
    </row>
    <row r="6" spans="1:13" s="72" customFormat="1" ht="27" customHeight="1">
      <c r="A6" s="200" t="s">
        <v>1</v>
      </c>
      <c r="B6" s="201">
        <f>SUM(B7:B8)</f>
        <v>3226</v>
      </c>
      <c r="C6" s="202">
        <f aca="true" t="shared" si="0" ref="C6:M6">SUM(C7:C8)</f>
        <v>884</v>
      </c>
      <c r="D6" s="203">
        <f t="shared" si="0"/>
        <v>1257</v>
      </c>
      <c r="E6" s="203">
        <f t="shared" si="0"/>
        <v>115</v>
      </c>
      <c r="F6" s="203">
        <f t="shared" si="0"/>
        <v>34</v>
      </c>
      <c r="G6" s="203">
        <f t="shared" si="0"/>
        <v>35</v>
      </c>
      <c r="H6" s="203">
        <f t="shared" si="0"/>
        <v>15</v>
      </c>
      <c r="I6" s="203">
        <f t="shared" si="0"/>
        <v>28</v>
      </c>
      <c r="J6" s="203">
        <f t="shared" si="0"/>
        <v>94</v>
      </c>
      <c r="K6" s="203">
        <f t="shared" si="0"/>
        <v>64</v>
      </c>
      <c r="L6" s="203">
        <f t="shared" si="0"/>
        <v>1</v>
      </c>
      <c r="M6" s="203">
        <f t="shared" si="0"/>
        <v>699</v>
      </c>
    </row>
    <row r="7" spans="1:13" s="58" customFormat="1" ht="27" customHeight="1">
      <c r="A7" s="143" t="s">
        <v>4</v>
      </c>
      <c r="B7" s="204">
        <v>1555</v>
      </c>
      <c r="C7" s="205">
        <v>435</v>
      </c>
      <c r="D7" s="74">
        <v>543</v>
      </c>
      <c r="E7" s="74">
        <v>7</v>
      </c>
      <c r="F7" s="74">
        <v>13</v>
      </c>
      <c r="G7" s="74">
        <v>20</v>
      </c>
      <c r="H7" s="74">
        <v>9</v>
      </c>
      <c r="I7" s="74">
        <v>16</v>
      </c>
      <c r="J7" s="74">
        <v>59</v>
      </c>
      <c r="K7" s="74">
        <v>23</v>
      </c>
      <c r="L7" s="135">
        <v>0</v>
      </c>
      <c r="M7" s="74">
        <v>430</v>
      </c>
    </row>
    <row r="8" spans="1:13" s="58" customFormat="1" ht="27" customHeight="1">
      <c r="A8" s="57" t="s">
        <v>5</v>
      </c>
      <c r="B8" s="206">
        <v>1671</v>
      </c>
      <c r="C8" s="207">
        <v>449</v>
      </c>
      <c r="D8" s="208">
        <v>714</v>
      </c>
      <c r="E8" s="208">
        <v>108</v>
      </c>
      <c r="F8" s="208">
        <v>21</v>
      </c>
      <c r="G8" s="208">
        <v>15</v>
      </c>
      <c r="H8" s="208">
        <v>6</v>
      </c>
      <c r="I8" s="208">
        <v>12</v>
      </c>
      <c r="J8" s="208">
        <v>35</v>
      </c>
      <c r="K8" s="208">
        <v>41</v>
      </c>
      <c r="L8" s="208">
        <v>1</v>
      </c>
      <c r="M8" s="208">
        <v>269</v>
      </c>
    </row>
    <row r="9" ht="27" customHeight="1">
      <c r="A9" s="191" t="s">
        <v>819</v>
      </c>
    </row>
  </sheetData>
  <sheetProtection/>
  <mergeCells count="10">
    <mergeCell ref="K4:K5"/>
    <mergeCell ref="L4:L5"/>
    <mergeCell ref="M4:M5"/>
    <mergeCell ref="D4:D5"/>
    <mergeCell ref="I4:I5"/>
    <mergeCell ref="J4:J5"/>
    <mergeCell ref="E4:E5"/>
    <mergeCell ref="F4:F5"/>
    <mergeCell ref="G4:G5"/>
    <mergeCell ref="H4:H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1" sqref="A1"/>
    </sheetView>
  </sheetViews>
  <sheetFormatPr defaultColWidth="9.00390625" defaultRowHeight="30" customHeight="1"/>
  <cols>
    <col min="1" max="1" width="9.125" style="58" customWidth="1"/>
    <col min="2" max="2" width="1.75390625" style="58" customWidth="1"/>
    <col min="3" max="3" width="9.75390625" style="209" bestFit="1" customWidth="1"/>
    <col min="4" max="13" width="7.75390625" style="209" customWidth="1"/>
    <col min="14" max="14" width="9.75390625" style="209" bestFit="1" customWidth="1"/>
    <col min="15" max="15" width="7.75390625" style="210" bestFit="1" customWidth="1"/>
    <col min="16" max="16" width="12.75390625" style="209" customWidth="1"/>
    <col min="17" max="17" width="15.75390625" style="209" customWidth="1"/>
    <col min="18" max="16384" width="9.125" style="58" customWidth="1"/>
  </cols>
  <sheetData>
    <row r="1" ht="23.25" customHeight="1">
      <c r="D1" s="378"/>
    </row>
    <row r="2" ht="30" customHeight="1">
      <c r="D2" s="17" t="s">
        <v>818</v>
      </c>
    </row>
    <row r="4" spans="1:17" ht="21" customHeight="1">
      <c r="A4" s="977" t="s">
        <v>17</v>
      </c>
      <c r="B4" s="136"/>
      <c r="C4" s="1013" t="s">
        <v>198</v>
      </c>
      <c r="D4" s="1014"/>
      <c r="E4" s="1014"/>
      <c r="F4" s="1014"/>
      <c r="G4" s="1014"/>
      <c r="H4" s="1014"/>
      <c r="I4" s="1014"/>
      <c r="J4" s="1014"/>
      <c r="K4" s="1014"/>
      <c r="L4" s="1014"/>
      <c r="M4" s="1015"/>
      <c r="N4" s="1016" t="s">
        <v>199</v>
      </c>
      <c r="O4" s="211" t="s">
        <v>200</v>
      </c>
      <c r="P4" s="212" t="s">
        <v>201</v>
      </c>
      <c r="Q4" s="213" t="s">
        <v>201</v>
      </c>
    </row>
    <row r="5" spans="1:17" ht="21" customHeight="1">
      <c r="A5" s="1012"/>
      <c r="B5" s="64"/>
      <c r="C5" s="1019" t="s">
        <v>25</v>
      </c>
      <c r="D5" s="1021" t="s">
        <v>202</v>
      </c>
      <c r="E5" s="1021"/>
      <c r="F5" s="1021"/>
      <c r="G5" s="1021"/>
      <c r="H5" s="1021"/>
      <c r="I5" s="1021"/>
      <c r="J5" s="1021"/>
      <c r="K5" s="1021"/>
      <c r="L5" s="1021"/>
      <c r="M5" s="1022"/>
      <c r="N5" s="1017"/>
      <c r="O5" s="215" t="s">
        <v>203</v>
      </c>
      <c r="P5" s="216" t="s">
        <v>204</v>
      </c>
      <c r="Q5" s="217" t="s">
        <v>205</v>
      </c>
    </row>
    <row r="6" spans="1:17" s="133" customFormat="1" ht="21" customHeight="1">
      <c r="A6" s="979"/>
      <c r="B6" s="57"/>
      <c r="C6" s="1020"/>
      <c r="D6" s="218" t="s">
        <v>206</v>
      </c>
      <c r="E6" s="218" t="s">
        <v>207</v>
      </c>
      <c r="F6" s="218" t="s">
        <v>208</v>
      </c>
      <c r="G6" s="218" t="s">
        <v>209</v>
      </c>
      <c r="H6" s="218" t="s">
        <v>210</v>
      </c>
      <c r="I6" s="218" t="s">
        <v>211</v>
      </c>
      <c r="J6" s="218" t="s">
        <v>212</v>
      </c>
      <c r="K6" s="218" t="s">
        <v>213</v>
      </c>
      <c r="L6" s="218" t="s">
        <v>214</v>
      </c>
      <c r="M6" s="219" t="s">
        <v>215</v>
      </c>
      <c r="N6" s="1018"/>
      <c r="O6" s="221" t="s">
        <v>216</v>
      </c>
      <c r="P6" s="220" t="s">
        <v>217</v>
      </c>
      <c r="Q6" s="222" t="s">
        <v>218</v>
      </c>
    </row>
    <row r="7" spans="1:17" s="133" customFormat="1" ht="30" customHeight="1">
      <c r="A7" s="142"/>
      <c r="B7" s="143"/>
      <c r="C7" s="216"/>
      <c r="D7" s="223"/>
      <c r="E7" s="223"/>
      <c r="F7" s="223"/>
      <c r="G7" s="223"/>
      <c r="H7" s="223"/>
      <c r="I7" s="223"/>
      <c r="J7" s="223"/>
      <c r="K7" s="223"/>
      <c r="L7" s="223"/>
      <c r="M7" s="224"/>
      <c r="N7" s="216"/>
      <c r="O7" s="215"/>
      <c r="P7" s="214"/>
      <c r="Q7" s="217"/>
    </row>
    <row r="8" spans="1:19" ht="30" customHeight="1">
      <c r="A8" s="188" t="s">
        <v>219</v>
      </c>
      <c r="B8" s="64"/>
      <c r="C8" s="225">
        <f>SUM(D8:M8)</f>
        <v>174888</v>
      </c>
      <c r="D8" s="226">
        <v>59345</v>
      </c>
      <c r="E8" s="226">
        <v>39309</v>
      </c>
      <c r="F8" s="226">
        <v>30165</v>
      </c>
      <c r="G8" s="226">
        <v>27436</v>
      </c>
      <c r="H8" s="226">
        <v>11265</v>
      </c>
      <c r="I8" s="226">
        <v>4979</v>
      </c>
      <c r="J8" s="226">
        <v>1917</v>
      </c>
      <c r="K8" s="226">
        <v>392</v>
      </c>
      <c r="L8" s="226">
        <v>63</v>
      </c>
      <c r="M8" s="227">
        <v>17</v>
      </c>
      <c r="N8" s="228">
        <v>441704</v>
      </c>
      <c r="O8" s="229">
        <f>N8/C8</f>
        <v>2.525639266273272</v>
      </c>
      <c r="P8" s="228">
        <v>1205</v>
      </c>
      <c r="Q8" s="230">
        <v>3146</v>
      </c>
      <c r="R8" s="63"/>
      <c r="S8" s="63"/>
    </row>
    <row r="9" spans="1:17" ht="30" customHeight="1">
      <c r="A9" s="89"/>
      <c r="B9" s="90"/>
      <c r="C9" s="231"/>
      <c r="D9" s="232"/>
      <c r="E9" s="232"/>
      <c r="F9" s="232"/>
      <c r="G9" s="232"/>
      <c r="H9" s="232"/>
      <c r="I9" s="232"/>
      <c r="J9" s="232"/>
      <c r="K9" s="232"/>
      <c r="L9" s="232"/>
      <c r="M9" s="233"/>
      <c r="N9" s="231"/>
      <c r="O9" s="234"/>
      <c r="P9" s="231"/>
      <c r="Q9" s="235"/>
    </row>
    <row r="10" spans="1:17" s="133" customFormat="1" ht="30" customHeight="1">
      <c r="A10" s="142"/>
      <c r="B10" s="143"/>
      <c r="C10" s="216"/>
      <c r="D10" s="223"/>
      <c r="E10" s="223"/>
      <c r="F10" s="223"/>
      <c r="G10" s="223"/>
      <c r="H10" s="223"/>
      <c r="I10" s="223"/>
      <c r="J10" s="223"/>
      <c r="K10" s="223"/>
      <c r="L10" s="223"/>
      <c r="M10" s="224"/>
      <c r="N10" s="216"/>
      <c r="O10" s="215"/>
      <c r="P10" s="214"/>
      <c r="Q10" s="217"/>
    </row>
    <row r="11" spans="1:19" ht="30" customHeight="1">
      <c r="A11" s="188" t="s">
        <v>596</v>
      </c>
      <c r="B11" s="64"/>
      <c r="C11" s="225">
        <f>SUM(D11:M11)</f>
        <v>180776</v>
      </c>
      <c r="D11" s="226">
        <v>63223</v>
      </c>
      <c r="E11" s="226">
        <v>43123</v>
      </c>
      <c r="F11" s="226">
        <v>31429</v>
      </c>
      <c r="G11" s="226">
        <v>26750</v>
      </c>
      <c r="H11" s="226">
        <v>10105</v>
      </c>
      <c r="I11" s="226">
        <v>4228</v>
      </c>
      <c r="J11" s="226">
        <v>1511</v>
      </c>
      <c r="K11" s="226">
        <v>337</v>
      </c>
      <c r="L11" s="226">
        <v>54</v>
      </c>
      <c r="M11" s="227">
        <v>16</v>
      </c>
      <c r="N11" s="228">
        <v>440579</v>
      </c>
      <c r="O11" s="229">
        <f>N11/C11</f>
        <v>2.437154268265699</v>
      </c>
      <c r="P11" s="228">
        <v>979</v>
      </c>
      <c r="Q11" s="230">
        <v>2231</v>
      </c>
      <c r="R11" s="63"/>
      <c r="S11" s="63"/>
    </row>
    <row r="12" spans="1:17" ht="30" customHeight="1">
      <c r="A12" s="89"/>
      <c r="B12" s="90"/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3"/>
      <c r="N12" s="231"/>
      <c r="O12" s="234"/>
      <c r="P12" s="231"/>
      <c r="Q12" s="235"/>
    </row>
  </sheetData>
  <sheetProtection/>
  <mergeCells count="5">
    <mergeCell ref="A4:A6"/>
    <mergeCell ref="C4:M4"/>
    <mergeCell ref="N4:N6"/>
    <mergeCell ref="C5:C6"/>
    <mergeCell ref="D5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2007-02-02T06:55:33Z</cp:lastPrinted>
  <dcterms:created xsi:type="dcterms:W3CDTF">2001-07-06T08:22:04Z</dcterms:created>
  <dcterms:modified xsi:type="dcterms:W3CDTF">2011-11-08T00:20:55Z</dcterms:modified>
  <cp:category/>
  <cp:version/>
  <cp:contentType/>
  <cp:contentStatus/>
</cp:coreProperties>
</file>