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backupFile="1" codeName="ThisWorkbook"/>
  <mc:AlternateContent xmlns:mc="http://schemas.openxmlformats.org/markup-compatibility/2006">
    <mc:Choice Requires="x15">
      <x15ac:absPath xmlns:x15ac="http://schemas.microsoft.com/office/spreadsheetml/2010/11/ac" url="\\knsv0008\23301_健康政策課\030_医療係\160_衛生年報\★衛生年報(本番)\R6\"/>
    </mc:Choice>
  </mc:AlternateContent>
  <xr:revisionPtr revIDLastSave="0" documentId="13_ncr:1_{37B69AB5-792B-4367-A773-43A44CDB4F13}" xr6:coauthVersionLast="47" xr6:coauthVersionMax="47" xr10:uidLastSave="{00000000-0000-0000-0000-000000000000}"/>
  <bookViews>
    <workbookView xWindow="-120" yWindow="-16320" windowWidth="29040" windowHeight="16440" tabRatio="816" activeTab="7" xr2:uid="{00000000-000D-0000-FFFF-FFFF00000000}"/>
  </bookViews>
  <sheets>
    <sheet name="5-1人口動態" sheetId="12" r:id="rId1"/>
    <sheet name="5-2出生数体重" sheetId="17" r:id="rId2"/>
    <sheet name="5-3出生数母の年齢" sheetId="18" r:id="rId3"/>
    <sheet name="5-4死因順位" sheetId="13" r:id="rId4"/>
    <sheet name="5-5死亡数" sheetId="31" r:id="rId5"/>
    <sheet name="5-6死亡年齢階級" sheetId="15" r:id="rId6"/>
    <sheet name="5-7悪性新生物" sheetId="19" r:id="rId7"/>
    <sheet name="5-8死因簡単分類" sheetId="29" r:id="rId8"/>
    <sheet name="5-910乳児死亡･周産期死亡" sheetId="30" r:id="rId9"/>
    <sheet name="5-11多胎,12月別出生数" sheetId="22" r:id="rId10"/>
    <sheet name="5-13合計特殊出生率" sheetId="32" r:id="rId11"/>
  </sheets>
  <definedNames>
    <definedName name="_xlnm.Print_Area" localSheetId="9">'5-11多胎,12月別出生数'!$A$1:$K$56</definedName>
    <definedName name="_xlnm.Print_Area" localSheetId="0">'5-1人口動態'!$A$1:$T$64</definedName>
    <definedName name="_xlnm.Print_Area" localSheetId="2">'5-3出生数母の年齢'!$A$1:$M$39</definedName>
    <definedName name="_xlnm.Print_Area" localSheetId="3">'5-4死因順位'!$A$1:$V$30</definedName>
    <definedName name="_xlnm.Print_Area" localSheetId="4">'5-5死亡数'!$A$1:$AI$67</definedName>
    <definedName name="_xlnm.Print_Area" localSheetId="5">'5-6死亡年齢階級'!$A$1:$W$25</definedName>
    <definedName name="_xlnm.Print_Area" localSheetId="6">'5-7悪性新生物'!$A$1:$AP$56</definedName>
    <definedName name="_xlnm.Print_Area" localSheetId="7">'5-8死因簡単分類'!$A$1:$AC$368</definedName>
    <definedName name="_xlnm.Print_Area" localSheetId="8">'5-910乳児死亡･周産期死亡'!$A$1:$AC$29</definedName>
    <definedName name="_xlnm.Print_Titles" localSheetId="7">'5-8死因簡単分類'!$2:$2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22" l="1"/>
  <c r="F21" i="17"/>
  <c r="G21" i="17"/>
  <c r="H21" i="17"/>
  <c r="I21" i="17"/>
  <c r="J21" i="17"/>
  <c r="K21" i="17"/>
  <c r="L21" i="17"/>
  <c r="M21" i="17"/>
  <c r="N21" i="17"/>
  <c r="O21" i="17"/>
  <c r="P21" i="17"/>
  <c r="AP54" i="19"/>
  <c r="AK54" i="19"/>
  <c r="H54" i="19"/>
  <c r="AO54" i="19"/>
  <c r="AO51" i="19"/>
  <c r="AF54" i="19"/>
  <c r="AC54" i="19"/>
  <c r="AL54" i="19"/>
  <c r="AI54" i="19"/>
  <c r="Z54" i="19"/>
  <c r="W54" i="19"/>
  <c r="T54" i="19"/>
  <c r="Q54" i="19"/>
  <c r="N54" i="19"/>
  <c r="K54" i="19"/>
  <c r="E54" i="19"/>
  <c r="AI64" i="31"/>
  <c r="AG64" i="31"/>
  <c r="AE64" i="31"/>
  <c r="AC64" i="31"/>
  <c r="AA64" i="31"/>
  <c r="Y64" i="31"/>
  <c r="W64" i="31"/>
  <c r="U64" i="31"/>
  <c r="S64" i="31"/>
  <c r="Q64" i="31"/>
  <c r="O64" i="31"/>
  <c r="M64" i="31"/>
  <c r="K64" i="31"/>
  <c r="I64" i="31"/>
  <c r="G64" i="31"/>
  <c r="E64" i="31"/>
  <c r="I52" i="19"/>
  <c r="AP52" i="19"/>
  <c r="AK52" i="19"/>
  <c r="AM54" i="19"/>
  <c r="AJ54" i="19"/>
  <c r="AG54" i="19"/>
  <c r="AD54" i="19"/>
  <c r="AA54" i="19"/>
  <c r="X54" i="19"/>
  <c r="U54" i="19"/>
  <c r="R54" i="19"/>
  <c r="O54" i="19"/>
  <c r="L54" i="19"/>
  <c r="I54" i="19"/>
  <c r="F54" i="19"/>
  <c r="AP53" i="19"/>
  <c r="AK53" i="19"/>
  <c r="AM53" i="19" s="1"/>
  <c r="AJ53" i="19"/>
  <c r="AG53" i="19"/>
  <c r="AD53" i="19"/>
  <c r="AA53" i="19"/>
  <c r="X53" i="19"/>
  <c r="U53" i="19"/>
  <c r="R53" i="19"/>
  <c r="O53" i="19"/>
  <c r="L53" i="19"/>
  <c r="I53" i="19"/>
  <c r="F53" i="19"/>
  <c r="AL52" i="19"/>
  <c r="AM52" i="19"/>
  <c r="AJ52" i="19"/>
  <c r="AG52" i="19"/>
  <c r="AD52" i="19"/>
  <c r="AA52" i="19"/>
  <c r="X52" i="19"/>
  <c r="U52" i="19"/>
  <c r="R52" i="19"/>
  <c r="O52" i="19"/>
  <c r="L52" i="19"/>
  <c r="F52" i="19"/>
  <c r="AF51" i="19"/>
  <c r="AC51" i="19"/>
  <c r="AI51" i="19"/>
  <c r="Z51" i="19"/>
  <c r="W51" i="19"/>
  <c r="T51" i="19"/>
  <c r="Q51" i="19"/>
  <c r="N51" i="19"/>
  <c r="K51" i="19"/>
  <c r="H51" i="19"/>
  <c r="E51" i="19"/>
  <c r="AI61" i="31"/>
  <c r="AG61" i="31"/>
  <c r="AE61" i="31"/>
  <c r="AC61" i="31"/>
  <c r="AA61" i="31"/>
  <c r="Y61" i="31"/>
  <c r="W61" i="31"/>
  <c r="U61" i="31"/>
  <c r="S61" i="31"/>
  <c r="Q61" i="31"/>
  <c r="O61" i="31"/>
  <c r="M61" i="31"/>
  <c r="K61" i="31"/>
  <c r="I61" i="31"/>
  <c r="G61" i="31"/>
  <c r="E61" i="31"/>
  <c r="AI58" i="31"/>
  <c r="AG58" i="31"/>
  <c r="AE58" i="31"/>
  <c r="AC58" i="31"/>
  <c r="AA58" i="31"/>
  <c r="Y58" i="31"/>
  <c r="W58" i="31"/>
  <c r="U58" i="31"/>
  <c r="S58" i="31"/>
  <c r="Q58" i="31"/>
  <c r="O58" i="31"/>
  <c r="M58" i="31"/>
  <c r="K58" i="31"/>
  <c r="I58" i="31"/>
  <c r="G58" i="31"/>
  <c r="E58" i="31"/>
  <c r="AI55" i="31"/>
  <c r="AG55" i="31"/>
  <c r="AE55" i="31"/>
  <c r="AC55" i="31"/>
  <c r="AA55" i="31"/>
  <c r="Y55" i="31"/>
  <c r="W55" i="31"/>
  <c r="U55" i="31"/>
  <c r="S55" i="31"/>
  <c r="Q55" i="31"/>
  <c r="O55" i="31"/>
  <c r="M55" i="31"/>
  <c r="K55" i="31"/>
  <c r="I55" i="31"/>
  <c r="G55" i="31"/>
  <c r="E55" i="31"/>
  <c r="AI52" i="31"/>
  <c r="AG52" i="31"/>
  <c r="AE52" i="31"/>
  <c r="AC52" i="31"/>
  <c r="AA52" i="31"/>
  <c r="Y52" i="31"/>
  <c r="W52" i="31"/>
  <c r="U52" i="31"/>
  <c r="S52" i="31"/>
  <c r="Q52" i="31"/>
  <c r="O52" i="31"/>
  <c r="M52" i="31"/>
  <c r="K52" i="31"/>
  <c r="I52" i="31"/>
  <c r="G52" i="31"/>
  <c r="E52" i="31"/>
  <c r="AI49" i="31"/>
  <c r="AG49" i="31"/>
  <c r="AE49" i="31"/>
  <c r="AC49" i="31"/>
  <c r="AA49" i="31"/>
  <c r="Y49" i="31"/>
  <c r="W49" i="31"/>
  <c r="U49" i="31"/>
  <c r="S49" i="31"/>
  <c r="Q49" i="31"/>
  <c r="O49" i="31"/>
  <c r="M49" i="31"/>
  <c r="K49" i="31"/>
  <c r="I49" i="31"/>
  <c r="G49" i="31"/>
  <c r="E49" i="31"/>
  <c r="AP51" i="19"/>
  <c r="AK51" i="19"/>
  <c r="AM51" i="19" s="1"/>
  <c r="AL51" i="19"/>
  <c r="AJ51" i="19"/>
  <c r="AG51" i="19"/>
  <c r="AD51" i="19"/>
  <c r="AA51" i="19"/>
  <c r="X51" i="19"/>
  <c r="U51" i="19"/>
  <c r="R51" i="19"/>
  <c r="O51" i="19"/>
  <c r="L51" i="19"/>
  <c r="I51" i="19"/>
  <c r="F51" i="19"/>
  <c r="AP50" i="19"/>
  <c r="AK50" i="19"/>
  <c r="AM50" i="19" s="1"/>
  <c r="AJ50" i="19"/>
  <c r="AG50" i="19"/>
  <c r="AD50" i="19"/>
  <c r="AA50" i="19"/>
  <c r="X50" i="19"/>
  <c r="U50" i="19"/>
  <c r="R50" i="19"/>
  <c r="O50" i="19"/>
  <c r="L50" i="19"/>
  <c r="I50" i="19"/>
  <c r="F50" i="19"/>
  <c r="AP49" i="19"/>
  <c r="AL49" i="19"/>
  <c r="AK49" i="19"/>
  <c r="AM49" i="19" s="1"/>
  <c r="AJ49" i="19"/>
  <c r="AG49" i="19"/>
  <c r="AD49" i="19"/>
  <c r="AA49" i="19"/>
  <c r="X49" i="19"/>
  <c r="U49" i="19"/>
  <c r="R49" i="19"/>
  <c r="O49" i="19"/>
  <c r="L49" i="19"/>
  <c r="I49" i="19"/>
  <c r="F49" i="19"/>
  <c r="G41" i="22"/>
  <c r="T24" i="30"/>
  <c r="H24" i="30"/>
  <c r="AO48" i="19"/>
  <c r="AF48" i="19"/>
  <c r="AC48" i="19"/>
  <c r="AI48" i="19"/>
  <c r="Z48" i="19"/>
  <c r="W48" i="19"/>
  <c r="T48" i="19"/>
  <c r="Q48" i="19"/>
  <c r="N48" i="19"/>
  <c r="K48" i="19"/>
  <c r="H48" i="19"/>
  <c r="E48" i="19"/>
  <c r="AP48" i="19"/>
  <c r="AK48" i="19"/>
  <c r="AM48" i="19" s="1"/>
  <c r="AJ48" i="19"/>
  <c r="AG48" i="19"/>
  <c r="AD48" i="19"/>
  <c r="AA48" i="19"/>
  <c r="X48" i="19"/>
  <c r="U48" i="19"/>
  <c r="R48" i="19"/>
  <c r="O48" i="19"/>
  <c r="L48" i="19"/>
  <c r="I48" i="19"/>
  <c r="F48" i="19"/>
  <c r="AP47" i="19"/>
  <c r="AK47" i="19"/>
  <c r="AM47" i="19" s="1"/>
  <c r="AJ47" i="19"/>
  <c r="AG47" i="19"/>
  <c r="AD47" i="19"/>
  <c r="AA47" i="19"/>
  <c r="X47" i="19"/>
  <c r="U47" i="19"/>
  <c r="R47" i="19"/>
  <c r="O47" i="19"/>
  <c r="L47" i="19"/>
  <c r="I47" i="19"/>
  <c r="F47" i="19"/>
  <c r="AP46" i="19"/>
  <c r="AL46" i="19"/>
  <c r="AK46" i="19"/>
  <c r="AM46" i="19" s="1"/>
  <c r="AJ46" i="19"/>
  <c r="AG46" i="19"/>
  <c r="AD46" i="19"/>
  <c r="AA46" i="19"/>
  <c r="X46" i="19"/>
  <c r="U46" i="19"/>
  <c r="R46" i="19"/>
  <c r="O46" i="19"/>
  <c r="L46" i="19"/>
  <c r="I46" i="19"/>
  <c r="F46" i="19"/>
  <c r="AL43" i="19"/>
  <c r="AK43" i="19"/>
  <c r="AM43" i="19" s="1"/>
  <c r="AO45" i="19"/>
  <c r="AF45" i="19"/>
  <c r="AC45" i="19"/>
  <c r="E45" i="19"/>
  <c r="AI45" i="19"/>
  <c r="Z45" i="19"/>
  <c r="W45" i="19"/>
  <c r="T45" i="19"/>
  <c r="Q45" i="19"/>
  <c r="N45" i="19"/>
  <c r="K45" i="19"/>
  <c r="H45" i="19"/>
  <c r="U45" i="19"/>
  <c r="AP45" i="19"/>
  <c r="AK45" i="19"/>
  <c r="AL45" i="19" s="1"/>
  <c r="AJ45" i="19"/>
  <c r="AG45" i="19"/>
  <c r="AD45" i="19"/>
  <c r="AA45" i="19"/>
  <c r="X45" i="19"/>
  <c r="R45" i="19"/>
  <c r="O45" i="19"/>
  <c r="L45" i="19"/>
  <c r="I45" i="19"/>
  <c r="F45" i="19"/>
  <c r="AP44" i="19"/>
  <c r="AK44" i="19"/>
  <c r="AM44" i="19" s="1"/>
  <c r="AJ44" i="19"/>
  <c r="AG44" i="19"/>
  <c r="AD44" i="19"/>
  <c r="AA44" i="19"/>
  <c r="X44" i="19"/>
  <c r="U44" i="19"/>
  <c r="R44" i="19"/>
  <c r="O44" i="19"/>
  <c r="L44" i="19"/>
  <c r="I44" i="19"/>
  <c r="F44" i="19"/>
  <c r="AP43" i="19"/>
  <c r="AJ43" i="19"/>
  <c r="AG43" i="19"/>
  <c r="AD43" i="19"/>
  <c r="AA43" i="19"/>
  <c r="X43" i="19"/>
  <c r="U43" i="19"/>
  <c r="R43" i="19"/>
  <c r="O43" i="19"/>
  <c r="L43" i="19"/>
  <c r="I43" i="19"/>
  <c r="F43" i="19"/>
  <c r="AO42" i="19"/>
  <c r="AF42" i="19"/>
  <c r="AD42" i="19"/>
  <c r="AC42" i="19"/>
  <c r="AI42" i="19"/>
  <c r="Z42" i="19"/>
  <c r="W42" i="19"/>
  <c r="T42" i="19"/>
  <c r="Q42" i="19"/>
  <c r="N42" i="19"/>
  <c r="K42" i="19"/>
  <c r="H42" i="19"/>
  <c r="E42" i="19"/>
  <c r="AK42" i="19"/>
  <c r="AL42" i="19" s="1"/>
  <c r="AD40" i="19"/>
  <c r="F40" i="19"/>
  <c r="AP42" i="19"/>
  <c r="AJ42" i="19"/>
  <c r="AG42" i="19"/>
  <c r="AA42" i="19"/>
  <c r="X42" i="19"/>
  <c r="U42" i="19"/>
  <c r="R42" i="19"/>
  <c r="O42" i="19"/>
  <c r="L42" i="19"/>
  <c r="I42" i="19"/>
  <c r="F42" i="19"/>
  <c r="AP41" i="19"/>
  <c r="AK41" i="19"/>
  <c r="AM41" i="19" s="1"/>
  <c r="AJ41" i="19"/>
  <c r="AG41" i="19"/>
  <c r="AD41" i="19"/>
  <c r="AA41" i="19"/>
  <c r="X41" i="19"/>
  <c r="U41" i="19"/>
  <c r="R41" i="19"/>
  <c r="O41" i="19"/>
  <c r="L41" i="19"/>
  <c r="I41" i="19"/>
  <c r="F41" i="19"/>
  <c r="AP40" i="19"/>
  <c r="AL40" i="19"/>
  <c r="AK40" i="19"/>
  <c r="AM40" i="19"/>
  <c r="AJ40" i="19"/>
  <c r="AG40" i="19"/>
  <c r="AA40" i="19"/>
  <c r="X40" i="19"/>
  <c r="U40" i="19"/>
  <c r="R40" i="19"/>
  <c r="O40" i="19"/>
  <c r="L40" i="19"/>
  <c r="I40" i="19"/>
  <c r="F37" i="19"/>
  <c r="E13" i="17"/>
  <c r="AK37" i="19"/>
  <c r="AM37" i="19" s="1"/>
  <c r="AF39" i="19"/>
  <c r="AC39" i="19"/>
  <c r="AO39" i="19"/>
  <c r="AI39" i="19"/>
  <c r="Z39" i="19"/>
  <c r="W39" i="19"/>
  <c r="T39" i="19"/>
  <c r="Q39" i="19"/>
  <c r="N39" i="19"/>
  <c r="K39" i="19"/>
  <c r="H39" i="19"/>
  <c r="E39" i="19"/>
  <c r="AK38" i="19"/>
  <c r="AP39" i="19"/>
  <c r="AK39" i="19"/>
  <c r="AL39" i="19" s="1"/>
  <c r="AJ39" i="19"/>
  <c r="AG39" i="19"/>
  <c r="AD39" i="19"/>
  <c r="AA39" i="19"/>
  <c r="X39" i="19"/>
  <c r="U39" i="19"/>
  <c r="R39" i="19"/>
  <c r="O39" i="19"/>
  <c r="L39" i="19"/>
  <c r="I39" i="19"/>
  <c r="F39" i="19"/>
  <c r="AP38" i="19"/>
  <c r="AM38" i="19"/>
  <c r="AJ38" i="19"/>
  <c r="AG38" i="19"/>
  <c r="AD38" i="19"/>
  <c r="AA38" i="19"/>
  <c r="X38" i="19"/>
  <c r="U38" i="19"/>
  <c r="R38" i="19"/>
  <c r="O38" i="19"/>
  <c r="L38" i="19"/>
  <c r="I38" i="19"/>
  <c r="F38" i="19"/>
  <c r="AP37" i="19"/>
  <c r="AL37" i="19"/>
  <c r="AJ37" i="19"/>
  <c r="AG37" i="19"/>
  <c r="AD37" i="19"/>
  <c r="AA37" i="19"/>
  <c r="X37" i="19"/>
  <c r="U37" i="19"/>
  <c r="R37" i="19"/>
  <c r="O37" i="19"/>
  <c r="L37" i="19"/>
  <c r="I37" i="19"/>
  <c r="AK34" i="19"/>
  <c r="AM34" i="19" s="1"/>
  <c r="AK36" i="19"/>
  <c r="AL36" i="19" s="1"/>
  <c r="K9" i="17"/>
  <c r="K8" i="17"/>
  <c r="K14" i="22"/>
  <c r="J14" i="22"/>
  <c r="I14" i="22"/>
  <c r="AD28" i="19"/>
  <c r="AO36" i="19"/>
  <c r="AF36" i="19"/>
  <c r="AC36" i="19"/>
  <c r="AP36" i="19"/>
  <c r="AG36" i="19"/>
  <c r="AD36" i="19"/>
  <c r="N36" i="19"/>
  <c r="AI36" i="19"/>
  <c r="Z36" i="19"/>
  <c r="W36" i="19"/>
  <c r="T36" i="19"/>
  <c r="Q36" i="19"/>
  <c r="K36" i="19"/>
  <c r="H36" i="19"/>
  <c r="E36" i="19"/>
  <c r="AL34" i="19"/>
  <c r="AJ36" i="19"/>
  <c r="AA36" i="19"/>
  <c r="X36" i="19"/>
  <c r="U36" i="19"/>
  <c r="R36" i="19"/>
  <c r="O36" i="19"/>
  <c r="L36" i="19"/>
  <c r="AP35" i="19"/>
  <c r="AM35" i="19"/>
  <c r="AJ35" i="19"/>
  <c r="AG35" i="19"/>
  <c r="AD35" i="19"/>
  <c r="AA35" i="19"/>
  <c r="X35" i="19"/>
  <c r="U35" i="19"/>
  <c r="R35" i="19"/>
  <c r="O35" i="19"/>
  <c r="L35" i="19"/>
  <c r="AP34" i="19"/>
  <c r="AJ34" i="19"/>
  <c r="AG34" i="19"/>
  <c r="AD34" i="19"/>
  <c r="AA34" i="19"/>
  <c r="X34" i="19"/>
  <c r="U34" i="19"/>
  <c r="R34" i="19"/>
  <c r="O34" i="19"/>
  <c r="L34" i="19"/>
  <c r="I36" i="19"/>
  <c r="I35" i="19"/>
  <c r="I34" i="19"/>
  <c r="F36" i="19"/>
  <c r="F35" i="19"/>
  <c r="F34" i="19"/>
  <c r="L14" i="18"/>
  <c r="K14" i="18"/>
  <c r="J14" i="18"/>
  <c r="I14" i="18"/>
  <c r="H14" i="18"/>
  <c r="G14" i="18"/>
  <c r="F14" i="18"/>
  <c r="E14" i="18"/>
  <c r="L13" i="18"/>
  <c r="K13" i="18"/>
  <c r="J13" i="18"/>
  <c r="I13" i="18"/>
  <c r="H13" i="18"/>
  <c r="G13" i="18"/>
  <c r="F13" i="18"/>
  <c r="E13" i="18"/>
  <c r="L12" i="18"/>
  <c r="K12" i="18"/>
  <c r="J12" i="18"/>
  <c r="I12" i="18"/>
  <c r="H12" i="18"/>
  <c r="G12" i="18"/>
  <c r="F12" i="18"/>
  <c r="E12" i="18"/>
  <c r="L11" i="18"/>
  <c r="K11" i="18"/>
  <c r="J11" i="18"/>
  <c r="I11" i="18"/>
  <c r="H11" i="18"/>
  <c r="G11" i="18"/>
  <c r="F11" i="18"/>
  <c r="E11" i="18"/>
  <c r="L10" i="18"/>
  <c r="K10" i="18"/>
  <c r="J10" i="18"/>
  <c r="I10" i="18"/>
  <c r="H10" i="18"/>
  <c r="G10" i="18"/>
  <c r="F10" i="18"/>
  <c r="E10" i="18"/>
  <c r="L9" i="18"/>
  <c r="K9" i="18"/>
  <c r="J9" i="18"/>
  <c r="I9" i="18"/>
  <c r="H9" i="18"/>
  <c r="G9" i="18"/>
  <c r="F9" i="18"/>
  <c r="E9" i="18"/>
  <c r="L8" i="18"/>
  <c r="K8" i="18"/>
  <c r="J8" i="18"/>
  <c r="I8" i="18"/>
  <c r="H8" i="18"/>
  <c r="G8" i="18"/>
  <c r="F8" i="18"/>
  <c r="E8" i="18"/>
  <c r="L7" i="18"/>
  <c r="K7" i="18"/>
  <c r="J7" i="18"/>
  <c r="I7" i="18"/>
  <c r="H7" i="18"/>
  <c r="G7" i="18"/>
  <c r="F7" i="18"/>
  <c r="E7" i="18"/>
  <c r="L6" i="18"/>
  <c r="K6" i="18"/>
  <c r="J6" i="18"/>
  <c r="I6" i="18"/>
  <c r="H6" i="18"/>
  <c r="G6" i="18"/>
  <c r="F6" i="18"/>
  <c r="E6" i="18"/>
  <c r="L5" i="18"/>
  <c r="K5" i="18"/>
  <c r="J5" i="18"/>
  <c r="I5" i="18"/>
  <c r="H5" i="18"/>
  <c r="G5" i="18"/>
  <c r="F5" i="18"/>
  <c r="E5" i="18"/>
  <c r="L4" i="18"/>
  <c r="K4" i="18"/>
  <c r="J4" i="18"/>
  <c r="J3" i="18" s="1"/>
  <c r="I4" i="18"/>
  <c r="H4" i="18"/>
  <c r="H3" i="18" s="1"/>
  <c r="G4" i="18"/>
  <c r="F4" i="18"/>
  <c r="E4" i="18"/>
  <c r="M15" i="18"/>
  <c r="L15" i="18"/>
  <c r="K15" i="18"/>
  <c r="J15" i="18"/>
  <c r="I15" i="18"/>
  <c r="H15" i="18"/>
  <c r="G15" i="18"/>
  <c r="F15" i="18"/>
  <c r="E15" i="18"/>
  <c r="D26" i="18"/>
  <c r="D25" i="18"/>
  <c r="D24" i="18"/>
  <c r="D23" i="18"/>
  <c r="D22" i="18"/>
  <c r="D21" i="18"/>
  <c r="D20" i="18"/>
  <c r="D19" i="18"/>
  <c r="D18" i="18"/>
  <c r="D17" i="18"/>
  <c r="D16" i="18"/>
  <c r="L27" i="18"/>
  <c r="K27" i="18"/>
  <c r="J27" i="18"/>
  <c r="I27" i="18"/>
  <c r="H27" i="18"/>
  <c r="G27" i="18"/>
  <c r="D36" i="18"/>
  <c r="D35" i="18"/>
  <c r="D34" i="18"/>
  <c r="D33" i="18"/>
  <c r="D32" i="18"/>
  <c r="D31" i="18"/>
  <c r="D30" i="18"/>
  <c r="D29" i="18"/>
  <c r="D28" i="18"/>
  <c r="E27" i="18"/>
  <c r="F5" i="17"/>
  <c r="F6" i="17"/>
  <c r="G6" i="17"/>
  <c r="F7" i="17"/>
  <c r="G7" i="17"/>
  <c r="H7" i="17"/>
  <c r="G8" i="17"/>
  <c r="H8" i="17"/>
  <c r="I8" i="17"/>
  <c r="J8" i="17"/>
  <c r="L8" i="17"/>
  <c r="M8" i="17"/>
  <c r="G9" i="17"/>
  <c r="J6" i="17"/>
  <c r="K12" i="17"/>
  <c r="L9" i="17"/>
  <c r="L10" i="17"/>
  <c r="AM28" i="19"/>
  <c r="AP30" i="19"/>
  <c r="AP29" i="19"/>
  <c r="AM30" i="19"/>
  <c r="AM29" i="19"/>
  <c r="AJ30" i="19"/>
  <c r="AJ29" i="19"/>
  <c r="AG30" i="19"/>
  <c r="AG29" i="19"/>
  <c r="AD30" i="19"/>
  <c r="AD29" i="19"/>
  <c r="AA30" i="19"/>
  <c r="AA29" i="19"/>
  <c r="X30" i="19"/>
  <c r="X29" i="19"/>
  <c r="U30" i="19"/>
  <c r="U29" i="19"/>
  <c r="R30" i="19"/>
  <c r="R29" i="19"/>
  <c r="O30" i="19"/>
  <c r="O29" i="19"/>
  <c r="L30" i="19"/>
  <c r="L29" i="19"/>
  <c r="I30" i="19"/>
  <c r="I29" i="19"/>
  <c r="I28" i="19"/>
  <c r="L28" i="19"/>
  <c r="O28" i="19"/>
  <c r="R28" i="19"/>
  <c r="U28" i="19"/>
  <c r="X28" i="19"/>
  <c r="AA28" i="19"/>
  <c r="AG28" i="19"/>
  <c r="AJ28" i="19"/>
  <c r="AP28" i="19"/>
  <c r="K11" i="22"/>
  <c r="J11" i="22"/>
  <c r="I11" i="22"/>
  <c r="M5" i="18"/>
  <c r="M6" i="18"/>
  <c r="M7" i="18"/>
  <c r="M8" i="18"/>
  <c r="M9" i="18"/>
  <c r="M10" i="18"/>
  <c r="M11" i="18"/>
  <c r="M12" i="18"/>
  <c r="M13" i="18"/>
  <c r="M14" i="18"/>
  <c r="M4" i="18"/>
  <c r="M27" i="18"/>
  <c r="F27" i="18"/>
  <c r="E17" i="17"/>
  <c r="E18" i="17"/>
  <c r="E19" i="17"/>
  <c r="E15" i="17"/>
  <c r="I5" i="22"/>
  <c r="J5" i="22"/>
  <c r="K5" i="22"/>
  <c r="I8" i="22"/>
  <c r="J8" i="22"/>
  <c r="K8" i="22"/>
  <c r="I21" i="19"/>
  <c r="L21" i="19"/>
  <c r="O21" i="19"/>
  <c r="R21" i="19"/>
  <c r="U21" i="19"/>
  <c r="X21" i="19"/>
  <c r="AA21" i="19"/>
  <c r="AD21" i="19"/>
  <c r="AG21" i="19"/>
  <c r="AJ21" i="19"/>
  <c r="AM21" i="19"/>
  <c r="AP21" i="19"/>
  <c r="I24" i="19"/>
  <c r="L24" i="19"/>
  <c r="O24" i="19"/>
  <c r="R24" i="19"/>
  <c r="U24" i="19"/>
  <c r="X24" i="19"/>
  <c r="AA24" i="19"/>
  <c r="AD24" i="19"/>
  <c r="AG24" i="19"/>
  <c r="AJ24" i="19"/>
  <c r="AM24" i="19"/>
  <c r="AP24" i="19"/>
  <c r="I25" i="19"/>
  <c r="L25" i="19"/>
  <c r="O25" i="19"/>
  <c r="R25" i="19"/>
  <c r="U25" i="19"/>
  <c r="X25" i="19"/>
  <c r="AA25" i="19"/>
  <c r="AD25" i="19"/>
  <c r="AG25" i="19"/>
  <c r="AJ25" i="19"/>
  <c r="AM25" i="19"/>
  <c r="AP25" i="19"/>
  <c r="I26" i="19"/>
  <c r="L26" i="19"/>
  <c r="O26" i="19"/>
  <c r="R26" i="19"/>
  <c r="U26" i="19"/>
  <c r="X26" i="19"/>
  <c r="AA26" i="19"/>
  <c r="AD26" i="19"/>
  <c r="AG26" i="19"/>
  <c r="AJ26" i="19"/>
  <c r="AM26" i="19"/>
  <c r="AP26" i="19"/>
  <c r="D37" i="18"/>
  <c r="D38" i="18"/>
  <c r="F4" i="17"/>
  <c r="G4" i="17"/>
  <c r="H4" i="17"/>
  <c r="I4" i="17"/>
  <c r="J4" i="17"/>
  <c r="K4" i="17"/>
  <c r="L4" i="17"/>
  <c r="M4" i="17"/>
  <c r="N4" i="17"/>
  <c r="O4" i="17"/>
  <c r="P4" i="17"/>
  <c r="G5" i="17"/>
  <c r="H5" i="17"/>
  <c r="I5" i="17"/>
  <c r="J5" i="17"/>
  <c r="K5" i="17"/>
  <c r="L5" i="17"/>
  <c r="M5" i="17"/>
  <c r="N5" i="17"/>
  <c r="O5" i="17"/>
  <c r="P5" i="17"/>
  <c r="H6" i="17"/>
  <c r="I6" i="17"/>
  <c r="K6" i="17"/>
  <c r="L6" i="17"/>
  <c r="M6" i="17"/>
  <c r="N6" i="17"/>
  <c r="O6" i="17"/>
  <c r="P6" i="17"/>
  <c r="I7" i="17"/>
  <c r="J7" i="17"/>
  <c r="K7" i="17"/>
  <c r="L7" i="17"/>
  <c r="M7" i="17"/>
  <c r="N7" i="17"/>
  <c r="O7" i="17"/>
  <c r="P7" i="17"/>
  <c r="F8" i="17"/>
  <c r="N8" i="17"/>
  <c r="O8" i="17"/>
  <c r="P8" i="17"/>
  <c r="F9" i="17"/>
  <c r="H9" i="17"/>
  <c r="I9" i="17"/>
  <c r="J9" i="17"/>
  <c r="M9" i="17"/>
  <c r="N9" i="17"/>
  <c r="O9" i="17"/>
  <c r="P9" i="17"/>
  <c r="F10" i="17"/>
  <c r="G10" i="17"/>
  <c r="H10" i="17"/>
  <c r="I10" i="17"/>
  <c r="J10" i="17"/>
  <c r="K10" i="17"/>
  <c r="M10" i="17"/>
  <c r="N10" i="17"/>
  <c r="O10" i="17"/>
  <c r="P10" i="17"/>
  <c r="F11" i="17"/>
  <c r="G11" i="17"/>
  <c r="H11" i="17"/>
  <c r="I11" i="17"/>
  <c r="J11" i="17"/>
  <c r="K11" i="17"/>
  <c r="L11" i="17"/>
  <c r="M11" i="17"/>
  <c r="N11" i="17"/>
  <c r="O11" i="17"/>
  <c r="P11" i="17"/>
  <c r="F12" i="17"/>
  <c r="G12" i="17"/>
  <c r="H12" i="17"/>
  <c r="I12" i="17"/>
  <c r="J12" i="17"/>
  <c r="L12" i="17"/>
  <c r="M12" i="17"/>
  <c r="N12" i="17"/>
  <c r="O12" i="17"/>
  <c r="P12" i="17"/>
  <c r="E14" i="17"/>
  <c r="E16" i="17"/>
  <c r="E20" i="17"/>
  <c r="E22" i="17"/>
  <c r="E23" i="17"/>
  <c r="E24" i="17"/>
  <c r="E25" i="17"/>
  <c r="E26" i="17"/>
  <c r="E27" i="17"/>
  <c r="E28" i="17"/>
  <c r="E29" i="17"/>
  <c r="D12" i="18" l="1"/>
  <c r="D6" i="18"/>
  <c r="O3" i="17"/>
  <c r="E7" i="17"/>
  <c r="E8" i="17"/>
  <c r="AM39" i="19"/>
  <c r="AM36" i="19"/>
  <c r="AM45" i="19"/>
  <c r="AM42" i="19"/>
  <c r="K3" i="18"/>
  <c r="E4" i="17"/>
  <c r="E3" i="18"/>
  <c r="E11" i="17"/>
  <c r="J3" i="17"/>
  <c r="E21" i="17"/>
  <c r="E5" i="17"/>
  <c r="D10" i="18"/>
  <c r="D11" i="18"/>
  <c r="D13" i="18"/>
  <c r="L3" i="18"/>
  <c r="D7" i="18"/>
  <c r="D14" i="18"/>
  <c r="E10" i="17"/>
  <c r="N3" i="17"/>
  <c r="M3" i="18"/>
  <c r="D4" i="18"/>
  <c r="D8" i="18"/>
  <c r="D9" i="18"/>
  <c r="AL48" i="19"/>
  <c r="I3" i="17"/>
  <c r="E12" i="17"/>
  <c r="D27" i="18"/>
  <c r="I3" i="18"/>
  <c r="G3" i="17"/>
  <c r="D15" i="18"/>
  <c r="M3" i="17"/>
  <c r="F3" i="17"/>
  <c r="L3" i="17"/>
  <c r="P3" i="17"/>
  <c r="K3" i="17"/>
  <c r="D5" i="18"/>
  <c r="G3" i="18"/>
  <c r="H3" i="17"/>
  <c r="E6" i="17"/>
  <c r="E9" i="17"/>
  <c r="F3" i="18"/>
  <c r="D3" i="18" l="1"/>
  <c r="E3" i="17"/>
</calcChain>
</file>

<file path=xl/sharedStrings.xml><?xml version="1.0" encoding="utf-8"?>
<sst xmlns="http://schemas.openxmlformats.org/spreadsheetml/2006/main" count="1966" uniqueCount="638">
  <si>
    <t>[出生数，第１子および第１子比率の推移]（日本における日本人）</t>
    <rPh sb="21" eb="23">
      <t>ニホン</t>
    </rPh>
    <rPh sb="27" eb="30">
      <t>ニホンジン</t>
    </rPh>
    <phoneticPr fontId="2"/>
  </si>
  <si>
    <t>計</t>
  </si>
  <si>
    <t>人口</t>
  </si>
  <si>
    <t>男</t>
  </si>
  <si>
    <t>女</t>
  </si>
  <si>
    <t>総数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</si>
  <si>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</si>
  <si>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</si>
  <si>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</si>
  <si>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</si>
  <si>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</si>
  <si>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</si>
  <si>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</si>
  <si>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</si>
  <si>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</si>
  <si>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</si>
  <si>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</si>
  <si>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</si>
  <si>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</si>
  <si>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</si>
  <si>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</si>
  <si>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1-5　人口動態統計</t>
    <rPh sb="8" eb="10">
      <t>トウケイ</t>
    </rPh>
    <phoneticPr fontId="2"/>
  </si>
  <si>
    <t>年</t>
    <rPh sb="0" eb="1">
      <t>ネン</t>
    </rPh>
    <phoneticPr fontId="2"/>
  </si>
  <si>
    <t>出生</t>
  </si>
  <si>
    <t>死亡</t>
  </si>
  <si>
    <t>妊産婦
死亡</t>
    <rPh sb="0" eb="1">
      <t>ニン</t>
    </rPh>
    <phoneticPr fontId="2"/>
  </si>
  <si>
    <t>死産</t>
  </si>
  <si>
    <t>婚姻</t>
  </si>
  <si>
    <t>離婚</t>
  </si>
  <si>
    <t>合計
特殊
出生率</t>
    <rPh sb="0" eb="2">
      <t>ゴウケイ</t>
    </rPh>
    <rPh sb="3" eb="5">
      <t>トクシュ</t>
    </rPh>
    <rPh sb="6" eb="8">
      <t>シュッセイ</t>
    </rPh>
    <rPh sb="8" eb="9">
      <t>リツ</t>
    </rPh>
    <phoneticPr fontId="2"/>
  </si>
  <si>
    <t>　死　　 亡</t>
  </si>
  <si>
    <t>　自然増加</t>
  </si>
  <si>
    <t>　乳児死亡</t>
  </si>
  <si>
    <t xml:space="preserve"> 新生児死亡</t>
  </si>
  <si>
    <t>自然</t>
  </si>
  <si>
    <t>人工</t>
  </si>
  <si>
    <t>実数
(率）</t>
    <rPh sb="4" eb="5">
      <t>リツ</t>
    </rPh>
    <phoneticPr fontId="2"/>
  </si>
  <si>
    <t>昭和</t>
    <rPh sb="0" eb="2">
      <t>ショウワ</t>
    </rPh>
    <phoneticPr fontId="2"/>
  </si>
  <si>
    <t>30年</t>
    <rPh sb="2" eb="3">
      <t>ネン</t>
    </rPh>
    <phoneticPr fontId="2"/>
  </si>
  <si>
    <t>注：</t>
    <rPh sb="0" eb="1">
      <t>チュウ</t>
    </rPh>
    <phoneticPr fontId="2"/>
  </si>
  <si>
    <t>資料は所在地による（但し昭和30年の表頭、出生から離婚までの全部と昭和35年・40年の婚姻・離婚は発生地（届出地）による。）</t>
    <rPh sb="41" eb="42">
      <t>ネン</t>
    </rPh>
    <rPh sb="43" eb="45">
      <t>コンイン</t>
    </rPh>
    <rPh sb="46" eb="48">
      <t>リコン</t>
    </rPh>
    <rPh sb="49" eb="51">
      <t>ハッセイ</t>
    </rPh>
    <rPh sb="51" eb="52">
      <t>チ</t>
    </rPh>
    <rPh sb="53" eb="55">
      <t>トドケデ</t>
    </rPh>
    <rPh sb="55" eb="56">
      <t>チ</t>
    </rPh>
    <phoneticPr fontId="2"/>
  </si>
  <si>
    <t>出生・死亡・自然増加・婚姻・離婚率は人口千対。乳児死亡・新生児死亡・早期新生児死亡率は出生千対。死産率は出産（出生＋死産）千対。周産期死亡率及び妊娠満22週以後の死産率は出産（出生及び妊娠満22週以後の死産）千対。妊産婦死亡率は出生十万対。</t>
    <rPh sb="0" eb="2">
      <t>シュッセイ</t>
    </rPh>
    <rPh sb="3" eb="5">
      <t>シボウ</t>
    </rPh>
    <rPh sb="6" eb="8">
      <t>シゼン</t>
    </rPh>
    <rPh sb="8" eb="10">
      <t>ゾウカ</t>
    </rPh>
    <rPh sb="11" eb="13">
      <t>コンイン</t>
    </rPh>
    <rPh sb="14" eb="16">
      <t>リコン</t>
    </rPh>
    <rPh sb="16" eb="17">
      <t>リツ</t>
    </rPh>
    <rPh sb="18" eb="20">
      <t>ジンコウ</t>
    </rPh>
    <rPh sb="20" eb="22">
      <t>センタイ</t>
    </rPh>
    <rPh sb="23" eb="25">
      <t>ニュウジ</t>
    </rPh>
    <rPh sb="25" eb="27">
      <t>シボウ</t>
    </rPh>
    <rPh sb="28" eb="31">
      <t>シンセイジ</t>
    </rPh>
    <rPh sb="31" eb="33">
      <t>シボウ</t>
    </rPh>
    <rPh sb="34" eb="36">
      <t>ソウキ</t>
    </rPh>
    <rPh sb="36" eb="39">
      <t>シンセイジ</t>
    </rPh>
    <rPh sb="41" eb="42">
      <t>リツ</t>
    </rPh>
    <rPh sb="43" eb="45">
      <t>シュッセイ</t>
    </rPh>
    <rPh sb="45" eb="47">
      <t>センタイ</t>
    </rPh>
    <rPh sb="52" eb="54">
      <t>シュッサン</t>
    </rPh>
    <rPh sb="58" eb="60">
      <t>シザン</t>
    </rPh>
    <rPh sb="64" eb="65">
      <t>シュウ</t>
    </rPh>
    <rPh sb="65" eb="66">
      <t>サン</t>
    </rPh>
    <rPh sb="66" eb="67">
      <t>キ</t>
    </rPh>
    <rPh sb="67" eb="69">
      <t>シボウ</t>
    </rPh>
    <rPh sb="69" eb="70">
      <t>リツ</t>
    </rPh>
    <rPh sb="70" eb="71">
      <t>オヨ</t>
    </rPh>
    <rPh sb="72" eb="74">
      <t>ニンシン</t>
    </rPh>
    <rPh sb="74" eb="75">
      <t>マン</t>
    </rPh>
    <rPh sb="77" eb="78">
      <t>シュウ</t>
    </rPh>
    <rPh sb="78" eb="80">
      <t>イゴ</t>
    </rPh>
    <rPh sb="81" eb="83">
      <t>シザン</t>
    </rPh>
    <rPh sb="83" eb="84">
      <t>リツ</t>
    </rPh>
    <rPh sb="85" eb="87">
      <t>シュッサン</t>
    </rPh>
    <rPh sb="104" eb="105">
      <t>セン</t>
    </rPh>
    <rPh sb="107" eb="110">
      <t>ニンサンプ</t>
    </rPh>
    <rPh sb="110" eb="112">
      <t>シボウ</t>
    </rPh>
    <rPh sb="112" eb="113">
      <t>リツ</t>
    </rPh>
    <rPh sb="114" eb="116">
      <t>シュッセイ</t>
    </rPh>
    <rPh sb="116" eb="119">
      <t>ジュウマンタイ</t>
    </rPh>
    <phoneticPr fontId="2"/>
  </si>
  <si>
    <t>1-5-4　死因順位別死亡率（人口10万対）の推移</t>
    <rPh sb="8" eb="9">
      <t>ジュン</t>
    </rPh>
    <rPh sb="16" eb="17">
      <t>クチ</t>
    </rPh>
    <phoneticPr fontId="2"/>
  </si>
  <si>
    <t>年</t>
  </si>
  <si>
    <t>第１位</t>
  </si>
  <si>
    <t>第２位</t>
  </si>
  <si>
    <t>第３位</t>
  </si>
  <si>
    <t>第４位</t>
  </si>
  <si>
    <t>第５位</t>
  </si>
  <si>
    <t>第７位</t>
  </si>
  <si>
    <t>第８位</t>
  </si>
  <si>
    <t>第９位</t>
  </si>
  <si>
    <t>第10位</t>
  </si>
  <si>
    <t>昭和45年</t>
    <rPh sb="0" eb="2">
      <t>ショウワ</t>
    </rPh>
    <rPh sb="4" eb="5">
      <t>ネン</t>
    </rPh>
    <phoneticPr fontId="2"/>
  </si>
  <si>
    <t>心疾患</t>
    <rPh sb="0" eb="3">
      <t>シンシッカン</t>
    </rPh>
    <phoneticPr fontId="2"/>
  </si>
  <si>
    <t>精神病の記載のない老衰</t>
    <rPh sb="0" eb="3">
      <t>セイシンビョウ</t>
    </rPh>
    <rPh sb="4" eb="6">
      <t>キサイ</t>
    </rPh>
    <rPh sb="9" eb="11">
      <t>ロウスイ</t>
    </rPh>
    <phoneticPr fontId="2"/>
  </si>
  <si>
    <t>不慮の事故及び有害作用</t>
    <rPh sb="0" eb="2">
      <t>フリョ</t>
    </rPh>
    <rPh sb="3" eb="5">
      <t>ジコ</t>
    </rPh>
    <rPh sb="5" eb="6">
      <t>オヨ</t>
    </rPh>
    <rPh sb="7" eb="9">
      <t>ユウガイ</t>
    </rPh>
    <rPh sb="9" eb="11">
      <t>サヨウ</t>
    </rPh>
    <phoneticPr fontId="2"/>
  </si>
  <si>
    <t>肺炎及び
気管支炎</t>
    <rPh sb="0" eb="2">
      <t>ハイエン</t>
    </rPh>
    <rPh sb="2" eb="3">
      <t>オヨ</t>
    </rPh>
    <rPh sb="5" eb="8">
      <t>キカンシ</t>
    </rPh>
    <rPh sb="8" eb="9">
      <t>エン</t>
    </rPh>
    <phoneticPr fontId="2"/>
  </si>
  <si>
    <t>高血圧</t>
    <rPh sb="0" eb="3">
      <t>コウケツアツ</t>
    </rPh>
    <phoneticPr fontId="2"/>
  </si>
  <si>
    <t>全結核</t>
    <rPh sb="0" eb="1">
      <t>ゼン</t>
    </rPh>
    <rPh sb="1" eb="3">
      <t>ケッカク</t>
    </rPh>
    <phoneticPr fontId="2"/>
  </si>
  <si>
    <t>自殺</t>
    <rPh sb="0" eb="2">
      <t>ジサツ</t>
    </rPh>
    <phoneticPr fontId="2"/>
  </si>
  <si>
    <t>慢性肝疾患及び肝硬変</t>
    <rPh sb="0" eb="2">
      <t>マンセイ</t>
    </rPh>
    <rPh sb="2" eb="3">
      <t>カン</t>
    </rPh>
    <rPh sb="3" eb="5">
      <t>シッカン</t>
    </rPh>
    <rPh sb="5" eb="6">
      <t>オヨ</t>
    </rPh>
    <rPh sb="7" eb="10">
      <t>カンコウヘン</t>
    </rPh>
    <phoneticPr fontId="2"/>
  </si>
  <si>
    <t>脳血管
疾患</t>
    <phoneticPr fontId="2"/>
  </si>
  <si>
    <t>悪性
新生物</t>
    <phoneticPr fontId="2"/>
  </si>
  <si>
    <t>糖尿病</t>
    <phoneticPr fontId="2"/>
  </si>
  <si>
    <t>腎炎・
ネフローゼ</t>
    <rPh sb="0" eb="2">
      <t>ジンエン</t>
    </rPh>
    <phoneticPr fontId="2"/>
  </si>
  <si>
    <t>平成2年</t>
    <rPh sb="0" eb="2">
      <t>ヘイセイ</t>
    </rPh>
    <rPh sb="3" eb="4">
      <t>ネン</t>
    </rPh>
    <phoneticPr fontId="2"/>
  </si>
  <si>
    <t>慢性閉塞性肺疾患</t>
    <rPh sb="4" eb="5">
      <t>セイ</t>
    </rPh>
    <rPh sb="7" eb="8">
      <t>カン</t>
    </rPh>
    <phoneticPr fontId="2"/>
  </si>
  <si>
    <t>悪性
新生物</t>
  </si>
  <si>
    <t>脳血管
疾患</t>
  </si>
  <si>
    <t>肺炎</t>
  </si>
  <si>
    <t>大動脈瘤及び解離</t>
    <rPh sb="0" eb="4">
      <t>ダイドウミャクリュウ</t>
    </rPh>
    <rPh sb="4" eb="5">
      <t>オヨ</t>
    </rPh>
    <rPh sb="6" eb="8">
      <t>カイリ</t>
    </rPh>
    <phoneticPr fontId="2"/>
  </si>
  <si>
    <t>注：１）</t>
    <rPh sb="0" eb="1">
      <t>チュウ</t>
    </rPh>
    <phoneticPr fontId="2"/>
  </si>
  <si>
    <t>全結核</t>
  </si>
  <si>
    <t>精神病の
記載のない
老衰</t>
    <rPh sb="11" eb="13">
      <t>ロウスイ</t>
    </rPh>
    <phoneticPr fontId="2"/>
  </si>
  <si>
    <t>実数</t>
    <rPh sb="0" eb="2">
      <t>ジッスウ</t>
    </rPh>
    <phoneticPr fontId="2"/>
  </si>
  <si>
    <t>昭和
45年</t>
    <rPh sb="0" eb="2">
      <t>ショウワ</t>
    </rPh>
    <phoneticPr fontId="2"/>
  </si>
  <si>
    <t>平成
２年</t>
    <rPh sb="0" eb="2">
      <t>ヘイセイ</t>
    </rPh>
    <phoneticPr fontId="2"/>
  </si>
  <si>
    <t>喘息</t>
    <rPh sb="0" eb="2">
      <t>ゼンソク</t>
    </rPh>
    <phoneticPr fontId="2"/>
  </si>
  <si>
    <t>平成
７年</t>
    <rPh sb="0" eb="2">
      <t>ヘイセイ</t>
    </rPh>
    <rPh sb="4" eb="5">
      <t>ネン</t>
    </rPh>
    <phoneticPr fontId="2"/>
  </si>
  <si>
    <t>1-5-6　死亡順位・死亡数、年齢階級別</t>
    <rPh sb="6" eb="8">
      <t>シボウ</t>
    </rPh>
    <rPh sb="8" eb="10">
      <t>ジュンイ</t>
    </rPh>
    <rPh sb="11" eb="14">
      <t>シボウスウ</t>
    </rPh>
    <rPh sb="15" eb="17">
      <t>ネンレイ</t>
    </rPh>
    <rPh sb="17" eb="19">
      <t>カイキュウ</t>
    </rPh>
    <rPh sb="19" eb="20">
      <t>ベツ</t>
    </rPh>
    <phoneticPr fontId="2"/>
  </si>
  <si>
    <t>死亡総数</t>
  </si>
  <si>
    <t>２位</t>
  </si>
  <si>
    <t>３位</t>
  </si>
  <si>
    <t>４位</t>
  </si>
  <si>
    <t>５位</t>
  </si>
  <si>
    <t>６位</t>
  </si>
  <si>
    <t>７位</t>
  </si>
  <si>
    <t>８位</t>
  </si>
  <si>
    <t>９位</t>
  </si>
  <si>
    <t>１０位</t>
  </si>
  <si>
    <t>　悪性新生物　　　　　　　　　　　　　　　　　　　　　　　　　　　</t>
  </si>
  <si>
    <t>　肺炎　　　　　　　　　　　　　　　　　　　　　　　　　　　　　　</t>
  </si>
  <si>
    <t>０歳</t>
  </si>
  <si>
    <t>　　　　　　　　　　　　　　　　　　　　　　　　　　　　　　　　　</t>
  </si>
  <si>
    <t>１～４</t>
  </si>
  <si>
    <t>５～９</t>
  </si>
  <si>
    <t>８５～</t>
  </si>
  <si>
    <t>死因分類表番号</t>
  </si>
  <si>
    <t>８５～８９</t>
  </si>
  <si>
    <t>死亡者総数</t>
  </si>
  <si>
    <t>感染症及び寄生虫症</t>
  </si>
  <si>
    <t>結核</t>
  </si>
  <si>
    <t>呼吸器結核</t>
  </si>
  <si>
    <t>敗血症</t>
  </si>
  <si>
    <t>ウイルス肝炎</t>
  </si>
  <si>
    <t>Ｃ型ウイルス肝炎</t>
  </si>
  <si>
    <t>その他の感染症及び寄生虫症</t>
  </si>
  <si>
    <t>新生物</t>
  </si>
  <si>
    <t>悪性新生物</t>
  </si>
  <si>
    <t>口唇、口腔及び咽頭の悪性新生物</t>
  </si>
  <si>
    <t>食道の悪性新生物</t>
  </si>
  <si>
    <t>胃の悪性新生物</t>
  </si>
  <si>
    <t>結腸の悪性新生物</t>
  </si>
  <si>
    <t>肝及び肝内胆管の悪性新生物</t>
  </si>
  <si>
    <t>胆のう及びその他の胆道の悪性新生物</t>
  </si>
  <si>
    <t>膵の悪性新生物</t>
  </si>
  <si>
    <t>喉頭の悪性新生物</t>
  </si>
  <si>
    <t>気管、気管支及び肺の悪性新生物</t>
  </si>
  <si>
    <t>皮膚の悪性新生物</t>
  </si>
  <si>
    <t>乳房の悪性新生物</t>
  </si>
  <si>
    <t>子宮の悪性新生物</t>
  </si>
  <si>
    <t>卵巣の悪性新生物</t>
  </si>
  <si>
    <t>前立腺の悪性新生物</t>
  </si>
  <si>
    <t>膀胱の悪性新生物</t>
  </si>
  <si>
    <t>中枢神経系の悪性新生物</t>
  </si>
  <si>
    <t>悪性リンパ腫</t>
  </si>
  <si>
    <t>白血病</t>
  </si>
  <si>
    <t>その他のリンパ組織、造血組織及び関連組織の悪性新生物</t>
  </si>
  <si>
    <t>その他の悪性新生物</t>
  </si>
  <si>
    <t>その他の新生物</t>
  </si>
  <si>
    <t>中枢神経系のその他の新生物</t>
  </si>
  <si>
    <t>中枢神経系を除くその他の新生物</t>
  </si>
  <si>
    <t>血液及び造血器の疾患並びに免疫機構の障害</t>
  </si>
  <si>
    <t>その他の血液及び造血器の疾患並びに免疫機構の障害</t>
  </si>
  <si>
    <t>内分泌、栄養及び代謝疾患</t>
  </si>
  <si>
    <t>糖尿病</t>
  </si>
  <si>
    <t>その他の内分泌、栄養及び代謝疾患</t>
  </si>
  <si>
    <t>神経系の疾患</t>
  </si>
  <si>
    <t>脊髄性筋萎縮症及び関連症候群</t>
  </si>
  <si>
    <t>パ－キンソン病</t>
  </si>
  <si>
    <t>アルツハイマー病</t>
  </si>
  <si>
    <t>その他の神経系の疾患</t>
  </si>
  <si>
    <t>眼及び付属器の疾患</t>
  </si>
  <si>
    <t>耳及び乳様突起の疾患</t>
  </si>
  <si>
    <t>循環器系の疾患</t>
  </si>
  <si>
    <t>高血圧性疾患</t>
  </si>
  <si>
    <t>高血圧性心疾患及び心腎疾患</t>
  </si>
  <si>
    <t>その他の高血圧性疾患</t>
  </si>
  <si>
    <t>心疾患（高血圧性を除く）</t>
  </si>
  <si>
    <t>慢性リウマチ性心疾患</t>
  </si>
  <si>
    <t>急性心筋梗塞</t>
  </si>
  <si>
    <t>その他の虚血性心疾患</t>
  </si>
  <si>
    <t>慢性非リウマチ性心内膜疾患</t>
  </si>
  <si>
    <t>心筋症</t>
  </si>
  <si>
    <t>不整脈及び伝導障害</t>
  </si>
  <si>
    <t>心不全</t>
  </si>
  <si>
    <t>その他の心疾患</t>
  </si>
  <si>
    <t>脳血管疾患</t>
  </si>
  <si>
    <t>くも膜下出血</t>
  </si>
  <si>
    <t>脳内出血</t>
  </si>
  <si>
    <t>脳梗塞</t>
  </si>
  <si>
    <t>その他の脳血管疾患</t>
  </si>
  <si>
    <t>大動脈瘤及び解離</t>
  </si>
  <si>
    <t>その他の循環器系の疾患</t>
  </si>
  <si>
    <t>呼吸器系の疾患</t>
  </si>
  <si>
    <t>慢性閉塞性肺疾患</t>
  </si>
  <si>
    <t>喘息</t>
  </si>
  <si>
    <t>消化器系の疾患</t>
  </si>
  <si>
    <t>胃潰瘍及び十二指腸潰瘍</t>
  </si>
  <si>
    <t>ヘルニア及び腸閉塞</t>
  </si>
  <si>
    <t>肝疾患</t>
  </si>
  <si>
    <t>肝硬変（アルコール性を除く）</t>
  </si>
  <si>
    <t>その他の肝疾患</t>
  </si>
  <si>
    <t>その他の消化器系の疾患</t>
  </si>
  <si>
    <t>皮膚及び皮下組織の疾患</t>
  </si>
  <si>
    <t>筋骨格系及び結合組織の疾患</t>
  </si>
  <si>
    <t>糸球体疾患及び腎尿細管間質性疾患</t>
  </si>
  <si>
    <t>腎不全</t>
  </si>
  <si>
    <t>急性腎不全</t>
  </si>
  <si>
    <t>慢性腎不全</t>
  </si>
  <si>
    <t>詳細不明の腎不全</t>
  </si>
  <si>
    <t>先天奇形、変形及び染色体異常</t>
  </si>
  <si>
    <t>循環器系の先天奇形</t>
  </si>
  <si>
    <t>症状、徴候及び異常臨床所見・異常検査所見で他に分類されないもの</t>
  </si>
  <si>
    <t>老衰</t>
  </si>
  <si>
    <t>傷病及び死亡の外因</t>
  </si>
  <si>
    <t>不慮の事故</t>
  </si>
  <si>
    <t>交通事故</t>
  </si>
  <si>
    <t>転倒・転落</t>
  </si>
  <si>
    <t>不慮の溺死及び溺水</t>
  </si>
  <si>
    <t>不慮の窒息</t>
  </si>
  <si>
    <t>その他の不慮の事故</t>
  </si>
  <si>
    <t>自殺</t>
  </si>
  <si>
    <t>その他の外因</t>
  </si>
  <si>
    <t>1-5-2　出生数、出生時体重・性・妊娠期間別</t>
    <rPh sb="8" eb="9">
      <t>スウ</t>
    </rPh>
    <rPh sb="10" eb="12">
      <t>シュッセイ</t>
    </rPh>
    <rPh sb="12" eb="13">
      <t>ジ</t>
    </rPh>
    <rPh sb="13" eb="15">
      <t>タイジュウ</t>
    </rPh>
    <rPh sb="18" eb="20">
      <t>ニンシン</t>
    </rPh>
    <rPh sb="20" eb="22">
      <t>キカン</t>
    </rPh>
    <phoneticPr fontId="2"/>
  </si>
  <si>
    <t>1.0Kg未満</t>
    <rPh sb="5" eb="7">
      <t>ミマン</t>
    </rPh>
    <phoneticPr fontId="2"/>
  </si>
  <si>
    <t>(再掲)
2.5丁度</t>
    <rPh sb="8" eb="10">
      <t>チョウド</t>
    </rPh>
    <phoneticPr fontId="2"/>
  </si>
  <si>
    <t>計</t>
    <rPh sb="0" eb="1">
      <t>ケイ</t>
    </rPh>
    <phoneticPr fontId="2"/>
  </si>
  <si>
    <t>早期</t>
    <rPh sb="0" eb="2">
      <t>ソウキ</t>
    </rPh>
    <phoneticPr fontId="2"/>
  </si>
  <si>
    <t>妊娠
満22週未満</t>
    <rPh sb="0" eb="2">
      <t>ニンシン</t>
    </rPh>
    <rPh sb="3" eb="4">
      <t>マン</t>
    </rPh>
    <rPh sb="6" eb="7">
      <t>シュウ</t>
    </rPh>
    <rPh sb="7" eb="9">
      <t>ミマン</t>
    </rPh>
    <phoneticPr fontId="2"/>
  </si>
  <si>
    <t>満22～23週</t>
    <rPh sb="0" eb="1">
      <t>マン</t>
    </rPh>
    <rPh sb="6" eb="7">
      <t>シュウ</t>
    </rPh>
    <phoneticPr fontId="2"/>
  </si>
  <si>
    <t>満24～27週</t>
    <rPh sb="0" eb="1">
      <t>マン</t>
    </rPh>
    <rPh sb="6" eb="7">
      <t>シュウ</t>
    </rPh>
    <phoneticPr fontId="2"/>
  </si>
  <si>
    <t>満28～31週</t>
    <rPh sb="0" eb="1">
      <t>マン</t>
    </rPh>
    <rPh sb="6" eb="7">
      <t>シュウ</t>
    </rPh>
    <phoneticPr fontId="2"/>
  </si>
  <si>
    <t>満32～36週</t>
    <rPh sb="0" eb="1">
      <t>マン</t>
    </rPh>
    <rPh sb="6" eb="7">
      <t>シュウ</t>
    </rPh>
    <phoneticPr fontId="2"/>
  </si>
  <si>
    <t>正期</t>
    <rPh sb="0" eb="1">
      <t>セイ</t>
    </rPh>
    <rPh sb="1" eb="2">
      <t>キ</t>
    </rPh>
    <phoneticPr fontId="2"/>
  </si>
  <si>
    <t>満37～41週</t>
    <rPh sb="0" eb="1">
      <t>マン</t>
    </rPh>
    <rPh sb="6" eb="7">
      <t>シュウ</t>
    </rPh>
    <phoneticPr fontId="2"/>
  </si>
  <si>
    <t>過期</t>
    <rPh sb="0" eb="1">
      <t>カ</t>
    </rPh>
    <rPh sb="1" eb="2">
      <t>キ</t>
    </rPh>
    <phoneticPr fontId="2"/>
  </si>
  <si>
    <t>満42週以上</t>
    <rPh sb="0" eb="1">
      <t>マン</t>
    </rPh>
    <rPh sb="3" eb="4">
      <t>シュウ</t>
    </rPh>
    <rPh sb="4" eb="6">
      <t>イジョウ</t>
    </rPh>
    <phoneticPr fontId="2"/>
  </si>
  <si>
    <t>不詳</t>
    <rPh sb="0" eb="2">
      <t>フショウ</t>
    </rPh>
    <phoneticPr fontId="2"/>
  </si>
  <si>
    <t>男</t>
    <rPh sb="0" eb="1">
      <t>ダン</t>
    </rPh>
    <phoneticPr fontId="2"/>
  </si>
  <si>
    <t>女</t>
    <rPh sb="0" eb="1">
      <t>ジョ</t>
    </rPh>
    <phoneticPr fontId="2"/>
  </si>
  <si>
    <t>1-5-3　出生数、母の年齢・性・出生順位別</t>
    <rPh sb="8" eb="9">
      <t>スウ</t>
    </rPh>
    <phoneticPr fontId="2"/>
  </si>
  <si>
    <t>第１児</t>
  </si>
  <si>
    <t>男</t>
    <rPh sb="0" eb="1">
      <t>オトコ</t>
    </rPh>
    <phoneticPr fontId="2"/>
  </si>
  <si>
    <t>女</t>
    <rPh sb="0" eb="1">
      <t>オンナ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</si>
  <si>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</si>
  <si>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</si>
  <si>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食道</t>
    <rPh sb="0" eb="2">
      <t>ショクドウ</t>
    </rPh>
    <phoneticPr fontId="2"/>
  </si>
  <si>
    <t>結腸</t>
    <rPh sb="0" eb="2">
      <t>ケッチョウ</t>
    </rPh>
    <phoneticPr fontId="2"/>
  </si>
  <si>
    <t>膵</t>
    <rPh sb="0" eb="1">
      <t>スイ</t>
    </rPh>
    <phoneticPr fontId="2"/>
  </si>
  <si>
    <t>気管、気管支
及び肺</t>
    <rPh sb="0" eb="2">
      <t>キカン</t>
    </rPh>
    <rPh sb="3" eb="6">
      <t>キカンシ</t>
    </rPh>
    <rPh sb="7" eb="8">
      <t>オヨ</t>
    </rPh>
    <rPh sb="9" eb="10">
      <t>ハイ</t>
    </rPh>
    <phoneticPr fontId="2"/>
  </si>
  <si>
    <t>（再）大腸</t>
    <rPh sb="1" eb="2">
      <t>サイ</t>
    </rPh>
    <rPh sb="3" eb="5">
      <t>ダイチョウ</t>
    </rPh>
    <phoneticPr fontId="2"/>
  </si>
  <si>
    <t>実数</t>
  </si>
  <si>
    <t>率</t>
  </si>
  <si>
    <t>全国</t>
    <rPh sb="0" eb="2">
      <t>ゼンコク</t>
    </rPh>
    <phoneticPr fontId="2"/>
  </si>
  <si>
    <t>石川県</t>
    <rPh sb="0" eb="3">
      <t>イシカワケン</t>
    </rPh>
    <phoneticPr fontId="2"/>
  </si>
  <si>
    <t>結核</t>
    <rPh sb="0" eb="2">
      <t>ケッカク</t>
    </rPh>
    <phoneticPr fontId="2"/>
  </si>
  <si>
    <t>前立腺</t>
    <rPh sb="0" eb="3">
      <t>ゼンリツセン</t>
    </rPh>
    <phoneticPr fontId="2"/>
  </si>
  <si>
    <t>1-5-9　乳児死亡数、死因（乳児死因分類）・性別</t>
    <rPh sb="6" eb="8">
      <t>ニュウジ</t>
    </rPh>
    <rPh sb="8" eb="11">
      <t>シボウスウ</t>
    </rPh>
    <rPh sb="12" eb="14">
      <t>シイン</t>
    </rPh>
    <rPh sb="15" eb="17">
      <t>ニュウジ</t>
    </rPh>
    <rPh sb="17" eb="19">
      <t>シイン</t>
    </rPh>
    <rPh sb="19" eb="21">
      <t>ブンルイ</t>
    </rPh>
    <rPh sb="23" eb="25">
      <t>セイベツ</t>
    </rPh>
    <phoneticPr fontId="2"/>
  </si>
  <si>
    <t>（　）内に新生児死亡を再掲</t>
    <rPh sb="3" eb="4">
      <t>ナイ</t>
    </rPh>
    <rPh sb="5" eb="8">
      <t>シンセイジ</t>
    </rPh>
    <rPh sb="8" eb="10">
      <t>シボウ</t>
    </rPh>
    <rPh sb="11" eb="13">
      <t>サイケイ</t>
    </rPh>
    <phoneticPr fontId="2"/>
  </si>
  <si>
    <t>Ｃ早期新生児死亡</t>
    <rPh sb="1" eb="3">
      <t>ソウキ</t>
    </rPh>
    <rPh sb="3" eb="6">
      <t>シンセイジ</t>
    </rPh>
    <rPh sb="6" eb="8">
      <t>シボウ</t>
    </rPh>
    <phoneticPr fontId="2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</si>
  <si>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2"/>
  </si>
  <si>
    <t>妊娠満２２週以後の死産</t>
    <rPh sb="0" eb="2">
      <t>ニンシン</t>
    </rPh>
    <rPh sb="2" eb="3">
      <t>マン</t>
    </rPh>
    <rPh sb="5" eb="6">
      <t>シュウ</t>
    </rPh>
    <rPh sb="6" eb="8">
      <t>イゴ</t>
    </rPh>
    <rPh sb="9" eb="11">
      <t>シザン</t>
    </rPh>
    <phoneticPr fontId="2"/>
  </si>
  <si>
    <t>早期</t>
  </si>
  <si>
    <t>正期</t>
  </si>
  <si>
    <t>過期</t>
  </si>
  <si>
    <t>第42週～</t>
  </si>
  <si>
    <t>0日</t>
  </si>
  <si>
    <t>1日</t>
  </si>
  <si>
    <t>2日</t>
  </si>
  <si>
    <t>3日</t>
  </si>
  <si>
    <t>4日</t>
  </si>
  <si>
    <t>5日</t>
  </si>
  <si>
    <t>6日</t>
  </si>
  <si>
    <t>1,000～1,499g</t>
  </si>
  <si>
    <t>1,500～1,999g</t>
  </si>
  <si>
    <t>2,000～2,499g</t>
  </si>
  <si>
    <t>2,500～3,999g</t>
  </si>
  <si>
    <t>4,000g～</t>
  </si>
  <si>
    <t>多胎の種類別数</t>
    <rPh sb="3" eb="5">
      <t>シュルイ</t>
    </rPh>
    <rPh sb="5" eb="6">
      <t>ベツ</t>
    </rPh>
    <rPh sb="6" eb="7">
      <t>スウ</t>
    </rPh>
    <phoneticPr fontId="2"/>
  </si>
  <si>
    <t>双子</t>
    <rPh sb="0" eb="2">
      <t>フタゴ</t>
    </rPh>
    <phoneticPr fontId="2"/>
  </si>
  <si>
    <t>三つ児</t>
    <rPh sb="0" eb="1">
      <t>ミ</t>
    </rPh>
    <rPh sb="2" eb="3">
      <t>ジ</t>
    </rPh>
    <phoneticPr fontId="2"/>
  </si>
  <si>
    <t>四つ児</t>
    <rPh sb="0" eb="1">
      <t>ヨン</t>
    </rPh>
    <rPh sb="2" eb="3">
      <t>ジ</t>
    </rPh>
    <phoneticPr fontId="2"/>
  </si>
  <si>
    <t>五つ児～</t>
    <rPh sb="0" eb="1">
      <t>ゴ</t>
    </rPh>
    <phoneticPr fontId="2"/>
  </si>
  <si>
    <t>合計</t>
    <rPh sb="0" eb="2">
      <t>ゴウケイ</t>
    </rPh>
    <phoneticPr fontId="2"/>
  </si>
  <si>
    <t>出生</t>
    <rPh sb="0" eb="2">
      <t>シュッセイ</t>
    </rPh>
    <phoneticPr fontId="2"/>
  </si>
  <si>
    <t>死産</t>
    <rPh sb="0" eb="2">
      <t>シザン</t>
    </rPh>
    <phoneticPr fontId="2"/>
  </si>
  <si>
    <t>月別出生数</t>
    <rPh sb="0" eb="1">
      <t>ツキ</t>
    </rPh>
    <rPh sb="1" eb="2">
      <t>ベツ</t>
    </rPh>
    <rPh sb="2" eb="4">
      <t>シュッセイ</t>
    </rPh>
    <rPh sb="4" eb="5">
      <t>スウ</t>
    </rPh>
    <phoneticPr fontId="2"/>
  </si>
  <si>
    <t>45年</t>
  </si>
  <si>
    <t>50年</t>
  </si>
  <si>
    <t>55年</t>
  </si>
  <si>
    <t>60年</t>
  </si>
  <si>
    <t>7年</t>
  </si>
  <si>
    <t>1月</t>
    <rPh sb="1" eb="2">
      <t>ガツ</t>
    </rPh>
    <phoneticPr fontId="1"/>
  </si>
  <si>
    <t>2月</t>
    <rPh sb="1" eb="2">
      <t>ガツ</t>
    </rPh>
    <phoneticPr fontId="1"/>
  </si>
  <si>
    <t>12月</t>
    <rPh sb="2" eb="3">
      <t>ガツ</t>
    </rPh>
    <phoneticPr fontId="1"/>
  </si>
  <si>
    <t>3月</t>
    <rPh sb="1" eb="2">
      <t>ガツ</t>
    </rPh>
    <phoneticPr fontId="1"/>
  </si>
  <si>
    <t>腸管感染症</t>
  </si>
  <si>
    <t>心臓の先天奇形</t>
  </si>
  <si>
    <t>肺炎</t>
    <rPh sb="0" eb="2">
      <t>ハイエン</t>
    </rPh>
    <phoneticPr fontId="2"/>
  </si>
  <si>
    <t>老衰</t>
    <rPh sb="0" eb="2">
      <t>ロウスイ</t>
    </rPh>
    <phoneticPr fontId="2"/>
  </si>
  <si>
    <t>1-5-11　単胎－多胎別の出生・死産数</t>
    <rPh sb="7" eb="8">
      <t>タン</t>
    </rPh>
    <rPh sb="8" eb="9">
      <t>ハラ</t>
    </rPh>
    <rPh sb="10" eb="11">
      <t>タ</t>
    </rPh>
    <rPh sb="11" eb="12">
      <t>タイ</t>
    </rPh>
    <rPh sb="12" eb="13">
      <t>ベツ</t>
    </rPh>
    <rPh sb="14" eb="16">
      <t>シュッセイ</t>
    </rPh>
    <rPh sb="17" eb="19">
      <t>シザン</t>
    </rPh>
    <rPh sb="19" eb="20">
      <t>スウ</t>
    </rPh>
    <phoneticPr fontId="2"/>
  </si>
  <si>
    <t>胃</t>
    <phoneticPr fontId="2"/>
  </si>
  <si>
    <t>直腸Ｓ状結腸
移行部及び直腸</t>
    <phoneticPr fontId="2"/>
  </si>
  <si>
    <t>肝及び肝内胆管</t>
    <phoneticPr fontId="2"/>
  </si>
  <si>
    <t>乳房</t>
    <phoneticPr fontId="2"/>
  </si>
  <si>
    <t>子宮</t>
    <phoneticPr fontId="2"/>
  </si>
  <si>
    <t>白血病</t>
    <phoneticPr fontId="2"/>
  </si>
  <si>
    <t>構成比</t>
    <phoneticPr fontId="2"/>
  </si>
  <si>
    <t>実数</t>
    <phoneticPr fontId="2"/>
  </si>
  <si>
    <t>金沢市</t>
    <phoneticPr fontId="2"/>
  </si>
  <si>
    <t>1.0～1.4</t>
    <phoneticPr fontId="2"/>
  </si>
  <si>
    <t>1.5～1.9</t>
    <phoneticPr fontId="2"/>
  </si>
  <si>
    <t>2.0～2.4</t>
    <phoneticPr fontId="2"/>
  </si>
  <si>
    <t>2.5～2.9</t>
    <phoneticPr fontId="2"/>
  </si>
  <si>
    <t>3.0～3.4</t>
    <phoneticPr fontId="2"/>
  </si>
  <si>
    <t>3.5～3.9</t>
    <phoneticPr fontId="2"/>
  </si>
  <si>
    <t>4.0～4.4</t>
    <phoneticPr fontId="2"/>
  </si>
  <si>
    <t>4.5～4.9</t>
    <phoneticPr fontId="2"/>
  </si>
  <si>
    <t>5.0～</t>
    <phoneticPr fontId="2"/>
  </si>
  <si>
    <t>総数</t>
    <phoneticPr fontId="2"/>
  </si>
  <si>
    <t>総数</t>
    <phoneticPr fontId="2"/>
  </si>
  <si>
    <t>総数</t>
    <phoneticPr fontId="2"/>
  </si>
  <si>
    <t>10以上</t>
    <phoneticPr fontId="2"/>
  </si>
  <si>
    <t>脳血管
疾患</t>
    <phoneticPr fontId="2"/>
  </si>
  <si>
    <t>悪性
新生物</t>
    <phoneticPr fontId="2"/>
  </si>
  <si>
    <t>糖尿病</t>
    <phoneticPr fontId="2"/>
  </si>
  <si>
    <t>悪性
新生物</t>
    <phoneticPr fontId="2"/>
  </si>
  <si>
    <t>糖尿病</t>
    <phoneticPr fontId="2"/>
  </si>
  <si>
    <t>悪性
新生物</t>
    <phoneticPr fontId="2"/>
  </si>
  <si>
    <t>糖尿病</t>
    <phoneticPr fontId="2"/>
  </si>
  <si>
    <t>悪性
新生物</t>
    <phoneticPr fontId="2"/>
  </si>
  <si>
    <t>脳血管
疾患</t>
    <phoneticPr fontId="2"/>
  </si>
  <si>
    <t>糖尿病</t>
    <phoneticPr fontId="2"/>
  </si>
  <si>
    <t>悪性
新生物</t>
    <phoneticPr fontId="2"/>
  </si>
  <si>
    <t>脳血管
疾患</t>
    <phoneticPr fontId="2"/>
  </si>
  <si>
    <t>肺炎</t>
    <phoneticPr fontId="2"/>
  </si>
  <si>
    <t>不慮の事故</t>
    <phoneticPr fontId="2"/>
  </si>
  <si>
    <t>老衰</t>
    <phoneticPr fontId="2"/>
  </si>
  <si>
    <t>肝疾患</t>
    <phoneticPr fontId="2"/>
  </si>
  <si>
    <t>自殺</t>
    <phoneticPr fontId="2"/>
  </si>
  <si>
    <t>肝疾患</t>
    <phoneticPr fontId="2"/>
  </si>
  <si>
    <t>老衰</t>
    <phoneticPr fontId="2"/>
  </si>
  <si>
    <t>大動脈瘤及び解離</t>
    <phoneticPr fontId="2"/>
  </si>
  <si>
    <t>悪性
新生物</t>
    <phoneticPr fontId="2"/>
  </si>
  <si>
    <t>不慮の事故</t>
    <phoneticPr fontId="2"/>
  </si>
  <si>
    <t>自殺</t>
    <phoneticPr fontId="2"/>
  </si>
  <si>
    <t>腎不全</t>
    <phoneticPr fontId="2"/>
  </si>
  <si>
    <t>肝疾患</t>
    <phoneticPr fontId="2"/>
  </si>
  <si>
    <t>不慮の事故
及び
有害作用</t>
    <phoneticPr fontId="2"/>
  </si>
  <si>
    <t>率</t>
    <phoneticPr fontId="2"/>
  </si>
  <si>
    <t>全国</t>
    <phoneticPr fontId="2"/>
  </si>
  <si>
    <t>石川県</t>
    <phoneticPr fontId="2"/>
  </si>
  <si>
    <t>1-5-5-b　死亡実数・率（人口10万対）、選択死因（全国・石川県・金沢市）</t>
    <phoneticPr fontId="2"/>
  </si>
  <si>
    <t>区分</t>
    <phoneticPr fontId="2"/>
  </si>
  <si>
    <t>死亡総数</t>
    <phoneticPr fontId="2"/>
  </si>
  <si>
    <t>02100</t>
    <phoneticPr fontId="2"/>
  </si>
  <si>
    <t>04100</t>
    <phoneticPr fontId="2"/>
  </si>
  <si>
    <t>09100</t>
    <phoneticPr fontId="2"/>
  </si>
  <si>
    <t>09200</t>
    <phoneticPr fontId="2"/>
  </si>
  <si>
    <t>09300</t>
    <phoneticPr fontId="2"/>
  </si>
  <si>
    <t>09400</t>
    <phoneticPr fontId="2"/>
  </si>
  <si>
    <t>10200</t>
    <phoneticPr fontId="2"/>
  </si>
  <si>
    <t>10400</t>
    <phoneticPr fontId="2"/>
  </si>
  <si>
    <t>10500</t>
    <phoneticPr fontId="2"/>
  </si>
  <si>
    <t>11300</t>
    <phoneticPr fontId="2"/>
  </si>
  <si>
    <t>14200</t>
    <phoneticPr fontId="2"/>
  </si>
  <si>
    <t>18100</t>
    <phoneticPr fontId="2"/>
  </si>
  <si>
    <t>20100</t>
    <phoneticPr fontId="2"/>
  </si>
  <si>
    <t>20200</t>
    <phoneticPr fontId="2"/>
  </si>
  <si>
    <t>悪性新生物</t>
    <phoneticPr fontId="2"/>
  </si>
  <si>
    <t>高血圧性疾患</t>
    <phoneticPr fontId="2"/>
  </si>
  <si>
    <t>心疾患</t>
    <phoneticPr fontId="2"/>
  </si>
  <si>
    <t>脳血管疾患</t>
    <phoneticPr fontId="2"/>
  </si>
  <si>
    <t>大動脈瘤
及び解離</t>
    <phoneticPr fontId="2"/>
  </si>
  <si>
    <t>慢性閉塞性
肺疾患</t>
    <phoneticPr fontId="2"/>
  </si>
  <si>
    <t>３）</t>
    <phoneticPr fontId="2"/>
  </si>
  <si>
    <t>２）</t>
    <phoneticPr fontId="2"/>
  </si>
  <si>
    <t>死因分類の改正により、年次別比較には完全な内容の一致をみることができない。</t>
    <phoneticPr fontId="2"/>
  </si>
  <si>
    <t>４）</t>
    <phoneticPr fontId="2"/>
  </si>
  <si>
    <t>(</t>
    <phoneticPr fontId="2"/>
  </si>
  <si>
    <t>)</t>
    <phoneticPr fontId="2"/>
  </si>
  <si>
    <t>1-5-10-a　周産期死亡</t>
    <phoneticPr fontId="2"/>
  </si>
  <si>
    <t>Ａ（Ｂ＋Ｃ）</t>
    <phoneticPr fontId="2"/>
  </si>
  <si>
    <t>Ｂ</t>
    <phoneticPr fontId="2"/>
  </si>
  <si>
    <t>1-5-10-b　妊娠満22週以後の死産（妊娠期間別）</t>
    <phoneticPr fontId="2"/>
  </si>
  <si>
    <t>妊娠第22～23週</t>
    <phoneticPr fontId="2"/>
  </si>
  <si>
    <t>第24～
27週</t>
    <phoneticPr fontId="2"/>
  </si>
  <si>
    <t>第28～
31週</t>
    <phoneticPr fontId="2"/>
  </si>
  <si>
    <t>第32～
36週</t>
    <phoneticPr fontId="2"/>
  </si>
  <si>
    <t>第37～
41週</t>
    <phoneticPr fontId="2"/>
  </si>
  <si>
    <t>単胎・多胎別の出生・死産数</t>
    <phoneticPr fontId="2"/>
  </si>
  <si>
    <t>単胎</t>
    <phoneticPr fontId="2"/>
  </si>
  <si>
    <t>10以上</t>
    <phoneticPr fontId="2"/>
  </si>
  <si>
    <t>1-5-8　死亡者数、死因（死因簡単分類）・性・年齢階級別</t>
    <phoneticPr fontId="1"/>
  </si>
  <si>
    <t>貧血</t>
  </si>
  <si>
    <t>妊娠、分娩及び産じょく</t>
  </si>
  <si>
    <t>1-5-1　人口動態（実数・率・年次別)</t>
    <phoneticPr fontId="2"/>
  </si>
  <si>
    <t>自然
増加</t>
    <phoneticPr fontId="2"/>
  </si>
  <si>
    <t>乳児
死亡</t>
    <phoneticPr fontId="2"/>
  </si>
  <si>
    <t>新生児
死亡</t>
    <phoneticPr fontId="2"/>
  </si>
  <si>
    <t>　周産期死亡</t>
    <phoneticPr fontId="2"/>
  </si>
  <si>
    <t>妊娠満22週以後の死産</t>
    <phoneticPr fontId="2"/>
  </si>
  <si>
    <t>早期
新生児
死亡</t>
    <phoneticPr fontId="2"/>
  </si>
  <si>
    <t>(10月1日現在)</t>
    <phoneticPr fontId="2"/>
  </si>
  <si>
    <t>※</t>
    <phoneticPr fontId="2"/>
  </si>
  <si>
    <t>x</t>
    <phoneticPr fontId="2"/>
  </si>
  <si>
    <t>平成</t>
    <phoneticPr fontId="2"/>
  </si>
  <si>
    <t>2年</t>
    <phoneticPr fontId="2"/>
  </si>
  <si>
    <t>１）</t>
    <phoneticPr fontId="2"/>
  </si>
  <si>
    <t>平成7年から周産期の定義が「妊娠満22週以後の死産＋早期新生児死亡｣となったので、昭和55年以降について再計算し掲載した。</t>
    <phoneticPr fontId="2"/>
  </si>
  <si>
    <t>　　５）</t>
    <phoneticPr fontId="2"/>
  </si>
  <si>
    <t>３）</t>
    <phoneticPr fontId="2"/>
  </si>
  <si>
    <t>1-5-10-c　早期新生児死亡（生後日数別）</t>
    <phoneticPr fontId="2"/>
  </si>
  <si>
    <t>1-5-10-d　早期新生児死亡（出産時体重別）</t>
    <phoneticPr fontId="2"/>
  </si>
  <si>
    <t>1,000g
未満</t>
    <phoneticPr fontId="2"/>
  </si>
  <si>
    <t>金沢市</t>
  </si>
  <si>
    <t>14歳
以下</t>
    <phoneticPr fontId="2"/>
  </si>
  <si>
    <t>15～19</t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</si>
  <si>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</si>
  <si>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</si>
  <si>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</si>
  <si>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</si>
  <si>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</si>
  <si>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45歳
以上</t>
    <phoneticPr fontId="2"/>
  </si>
  <si>
    <t>第６位</t>
    <phoneticPr fontId="2"/>
  </si>
  <si>
    <t>5、6</t>
    <phoneticPr fontId="2"/>
  </si>
  <si>
    <t>28～37</t>
    <phoneticPr fontId="2"/>
  </si>
  <si>
    <t>46、51、52
54～56</t>
    <phoneticPr fontId="2"/>
  </si>
  <si>
    <t>48～49</t>
    <phoneticPr fontId="2"/>
  </si>
  <si>
    <t>58～60</t>
    <phoneticPr fontId="2"/>
  </si>
  <si>
    <t>62、63、66</t>
    <phoneticPr fontId="2"/>
  </si>
  <si>
    <t>76～77</t>
    <phoneticPr fontId="2"/>
  </si>
  <si>
    <t>84～87</t>
    <phoneticPr fontId="2"/>
  </si>
  <si>
    <t>E104～E114</t>
    <phoneticPr fontId="2"/>
  </si>
  <si>
    <t>E115</t>
    <phoneticPr fontId="2"/>
  </si>
  <si>
    <t>肺炎及び
気管支炎</t>
    <phoneticPr fontId="2"/>
  </si>
  <si>
    <t>慢性肝疾患
及び肝硬変</t>
    <phoneticPr fontId="2"/>
  </si>
  <si>
    <t>腎炎、ネフローゼ症候群及びネフローゼ</t>
    <phoneticPr fontId="2"/>
  </si>
  <si>
    <t>その他の
周産期の
死因</t>
    <phoneticPr fontId="2"/>
  </si>
  <si>
    <t>１位</t>
    <phoneticPr fontId="2"/>
  </si>
  <si>
    <t>21</t>
    <phoneticPr fontId="2"/>
  </si>
  <si>
    <t>煙、火及び火炎への曝露</t>
  </si>
  <si>
    <t>Ba35</t>
  </si>
  <si>
    <t>肺炎</t>
    <rPh sb="0" eb="2">
      <t>ハイエン</t>
    </rPh>
    <phoneticPr fontId="1"/>
  </si>
  <si>
    <t>腎不全</t>
    <rPh sb="0" eb="3">
      <t>ジンフゼン</t>
    </rPh>
    <phoneticPr fontId="1"/>
  </si>
  <si>
    <t>[男女平均婚姻年齢の推移]（日本における日本人）　　</t>
    <rPh sb="1" eb="3">
      <t>ダンジョ</t>
    </rPh>
    <rPh sb="3" eb="5">
      <t>ヘイキン</t>
    </rPh>
    <rPh sb="5" eb="7">
      <t>コンイン</t>
    </rPh>
    <rPh sb="7" eb="9">
      <t>ネンレイ</t>
    </rPh>
    <rPh sb="10" eb="12">
      <t>スイイ</t>
    </rPh>
    <phoneticPr fontId="2"/>
  </si>
  <si>
    <t>[未婚率の推移]（総数）</t>
    <rPh sb="9" eb="11">
      <t>ソウスウ</t>
    </rPh>
    <phoneticPr fontId="2"/>
  </si>
  <si>
    <t>22</t>
    <phoneticPr fontId="2"/>
  </si>
  <si>
    <t>3月</t>
    <phoneticPr fontId="1"/>
  </si>
  <si>
    <t>5月</t>
    <phoneticPr fontId="1"/>
  </si>
  <si>
    <t>7月</t>
    <phoneticPr fontId="1"/>
  </si>
  <si>
    <t>8月</t>
    <phoneticPr fontId="1"/>
  </si>
  <si>
    <t>10月</t>
    <phoneticPr fontId="1"/>
  </si>
  <si>
    <t>1-5-5　死亡数等</t>
    <rPh sb="8" eb="9">
      <t>スウ</t>
    </rPh>
    <rPh sb="9" eb="10">
      <t>トウ</t>
    </rPh>
    <phoneticPr fontId="2"/>
  </si>
  <si>
    <t>01200</t>
    <phoneticPr fontId="1"/>
  </si>
  <si>
    <t>昭和５５年以降の死因は昭和５４年から適用した第９回国際疾病,障害及び死因の統計分類によっている。（1-5-5-a）</t>
    <phoneticPr fontId="2"/>
  </si>
  <si>
    <t>　　４）</t>
    <phoneticPr fontId="2"/>
  </si>
  <si>
    <t>1-5-5-a　死亡実数・率（人口10万対）、主要死因（全国・石川県・金沢市）</t>
    <rPh sb="23" eb="25">
      <t>シュヨウ</t>
    </rPh>
    <phoneticPr fontId="2"/>
  </si>
  <si>
    <t>23</t>
  </si>
  <si>
    <t>（初婚者同士＋初婚者と再婚者＋再婚者同士）</t>
    <phoneticPr fontId="2"/>
  </si>
  <si>
    <t>24</t>
    <phoneticPr fontId="1"/>
  </si>
  <si>
    <t>先天奇形、変形及び染色体異常</t>
    <phoneticPr fontId="1"/>
  </si>
  <si>
    <t>精神及び行動の障害</t>
  </si>
  <si>
    <t>血管性及び詳細不明の痴呆</t>
  </si>
  <si>
    <t>その他の精神及び行動の障害</t>
  </si>
  <si>
    <t>尿路性器系の疾患</t>
  </si>
  <si>
    <t>その他の尿路性器系の疾患</t>
  </si>
  <si>
    <t>周産期に発生した病態</t>
  </si>
  <si>
    <t>　自殺　　　　　　　　　　　　　　　　　　　　　　　　　　　　　　</t>
  </si>
  <si>
    <t>　脳血管疾患　　　　　　　　　　　　　　　　　　　　　　　　　　　</t>
  </si>
  <si>
    <t>　老衰　　　　　　　　　　　　　　　　　　　　　　　　　　　　　　</t>
  </si>
  <si>
    <t>　不慮の事故　　　　　　　　　　　　　　　　　　　　　　　　　　　</t>
  </si>
  <si>
    <t>※肝疾患　　　　　　　　　　　　　　　　　　　　　　　　　　　　　</t>
  </si>
  <si>
    <t>1-5-12　月別出生数</t>
    <rPh sb="7" eb="9">
      <t>ツキベツ</t>
    </rPh>
    <rPh sb="9" eb="12">
      <t>シュッセイスウ</t>
    </rPh>
    <phoneticPr fontId="1"/>
  </si>
  <si>
    <t>25</t>
    <phoneticPr fontId="1"/>
  </si>
  <si>
    <t>子宮と乳房の悪性新生物については女子人口１０万対の率、前立腺の悪性新生物については男子人口10万対の率である。</t>
    <rPh sb="3" eb="5">
      <t>ニュウボウ</t>
    </rPh>
    <rPh sb="6" eb="8">
      <t>アクセイ</t>
    </rPh>
    <rPh sb="8" eb="11">
      <t>シンセイブツ</t>
    </rPh>
    <rPh sb="16" eb="18">
      <t>ジョシ</t>
    </rPh>
    <rPh sb="18" eb="20">
      <t>ジンコウ</t>
    </rPh>
    <rPh sb="22" eb="24">
      <t>マンタイ</t>
    </rPh>
    <rPh sb="25" eb="26">
      <t>リツ</t>
    </rPh>
    <rPh sb="27" eb="30">
      <t>ゼンリツセン</t>
    </rPh>
    <rPh sb="31" eb="33">
      <t>アクセイ</t>
    </rPh>
    <rPh sb="33" eb="36">
      <t>シンセイブツ</t>
    </rPh>
    <rPh sb="41" eb="43">
      <t>ダンシ</t>
    </rPh>
    <rPh sb="43" eb="45">
      <t>ジンコウ</t>
    </rPh>
    <rPh sb="47" eb="49">
      <t>マンタイ</t>
    </rPh>
    <rPh sb="50" eb="51">
      <t>リツ</t>
    </rPh>
    <phoneticPr fontId="1"/>
  </si>
  <si>
    <t>肝疾患</t>
    <rPh sb="0" eb="3">
      <t>カンシッカン</t>
    </rPh>
    <phoneticPr fontId="1"/>
  </si>
  <si>
    <t>26</t>
    <phoneticPr fontId="1"/>
  </si>
  <si>
    <t>※</t>
    <phoneticPr fontId="1"/>
  </si>
  <si>
    <t>脳血管
疾患</t>
    <phoneticPr fontId="2"/>
  </si>
  <si>
    <t>自殺</t>
    <rPh sb="0" eb="2">
      <t>ジサツ</t>
    </rPh>
    <phoneticPr fontId="1"/>
  </si>
  <si>
    <t>腎不全</t>
    <rPh sb="0" eb="3">
      <t>ジンフゼン</t>
    </rPh>
    <phoneticPr fontId="2"/>
  </si>
  <si>
    <t>大動脈瘤及び解離</t>
    <phoneticPr fontId="2"/>
  </si>
  <si>
    <t>（ 初 婚 者 同 士 ＋ 初 婚 者 と 再 婚 者 ）</t>
    <phoneticPr fontId="2"/>
  </si>
  <si>
    <t>27</t>
    <phoneticPr fontId="1"/>
  </si>
  <si>
    <t>54年</t>
  </si>
  <si>
    <t>元年</t>
  </si>
  <si>
    <t>2年</t>
  </si>
  <si>
    <t>3年</t>
  </si>
  <si>
    <t>4年</t>
  </si>
  <si>
    <t>5年</t>
  </si>
  <si>
    <t>6年</t>
  </si>
  <si>
    <t>8年</t>
  </si>
  <si>
    <t>9年</t>
  </si>
  <si>
    <t>10年</t>
  </si>
  <si>
    <t>11年</t>
  </si>
  <si>
    <t>12年</t>
  </si>
  <si>
    <t>13年</t>
  </si>
  <si>
    <t>14年</t>
  </si>
  <si>
    <t>15年</t>
  </si>
  <si>
    <t>16年</t>
  </si>
  <si>
    <t>17年</t>
  </si>
  <si>
    <t>18年</t>
  </si>
  <si>
    <t>19年</t>
  </si>
  <si>
    <t>20年</t>
  </si>
  <si>
    <t>21年</t>
  </si>
  <si>
    <t>22年</t>
  </si>
  <si>
    <t>23年</t>
  </si>
  <si>
    <t>24年</t>
  </si>
  <si>
    <t>25年</t>
  </si>
  <si>
    <t>26年</t>
  </si>
  <si>
    <t>27年</t>
  </si>
  <si>
    <t>昭35年</t>
  </si>
  <si>
    <t>40年</t>
  </si>
  <si>
    <t>平2年</t>
  </si>
  <si>
    <t>4月</t>
    <phoneticPr fontId="1"/>
  </si>
  <si>
    <t>6月</t>
    <phoneticPr fontId="1"/>
  </si>
  <si>
    <t>9月</t>
    <phoneticPr fontId="1"/>
  </si>
  <si>
    <t>11月</t>
    <phoneticPr fontId="1"/>
  </si>
  <si>
    <t>２）</t>
    <phoneticPr fontId="2"/>
  </si>
  <si>
    <t>慢性閉塞性肺疾患</t>
    <rPh sb="0" eb="2">
      <t>マンセイ</t>
    </rPh>
    <rPh sb="2" eb="5">
      <t>ヘイソクセイ</t>
    </rPh>
    <rPh sb="5" eb="8">
      <t>ハイシッカン</t>
    </rPh>
    <phoneticPr fontId="2"/>
  </si>
  <si>
    <t>28</t>
    <phoneticPr fontId="1"/>
  </si>
  <si>
    <t>1-5-10　周産期死亡数</t>
    <phoneticPr fontId="2"/>
  </si>
  <si>
    <t>[合計特殊出生率の推移]（日本における日本人）　－全国および石川県との比較－</t>
    <phoneticPr fontId="2"/>
  </si>
  <si>
    <t>28年</t>
  </si>
  <si>
    <t>金 沢 市</t>
  </si>
  <si>
    <t>石 川 県</t>
  </si>
  <si>
    <t>全    国</t>
  </si>
  <si>
    <t>注意：平成２年以降は１歳階級毎で算出（平成７年は５歳階級毎で算出し、「1.34」と公表した。）</t>
  </si>
  <si>
    <t>[平均初産年齢の推移]（日本における日本人）　</t>
    <phoneticPr fontId="2"/>
  </si>
  <si>
    <t>年　　齢</t>
  </si>
  <si>
    <t>[男女平均初婚年齢の推移]（日本における日本人）　</t>
    <phoneticPr fontId="2"/>
  </si>
  <si>
    <t>出生数</t>
  </si>
  <si>
    <t>第１子</t>
  </si>
  <si>
    <t>第１子比率（％）</t>
  </si>
  <si>
    <t>注意：妊娠満22週以後（平成６年までは妊娠満20週以後）の死産を含まない。</t>
  </si>
  <si>
    <t>「男」</t>
  </si>
  <si>
    <t>15～19歳</t>
  </si>
  <si>
    <t>20～24歳</t>
  </si>
  <si>
    <t>25～29歳</t>
  </si>
  <si>
    <t>30～34歳</t>
  </si>
  <si>
    <t>35～39歳</t>
  </si>
  <si>
    <t>40～44歳</t>
  </si>
  <si>
    <t>「女」</t>
  </si>
  <si>
    <t>昭和45年は、第8回国際疾病分類による。昭和55年から平成2年の死因は、第9回国際疾病分類による。平成7年からは第10回国際疾病分類による。平成18年からは第10回修正国際疾病分類による。</t>
    <rPh sb="20" eb="22">
      <t>ショウワ</t>
    </rPh>
    <rPh sb="24" eb="25">
      <t>ネン</t>
    </rPh>
    <rPh sb="27" eb="29">
      <t>ヘイセイ</t>
    </rPh>
    <rPh sb="30" eb="31">
      <t>ネン</t>
    </rPh>
    <rPh sb="32" eb="34">
      <t>シイン</t>
    </rPh>
    <rPh sb="36" eb="37">
      <t>ダイ</t>
    </rPh>
    <rPh sb="38" eb="39">
      <t>カイ</t>
    </rPh>
    <rPh sb="39" eb="41">
      <t>コクサイ</t>
    </rPh>
    <rPh sb="41" eb="43">
      <t>シッペイ</t>
    </rPh>
    <rPh sb="43" eb="45">
      <t>ブンルイ</t>
    </rPh>
    <rPh sb="82" eb="84">
      <t>シュウセイ</t>
    </rPh>
    <phoneticPr fontId="2"/>
  </si>
  <si>
    <t>※脳血管疾患　　　　　　　　　　　　　　　　　　　　　　　　　　　</t>
  </si>
  <si>
    <t>※不慮の事故　　　　　　　　　　　　　　　　　　　　　　　　　　　</t>
  </si>
  <si>
    <t>※肺炎　　　　　　　　　　　　　　　　　　　　　　　　　　　　　　</t>
  </si>
  <si>
    <t>※その他の内分泌、栄養及び代謝疾患　　　　　　　　　　　　　　　　</t>
  </si>
  <si>
    <t>29</t>
    <phoneticPr fontId="1"/>
  </si>
  <si>
    <t>直腸Ｓ状結腸移行部及び直腸の悪性新生物</t>
  </si>
  <si>
    <t>厚生労働省「人口動態調査｣の調査票情報を独自集計したもの。</t>
    <rPh sb="10" eb="12">
      <t>チョウサ</t>
    </rPh>
    <rPh sb="14" eb="17">
      <t>チョウサヒョウ</t>
    </rPh>
    <rPh sb="17" eb="19">
      <t>ジョウホウ</t>
    </rPh>
    <rPh sb="20" eb="22">
      <t>ドクジ</t>
    </rPh>
    <rPh sb="22" eb="24">
      <t>シュウケイ</t>
    </rPh>
    <phoneticPr fontId="2"/>
  </si>
  <si>
    <t>厚生労働省「人口動態調査｣の調査票情報を独自集計したもの。</t>
    <rPh sb="0" eb="2">
      <t>コウセイ</t>
    </rPh>
    <rPh sb="2" eb="5">
      <t>ロウドウショウ</t>
    </rPh>
    <rPh sb="6" eb="8">
      <t>ジンコウ</t>
    </rPh>
    <rPh sb="8" eb="10">
      <t>ドウタイ</t>
    </rPh>
    <rPh sb="10" eb="12">
      <t>チョウサ</t>
    </rPh>
    <rPh sb="14" eb="17">
      <t>チョウサヒョウ</t>
    </rPh>
    <rPh sb="17" eb="19">
      <t>ジョウホウ</t>
    </rPh>
    <rPh sb="20" eb="22">
      <t>ドクジ</t>
    </rPh>
    <rPh sb="22" eb="24">
      <t>シュウケイ</t>
    </rPh>
    <phoneticPr fontId="2"/>
  </si>
  <si>
    <t>厚生労働省「人口動態調査｣の調査票情報を独自集計したもの。</t>
    <phoneticPr fontId="2"/>
  </si>
  <si>
    <t>29年</t>
  </si>
  <si>
    <t>30</t>
    <phoneticPr fontId="1"/>
  </si>
  <si>
    <t>令和
元年</t>
    <rPh sb="0" eb="2">
      <t>レイワ</t>
    </rPh>
    <rPh sb="3" eb="5">
      <t>ガンネン</t>
    </rPh>
    <phoneticPr fontId="1"/>
  </si>
  <si>
    <t>令和元年</t>
    <rPh sb="0" eb="2">
      <t>レイワ</t>
    </rPh>
    <rPh sb="2" eb="4">
      <t>ガンネン</t>
    </rPh>
    <phoneticPr fontId="1"/>
  </si>
  <si>
    <t>脳血管
疾患</t>
    <rPh sb="0" eb="1">
      <t>ノウ</t>
    </rPh>
    <rPh sb="1" eb="3">
      <t>ケッカン</t>
    </rPh>
    <rPh sb="4" eb="6">
      <t>シッカン</t>
    </rPh>
    <phoneticPr fontId="2"/>
  </si>
  <si>
    <t>Ba37</t>
    <phoneticPr fontId="1"/>
  </si>
  <si>
    <t>心臓の先天奇形</t>
    <rPh sb="0" eb="2">
      <t>シンゾウ</t>
    </rPh>
    <rPh sb="3" eb="5">
      <t>センテン</t>
    </rPh>
    <rPh sb="5" eb="7">
      <t>キケイ</t>
    </rPh>
    <phoneticPr fontId="1"/>
  </si>
  <si>
    <t>30年</t>
  </si>
  <si>
    <t>※全国及び石川県の数値：厚生労働省「人口動態統計」、石川県「衛生統計年報」（一部）</t>
    <rPh sb="1" eb="3">
      <t>ゼンコク</t>
    </rPh>
    <rPh sb="3" eb="4">
      <t>オヨ</t>
    </rPh>
    <rPh sb="5" eb="8">
      <t>イシカワケン</t>
    </rPh>
    <rPh sb="9" eb="11">
      <t>スウチ</t>
    </rPh>
    <rPh sb="12" eb="14">
      <t>コウセイ</t>
    </rPh>
    <rPh sb="14" eb="17">
      <t>ロウドウショウ</t>
    </rPh>
    <rPh sb="18" eb="20">
      <t>ジンコウ</t>
    </rPh>
    <rPh sb="20" eb="22">
      <t>ドウタイ</t>
    </rPh>
    <rPh sb="22" eb="24">
      <t>トウケイ</t>
    </rPh>
    <rPh sb="26" eb="29">
      <t>イシカワケン</t>
    </rPh>
    <rPh sb="30" eb="32">
      <t>エイセイ</t>
    </rPh>
    <rPh sb="32" eb="34">
      <t>トウケイ</t>
    </rPh>
    <rPh sb="34" eb="36">
      <t>ネンポウ</t>
    </rPh>
    <rPh sb="38" eb="40">
      <t>イチブ</t>
    </rPh>
    <phoneticPr fontId="2"/>
  </si>
  <si>
    <t>注：１）</t>
    <rPh sb="0" eb="1">
      <t>チュウ</t>
    </rPh>
    <phoneticPr fontId="1"/>
  </si>
  <si>
    <t>　　2）</t>
    <phoneticPr fontId="1"/>
  </si>
  <si>
    <t>平成７年以降は第１０回国際疾病,障害及び死因の統計分類による。（1-5-5-b）</t>
  </si>
  <si>
    <t>５）</t>
    <phoneticPr fontId="2"/>
  </si>
  <si>
    <t>令和</t>
    <rPh sb="0" eb="2">
      <t>レイワ</t>
    </rPh>
    <phoneticPr fontId="1"/>
  </si>
  <si>
    <t>元年</t>
    <rPh sb="0" eb="2">
      <t>ガンネン</t>
    </rPh>
    <phoneticPr fontId="1"/>
  </si>
  <si>
    <t>令和２年</t>
    <rPh sb="0" eb="2">
      <t>レイワ</t>
    </rPh>
    <rPh sb="3" eb="4">
      <t>ネン</t>
    </rPh>
    <phoneticPr fontId="1"/>
  </si>
  <si>
    <t>令和
2年</t>
    <rPh sb="0" eb="2">
      <t>レイワ</t>
    </rPh>
    <rPh sb="4" eb="5">
      <t>ネン</t>
    </rPh>
    <phoneticPr fontId="1"/>
  </si>
  <si>
    <t>※悪性新生物　　　　　　　　　　　　　　　　　　　　　　　　　　　</t>
  </si>
  <si>
    <t>　その他の消化器系の疾患　　　　　　　　　　　　　　　　　　　　　</t>
  </si>
  <si>
    <t>※大動脈瘤及び解離　　　　　　　　　　　　　　　　　　　　　　　　</t>
  </si>
  <si>
    <t>　肝疾患　　　　　　　　　　　　　　　　　　　　　　　　　　　　　</t>
  </si>
  <si>
    <t>※自殺　　　　　　　　　　　　　　　　　　　　　　　　　　　　　　</t>
  </si>
  <si>
    <t>※糖尿病　　　　　　　　　　　　　　　　　　　　　　　　　　　　　</t>
  </si>
  <si>
    <t>※その他の精神及び行動の障害　　　　　　　　　　　　　　　　　　　</t>
  </si>
  <si>
    <t>　血管性及び詳細不明の認知症　　　　　　　　　　　　　　　　　　　</t>
  </si>
  <si>
    <t>令和
２年</t>
    <rPh sb="0" eb="2">
      <t>レイワ</t>
    </rPh>
    <rPh sb="4" eb="5">
      <t>ネン</t>
    </rPh>
    <phoneticPr fontId="1"/>
  </si>
  <si>
    <t>（石 川 県）</t>
    <rPh sb="1" eb="2">
      <t>イシ</t>
    </rPh>
    <rPh sb="3" eb="4">
      <t>カワ</t>
    </rPh>
    <rPh sb="5" eb="6">
      <t>ケン</t>
    </rPh>
    <phoneticPr fontId="2"/>
  </si>
  <si>
    <t>（全　　国）</t>
    <rPh sb="1" eb="2">
      <t>ゼン</t>
    </rPh>
    <rPh sb="4" eb="5">
      <t>クニ</t>
    </rPh>
    <phoneticPr fontId="2"/>
  </si>
  <si>
    <t>（石川県 男）</t>
    <rPh sb="1" eb="4">
      <t>イシカワケン</t>
    </rPh>
    <rPh sb="5" eb="6">
      <t>オトコ</t>
    </rPh>
    <phoneticPr fontId="2"/>
  </si>
  <si>
    <t>（石川県 女）</t>
    <rPh sb="1" eb="4">
      <t>イシカワケン</t>
    </rPh>
    <rPh sb="5" eb="6">
      <t>オンナ</t>
    </rPh>
    <phoneticPr fontId="2"/>
  </si>
  <si>
    <t>（全国　 男）</t>
    <rPh sb="1" eb="3">
      <t>ゼンコク</t>
    </rPh>
    <rPh sb="5" eb="6">
      <t>オトコ</t>
    </rPh>
    <phoneticPr fontId="2"/>
  </si>
  <si>
    <t>（全国　 女）</t>
    <rPh sb="1" eb="3">
      <t>ゼンコク</t>
    </rPh>
    <rPh sb="5" eb="6">
      <t>オンナ</t>
    </rPh>
    <phoneticPr fontId="2"/>
  </si>
  <si>
    <t>令2年</t>
  </si>
  <si>
    <t>注意：平成22年以前は不詳を含めて計算している（平成27年以降は不詳を含まず計算）</t>
  </si>
  <si>
    <t>1-5-7　悪性新生物発生部位別死亡数及び率（人口10万対）、構成比（全国・石川県・金沢市）</t>
    <rPh sb="23" eb="25">
      <t>ジンコウ</t>
    </rPh>
    <rPh sb="27" eb="28">
      <t>マン</t>
    </rPh>
    <rPh sb="28" eb="29">
      <t>タイ</t>
    </rPh>
    <rPh sb="31" eb="34">
      <t>コウセイヒ</t>
    </rPh>
    <rPh sb="35" eb="37">
      <t>ゼンコク</t>
    </rPh>
    <rPh sb="38" eb="41">
      <t>イシカワケン</t>
    </rPh>
    <rPh sb="42" eb="44">
      <t>カナザワ</t>
    </rPh>
    <rPh sb="44" eb="45">
      <t>シ</t>
    </rPh>
    <phoneticPr fontId="2"/>
  </si>
  <si>
    <t>3年</t>
    <rPh sb="1" eb="2">
      <t>ネン</t>
    </rPh>
    <phoneticPr fontId="1"/>
  </si>
  <si>
    <t>2年</t>
    <rPh sb="1" eb="2">
      <t>ネン</t>
    </rPh>
    <phoneticPr fontId="1"/>
  </si>
  <si>
    <t>令和３年</t>
    <rPh sb="0" eb="2">
      <t>レイワ</t>
    </rPh>
    <rPh sb="3" eb="4">
      <t>ネン</t>
    </rPh>
    <phoneticPr fontId="1"/>
  </si>
  <si>
    <t>令和
3年</t>
    <rPh sb="0" eb="2">
      <t>レイワ</t>
    </rPh>
    <rPh sb="4" eb="5">
      <t>ネン</t>
    </rPh>
    <phoneticPr fontId="1"/>
  </si>
  <si>
    <t>※その他の外因　　　　　　　　　　　　　　　　　　　　　　　　　　</t>
  </si>
  <si>
    <t>※その他の感染症及び寄生虫症　　　　　　　　　　　　　　　　　　　</t>
  </si>
  <si>
    <t>令和
３年</t>
    <rPh sb="0" eb="2">
      <t>レイワ</t>
    </rPh>
    <rPh sb="4" eb="5">
      <t>ネン</t>
    </rPh>
    <phoneticPr fontId="1"/>
  </si>
  <si>
    <t>区分</t>
  </si>
  <si>
    <t>その他の循環器系の先天奇形</t>
  </si>
  <si>
    <t>その他の先天奇形及び変形</t>
  </si>
  <si>
    <t>新生児
再掲</t>
    <phoneticPr fontId="1"/>
  </si>
  <si>
    <t>平成19年</t>
    <rPh sb="0" eb="2">
      <t>ヘイセイ</t>
    </rPh>
    <rPh sb="4" eb="5">
      <t>ネン</t>
    </rPh>
    <phoneticPr fontId="1"/>
  </si>
  <si>
    <t>平成２１～２９年の全国統計については、厚生労働省「人口動態調査」の調査票の修正を反映。</t>
    <rPh sb="0" eb="2">
      <t>ヘイセイ</t>
    </rPh>
    <rPh sb="7" eb="8">
      <t>ネン</t>
    </rPh>
    <rPh sb="9" eb="11">
      <t>ゼンコク</t>
    </rPh>
    <rPh sb="11" eb="13">
      <t>トウケイ</t>
    </rPh>
    <rPh sb="19" eb="21">
      <t>コウセイ</t>
    </rPh>
    <rPh sb="21" eb="24">
      <t>ロウドウショウ</t>
    </rPh>
    <rPh sb="25" eb="27">
      <t>ジンコウ</t>
    </rPh>
    <rPh sb="27" eb="29">
      <t>ドウタイ</t>
    </rPh>
    <rPh sb="29" eb="31">
      <t>チョウサ</t>
    </rPh>
    <rPh sb="33" eb="36">
      <t>チョウサヒョウ</t>
    </rPh>
    <rPh sb="37" eb="39">
      <t>シュウセイ</t>
    </rPh>
    <rPh sb="40" eb="42">
      <t>ハンエイ</t>
    </rPh>
    <phoneticPr fontId="1"/>
  </si>
  <si>
    <t>平成２４～２９年の全国統計については、厚生労働省「人口動態調査」の調査票の修正を反映。</t>
    <rPh sb="0" eb="2">
      <t>ヘイセイ</t>
    </rPh>
    <rPh sb="7" eb="8">
      <t>ネン</t>
    </rPh>
    <rPh sb="9" eb="11">
      <t>ゼンコク</t>
    </rPh>
    <rPh sb="11" eb="13">
      <t>トウケイ</t>
    </rPh>
    <rPh sb="19" eb="24">
      <t>コウセイロウドウショウ</t>
    </rPh>
    <rPh sb="25" eb="27">
      <t>ジンコウ</t>
    </rPh>
    <rPh sb="27" eb="29">
      <t>ドウタイ</t>
    </rPh>
    <rPh sb="29" eb="31">
      <t>チョウサ</t>
    </rPh>
    <rPh sb="33" eb="36">
      <t>チョウサヒョウ</t>
    </rPh>
    <rPh sb="37" eb="39">
      <t>シュウセイ</t>
    </rPh>
    <rPh sb="40" eb="42">
      <t>ハンエイ</t>
    </rPh>
    <phoneticPr fontId="1"/>
  </si>
  <si>
    <t>1-5-13　合計特殊出生率</t>
    <rPh sb="7" eb="14">
      <t>ゴウケイトクシュシュッショウリツ</t>
    </rPh>
    <phoneticPr fontId="1"/>
  </si>
  <si>
    <t>令和５年</t>
    <phoneticPr fontId="1"/>
  </si>
  <si>
    <t>4年</t>
    <rPh sb="1" eb="2">
      <t>ネン</t>
    </rPh>
    <phoneticPr fontId="1"/>
  </si>
  <si>
    <t>令和
4年</t>
    <rPh sb="0" eb="2">
      <t>レイワ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</si>
  <si>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</si>
  <si>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令和4年</t>
    <rPh sb="0" eb="2">
      <t>レイワ</t>
    </rPh>
    <rPh sb="3" eb="4">
      <t>ネン</t>
    </rPh>
    <phoneticPr fontId="1"/>
  </si>
  <si>
    <t>令和４年</t>
    <rPh sb="0" eb="2">
      <t>レイワ</t>
    </rPh>
    <rPh sb="3" eb="4">
      <t>ネン</t>
    </rPh>
    <phoneticPr fontId="1"/>
  </si>
  <si>
    <t>令和
４年</t>
    <rPh sb="0" eb="2">
      <t>レイワ</t>
    </rPh>
    <rPh sb="4" eb="5">
      <t>ネン</t>
    </rPh>
    <phoneticPr fontId="1"/>
  </si>
  <si>
    <t>不慮の事故</t>
    <phoneticPr fontId="1"/>
  </si>
  <si>
    <t>　誤嚥性肺炎　　　　　　　　　　　　　　　　　　　　　　　　　　　</t>
  </si>
  <si>
    <t>　その他の特殊目的用コード　　　　　　　　　　　　　　　　　　　　</t>
  </si>
  <si>
    <t>※循環器系の先天奇形　　　　　　　　　　　　　　　　　　　　　　　</t>
  </si>
  <si>
    <t>※その他の消化器系の疾患　　　　　　　　　　　　　　　　　　　　　</t>
  </si>
  <si>
    <t>※間質性肺疾患　　　　　　　　　　　　　　　　　　　　　　　　　　</t>
  </si>
  <si>
    <t>※慢性閉塞性肺疾患　　　　　　　　　　　　　　　　　　　　　　　　</t>
  </si>
  <si>
    <t>誤嚥性肺炎</t>
  </si>
  <si>
    <t>間質性肺疾患</t>
  </si>
  <si>
    <t>有害物質による不慮の中毒及び有害物質への曝露</t>
  </si>
  <si>
    <t>その他の特殊目的用コード</t>
  </si>
  <si>
    <t xml:space="preserve">
注：　</t>
    <rPh sb="1" eb="2">
      <t>チュウ</t>
    </rPh>
    <phoneticPr fontId="1"/>
  </si>
  <si>
    <t xml:space="preserve">
※は死亡数が同数のもので、主要死因と思われるものを上順位とした。詳細は1-5-8 死亡者数、死因（死因簡単分類）・性・年齢階級別を参照</t>
    <rPh sb="3" eb="6">
      <t>シボウスウ</t>
    </rPh>
    <rPh sb="7" eb="9">
      <t>ドウスウ</t>
    </rPh>
    <rPh sb="14" eb="16">
      <t>シュヨウ</t>
    </rPh>
    <rPh sb="16" eb="18">
      <t>シイン</t>
    </rPh>
    <rPh sb="19" eb="20">
      <t>オモ</t>
    </rPh>
    <rPh sb="26" eb="27">
      <t>ジョウ</t>
    </rPh>
    <rPh sb="27" eb="29">
      <t>ジュンイ</t>
    </rPh>
    <rPh sb="33" eb="35">
      <t>ショウサイ</t>
    </rPh>
    <rPh sb="42" eb="45">
      <t>シボウシャ</t>
    </rPh>
    <rPh sb="45" eb="46">
      <t>スウ</t>
    </rPh>
    <rPh sb="47" eb="49">
      <t>シイン</t>
    </rPh>
    <rPh sb="50" eb="52">
      <t>シイン</t>
    </rPh>
    <rPh sb="52" eb="54">
      <t>カンタン</t>
    </rPh>
    <rPh sb="54" eb="56">
      <t>ブンルイ</t>
    </rPh>
    <rPh sb="58" eb="59">
      <t>セイ</t>
    </rPh>
    <rPh sb="60" eb="62">
      <t>ネンレイ</t>
    </rPh>
    <rPh sb="62" eb="64">
      <t>カイキュウ</t>
    </rPh>
    <rPh sb="64" eb="65">
      <t>ベツ</t>
    </rPh>
    <rPh sb="66" eb="68">
      <t>サンショウ</t>
    </rPh>
    <phoneticPr fontId="2"/>
  </si>
  <si>
    <t>20</t>
    <phoneticPr fontId="2"/>
  </si>
  <si>
    <t>令和
5年</t>
    <rPh sb="0" eb="2">
      <t>レイワ</t>
    </rPh>
    <rPh sb="4" eb="5">
      <t>ネン</t>
    </rPh>
    <phoneticPr fontId="1"/>
  </si>
  <si>
    <t>5年</t>
    <rPh sb="1" eb="2">
      <t>ネン</t>
    </rPh>
    <phoneticPr fontId="1"/>
  </si>
  <si>
    <t>（令和５年）</t>
    <rPh sb="1" eb="3">
      <t>レイワ</t>
    </rPh>
    <rPh sb="4" eb="5">
      <t>ネン</t>
    </rPh>
    <phoneticPr fontId="2"/>
  </si>
  <si>
    <t>令和５年</t>
    <rPh sb="0" eb="2">
      <t>レイワ</t>
    </rPh>
    <rPh sb="3" eb="4">
      <t>ネン</t>
    </rPh>
    <phoneticPr fontId="1"/>
  </si>
  <si>
    <t>　循環器系の先天奇形　　　　　　　　　　　　　　　　　　　　　　　</t>
  </si>
  <si>
    <t>　ヘルニア及び腸閉塞　　　　　　　　　　　　　　　　　　　　　　　</t>
  </si>
  <si>
    <t>　その他の神経系の疾患　　　　　　　　　　　　　　　　　　　　　　</t>
  </si>
  <si>
    <t>　心疾患（高血圧性を除く）　　　　　　　　　　　　　　　　　　　　</t>
  </si>
  <si>
    <t>※その他の血液及び造血器の疾患並びに免疫機構の障害　　　　　　　　</t>
  </si>
  <si>
    <t>※心疾患（高血圧性を除く）　　　　　　　　　　　　　　　　　　　　</t>
  </si>
  <si>
    <t>　その他の外因　　　　　　　　　　　　　　　　　　　　　　　　　　</t>
  </si>
  <si>
    <t>※その他の呼吸器系の疾患　　　　　　　　　　　　　　　　　　　　　</t>
  </si>
  <si>
    <t>※その他の神経系の疾患　　　　　　　　　　　　　　　　　　　　　　</t>
  </si>
  <si>
    <t>　その他の呼吸器系の疾患　　　　　　　　　　　　　　　　　　　　　</t>
  </si>
  <si>
    <t>※喘息　　　　　　　　　　　　　　　　　　　　　　　　　　　　　　</t>
  </si>
  <si>
    <t>　腎不全　　　　　　　　　　　　　　　　　　　　　　　　　　　　　</t>
  </si>
  <si>
    <t>　大動脈瘤及び解離　　　　　　　　　　　　　　　　　　　　　　　　</t>
  </si>
  <si>
    <t>※アルツハイマー病　　　　　　　　　　　　　　　　　　　　　　　　</t>
  </si>
  <si>
    <t>※血管性及び詳細不明の認知症　　　　　　　　　　　　　　　　　　　</t>
  </si>
  <si>
    <t>（令和5年）</t>
    <rPh sb="1" eb="3">
      <t>レイワ</t>
    </rPh>
    <rPh sb="4" eb="5">
      <t>ネン</t>
    </rPh>
    <rPh sb="5" eb="6">
      <t>ヘイネン</t>
    </rPh>
    <phoneticPr fontId="2"/>
  </si>
  <si>
    <t>　その他の症状、徴候及び異常臨床所見・異常検査所見で他に分類されないもの</t>
    <phoneticPr fontId="1"/>
  </si>
  <si>
    <t>（令和5年）</t>
    <rPh sb="1" eb="3">
      <t>レイワ</t>
    </rPh>
    <rPh sb="4" eb="5">
      <t>ネン</t>
    </rPh>
    <phoneticPr fontId="2"/>
  </si>
  <si>
    <t>９０～９４</t>
    <phoneticPr fontId="1"/>
  </si>
  <si>
    <t>９５以上</t>
    <phoneticPr fontId="1"/>
  </si>
  <si>
    <t>Ｂ型ウイルス肝炎</t>
  </si>
  <si>
    <t>インフルエンザ</t>
  </si>
  <si>
    <t>急性気管支炎</t>
  </si>
  <si>
    <t>消化器系の先天奇形</t>
  </si>
  <si>
    <t>その他の症状、徴候及び異常臨床所見・異常検査所見で他に分類され</t>
  </si>
  <si>
    <t>特殊目的用コード</t>
  </si>
  <si>
    <t>新型コロナウイルス感染症</t>
  </si>
  <si>
    <t>その他の呼吸器系の疾患
（10601及び10602を除く）</t>
    <phoneticPr fontId="1"/>
  </si>
  <si>
    <t>心疾患（高血圧性を除く）</t>
    <rPh sb="0" eb="3">
      <t>シンシッカン</t>
    </rPh>
    <rPh sb="4" eb="8">
      <t>コウケツアツセイ</t>
    </rPh>
    <rPh sb="9" eb="10">
      <t>ノゾ</t>
    </rPh>
    <phoneticPr fontId="1"/>
  </si>
  <si>
    <t>Ba15</t>
    <phoneticPr fontId="1"/>
  </si>
  <si>
    <t>Ba45</t>
    <phoneticPr fontId="1"/>
  </si>
  <si>
    <t>その他のすべての疾患　</t>
    <phoneticPr fontId="1"/>
  </si>
  <si>
    <t>令和5年</t>
    <rPh sb="0" eb="2">
      <t>レイワ</t>
    </rPh>
    <rPh sb="3" eb="4">
      <t>ネン</t>
    </rPh>
    <phoneticPr fontId="1"/>
  </si>
  <si>
    <t>令和６年</t>
    <phoneticPr fontId="1"/>
  </si>
  <si>
    <t>令和５年出生数</t>
    <rPh sb="4" eb="6">
      <t>シュッセイ</t>
    </rPh>
    <rPh sb="6" eb="7">
      <t>スウ</t>
    </rPh>
    <phoneticPr fontId="2"/>
  </si>
  <si>
    <t>令和５年度出生数</t>
    <rPh sb="0" eb="2">
      <t>レイワ</t>
    </rPh>
    <rPh sb="3" eb="4">
      <t>ネン</t>
    </rPh>
    <rPh sb="4" eb="5">
      <t>ド</t>
    </rPh>
    <rPh sb="5" eb="7">
      <t>シュッセイ</t>
    </rPh>
    <rPh sb="7" eb="8">
      <t>スウ</t>
    </rPh>
    <phoneticPr fontId="1"/>
  </si>
  <si>
    <t>人口の※印欄は国勢調査人口｛昭和30年～45年（但し30年～35年は現在の市域編入前の）総人口、昭和50年・55年・60年・平成2年・7年・12年・17年・22年・27年・令和２年は日本人（外国人登録者を除いた）人口｝、平成23～26年・28～31年・令和3～5年の人口は調査統計室推計日本人（外国人登録を除いた）人口による。</t>
    <rPh sb="41" eb="42">
      <t>マエ</t>
    </rPh>
    <rPh sb="44" eb="47">
      <t>ソウジンコウ</t>
    </rPh>
    <rPh sb="48" eb="50">
      <t>ショウワ</t>
    </rPh>
    <rPh sb="52" eb="53">
      <t>ネン</t>
    </rPh>
    <rPh sb="56" eb="57">
      <t>ネン</t>
    </rPh>
    <rPh sb="60" eb="61">
      <t>ネン</t>
    </rPh>
    <rPh sb="62" eb="64">
      <t>ヘイセイ</t>
    </rPh>
    <rPh sb="65" eb="66">
      <t>ネン</t>
    </rPh>
    <rPh sb="68" eb="69">
      <t>ネン</t>
    </rPh>
    <rPh sb="72" eb="73">
      <t>ネン</t>
    </rPh>
    <rPh sb="76" eb="77">
      <t>ネン</t>
    </rPh>
    <rPh sb="80" eb="81">
      <t>ネン</t>
    </rPh>
    <rPh sb="84" eb="85">
      <t>ネン</t>
    </rPh>
    <rPh sb="86" eb="88">
      <t>レイワ</t>
    </rPh>
    <rPh sb="89" eb="90">
      <t>ネン</t>
    </rPh>
    <rPh sb="91" eb="94">
      <t>ニホンジン</t>
    </rPh>
    <rPh sb="95" eb="97">
      <t>ガイコク</t>
    </rPh>
    <rPh sb="97" eb="98">
      <t>ジン</t>
    </rPh>
    <rPh sb="98" eb="101">
      <t>トウロクシャ</t>
    </rPh>
    <rPh sb="102" eb="103">
      <t>ノゾ</t>
    </rPh>
    <rPh sb="106" eb="108">
      <t>ジンコウ</t>
    </rPh>
    <rPh sb="117" eb="118">
      <t>ネン</t>
    </rPh>
    <rPh sb="124" eb="125">
      <t>ネン</t>
    </rPh>
    <rPh sb="126" eb="128">
      <t>レイワ</t>
    </rPh>
    <rPh sb="131" eb="132">
      <t>ネン</t>
    </rPh>
    <rPh sb="153" eb="154">
      <t>ノゾ</t>
    </rPh>
    <rPh sb="157" eb="159">
      <t>ジンコウ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</si>
</sst>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 * #,##0_ ;_ * \-#,##0_ ;_ * &quot;-&quot;_ ;_ @_ "/>
    <numFmt numFmtId="176" formatCode="0.0"/>
    <numFmt numFmtId="177" formatCode="#,##0;\(#,##0.0\);&quot;-&quot;;&quot;…&quot;"/>
    <numFmt numFmtId="178" formatCode="#,##0;\(#,##0\);&quot;-&quot;;&quot;…&quot;"/>
    <numFmt numFmtId="179" formatCode="_ * #,##0_ ;\(#,##0.0\);&quot;-&quot;;&quot;…&quot;"/>
    <numFmt numFmtId="180" formatCode="_ * #,##0_ ;\(#,##0\);&quot;-&quot;;&quot;…&quot;"/>
    <numFmt numFmtId="181" formatCode="_ * #,##0_ ;\(#,##0.00\);&quot;-&quot;;&quot;…&quot;"/>
    <numFmt numFmtId="182" formatCode="_ * #,##0.00_ ;\(#,##0.00\);&quot;-&quot;;&quot;…&quot;"/>
    <numFmt numFmtId="183" formatCode="#,##0.0"/>
    <numFmt numFmtId="184" formatCode="00000"/>
    <numFmt numFmtId="185" formatCode="#,##0;\-#,##0;&quot;-&quot;;@"/>
    <numFmt numFmtId="186" formatCode="0.00;;&quot;&quot;"/>
    <numFmt numFmtId="187" formatCode="0.0;;&quot;&quot;"/>
    <numFmt numFmtId="188" formatCode="0;;&quot;&quot;"/>
    <numFmt numFmtId="189" formatCode="#\ ##0;;&quot;&quot;"/>
    <numFmt numFmtId="190" formatCode="#,##0;;&quot;&quot;;"/>
    <numFmt numFmtId="191" formatCode="#,##0.0;;&quot;…&quot;"/>
    <numFmt numFmtId="192" formatCode="#,##0;;&quot;…&quot;"/>
    <numFmt numFmtId="193" formatCode="#,##0.0_ "/>
    <numFmt numFmtId="194" formatCode="\(#,##0.0\)"/>
    <numFmt numFmtId="195" formatCode="#,##0;&quot;△ &quot;#,##0"/>
    <numFmt numFmtId="196" formatCode="#,##0;;&quot;-&quot;;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明朝"/>
      <family val="1"/>
      <charset val="128"/>
    </font>
    <font>
      <sz val="10"/>
      <name val="明朝"/>
      <family val="1"/>
      <charset val="128"/>
    </font>
    <font>
      <sz val="11"/>
      <name val="明朝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明朝"/>
      <family val="1"/>
      <charset val="128"/>
    </font>
    <font>
      <sz val="11"/>
      <color theme="1"/>
      <name val="ゴシックB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sz val="10.5"/>
      <color theme="1"/>
      <name val="HGPｺﾞｼｯｸM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0">
    <border>
      <left/>
      <right/>
      <top/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64"/>
      </top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 style="hair">
        <color indexed="64"/>
      </diagonal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/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hair">
        <color indexed="8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/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</borders>
  <cellStyleXfs count="5">
    <xf numFmtId="0" fontId="0" fillId="0" borderId="0">
      <alignment vertical="center"/>
    </xf>
    <xf numFmtId="0" fontId="3" fillId="0" borderId="0"/>
    <xf numFmtId="0" fontId="4" fillId="0" borderId="0"/>
    <xf numFmtId="0" fontId="3" fillId="0" borderId="0"/>
    <xf numFmtId="0" fontId="5" fillId="0" borderId="0"/>
  </cellStyleXfs>
  <cellXfs count="750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39" xfId="0" applyFont="1" applyFill="1" applyBorder="1" applyAlignment="1">
      <alignment horizontal="distributed" vertical="center" wrapText="1" justifyLastLine="1"/>
    </xf>
    <xf numFmtId="178" fontId="7" fillId="0" borderId="42" xfId="0" applyNumberFormat="1" applyFont="1" applyFill="1" applyBorder="1" applyAlignment="1">
      <alignment vertical="center" shrinkToFit="1"/>
    </xf>
    <xf numFmtId="178" fontId="7" fillId="0" borderId="43" xfId="0" applyNumberFormat="1" applyFont="1" applyFill="1" applyBorder="1" applyAlignment="1">
      <alignment vertical="center" shrinkToFit="1"/>
    </xf>
    <xf numFmtId="178" fontId="7" fillId="0" borderId="44" xfId="0" applyNumberFormat="1" applyFont="1" applyFill="1" applyBorder="1" applyAlignment="1">
      <alignment vertical="center" shrinkToFit="1"/>
    </xf>
    <xf numFmtId="0" fontId="8" fillId="0" borderId="45" xfId="0" applyFont="1" applyFill="1" applyBorder="1" applyAlignment="1">
      <alignment horizontal="distributed" vertical="center" wrapText="1" justifyLastLine="1"/>
    </xf>
    <xf numFmtId="178" fontId="7" fillId="0" borderId="46" xfId="0" applyNumberFormat="1" applyFont="1" applyFill="1" applyBorder="1" applyAlignment="1">
      <alignment vertical="center" shrinkToFit="1"/>
    </xf>
    <xf numFmtId="178" fontId="7" fillId="0" borderId="47" xfId="0" applyNumberFormat="1" applyFont="1" applyFill="1" applyBorder="1" applyAlignment="1">
      <alignment vertical="center" shrinkToFit="1"/>
    </xf>
    <xf numFmtId="178" fontId="7" fillId="0" borderId="45" xfId="0" applyNumberFormat="1" applyFont="1" applyFill="1" applyBorder="1" applyAlignment="1">
      <alignment vertical="center" shrinkToFit="1"/>
    </xf>
    <xf numFmtId="0" fontId="7" fillId="0" borderId="45" xfId="0" applyFont="1" applyFill="1" applyBorder="1" applyAlignment="1">
      <alignment horizontal="distributed" vertical="center" wrapText="1" justifyLastLine="1"/>
    </xf>
    <xf numFmtId="178" fontId="7" fillId="0" borderId="48" xfId="0" applyNumberFormat="1" applyFont="1" applyFill="1" applyBorder="1" applyAlignment="1">
      <alignment vertical="center" shrinkToFit="1"/>
    </xf>
    <xf numFmtId="178" fontId="7" fillId="0" borderId="49" xfId="0" applyNumberFormat="1" applyFont="1" applyFill="1" applyBorder="1" applyAlignment="1">
      <alignment vertical="center" shrinkToFit="1"/>
    </xf>
    <xf numFmtId="178" fontId="7" fillId="0" borderId="50" xfId="0" applyNumberFormat="1" applyFont="1" applyFill="1" applyBorder="1" applyAlignment="1">
      <alignment vertical="center" shrinkToFit="1"/>
    </xf>
    <xf numFmtId="178" fontId="7" fillId="0" borderId="51" xfId="0" applyNumberFormat="1" applyFont="1" applyFill="1" applyBorder="1" applyAlignment="1">
      <alignment vertical="center" shrinkToFit="1"/>
    </xf>
    <xf numFmtId="178" fontId="7" fillId="0" borderId="52" xfId="0" applyNumberFormat="1" applyFont="1" applyFill="1" applyBorder="1" applyAlignment="1">
      <alignment vertical="center" shrinkToFit="1"/>
    </xf>
    <xf numFmtId="178" fontId="7" fillId="0" borderId="53" xfId="0" applyNumberFormat="1" applyFont="1" applyFill="1" applyBorder="1" applyAlignment="1">
      <alignment vertical="center" shrinkToFit="1"/>
    </xf>
    <xf numFmtId="178" fontId="7" fillId="0" borderId="54" xfId="0" applyNumberFormat="1" applyFont="1" applyFill="1" applyBorder="1" applyAlignment="1">
      <alignment vertical="center" shrinkToFit="1"/>
    </xf>
    <xf numFmtId="178" fontId="7" fillId="0" borderId="55" xfId="0" applyNumberFormat="1" applyFont="1" applyFill="1" applyBorder="1" applyAlignment="1">
      <alignment vertical="center" shrinkToFit="1"/>
    </xf>
    <xf numFmtId="178" fontId="7" fillId="0" borderId="56" xfId="0" applyNumberFormat="1" applyFont="1" applyFill="1" applyBorder="1" applyAlignment="1">
      <alignment vertical="center" shrinkToFit="1"/>
    </xf>
    <xf numFmtId="0" fontId="7" fillId="0" borderId="40" xfId="0" applyFont="1" applyFill="1" applyBorder="1" applyAlignment="1">
      <alignment horizontal="distributed" vertical="center"/>
    </xf>
    <xf numFmtId="0" fontId="7" fillId="0" borderId="53" xfId="0" applyFont="1" applyFill="1" applyBorder="1" applyAlignment="1">
      <alignment horizontal="distributed" vertical="center" justifyLastLine="1"/>
    </xf>
    <xf numFmtId="0" fontId="7" fillId="0" borderId="45" xfId="0" applyFont="1" applyFill="1" applyBorder="1" applyAlignment="1">
      <alignment horizontal="distributed" vertical="center" justifyLastLine="1"/>
    </xf>
    <xf numFmtId="0" fontId="7" fillId="0" borderId="0" xfId="0" applyFont="1" applyFill="1" applyBorder="1">
      <alignment vertical="center"/>
    </xf>
    <xf numFmtId="0" fontId="7" fillId="0" borderId="38" xfId="0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top" wrapText="1"/>
    </xf>
    <xf numFmtId="0" fontId="10" fillId="0" borderId="0" xfId="0" applyFont="1" applyFill="1">
      <alignment vertical="center"/>
    </xf>
    <xf numFmtId="0" fontId="7" fillId="0" borderId="57" xfId="0" applyFont="1" applyFill="1" applyBorder="1" applyAlignment="1">
      <alignment horizontal="distributed" vertical="center" justifyLastLine="1"/>
    </xf>
    <xf numFmtId="0" fontId="7" fillId="0" borderId="58" xfId="0" applyFont="1" applyFill="1" applyBorder="1" applyAlignment="1">
      <alignment horizontal="distributed" vertical="center" justifyLastLine="1"/>
    </xf>
    <xf numFmtId="0" fontId="7" fillId="0" borderId="59" xfId="0" applyFont="1" applyFill="1" applyBorder="1" applyAlignment="1">
      <alignment horizontal="distributed" vertical="center" justifyLastLine="1"/>
    </xf>
    <xf numFmtId="0" fontId="7" fillId="0" borderId="60" xfId="0" applyFont="1" applyFill="1" applyBorder="1" applyAlignment="1">
      <alignment horizontal="distributed" vertical="center" justifyLastLine="1"/>
    </xf>
    <xf numFmtId="0" fontId="9" fillId="0" borderId="0" xfId="0" applyFont="1" applyFill="1" applyBorder="1" applyAlignment="1">
      <alignment vertical="center"/>
    </xf>
    <xf numFmtId="0" fontId="7" fillId="0" borderId="61" xfId="0" applyFont="1" applyFill="1" applyBorder="1" applyAlignment="1">
      <alignment vertical="center"/>
    </xf>
    <xf numFmtId="0" fontId="7" fillId="0" borderId="41" xfId="0" applyFont="1" applyFill="1" applyBorder="1" applyAlignment="1">
      <alignment horizontal="center" vertical="center" wrapText="1" shrinkToFit="1"/>
    </xf>
    <xf numFmtId="0" fontId="7" fillId="0" borderId="40" xfId="0" applyFont="1" applyFill="1" applyBorder="1" applyAlignment="1">
      <alignment vertical="center" wrapText="1"/>
    </xf>
    <xf numFmtId="0" fontId="7" fillId="0" borderId="40" xfId="0" applyFont="1" applyFill="1" applyBorder="1" applyAlignment="1">
      <alignment horizontal="distributed" vertical="center" justifyLastLine="1" shrinkToFit="1"/>
    </xf>
    <xf numFmtId="0" fontId="7" fillId="0" borderId="40" xfId="0" applyFont="1" applyFill="1" applyBorder="1" applyAlignment="1">
      <alignment vertical="center" shrinkToFit="1"/>
    </xf>
    <xf numFmtId="0" fontId="7" fillId="0" borderId="41" xfId="0" applyFont="1" applyFill="1" applyBorder="1" applyAlignment="1">
      <alignment horizontal="center" vertical="center" shrinkToFit="1"/>
    </xf>
    <xf numFmtId="0" fontId="7" fillId="0" borderId="62" xfId="0" applyFont="1" applyFill="1" applyBorder="1">
      <alignment vertical="center"/>
    </xf>
    <xf numFmtId="0" fontId="7" fillId="0" borderId="63" xfId="0" applyFont="1" applyFill="1" applyBorder="1" applyAlignment="1">
      <alignment horizontal="center" vertical="center" shrinkToFit="1"/>
    </xf>
    <xf numFmtId="185" fontId="7" fillId="0" borderId="64" xfId="0" applyNumberFormat="1" applyFont="1" applyFill="1" applyBorder="1" applyAlignment="1">
      <alignment vertical="center"/>
    </xf>
    <xf numFmtId="185" fontId="7" fillId="0" borderId="65" xfId="0" applyNumberFormat="1" applyFont="1" applyFill="1" applyBorder="1" applyAlignment="1">
      <alignment vertical="center"/>
    </xf>
    <xf numFmtId="0" fontId="7" fillId="0" borderId="66" xfId="0" applyFont="1" applyFill="1" applyBorder="1" applyAlignment="1">
      <alignment horizontal="center" vertical="center" shrinkToFit="1"/>
    </xf>
    <xf numFmtId="185" fontId="7" fillId="0" borderId="67" xfId="0" applyNumberFormat="1" applyFont="1" applyFill="1" applyBorder="1" applyAlignment="1">
      <alignment vertical="center"/>
    </xf>
    <xf numFmtId="185" fontId="7" fillId="0" borderId="68" xfId="0" applyNumberFormat="1" applyFont="1" applyFill="1" applyBorder="1" applyAlignment="1">
      <alignment vertical="center"/>
    </xf>
    <xf numFmtId="0" fontId="7" fillId="0" borderId="69" xfId="0" applyFont="1" applyFill="1" applyBorder="1" applyAlignment="1">
      <alignment horizontal="center" vertical="center" shrinkToFit="1"/>
    </xf>
    <xf numFmtId="185" fontId="7" fillId="0" borderId="70" xfId="0" applyNumberFormat="1" applyFont="1" applyFill="1" applyBorder="1" applyAlignment="1">
      <alignment vertical="center"/>
    </xf>
    <xf numFmtId="185" fontId="7" fillId="0" borderId="71" xfId="0" applyNumberFormat="1" applyFont="1" applyFill="1" applyBorder="1" applyAlignment="1">
      <alignment vertical="center"/>
    </xf>
    <xf numFmtId="0" fontId="7" fillId="0" borderId="6" xfId="0" applyFont="1" applyFill="1" applyBorder="1">
      <alignment vertical="center"/>
    </xf>
    <xf numFmtId="0" fontId="7" fillId="0" borderId="72" xfId="0" applyFont="1" applyFill="1" applyBorder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73" xfId="0" applyFont="1" applyFill="1" applyBorder="1" applyAlignment="1">
      <alignment vertical="center"/>
    </xf>
    <xf numFmtId="0" fontId="7" fillId="0" borderId="74" xfId="0" applyFont="1" applyFill="1" applyBorder="1" applyAlignment="1">
      <alignment horizontal="center" vertical="center" shrinkToFit="1"/>
    </xf>
    <xf numFmtId="41" fontId="7" fillId="0" borderId="46" xfId="0" applyNumberFormat="1" applyFont="1" applyFill="1" applyBorder="1" applyAlignment="1">
      <alignment vertical="center"/>
    </xf>
    <xf numFmtId="41" fontId="7" fillId="0" borderId="47" xfId="0" applyNumberFormat="1" applyFont="1" applyFill="1" applyBorder="1" applyAlignment="1">
      <alignment vertical="center"/>
    </xf>
    <xf numFmtId="41" fontId="7" fillId="0" borderId="75" xfId="0" applyNumberFormat="1" applyFont="1" applyFill="1" applyBorder="1" applyAlignment="1">
      <alignment vertical="center"/>
    </xf>
    <xf numFmtId="41" fontId="7" fillId="0" borderId="45" xfId="0" applyNumberFormat="1" applyFont="1" applyFill="1" applyBorder="1" applyAlignment="1">
      <alignment vertical="center"/>
    </xf>
    <xf numFmtId="41" fontId="7" fillId="0" borderId="76" xfId="0" applyNumberFormat="1" applyFont="1" applyFill="1" applyBorder="1" applyAlignment="1">
      <alignment vertical="center"/>
    </xf>
    <xf numFmtId="41" fontId="7" fillId="0" borderId="77" xfId="0" applyNumberFormat="1" applyFont="1" applyFill="1" applyBorder="1" applyAlignment="1">
      <alignment vertical="center"/>
    </xf>
    <xf numFmtId="41" fontId="7" fillId="0" borderId="49" xfId="0" applyNumberFormat="1" applyFont="1" applyFill="1" applyBorder="1" applyAlignment="1">
      <alignment vertical="center"/>
    </xf>
    <xf numFmtId="41" fontId="7" fillId="0" borderId="78" xfId="0" applyNumberFormat="1" applyFont="1" applyFill="1" applyBorder="1" applyAlignment="1">
      <alignment vertical="center"/>
    </xf>
    <xf numFmtId="41" fontId="7" fillId="0" borderId="50" xfId="0" applyNumberFormat="1" applyFont="1" applyFill="1" applyBorder="1" applyAlignment="1">
      <alignment vertical="center"/>
    </xf>
    <xf numFmtId="41" fontId="7" fillId="0" borderId="42" xfId="0" applyNumberFormat="1" applyFont="1" applyFill="1" applyBorder="1" applyAlignment="1">
      <alignment vertical="center"/>
    </xf>
    <xf numFmtId="41" fontId="7" fillId="0" borderId="43" xfId="0" applyNumberFormat="1" applyFont="1" applyFill="1" applyBorder="1" applyAlignment="1">
      <alignment vertical="center"/>
    </xf>
    <xf numFmtId="41" fontId="7" fillId="0" borderId="79" xfId="0" applyNumberFormat="1" applyFont="1" applyFill="1" applyBorder="1" applyAlignment="1">
      <alignment vertical="center"/>
    </xf>
    <xf numFmtId="41" fontId="7" fillId="0" borderId="44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distributed" vertical="center" wrapText="1" justifyLastLine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distributed" vertical="center" justifyLastLine="1"/>
    </xf>
    <xf numFmtId="41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top" wrapText="1"/>
    </xf>
    <xf numFmtId="0" fontId="12" fillId="0" borderId="0" xfId="4" applyFont="1" applyFill="1" applyAlignment="1">
      <alignment vertical="center"/>
    </xf>
    <xf numFmtId="176" fontId="12" fillId="0" borderId="0" xfId="4" applyNumberFormat="1" applyFont="1" applyFill="1" applyAlignment="1">
      <alignment vertical="center"/>
    </xf>
    <xf numFmtId="0" fontId="11" fillId="0" borderId="0" xfId="4" applyFont="1" applyFill="1" applyAlignment="1">
      <alignment vertical="center"/>
    </xf>
    <xf numFmtId="176" fontId="11" fillId="0" borderId="0" xfId="4" applyNumberFormat="1" applyFont="1" applyFill="1" applyAlignment="1">
      <alignment vertical="center"/>
    </xf>
    <xf numFmtId="187" fontId="11" fillId="0" borderId="0" xfId="4" applyNumberFormat="1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16" fillId="0" borderId="86" xfId="0" applyFont="1" applyFill="1" applyBorder="1">
      <alignment vertical="center"/>
    </xf>
    <xf numFmtId="0" fontId="7" fillId="0" borderId="118" xfId="0" applyNumberFormat="1" applyFont="1" applyFill="1" applyBorder="1" applyAlignment="1">
      <alignment horizontal="distributed" vertical="center" wrapText="1" justifyLastLine="1"/>
    </xf>
    <xf numFmtId="0" fontId="7" fillId="0" borderId="119" xfId="0" applyFont="1" applyFill="1" applyBorder="1" applyAlignment="1">
      <alignment horizontal="left" vertical="center"/>
    </xf>
    <xf numFmtId="179" fontId="7" fillId="0" borderId="120" xfId="0" applyNumberFormat="1" applyFont="1" applyFill="1" applyBorder="1" applyAlignment="1">
      <alignment horizontal="right" vertical="center"/>
    </xf>
    <xf numFmtId="180" fontId="7" fillId="0" borderId="120" xfId="0" applyNumberFormat="1" applyFont="1" applyFill="1" applyBorder="1" applyAlignment="1">
      <alignment horizontal="right" vertical="center"/>
    </xf>
    <xf numFmtId="181" fontId="7" fillId="0" borderId="120" xfId="0" applyNumberFormat="1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left" vertical="center"/>
    </xf>
    <xf numFmtId="179" fontId="7" fillId="0" borderId="121" xfId="0" applyNumberFormat="1" applyFont="1" applyFill="1" applyBorder="1" applyAlignment="1">
      <alignment horizontal="right" vertical="center"/>
    </xf>
    <xf numFmtId="180" fontId="7" fillId="0" borderId="121" xfId="0" applyNumberFormat="1" applyFont="1" applyFill="1" applyBorder="1" applyAlignment="1">
      <alignment horizontal="right" vertical="center"/>
    </xf>
    <xf numFmtId="181" fontId="7" fillId="0" borderId="12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/>
    </xf>
    <xf numFmtId="179" fontId="7" fillId="0" borderId="122" xfId="0" applyNumberFormat="1" applyFont="1" applyFill="1" applyBorder="1" applyAlignment="1">
      <alignment horizontal="right" vertical="center"/>
    </xf>
    <xf numFmtId="180" fontId="7" fillId="0" borderId="122" xfId="0" applyNumberFormat="1" applyFont="1" applyFill="1" applyBorder="1" applyAlignment="1">
      <alignment horizontal="right" vertical="center"/>
    </xf>
    <xf numFmtId="181" fontId="7" fillId="0" borderId="122" xfId="0" applyNumberFormat="1" applyFont="1" applyFill="1" applyBorder="1" applyAlignment="1">
      <alignment horizontal="right" vertical="center"/>
    </xf>
    <xf numFmtId="179" fontId="7" fillId="0" borderId="123" xfId="0" applyNumberFormat="1" applyFont="1" applyFill="1" applyBorder="1" applyAlignment="1">
      <alignment horizontal="right" vertical="center"/>
    </xf>
    <xf numFmtId="180" fontId="7" fillId="0" borderId="123" xfId="0" applyNumberFormat="1" applyFont="1" applyFill="1" applyBorder="1" applyAlignment="1">
      <alignment horizontal="right" vertical="center"/>
    </xf>
    <xf numFmtId="181" fontId="7" fillId="0" borderId="123" xfId="0" applyNumberFormat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left" vertical="center"/>
    </xf>
    <xf numFmtId="179" fontId="7" fillId="0" borderId="124" xfId="0" applyNumberFormat="1" applyFont="1" applyFill="1" applyBorder="1" applyAlignment="1">
      <alignment horizontal="right" vertical="center"/>
    </xf>
    <xf numFmtId="180" fontId="7" fillId="0" borderId="124" xfId="0" applyNumberFormat="1" applyFont="1" applyFill="1" applyBorder="1" applyAlignment="1">
      <alignment horizontal="right" vertical="center"/>
    </xf>
    <xf numFmtId="194" fontId="7" fillId="0" borderId="124" xfId="0" applyNumberFormat="1" applyFont="1" applyFill="1" applyBorder="1" applyAlignment="1">
      <alignment horizontal="right" vertical="center"/>
    </xf>
    <xf numFmtId="0" fontId="7" fillId="0" borderId="125" xfId="0" applyFont="1" applyFill="1" applyBorder="1" applyAlignment="1">
      <alignment horizontal="left" vertical="center"/>
    </xf>
    <xf numFmtId="177" fontId="7" fillId="0" borderId="124" xfId="0" applyNumberFormat="1" applyFont="1" applyFill="1" applyBorder="1" applyAlignment="1">
      <alignment horizontal="right" vertical="center"/>
    </xf>
    <xf numFmtId="179" fontId="7" fillId="0" borderId="126" xfId="0" applyNumberFormat="1" applyFont="1" applyFill="1" applyBorder="1" applyAlignment="1">
      <alignment horizontal="right" vertical="center"/>
    </xf>
    <xf numFmtId="179" fontId="7" fillId="0" borderId="127" xfId="0" applyNumberFormat="1" applyFont="1" applyFill="1" applyBorder="1" applyAlignment="1">
      <alignment horizontal="right" vertical="center"/>
    </xf>
    <xf numFmtId="195" fontId="7" fillId="0" borderId="123" xfId="0" applyNumberFormat="1" applyFont="1" applyFill="1" applyBorder="1" applyAlignment="1">
      <alignment horizontal="right" vertical="center"/>
    </xf>
    <xf numFmtId="0" fontId="7" fillId="0" borderId="128" xfId="0" applyFont="1" applyFill="1" applyBorder="1" applyAlignment="1">
      <alignment horizontal="left" vertical="center"/>
    </xf>
    <xf numFmtId="194" fontId="7" fillId="0" borderId="129" xfId="0" applyNumberFormat="1" applyFont="1" applyFill="1" applyBorder="1" applyAlignment="1">
      <alignment horizontal="right" vertical="center"/>
    </xf>
    <xf numFmtId="194" fontId="7" fillId="0" borderId="130" xfId="0" applyNumberFormat="1" applyFont="1" applyFill="1" applyBorder="1" applyAlignment="1">
      <alignment horizontal="right" vertical="center"/>
    </xf>
    <xf numFmtId="194" fontId="7" fillId="0" borderId="131" xfId="0" applyNumberFormat="1" applyFont="1" applyFill="1" applyBorder="1" applyAlignment="1">
      <alignment horizontal="right" vertical="center"/>
    </xf>
    <xf numFmtId="177" fontId="7" fillId="0" borderId="131" xfId="0" applyNumberFormat="1" applyFont="1" applyFill="1" applyBorder="1" applyAlignment="1">
      <alignment horizontal="right" vertical="center"/>
    </xf>
    <xf numFmtId="195" fontId="7" fillId="0" borderId="124" xfId="0" applyNumberFormat="1" applyFont="1" applyFill="1" applyBorder="1" applyAlignment="1">
      <alignment horizontal="right" vertical="center"/>
    </xf>
    <xf numFmtId="181" fontId="7" fillId="0" borderId="124" xfId="0" applyNumberFormat="1" applyFont="1" applyFill="1" applyBorder="1" applyAlignment="1">
      <alignment horizontal="right" vertical="center"/>
    </xf>
    <xf numFmtId="0" fontId="7" fillId="0" borderId="132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179" fontId="7" fillId="0" borderId="0" xfId="0" applyNumberFormat="1" applyFont="1" applyFill="1" applyBorder="1" applyAlignment="1">
      <alignment horizontal="right" vertical="center"/>
    </xf>
    <xf numFmtId="194" fontId="7" fillId="0" borderId="0" xfId="0" applyNumberFormat="1" applyFont="1" applyFill="1" applyBorder="1" applyAlignment="1">
      <alignment horizontal="right" vertical="center"/>
    </xf>
    <xf numFmtId="177" fontId="7" fillId="0" borderId="38" xfId="0" applyNumberFormat="1" applyFont="1" applyFill="1" applyBorder="1" applyAlignment="1">
      <alignment horizontal="right" vertical="center"/>
    </xf>
    <xf numFmtId="182" fontId="7" fillId="0" borderId="0" xfId="0" applyNumberFormat="1" applyFont="1" applyFill="1" applyBorder="1" applyAlignment="1">
      <alignment horizontal="right" vertical="center"/>
    </xf>
    <xf numFmtId="0" fontId="7" fillId="0" borderId="40" xfId="0" applyFont="1" applyFill="1" applyBorder="1" applyAlignment="1">
      <alignment horizontal="distributed" vertical="center" justifyLastLine="1"/>
    </xf>
    <xf numFmtId="0" fontId="17" fillId="0" borderId="0" xfId="0" applyFont="1" applyFill="1" applyAlignment="1">
      <alignment horizontal="right" vertical="top" wrapText="1"/>
    </xf>
    <xf numFmtId="0" fontId="17" fillId="0" borderId="0" xfId="0" applyFont="1" applyFill="1" applyAlignment="1">
      <alignment horizontal="center" vertical="top" wrapText="1"/>
    </xf>
    <xf numFmtId="0" fontId="17" fillId="0" borderId="0" xfId="0" applyFont="1" applyFill="1">
      <alignment vertical="center"/>
    </xf>
    <xf numFmtId="0" fontId="16" fillId="0" borderId="0" xfId="4" applyFont="1" applyFill="1" applyAlignment="1">
      <alignment vertical="center"/>
    </xf>
    <xf numFmtId="186" fontId="11" fillId="0" borderId="153" xfId="4" applyNumberFormat="1" applyFont="1" applyFill="1" applyBorder="1" applyAlignment="1">
      <alignment horizontal="center" vertical="center"/>
    </xf>
    <xf numFmtId="185" fontId="17" fillId="0" borderId="65" xfId="0" applyNumberFormat="1" applyFont="1" applyFill="1" applyBorder="1" applyAlignment="1">
      <alignment vertical="center"/>
    </xf>
    <xf numFmtId="185" fontId="17" fillId="0" borderId="63" xfId="0" applyNumberFormat="1" applyFont="1" applyFill="1" applyBorder="1" applyAlignment="1">
      <alignment vertical="center" shrinkToFit="1"/>
    </xf>
    <xf numFmtId="185" fontId="17" fillId="0" borderId="68" xfId="0" applyNumberFormat="1" applyFont="1" applyFill="1" applyBorder="1" applyAlignment="1">
      <alignment vertical="center"/>
    </xf>
    <xf numFmtId="185" fontId="17" fillId="0" borderId="66" xfId="0" applyNumberFormat="1" applyFont="1" applyFill="1" applyBorder="1" applyAlignment="1">
      <alignment vertical="center"/>
    </xf>
    <xf numFmtId="185" fontId="17" fillId="0" borderId="71" xfId="0" applyNumberFormat="1" applyFont="1" applyFill="1" applyBorder="1" applyAlignment="1">
      <alignment vertical="center"/>
    </xf>
    <xf numFmtId="185" fontId="17" fillId="0" borderId="69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3" fillId="0" borderId="0" xfId="1" applyFont="1" applyAlignment="1">
      <alignment vertical="center"/>
    </xf>
    <xf numFmtId="176" fontId="12" fillId="0" borderId="0" xfId="4" applyNumberFormat="1" applyFont="1" applyAlignment="1">
      <alignment vertical="center"/>
    </xf>
    <xf numFmtId="0" fontId="12" fillId="0" borderId="0" xfId="4" applyFont="1" applyAlignment="1">
      <alignment vertical="center"/>
    </xf>
    <xf numFmtId="0" fontId="11" fillId="0" borderId="88" xfId="1" applyFont="1" applyBorder="1" applyAlignment="1">
      <alignment horizontal="center" vertical="center"/>
    </xf>
    <xf numFmtId="186" fontId="11" fillId="0" borderId="89" xfId="4" applyNumberFormat="1" applyFont="1" applyBorder="1" applyAlignment="1">
      <alignment horizontal="center" vertical="center"/>
    </xf>
    <xf numFmtId="186" fontId="11" fillId="0" borderId="90" xfId="4" applyNumberFormat="1" applyFont="1" applyBorder="1" applyAlignment="1">
      <alignment horizontal="center" vertical="center"/>
    </xf>
    <xf numFmtId="186" fontId="11" fillId="0" borderId="91" xfId="4" applyNumberFormat="1" applyFont="1" applyBorder="1" applyAlignment="1">
      <alignment horizontal="center" vertical="center"/>
    </xf>
    <xf numFmtId="186" fontId="11" fillId="0" borderId="80" xfId="4" applyNumberFormat="1" applyFont="1" applyBorder="1" applyAlignment="1">
      <alignment horizontal="center" vertical="center"/>
    </xf>
    <xf numFmtId="0" fontId="11" fillId="0" borderId="0" xfId="4" applyFont="1" applyAlignment="1">
      <alignment vertical="center"/>
    </xf>
    <xf numFmtId="186" fontId="11" fillId="0" borderId="92" xfId="4" applyNumberFormat="1" applyFont="1" applyBorder="1" applyAlignment="1">
      <alignment horizontal="center" vertical="center"/>
    </xf>
    <xf numFmtId="186" fontId="11" fillId="0" borderId="93" xfId="4" applyNumberFormat="1" applyFont="1" applyBorder="1" applyAlignment="1">
      <alignment vertical="center"/>
    </xf>
    <xf numFmtId="186" fontId="11" fillId="0" borderId="81" xfId="4" applyNumberFormat="1" applyFont="1" applyBorder="1" applyAlignment="1">
      <alignment vertical="center"/>
    </xf>
    <xf numFmtId="186" fontId="11" fillId="0" borderId="82" xfId="4" applyNumberFormat="1" applyFont="1" applyBorder="1" applyAlignment="1">
      <alignment vertical="center"/>
    </xf>
    <xf numFmtId="186" fontId="11" fillId="0" borderId="79" xfId="4" applyNumberFormat="1" applyFont="1" applyBorder="1" applyAlignment="1">
      <alignment vertical="center"/>
    </xf>
    <xf numFmtId="186" fontId="11" fillId="0" borderId="83" xfId="4" applyNumberFormat="1" applyFont="1" applyBorder="1" applyAlignment="1">
      <alignment vertical="center"/>
    </xf>
    <xf numFmtId="186" fontId="11" fillId="0" borderId="154" xfId="4" applyNumberFormat="1" applyFont="1" applyFill="1" applyBorder="1" applyAlignment="1">
      <alignment vertical="center"/>
    </xf>
    <xf numFmtId="186" fontId="11" fillId="0" borderId="94" xfId="4" applyNumberFormat="1" applyFont="1" applyBorder="1" applyAlignment="1">
      <alignment horizontal="center" vertical="center"/>
    </xf>
    <xf numFmtId="186" fontId="11" fillId="0" borderId="76" xfId="4" applyNumberFormat="1" applyFont="1" applyBorder="1" applyAlignment="1">
      <alignment vertical="center"/>
    </xf>
    <xf numFmtId="186" fontId="11" fillId="0" borderId="47" xfId="4" applyNumberFormat="1" applyFont="1" applyBorder="1" applyAlignment="1">
      <alignment vertical="center"/>
    </xf>
    <xf numFmtId="186" fontId="11" fillId="0" borderId="84" xfId="4" applyNumberFormat="1" applyFont="1" applyBorder="1" applyAlignment="1">
      <alignment vertical="center"/>
    </xf>
    <xf numFmtId="186" fontId="11" fillId="0" borderId="75" xfId="4" applyNumberFormat="1" applyFont="1" applyBorder="1" applyAlignment="1">
      <alignment vertical="center"/>
    </xf>
    <xf numFmtId="186" fontId="11" fillId="0" borderId="155" xfId="4" applyNumberFormat="1" applyFont="1" applyFill="1" applyBorder="1" applyAlignment="1">
      <alignment vertical="center"/>
    </xf>
    <xf numFmtId="186" fontId="11" fillId="0" borderId="95" xfId="4" applyNumberFormat="1" applyFont="1" applyBorder="1" applyAlignment="1">
      <alignment horizontal="center" vertical="center"/>
    </xf>
    <xf numFmtId="186" fontId="11" fillId="0" borderId="96" xfId="4" applyNumberFormat="1" applyFont="1" applyBorder="1" applyAlignment="1">
      <alignment vertical="center"/>
    </xf>
    <xf numFmtId="186" fontId="11" fillId="0" borderId="71" xfId="4" applyNumberFormat="1" applyFont="1" applyBorder="1" applyAlignment="1">
      <alignment vertical="center"/>
    </xf>
    <xf numFmtId="186" fontId="11" fillId="0" borderId="86" xfId="4" applyNumberFormat="1" applyFont="1" applyBorder="1" applyAlignment="1">
      <alignment vertical="center"/>
    </xf>
    <xf numFmtId="186" fontId="11" fillId="0" borderId="85" xfId="4" applyNumberFormat="1" applyFont="1" applyBorder="1" applyAlignment="1">
      <alignment vertical="center"/>
    </xf>
    <xf numFmtId="186" fontId="11" fillId="0" borderId="74" xfId="4" applyNumberFormat="1" applyFont="1" applyBorder="1" applyAlignment="1">
      <alignment vertical="center"/>
    </xf>
    <xf numFmtId="186" fontId="11" fillId="0" borderId="87" xfId="4" applyNumberFormat="1" applyFont="1" applyBorder="1" applyAlignment="1">
      <alignment vertical="center"/>
    </xf>
    <xf numFmtId="186" fontId="11" fillId="0" borderId="156" xfId="4" applyNumberFormat="1" applyFont="1" applyFill="1" applyBorder="1" applyAlignment="1">
      <alignment vertical="center"/>
    </xf>
    <xf numFmtId="186" fontId="11" fillId="0" borderId="0" xfId="4" applyNumberFormat="1" applyFont="1" applyAlignment="1">
      <alignment vertical="center"/>
    </xf>
    <xf numFmtId="0" fontId="12" fillId="0" borderId="0" xfId="4" applyFont="1" applyAlignment="1">
      <alignment horizontal="center" vertical="center"/>
    </xf>
    <xf numFmtId="186" fontId="12" fillId="0" borderId="0" xfId="4" applyNumberFormat="1" applyFont="1" applyAlignment="1">
      <alignment vertical="center"/>
    </xf>
    <xf numFmtId="0" fontId="13" fillId="0" borderId="0" xfId="4" applyFont="1" applyAlignment="1">
      <alignment vertical="center"/>
    </xf>
    <xf numFmtId="0" fontId="11" fillId="0" borderId="97" xfId="1" applyFont="1" applyBorder="1" applyAlignment="1">
      <alignment horizontal="center" vertical="center"/>
    </xf>
    <xf numFmtId="187" fontId="11" fillId="0" borderId="98" xfId="4" applyNumberFormat="1" applyFont="1" applyBorder="1" applyAlignment="1">
      <alignment horizontal="center" vertical="center"/>
    </xf>
    <xf numFmtId="187" fontId="11" fillId="0" borderId="90" xfId="4" applyNumberFormat="1" applyFont="1" applyBorder="1" applyAlignment="1">
      <alignment horizontal="center" vertical="center"/>
    </xf>
    <xf numFmtId="187" fontId="11" fillId="0" borderId="91" xfId="4" applyNumberFormat="1" applyFont="1" applyBorder="1" applyAlignment="1">
      <alignment horizontal="center" vertical="center"/>
    </xf>
    <xf numFmtId="187" fontId="11" fillId="0" borderId="80" xfId="4" applyNumberFormat="1" applyFont="1" applyBorder="1" applyAlignment="1">
      <alignment horizontal="center" vertical="center"/>
    </xf>
    <xf numFmtId="187" fontId="11" fillId="0" borderId="153" xfId="4" applyNumberFormat="1" applyFont="1" applyFill="1" applyBorder="1" applyAlignment="1">
      <alignment horizontal="center" vertical="center"/>
    </xf>
    <xf numFmtId="187" fontId="11" fillId="0" borderId="99" xfId="4" applyNumberFormat="1" applyFont="1" applyBorder="1" applyAlignment="1">
      <alignment horizontal="center" vertical="center"/>
    </xf>
    <xf numFmtId="187" fontId="11" fillId="0" borderId="100" xfId="4" applyNumberFormat="1" applyFont="1" applyBorder="1" applyAlignment="1">
      <alignment horizontal="center" vertical="center"/>
    </xf>
    <xf numFmtId="187" fontId="11" fillId="0" borderId="101" xfId="4" applyNumberFormat="1" applyFont="1" applyBorder="1" applyAlignment="1">
      <alignment vertical="center"/>
    </xf>
    <xf numFmtId="187" fontId="11" fillId="0" borderId="102" xfId="4" applyNumberFormat="1" applyFont="1" applyBorder="1" applyAlignment="1">
      <alignment vertical="center"/>
    </xf>
    <xf numFmtId="187" fontId="11" fillId="0" borderId="103" xfId="4" applyNumberFormat="1" applyFont="1" applyBorder="1" applyAlignment="1">
      <alignment vertical="center"/>
    </xf>
    <xf numFmtId="187" fontId="11" fillId="0" borderId="104" xfId="4" applyNumberFormat="1" applyFont="1" applyBorder="1" applyAlignment="1">
      <alignment vertical="center"/>
    </xf>
    <xf numFmtId="187" fontId="11" fillId="0" borderId="157" xfId="4" applyNumberFormat="1" applyFont="1" applyFill="1" applyBorder="1" applyAlignment="1">
      <alignment vertical="center"/>
    </xf>
    <xf numFmtId="187" fontId="11" fillId="0" borderId="0" xfId="4" applyNumberFormat="1" applyFont="1" applyAlignment="1">
      <alignment horizontal="center" vertical="center"/>
    </xf>
    <xf numFmtId="187" fontId="11" fillId="0" borderId="0" xfId="4" applyNumberFormat="1" applyFont="1" applyAlignment="1">
      <alignment vertical="center"/>
    </xf>
    <xf numFmtId="176" fontId="11" fillId="0" borderId="0" xfId="4" applyNumberFormat="1" applyFont="1" applyAlignment="1">
      <alignment vertical="center"/>
    </xf>
    <xf numFmtId="187" fontId="11" fillId="0" borderId="105" xfId="4" applyNumberFormat="1" applyFont="1" applyBorder="1" applyAlignment="1">
      <alignment horizontal="center" vertical="center"/>
    </xf>
    <xf numFmtId="187" fontId="11" fillId="0" borderId="92" xfId="4" applyNumberFormat="1" applyFont="1" applyBorder="1" applyAlignment="1">
      <alignment horizontal="center" vertical="center"/>
    </xf>
    <xf numFmtId="187" fontId="11" fillId="0" borderId="106" xfId="4" applyNumberFormat="1" applyFont="1" applyBorder="1" applyAlignment="1">
      <alignment horizontal="center" vertical="center"/>
    </xf>
    <xf numFmtId="187" fontId="11" fillId="0" borderId="107" xfId="4" applyNumberFormat="1" applyFont="1" applyBorder="1" applyAlignment="1">
      <alignment vertical="center"/>
    </xf>
    <xf numFmtId="187" fontId="11" fillId="0" borderId="81" xfId="4" applyNumberFormat="1" applyFont="1" applyBorder="1" applyAlignment="1">
      <alignment vertical="center"/>
    </xf>
    <xf numFmtId="187" fontId="11" fillId="0" borderId="83" xfId="4" applyNumberFormat="1" applyFont="1" applyBorder="1" applyAlignment="1">
      <alignment vertical="center"/>
    </xf>
    <xf numFmtId="187" fontId="11" fillId="0" borderId="108" xfId="4" applyNumberFormat="1" applyFont="1" applyBorder="1" applyAlignment="1">
      <alignment vertical="center"/>
    </xf>
    <xf numFmtId="187" fontId="11" fillId="0" borderId="109" xfId="4" applyNumberFormat="1" applyFont="1" applyBorder="1" applyAlignment="1">
      <alignment vertical="center"/>
    </xf>
    <xf numFmtId="187" fontId="11" fillId="0" borderId="110" xfId="4" applyNumberFormat="1" applyFont="1" applyBorder="1" applyAlignment="1">
      <alignment vertical="center"/>
    </xf>
    <xf numFmtId="187" fontId="11" fillId="0" borderId="158" xfId="4" applyNumberFormat="1" applyFont="1" applyFill="1" applyBorder="1" applyAlignment="1">
      <alignment vertical="center"/>
    </xf>
    <xf numFmtId="187" fontId="11" fillId="0" borderId="95" xfId="4" applyNumberFormat="1" applyFont="1" applyBorder="1" applyAlignment="1">
      <alignment horizontal="center" vertical="center"/>
    </xf>
    <xf numFmtId="187" fontId="11" fillId="0" borderId="111" xfId="4" applyNumberFormat="1" applyFont="1" applyBorder="1" applyAlignment="1">
      <alignment horizontal="center" vertical="center"/>
    </xf>
    <xf numFmtId="187" fontId="11" fillId="0" borderId="70" xfId="4" applyNumberFormat="1" applyFont="1" applyBorder="1" applyAlignment="1">
      <alignment vertical="center"/>
    </xf>
    <xf numFmtId="187" fontId="11" fillId="0" borderId="71" xfId="4" applyNumberFormat="1" applyFont="1" applyBorder="1" applyAlignment="1">
      <alignment vertical="center"/>
    </xf>
    <xf numFmtId="187" fontId="11" fillId="0" borderId="74" xfId="4" applyNumberFormat="1" applyFont="1" applyBorder="1" applyAlignment="1">
      <alignment vertical="center"/>
    </xf>
    <xf numFmtId="187" fontId="11" fillId="0" borderId="85" xfId="4" applyNumberFormat="1" applyFont="1" applyBorder="1" applyAlignment="1">
      <alignment vertical="center"/>
    </xf>
    <xf numFmtId="187" fontId="11" fillId="0" borderId="87" xfId="4" applyNumberFormat="1" applyFont="1" applyBorder="1" applyAlignment="1">
      <alignment vertical="center"/>
    </xf>
    <xf numFmtId="187" fontId="11" fillId="0" borderId="112" xfId="4" applyNumberFormat="1" applyFont="1" applyBorder="1" applyAlignment="1">
      <alignment vertical="center"/>
    </xf>
    <xf numFmtId="187" fontId="11" fillId="0" borderId="159" xfId="4" applyNumberFormat="1" applyFont="1" applyFill="1" applyBorder="1" applyAlignment="1">
      <alignment vertical="center"/>
    </xf>
    <xf numFmtId="187" fontId="11" fillId="0" borderId="65" xfId="4" applyNumberFormat="1" applyFont="1" applyBorder="1" applyAlignment="1">
      <alignment horizontal="center" vertical="center"/>
    </xf>
    <xf numFmtId="187" fontId="11" fillId="0" borderId="190" xfId="4" applyNumberFormat="1" applyFont="1" applyFill="1" applyBorder="1" applyAlignment="1">
      <alignment horizontal="center" vertical="center"/>
    </xf>
    <xf numFmtId="187" fontId="11" fillId="0" borderId="82" xfId="4" applyNumberFormat="1" applyFont="1" applyBorder="1" applyAlignment="1">
      <alignment vertical="center"/>
    </xf>
    <xf numFmtId="187" fontId="11" fillId="0" borderId="154" xfId="4" applyNumberFormat="1" applyFont="1" applyFill="1" applyBorder="1" applyAlignment="1">
      <alignment vertical="center"/>
    </xf>
    <xf numFmtId="187" fontId="11" fillId="0" borderId="86" xfId="4" applyNumberFormat="1" applyFont="1" applyBorder="1" applyAlignment="1">
      <alignment vertical="center"/>
    </xf>
    <xf numFmtId="188" fontId="11" fillId="0" borderId="98" xfId="4" applyNumberFormat="1" applyFont="1" applyBorder="1" applyAlignment="1">
      <alignment horizontal="center" vertical="center"/>
    </xf>
    <xf numFmtId="188" fontId="11" fillId="0" borderId="90" xfId="4" applyNumberFormat="1" applyFont="1" applyBorder="1" applyAlignment="1">
      <alignment horizontal="center" vertical="center"/>
    </xf>
    <xf numFmtId="188" fontId="11" fillId="0" borderId="91" xfId="4" applyNumberFormat="1" applyFont="1" applyBorder="1" applyAlignment="1">
      <alignment horizontal="center" vertical="center"/>
    </xf>
    <xf numFmtId="188" fontId="11" fillId="0" borderId="105" xfId="4" applyNumberFormat="1" applyFont="1" applyBorder="1" applyAlignment="1">
      <alignment horizontal="center" vertical="center"/>
    </xf>
    <xf numFmtId="188" fontId="11" fillId="0" borderId="92" xfId="4" applyNumberFormat="1" applyFont="1" applyBorder="1" applyAlignment="1">
      <alignment horizontal="center" vertical="center"/>
    </xf>
    <xf numFmtId="188" fontId="11" fillId="0" borderId="106" xfId="4" applyNumberFormat="1" applyFont="1" applyBorder="1" applyAlignment="1">
      <alignment horizontal="center" vertical="center"/>
    </xf>
    <xf numFmtId="189" fontId="11" fillId="0" borderId="107" xfId="4" applyNumberFormat="1" applyFont="1" applyBorder="1" applyAlignment="1">
      <alignment vertical="center"/>
    </xf>
    <xf numFmtId="189" fontId="11" fillId="0" borderId="81" xfId="4" applyNumberFormat="1" applyFont="1" applyBorder="1" applyAlignment="1">
      <alignment vertical="center"/>
    </xf>
    <xf numFmtId="189" fontId="11" fillId="0" borderId="82" xfId="4" applyNumberFormat="1" applyFont="1" applyBorder="1" applyAlignment="1">
      <alignment vertical="center"/>
    </xf>
    <xf numFmtId="189" fontId="11" fillId="0" borderId="83" xfId="4" applyNumberFormat="1" applyFont="1" applyBorder="1" applyAlignment="1">
      <alignment vertical="center"/>
    </xf>
    <xf numFmtId="189" fontId="11" fillId="0" borderId="154" xfId="4" applyNumberFormat="1" applyFont="1" applyFill="1" applyBorder="1" applyAlignment="1">
      <alignment vertical="center"/>
    </xf>
    <xf numFmtId="188" fontId="11" fillId="0" borderId="94" xfId="4" applyNumberFormat="1" applyFont="1" applyBorder="1" applyAlignment="1">
      <alignment horizontal="center" vertical="center"/>
    </xf>
    <xf numFmtId="188" fontId="11" fillId="0" borderId="113" xfId="4" applyNumberFormat="1" applyFont="1" applyBorder="1" applyAlignment="1">
      <alignment horizontal="center" vertical="center"/>
    </xf>
    <xf numFmtId="189" fontId="11" fillId="0" borderId="46" xfId="4" applyNumberFormat="1" applyFont="1" applyBorder="1" applyAlignment="1">
      <alignment vertical="center"/>
    </xf>
    <xf numFmtId="189" fontId="11" fillId="0" borderId="47" xfId="4" applyNumberFormat="1" applyFont="1" applyBorder="1" applyAlignment="1">
      <alignment vertical="center"/>
    </xf>
    <xf numFmtId="189" fontId="11" fillId="0" borderId="84" xfId="4" applyNumberFormat="1" applyFont="1" applyBorder="1" applyAlignment="1">
      <alignment vertical="center"/>
    </xf>
    <xf numFmtId="189" fontId="11" fillId="0" borderId="75" xfId="4" applyNumberFormat="1" applyFont="1" applyBorder="1" applyAlignment="1">
      <alignment vertical="center"/>
    </xf>
    <xf numFmtId="189" fontId="11" fillId="0" borderId="155" xfId="4" applyNumberFormat="1" applyFont="1" applyFill="1" applyBorder="1" applyAlignment="1">
      <alignment vertical="center"/>
    </xf>
    <xf numFmtId="188" fontId="11" fillId="0" borderId="95" xfId="4" applyNumberFormat="1" applyFont="1" applyBorder="1" applyAlignment="1">
      <alignment horizontal="center" vertical="center" shrinkToFit="1"/>
    </xf>
    <xf numFmtId="188" fontId="11" fillId="0" borderId="111" xfId="4" applyNumberFormat="1" applyFont="1" applyBorder="1" applyAlignment="1">
      <alignment horizontal="center" vertical="center" shrinkToFit="1"/>
    </xf>
    <xf numFmtId="187" fontId="11" fillId="0" borderId="156" xfId="4" applyNumberFormat="1" applyFont="1" applyFill="1" applyBorder="1" applyAlignment="1">
      <alignment vertical="center"/>
    </xf>
    <xf numFmtId="188" fontId="11" fillId="0" borderId="38" xfId="4" applyNumberFormat="1" applyFont="1" applyBorder="1" applyAlignment="1">
      <alignment vertical="center"/>
    </xf>
    <xf numFmtId="188" fontId="11" fillId="0" borderId="0" xfId="4" applyNumberFormat="1" applyFont="1" applyAlignment="1">
      <alignment horizontal="center" vertical="center" shrinkToFit="1"/>
    </xf>
    <xf numFmtId="0" fontId="14" fillId="0" borderId="0" xfId="4" applyFont="1" applyAlignment="1">
      <alignment vertical="center"/>
    </xf>
    <xf numFmtId="187" fontId="11" fillId="0" borderId="89" xfId="4" applyNumberFormat="1" applyFont="1" applyBorder="1" applyAlignment="1">
      <alignment horizontal="center" vertical="center"/>
    </xf>
    <xf numFmtId="187" fontId="11" fillId="0" borderId="38" xfId="4" applyNumberFormat="1" applyFont="1" applyBorder="1" applyAlignment="1">
      <alignment horizontal="center" vertical="center"/>
    </xf>
    <xf numFmtId="187" fontId="11" fillId="0" borderId="63" xfId="4" applyNumberFormat="1" applyFont="1" applyBorder="1" applyAlignment="1">
      <alignment horizontal="center" vertical="center"/>
    </xf>
    <xf numFmtId="187" fontId="11" fillId="0" borderId="93" xfId="4" applyNumberFormat="1" applyFont="1" applyBorder="1" applyAlignment="1">
      <alignment vertical="center"/>
    </xf>
    <xf numFmtId="187" fontId="11" fillId="0" borderId="114" xfId="4" applyNumberFormat="1" applyFont="1" applyBorder="1" applyAlignment="1">
      <alignment vertical="center"/>
    </xf>
    <xf numFmtId="187" fontId="11" fillId="0" borderId="94" xfId="4" applyNumberFormat="1" applyFont="1" applyBorder="1" applyAlignment="1">
      <alignment horizontal="center" vertical="center"/>
    </xf>
    <xf numFmtId="187" fontId="11" fillId="0" borderId="76" xfId="4" applyNumberFormat="1" applyFont="1" applyBorder="1" applyAlignment="1">
      <alignment vertical="center"/>
    </xf>
    <xf numFmtId="187" fontId="11" fillId="0" borderId="47" xfId="4" applyNumberFormat="1" applyFont="1" applyBorder="1" applyAlignment="1">
      <alignment vertical="center"/>
    </xf>
    <xf numFmtId="187" fontId="11" fillId="0" borderId="84" xfId="4" applyNumberFormat="1" applyFont="1" applyBorder="1" applyAlignment="1">
      <alignment vertical="center"/>
    </xf>
    <xf numFmtId="187" fontId="11" fillId="0" borderId="75" xfId="4" applyNumberFormat="1" applyFont="1" applyBorder="1" applyAlignment="1">
      <alignment vertical="center"/>
    </xf>
    <xf numFmtId="187" fontId="11" fillId="0" borderId="45" xfId="4" applyNumberFormat="1" applyFont="1" applyBorder="1" applyAlignment="1">
      <alignment vertical="center"/>
    </xf>
    <xf numFmtId="187" fontId="11" fillId="0" borderId="96" xfId="4" applyNumberFormat="1" applyFont="1" applyBorder="1" applyAlignment="1">
      <alignment vertical="center"/>
    </xf>
    <xf numFmtId="187" fontId="11" fillId="0" borderId="56" xfId="4" applyNumberFormat="1" applyFont="1" applyBorder="1" applyAlignment="1">
      <alignment vertical="center"/>
    </xf>
    <xf numFmtId="187" fontId="11" fillId="0" borderId="115" xfId="4" applyNumberFormat="1" applyFont="1" applyBorder="1" applyAlignment="1">
      <alignment horizontal="center" vertical="center"/>
    </xf>
    <xf numFmtId="187" fontId="11" fillId="0" borderId="43" xfId="4" applyNumberFormat="1" applyFont="1" applyBorder="1" applyAlignment="1">
      <alignment vertical="center"/>
    </xf>
    <xf numFmtId="187" fontId="11" fillId="0" borderId="116" xfId="4" applyNumberFormat="1" applyFont="1" applyBorder="1" applyAlignment="1">
      <alignment vertical="center"/>
    </xf>
    <xf numFmtId="187" fontId="11" fillId="0" borderId="79" xfId="4" applyNumberFormat="1" applyFont="1" applyBorder="1" applyAlignment="1">
      <alignment vertical="center"/>
    </xf>
    <xf numFmtId="187" fontId="11" fillId="0" borderId="44" xfId="4" applyNumberFormat="1" applyFont="1" applyBorder="1" applyAlignment="1">
      <alignment vertical="center"/>
    </xf>
    <xf numFmtId="187" fontId="11" fillId="0" borderId="38" xfId="4" applyNumberFormat="1" applyFont="1" applyBorder="1" applyAlignment="1">
      <alignment horizontal="left" vertical="center"/>
    </xf>
    <xf numFmtId="187" fontId="11" fillId="0" borderId="0" xfId="4" applyNumberFormat="1" applyFont="1" applyAlignment="1">
      <alignment horizontal="left" vertical="center"/>
    </xf>
    <xf numFmtId="0" fontId="17" fillId="0" borderId="0" xfId="0" applyFont="1" applyFill="1" applyAlignment="1">
      <alignment vertical="top" wrapText="1"/>
    </xf>
    <xf numFmtId="0" fontId="16" fillId="0" borderId="0" xfId="0" applyFont="1" applyFill="1" applyBorder="1">
      <alignment vertical="center"/>
    </xf>
    <xf numFmtId="0" fontId="7" fillId="0" borderId="117" xfId="0" applyNumberFormat="1" applyFont="1" applyFill="1" applyBorder="1" applyAlignment="1">
      <alignment horizontal="distributed" vertical="center" justifyLastLine="1"/>
    </xf>
    <xf numFmtId="0" fontId="7" fillId="0" borderId="117" xfId="0" applyNumberFormat="1" applyFont="1" applyFill="1" applyBorder="1" applyAlignment="1">
      <alignment horizontal="distributed" vertical="center" wrapText="1" justifyLastLine="1"/>
    </xf>
    <xf numFmtId="0" fontId="7" fillId="0" borderId="44" xfId="0" applyFont="1" applyFill="1" applyBorder="1" applyAlignment="1">
      <alignment horizontal="distributed" vertical="center" wrapText="1" justifyLastLine="1"/>
    </xf>
    <xf numFmtId="0" fontId="7" fillId="0" borderId="47" xfId="0" applyFont="1" applyFill="1" applyBorder="1" applyAlignment="1">
      <alignment horizontal="distributed" vertical="center" wrapText="1" justifyLastLine="1"/>
    </xf>
    <xf numFmtId="0" fontId="7" fillId="0" borderId="56" xfId="0" applyFont="1" applyFill="1" applyBorder="1" applyAlignment="1">
      <alignment horizontal="distributed" vertical="center" wrapText="1" justifyLastLine="1"/>
    </xf>
    <xf numFmtId="0" fontId="16" fillId="0" borderId="0" xfId="0" applyFont="1" applyFill="1">
      <alignment vertical="center"/>
    </xf>
    <xf numFmtId="0" fontId="7" fillId="0" borderId="40" xfId="0" applyFont="1" applyFill="1" applyBorder="1" applyAlignment="1">
      <alignment horizontal="distributed" vertical="center" wrapText="1" justifyLastLine="1"/>
    </xf>
    <xf numFmtId="0" fontId="7" fillId="0" borderId="41" xfId="0" applyFont="1" applyFill="1" applyBorder="1" applyAlignment="1">
      <alignment horizontal="distributed" vertical="center" wrapText="1" justifyLastLine="1"/>
    </xf>
    <xf numFmtId="0" fontId="7" fillId="0" borderId="133" xfId="0" applyFont="1" applyFill="1" applyBorder="1">
      <alignment vertical="center"/>
    </xf>
    <xf numFmtId="0" fontId="7" fillId="0" borderId="96" xfId="0" applyFont="1" applyFill="1" applyBorder="1">
      <alignment vertical="center"/>
    </xf>
    <xf numFmtId="0" fontId="7" fillId="0" borderId="50" xfId="0" applyFont="1" applyFill="1" applyBorder="1" applyAlignment="1">
      <alignment horizontal="distributed" vertical="center" wrapText="1" justifyLastLine="1"/>
    </xf>
    <xf numFmtId="0" fontId="7" fillId="0" borderId="39" xfId="0" applyFont="1" applyFill="1" applyBorder="1" applyAlignment="1">
      <alignment horizontal="distributed" vertical="center" justifyLastLine="1"/>
    </xf>
    <xf numFmtId="0" fontId="9" fillId="0" borderId="0" xfId="0" applyFont="1" applyFill="1">
      <alignment vertical="center"/>
    </xf>
    <xf numFmtId="0" fontId="7" fillId="0" borderId="137" xfId="0" applyFont="1" applyFill="1" applyBorder="1" applyAlignment="1">
      <alignment horizontal="distributed" vertical="center" wrapText="1" justifyLastLine="1"/>
    </xf>
    <xf numFmtId="0" fontId="7" fillId="0" borderId="138" xfId="0" applyFont="1" applyFill="1" applyBorder="1" applyAlignment="1">
      <alignment horizontal="distributed" vertical="center" wrapText="1" justifyLastLine="1"/>
    </xf>
    <xf numFmtId="0" fontId="7" fillId="0" borderId="139" xfId="0" applyFont="1" applyFill="1" applyBorder="1" applyAlignment="1">
      <alignment horizontal="distributed" vertical="center" wrapText="1" justifyLastLine="1"/>
    </xf>
    <xf numFmtId="0" fontId="7" fillId="0" borderId="38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distributed" vertical="center" wrapText="1" justifyLastLine="1"/>
    </xf>
    <xf numFmtId="0" fontId="7" fillId="0" borderId="6" xfId="0" applyFont="1" applyFill="1" applyBorder="1" applyAlignment="1">
      <alignment horizontal="distributed" vertical="center" wrapText="1" justifyLastLine="1"/>
    </xf>
    <xf numFmtId="0" fontId="7" fillId="0" borderId="134" xfId="0" applyFont="1" applyFill="1" applyBorder="1" applyAlignment="1">
      <alignment horizontal="distributed" vertical="center" wrapText="1" justifyLastLine="1"/>
    </xf>
    <xf numFmtId="0" fontId="7" fillId="0" borderId="71" xfId="0" applyFont="1" applyFill="1" applyBorder="1" applyAlignment="1">
      <alignment horizontal="distributed" vertical="center" wrapText="1" justifyLastLine="1"/>
    </xf>
    <xf numFmtId="0" fontId="7" fillId="0" borderId="134" xfId="0" applyFont="1" applyFill="1" applyBorder="1">
      <alignment vertical="center"/>
    </xf>
    <xf numFmtId="194" fontId="7" fillId="0" borderId="135" xfId="0" applyNumberFormat="1" applyFont="1" applyFill="1" applyBorder="1" applyAlignment="1">
      <alignment horizontal="right" vertical="center"/>
    </xf>
    <xf numFmtId="177" fontId="7" fillId="0" borderId="135" xfId="0" applyNumberFormat="1" applyFont="1" applyFill="1" applyBorder="1" applyAlignment="1">
      <alignment horizontal="right" vertical="center"/>
    </xf>
    <xf numFmtId="0" fontId="7" fillId="0" borderId="142" xfId="0" applyFont="1" applyFill="1" applyBorder="1">
      <alignment vertical="center"/>
    </xf>
    <xf numFmtId="179" fontId="7" fillId="0" borderId="148" xfId="0" applyNumberFormat="1" applyFont="1" applyFill="1" applyBorder="1" applyAlignment="1">
      <alignment horizontal="right" vertical="center"/>
    </xf>
    <xf numFmtId="195" fontId="7" fillId="0" borderId="148" xfId="0" applyNumberFormat="1" applyFont="1" applyFill="1" applyBorder="1" applyAlignment="1">
      <alignment horizontal="right" vertical="center"/>
    </xf>
    <xf numFmtId="180" fontId="7" fillId="0" borderId="148" xfId="0" applyNumberFormat="1" applyFont="1" applyFill="1" applyBorder="1" applyAlignment="1">
      <alignment horizontal="right" vertical="center"/>
    </xf>
    <xf numFmtId="178" fontId="7" fillId="0" borderId="87" xfId="0" applyNumberFormat="1" applyFont="1" applyFill="1" applyBorder="1" applyAlignment="1">
      <alignment vertical="center" shrinkToFit="1"/>
    </xf>
    <xf numFmtId="178" fontId="7" fillId="0" borderId="47" xfId="0" applyNumberFormat="1" applyFont="1" applyFill="1" applyBorder="1" applyAlignment="1">
      <alignment horizontal="right" vertical="center" shrinkToFit="1"/>
    </xf>
    <xf numFmtId="0" fontId="7" fillId="0" borderId="9" xfId="0" applyFont="1" applyFill="1" applyBorder="1" applyAlignment="1">
      <alignment horizontal="distributed" vertical="center" wrapText="1" justifyLastLine="1"/>
    </xf>
    <xf numFmtId="0" fontId="7" fillId="0" borderId="10" xfId="0" applyFont="1" applyFill="1" applyBorder="1" applyAlignment="1">
      <alignment horizontal="distributed" vertical="center" wrapText="1" justifyLastLine="1"/>
    </xf>
    <xf numFmtId="183" fontId="7" fillId="0" borderId="11" xfId="0" applyNumberFormat="1" applyFont="1" applyFill="1" applyBorder="1" applyAlignment="1">
      <alignment vertical="center"/>
    </xf>
    <xf numFmtId="0" fontId="7" fillId="0" borderId="12" xfId="0" applyFont="1" applyFill="1" applyBorder="1" applyAlignment="1">
      <alignment horizontal="distributed" vertical="center" wrapText="1" justifyLastLine="1"/>
    </xf>
    <xf numFmtId="183" fontId="7" fillId="0" borderId="13" xfId="0" applyNumberFormat="1" applyFont="1" applyFill="1" applyBorder="1" applyAlignment="1">
      <alignment vertical="center"/>
    </xf>
    <xf numFmtId="0" fontId="7" fillId="0" borderId="14" xfId="0" applyFont="1" applyFill="1" applyBorder="1" applyAlignment="1">
      <alignment horizontal="distributed" vertical="center" wrapText="1" justifyLastLine="1"/>
    </xf>
    <xf numFmtId="0" fontId="10" fillId="0" borderId="14" xfId="0" applyFont="1" applyFill="1" applyBorder="1" applyAlignment="1">
      <alignment horizontal="distributed" vertical="center" wrapText="1" justifyLastLine="1"/>
    </xf>
    <xf numFmtId="0" fontId="10" fillId="0" borderId="14" xfId="0" applyFont="1" applyFill="1" applyBorder="1" applyAlignment="1">
      <alignment horizontal="distributed" vertical="center" wrapText="1"/>
    </xf>
    <xf numFmtId="183" fontId="7" fillId="0" borderId="15" xfId="0" applyNumberFormat="1" applyFont="1" applyFill="1" applyBorder="1" applyAlignment="1">
      <alignment vertical="center" shrinkToFit="1"/>
    </xf>
    <xf numFmtId="0" fontId="7" fillId="0" borderId="16" xfId="0" applyFont="1" applyFill="1" applyBorder="1" applyAlignment="1">
      <alignment horizontal="distributed" vertical="center" wrapText="1" justifyLastLine="1"/>
    </xf>
    <xf numFmtId="183" fontId="7" fillId="0" borderId="17" xfId="0" applyNumberFormat="1" applyFont="1" applyFill="1" applyBorder="1" applyAlignment="1">
      <alignment vertical="center" shrinkToFit="1"/>
    </xf>
    <xf numFmtId="0" fontId="7" fillId="0" borderId="18" xfId="0" applyFont="1" applyFill="1" applyBorder="1" applyAlignment="1">
      <alignment horizontal="distributed" vertical="center" wrapText="1" justifyLastLine="1"/>
    </xf>
    <xf numFmtId="0" fontId="7" fillId="0" borderId="16" xfId="0" applyFont="1" applyFill="1" applyBorder="1" applyAlignment="1">
      <alignment vertical="center" shrinkToFit="1"/>
    </xf>
    <xf numFmtId="0" fontId="7" fillId="0" borderId="19" xfId="0" applyFont="1" applyFill="1" applyBorder="1" applyAlignment="1">
      <alignment horizontal="distributed" vertical="center" wrapText="1" justifyLastLine="1"/>
    </xf>
    <xf numFmtId="0" fontId="7" fillId="0" borderId="20" xfId="0" applyFont="1" applyFill="1" applyBorder="1" applyAlignment="1">
      <alignment horizontal="distributed" vertical="center" wrapText="1" justifyLastLine="1"/>
    </xf>
    <xf numFmtId="183" fontId="7" fillId="0" borderId="15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distributed" vertical="center" wrapText="1" justifyLastLine="1"/>
    </xf>
    <xf numFmtId="183" fontId="7" fillId="0" borderId="21" xfId="0" applyNumberFormat="1" applyFont="1" applyFill="1" applyBorder="1" applyAlignment="1">
      <alignment vertical="center"/>
    </xf>
    <xf numFmtId="0" fontId="7" fillId="0" borderId="22" xfId="0" applyFont="1" applyFill="1" applyBorder="1" applyAlignment="1">
      <alignment horizontal="distributed" vertical="center" wrapText="1" justifyLastLine="1"/>
    </xf>
    <xf numFmtId="0" fontId="7" fillId="0" borderId="22" xfId="0" applyFont="1" applyFill="1" applyBorder="1" applyAlignment="1">
      <alignment vertical="center" shrinkToFit="1"/>
    </xf>
    <xf numFmtId="183" fontId="7" fillId="0" borderId="21" xfId="0" applyNumberFormat="1" applyFont="1" applyFill="1" applyBorder="1" applyAlignment="1">
      <alignment vertical="center" shrinkToFit="1"/>
    </xf>
    <xf numFmtId="0" fontId="7" fillId="0" borderId="4" xfId="0" applyFont="1" applyFill="1" applyBorder="1" applyAlignment="1">
      <alignment horizontal="distributed" vertical="center" wrapText="1" justifyLastLine="1"/>
    </xf>
    <xf numFmtId="183" fontId="7" fillId="0" borderId="3" xfId="0" applyNumberFormat="1" applyFont="1" applyFill="1" applyBorder="1" applyAlignment="1">
      <alignment vertical="center" shrinkToFit="1"/>
    </xf>
    <xf numFmtId="183" fontId="7" fillId="0" borderId="5" xfId="0" applyNumberFormat="1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distributed" vertical="center" wrapText="1" justifyLastLine="1"/>
    </xf>
    <xf numFmtId="0" fontId="7" fillId="0" borderId="2" xfId="0" applyFont="1" applyFill="1" applyBorder="1" applyAlignment="1">
      <alignment horizontal="distributed" vertical="center" wrapText="1" justifyLastLine="1"/>
    </xf>
    <xf numFmtId="183" fontId="7" fillId="0" borderId="3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vertical="center" shrinkToFit="1"/>
    </xf>
    <xf numFmtId="183" fontId="7" fillId="0" borderId="23" xfId="0" applyNumberFormat="1" applyFont="1" applyFill="1" applyBorder="1" applyAlignment="1">
      <alignment vertical="center" shrinkToFit="1"/>
    </xf>
    <xf numFmtId="0" fontId="7" fillId="0" borderId="24" xfId="0" applyFont="1" applyFill="1" applyBorder="1" applyAlignment="1">
      <alignment horizontal="distributed" vertical="center" wrapText="1" justifyLastLine="1"/>
    </xf>
    <xf numFmtId="0" fontId="7" fillId="0" borderId="25" xfId="0" applyFont="1" applyFill="1" applyBorder="1" applyAlignment="1">
      <alignment horizontal="distributed" vertical="center" wrapText="1" justifyLastLine="1"/>
    </xf>
    <xf numFmtId="183" fontId="7" fillId="0" borderId="26" xfId="0" applyNumberFormat="1" applyFont="1" applyFill="1" applyBorder="1" applyAlignment="1">
      <alignment vertical="center"/>
    </xf>
    <xf numFmtId="0" fontId="7" fillId="0" borderId="27" xfId="0" applyFont="1" applyFill="1" applyBorder="1" applyAlignment="1">
      <alignment horizontal="distributed" vertical="center" wrapText="1" justifyLastLine="1"/>
    </xf>
    <xf numFmtId="183" fontId="7" fillId="0" borderId="26" xfId="0" applyNumberFormat="1" applyFont="1" applyFill="1" applyBorder="1" applyAlignment="1">
      <alignment vertical="center" shrinkToFit="1"/>
    </xf>
    <xf numFmtId="0" fontId="7" fillId="0" borderId="28" xfId="0" applyFont="1" applyFill="1" applyBorder="1" applyAlignment="1">
      <alignment horizontal="distributed" vertical="center" wrapText="1" justifyLastLine="1"/>
    </xf>
    <xf numFmtId="0" fontId="7" fillId="0" borderId="29" xfId="0" applyFont="1" applyFill="1" applyBorder="1" applyAlignment="1">
      <alignment horizontal="distributed" vertical="center" wrapText="1" justifyLastLine="1"/>
    </xf>
    <xf numFmtId="183" fontId="7" fillId="0" borderId="30" xfId="0" applyNumberFormat="1" applyFont="1" applyFill="1" applyBorder="1" applyAlignment="1">
      <alignment vertical="center"/>
    </xf>
    <xf numFmtId="0" fontId="7" fillId="0" borderId="31" xfId="0" applyFont="1" applyFill="1" applyBorder="1" applyAlignment="1">
      <alignment horizontal="distributed" vertical="center" wrapText="1" justifyLastLine="1"/>
    </xf>
    <xf numFmtId="183" fontId="7" fillId="0" borderId="30" xfId="0" applyNumberFormat="1" applyFont="1" applyFill="1" applyBorder="1" applyAlignment="1">
      <alignment vertical="center" shrinkToFit="1"/>
    </xf>
    <xf numFmtId="183" fontId="7" fillId="0" borderId="32" xfId="0" applyNumberFormat="1" applyFont="1" applyFill="1" applyBorder="1" applyAlignment="1">
      <alignment vertical="center" shrinkToFit="1"/>
    </xf>
    <xf numFmtId="0" fontId="7" fillId="0" borderId="33" xfId="0" applyFont="1" applyFill="1" applyBorder="1" applyAlignment="1">
      <alignment horizontal="distributed" vertical="center" wrapText="1" justifyLastLine="1"/>
    </xf>
    <xf numFmtId="0" fontId="7" fillId="0" borderId="34" xfId="0" applyFont="1" applyFill="1" applyBorder="1" applyAlignment="1">
      <alignment horizontal="distributed" vertical="center" wrapText="1" justifyLastLine="1"/>
    </xf>
    <xf numFmtId="183" fontId="7" fillId="0" borderId="35" xfId="0" applyNumberFormat="1" applyFont="1" applyFill="1" applyBorder="1" applyAlignment="1">
      <alignment vertical="center"/>
    </xf>
    <xf numFmtId="0" fontId="7" fillId="0" borderId="36" xfId="0" applyFont="1" applyFill="1" applyBorder="1" applyAlignment="1">
      <alignment horizontal="distributed" vertical="center" wrapText="1" justifyLastLine="1"/>
    </xf>
    <xf numFmtId="183" fontId="7" fillId="0" borderId="35" xfId="0" applyNumberFormat="1" applyFont="1" applyFill="1" applyBorder="1" applyAlignment="1">
      <alignment vertical="center" shrinkToFit="1"/>
    </xf>
    <xf numFmtId="183" fontId="7" fillId="0" borderId="37" xfId="0" applyNumberFormat="1" applyFont="1" applyFill="1" applyBorder="1" applyAlignment="1">
      <alignment vertical="center" shrinkToFit="1"/>
    </xf>
    <xf numFmtId="183" fontId="7" fillId="0" borderId="192" xfId="0" applyNumberFormat="1" applyFont="1" applyFill="1" applyBorder="1" applyAlignment="1">
      <alignment vertical="center" shrinkToFit="1"/>
    </xf>
    <xf numFmtId="0" fontId="7" fillId="0" borderId="152" xfId="0" applyFont="1" applyFill="1" applyBorder="1" applyAlignment="1">
      <alignment horizontal="distributed" vertical="center" wrapText="1" justifyLastLine="1"/>
    </xf>
    <xf numFmtId="183" fontId="7" fillId="0" borderId="160" xfId="0" applyNumberFormat="1" applyFont="1" applyFill="1" applyBorder="1" applyAlignment="1">
      <alignment vertical="center"/>
    </xf>
    <xf numFmtId="0" fontId="7" fillId="0" borderId="161" xfId="0" applyFont="1" applyFill="1" applyBorder="1" applyAlignment="1">
      <alignment horizontal="distributed" vertical="center" wrapText="1" justifyLastLine="1"/>
    </xf>
    <xf numFmtId="183" fontId="7" fillId="0" borderId="160" xfId="0" applyNumberFormat="1" applyFont="1" applyFill="1" applyBorder="1" applyAlignment="1">
      <alignment vertical="center" shrinkToFit="1"/>
    </xf>
    <xf numFmtId="183" fontId="7" fillId="0" borderId="162" xfId="0" applyNumberFormat="1" applyFont="1" applyFill="1" applyBorder="1" applyAlignment="1">
      <alignment vertical="center" shrinkToFit="1"/>
    </xf>
    <xf numFmtId="0" fontId="7" fillId="0" borderId="0" xfId="0" applyFont="1" applyFill="1" applyAlignment="1">
      <alignment horizontal="right" vertical="center" wrapText="1" justifyLastLine="1"/>
    </xf>
    <xf numFmtId="0" fontId="7" fillId="0" borderId="38" xfId="0" applyFont="1" applyFill="1" applyBorder="1" applyAlignment="1">
      <alignment vertical="center" wrapText="1"/>
    </xf>
    <xf numFmtId="0" fontId="7" fillId="0" borderId="0" xfId="0" applyFont="1" applyFill="1" applyAlignment="1">
      <alignment horizontal="right" vertical="top" wrapText="1"/>
    </xf>
    <xf numFmtId="0" fontId="7" fillId="0" borderId="163" xfId="0" applyFont="1" applyFill="1" applyBorder="1" applyAlignment="1">
      <alignment horizontal="distributed" vertical="center" justifyLastLine="1"/>
    </xf>
    <xf numFmtId="0" fontId="7" fillId="0" borderId="118" xfId="0" applyFont="1" applyFill="1" applyBorder="1" applyAlignment="1">
      <alignment horizontal="distributed" vertical="center" justifyLastLine="1"/>
    </xf>
    <xf numFmtId="0" fontId="7" fillId="0" borderId="164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vertical="center" shrinkToFit="1"/>
    </xf>
    <xf numFmtId="0" fontId="7" fillId="0" borderId="165" xfId="0" applyFont="1" applyFill="1" applyBorder="1" applyAlignment="1">
      <alignment horizontal="distributed" vertical="center" shrinkToFit="1"/>
    </xf>
    <xf numFmtId="185" fontId="7" fillId="0" borderId="166" xfId="0" applyNumberFormat="1" applyFont="1" applyFill="1" applyBorder="1" applyAlignment="1">
      <alignment vertical="top" shrinkToFit="1"/>
    </xf>
    <xf numFmtId="183" fontId="7" fillId="0" borderId="120" xfId="0" applyNumberFormat="1" applyFont="1" applyFill="1" applyBorder="1" applyAlignment="1">
      <alignment vertical="top" shrinkToFit="1"/>
    </xf>
    <xf numFmtId="185" fontId="7" fillId="0" borderId="120" xfId="0" applyNumberFormat="1" applyFont="1" applyFill="1" applyBorder="1" applyAlignment="1">
      <alignment vertical="top" shrinkToFit="1"/>
    </xf>
    <xf numFmtId="183" fontId="7" fillId="0" borderId="167" xfId="0" applyNumberFormat="1" applyFont="1" applyFill="1" applyBorder="1" applyAlignment="1">
      <alignment vertical="top" shrinkToFit="1"/>
    </xf>
    <xf numFmtId="0" fontId="7" fillId="0" borderId="22" xfId="0" applyFont="1" applyFill="1" applyBorder="1" applyAlignment="1">
      <alignment horizontal="distributed" vertical="center" shrinkToFit="1"/>
    </xf>
    <xf numFmtId="185" fontId="7" fillId="0" borderId="147" xfId="0" applyNumberFormat="1" applyFont="1" applyFill="1" applyBorder="1" applyAlignment="1">
      <alignment vertical="top" shrinkToFit="1"/>
    </xf>
    <xf numFmtId="183" fontId="7" fillId="0" borderId="124" xfId="0" applyNumberFormat="1" applyFont="1" applyFill="1" applyBorder="1" applyAlignment="1">
      <alignment vertical="top" shrinkToFit="1"/>
    </xf>
    <xf numFmtId="185" fontId="7" fillId="0" borderId="124" xfId="0" applyNumberFormat="1" applyFont="1" applyFill="1" applyBorder="1" applyAlignment="1">
      <alignment vertical="top" shrinkToFit="1"/>
    </xf>
    <xf numFmtId="183" fontId="7" fillId="0" borderId="144" xfId="0" applyNumberFormat="1" applyFont="1" applyFill="1" applyBorder="1" applyAlignment="1">
      <alignment vertical="top" shrinkToFit="1"/>
    </xf>
    <xf numFmtId="0" fontId="7" fillId="0" borderId="14" xfId="0" applyFont="1" applyFill="1" applyBorder="1" applyAlignment="1">
      <alignment horizontal="distributed" vertical="center" shrinkToFit="1"/>
    </xf>
    <xf numFmtId="185" fontId="7" fillId="0" borderId="168" xfId="0" applyNumberFormat="1" applyFont="1" applyFill="1" applyBorder="1" applyAlignment="1">
      <alignment vertical="top" shrinkToFit="1"/>
    </xf>
    <xf numFmtId="183" fontId="7" fillId="0" borderId="121" xfId="0" applyNumberFormat="1" applyFont="1" applyFill="1" applyBorder="1" applyAlignment="1">
      <alignment vertical="top" shrinkToFit="1"/>
    </xf>
    <xf numFmtId="185" fontId="7" fillId="0" borderId="121" xfId="0" applyNumberFormat="1" applyFont="1" applyFill="1" applyBorder="1" applyAlignment="1">
      <alignment vertical="top" shrinkToFit="1"/>
    </xf>
    <xf numFmtId="183" fontId="7" fillId="0" borderId="169" xfId="0" applyNumberFormat="1" applyFont="1" applyFill="1" applyBorder="1" applyAlignment="1">
      <alignment vertical="top" shrinkToFit="1"/>
    </xf>
    <xf numFmtId="0" fontId="7" fillId="0" borderId="170" xfId="0" applyFont="1" applyFill="1" applyBorder="1" applyAlignment="1">
      <alignment horizontal="distributed" vertical="center" shrinkToFit="1"/>
    </xf>
    <xf numFmtId="185" fontId="7" fillId="0" borderId="171" xfId="0" applyNumberFormat="1" applyFont="1" applyFill="1" applyBorder="1" applyAlignment="1">
      <alignment vertical="top" shrinkToFit="1"/>
    </xf>
    <xf numFmtId="183" fontId="7" fillId="0" borderId="172" xfId="0" applyNumberFormat="1" applyFont="1" applyFill="1" applyBorder="1" applyAlignment="1">
      <alignment vertical="top" shrinkToFit="1"/>
    </xf>
    <xf numFmtId="185" fontId="7" fillId="0" borderId="172" xfId="0" applyNumberFormat="1" applyFont="1" applyFill="1" applyBorder="1" applyAlignment="1">
      <alignment vertical="top" shrinkToFit="1"/>
    </xf>
    <xf numFmtId="183" fontId="7" fillId="0" borderId="145" xfId="0" applyNumberFormat="1" applyFont="1" applyFill="1" applyBorder="1" applyAlignment="1">
      <alignment vertical="top" shrinkToFit="1"/>
    </xf>
    <xf numFmtId="0" fontId="7" fillId="0" borderId="0" xfId="0" applyFont="1" applyFill="1" applyAlignment="1">
      <alignment horizontal="justify" vertical="center"/>
    </xf>
    <xf numFmtId="0" fontId="7" fillId="0" borderId="180" xfId="0" applyFont="1" applyFill="1" applyBorder="1" applyAlignment="1">
      <alignment horizontal="distributed" vertical="center" justifyLastLine="1"/>
    </xf>
    <xf numFmtId="0" fontId="7" fillId="0" borderId="0" xfId="0" applyFont="1" applyFill="1" applyAlignment="1">
      <alignment horizontal="right" vertical="top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top"/>
    </xf>
    <xf numFmtId="0" fontId="7" fillId="0" borderId="167" xfId="0" applyFont="1" applyFill="1" applyBorder="1" applyAlignment="1">
      <alignment horizontal="distributed" vertical="center" shrinkToFit="1"/>
    </xf>
    <xf numFmtId="183" fontId="7" fillId="0" borderId="181" xfId="0" applyNumberFormat="1" applyFont="1" applyFill="1" applyBorder="1" applyAlignment="1">
      <alignment vertical="top" shrinkToFit="1"/>
    </xf>
    <xf numFmtId="0" fontId="7" fillId="0" borderId="144" xfId="0" applyFont="1" applyFill="1" applyBorder="1" applyAlignment="1">
      <alignment horizontal="distributed" vertical="center" shrinkToFit="1"/>
    </xf>
    <xf numFmtId="183" fontId="7" fillId="0" borderId="149" xfId="0" applyNumberFormat="1" applyFont="1" applyFill="1" applyBorder="1" applyAlignment="1">
      <alignment vertical="top" shrinkToFit="1"/>
    </xf>
    <xf numFmtId="0" fontId="7" fillId="0" borderId="169" xfId="0" applyFont="1" applyFill="1" applyBorder="1" applyAlignment="1">
      <alignment horizontal="distributed" vertical="center" shrinkToFit="1"/>
    </xf>
    <xf numFmtId="183" fontId="7" fillId="0" borderId="182" xfId="0" applyNumberFormat="1" applyFont="1" applyFill="1" applyBorder="1" applyAlignment="1">
      <alignment vertical="top" shrinkToFit="1"/>
    </xf>
    <xf numFmtId="0" fontId="7" fillId="0" borderId="173" xfId="0" applyFont="1" applyFill="1" applyBorder="1" applyAlignment="1">
      <alignment horizontal="distributed" vertical="center" shrinkToFit="1"/>
    </xf>
    <xf numFmtId="185" fontId="7" fillId="0" borderId="174" xfId="0" applyNumberFormat="1" applyFont="1" applyFill="1" applyBorder="1" applyAlignment="1">
      <alignment vertical="top" shrinkToFit="1"/>
    </xf>
    <xf numFmtId="183" fontId="7" fillId="0" borderId="131" xfId="0" applyNumberFormat="1" applyFont="1" applyFill="1" applyBorder="1" applyAlignment="1">
      <alignment vertical="top" shrinkToFit="1"/>
    </xf>
    <xf numFmtId="185" fontId="7" fillId="0" borderId="131" xfId="0" applyNumberFormat="1" applyFont="1" applyFill="1" applyBorder="1" applyAlignment="1">
      <alignment vertical="top" shrinkToFit="1"/>
    </xf>
    <xf numFmtId="183" fontId="7" fillId="0" borderId="183" xfId="0" applyNumberFormat="1" applyFont="1" applyFill="1" applyBorder="1" applyAlignment="1">
      <alignment vertical="top" shrinkToFit="1"/>
    </xf>
    <xf numFmtId="0" fontId="7" fillId="0" borderId="175" xfId="0" applyFont="1" applyFill="1" applyBorder="1" applyAlignment="1">
      <alignment horizontal="distributed" vertical="center" shrinkToFit="1"/>
    </xf>
    <xf numFmtId="185" fontId="7" fillId="0" borderId="176" xfId="0" applyNumberFormat="1" applyFont="1" applyFill="1" applyBorder="1" applyAlignment="1">
      <alignment vertical="top" shrinkToFit="1"/>
    </xf>
    <xf numFmtId="183" fontId="7" fillId="0" borderId="123" xfId="0" applyNumberFormat="1" applyFont="1" applyFill="1" applyBorder="1" applyAlignment="1">
      <alignment vertical="top" shrinkToFit="1"/>
    </xf>
    <xf numFmtId="185" fontId="7" fillId="0" borderId="123" xfId="0" applyNumberFormat="1" applyFont="1" applyFill="1" applyBorder="1" applyAlignment="1">
      <alignment vertical="top" shrinkToFit="1"/>
    </xf>
    <xf numFmtId="183" fontId="7" fillId="0" borderId="184" xfId="0" applyNumberFormat="1" applyFont="1" applyFill="1" applyBorder="1" applyAlignment="1">
      <alignment vertical="top" shrinkToFit="1"/>
    </xf>
    <xf numFmtId="0" fontId="7" fillId="0" borderId="177" xfId="0" applyFont="1" applyFill="1" applyBorder="1" applyAlignment="1">
      <alignment horizontal="distributed" vertical="center" shrinkToFit="1"/>
    </xf>
    <xf numFmtId="185" fontId="7" fillId="0" borderId="178" xfId="0" applyNumberFormat="1" applyFont="1" applyFill="1" applyBorder="1" applyAlignment="1">
      <alignment vertical="top" shrinkToFit="1"/>
    </xf>
    <xf numFmtId="183" fontId="7" fillId="0" borderId="122" xfId="0" applyNumberFormat="1" applyFont="1" applyFill="1" applyBorder="1" applyAlignment="1">
      <alignment vertical="top" shrinkToFit="1"/>
    </xf>
    <xf numFmtId="185" fontId="7" fillId="0" borderId="122" xfId="0" applyNumberFormat="1" applyFont="1" applyFill="1" applyBorder="1" applyAlignment="1">
      <alignment vertical="top" shrinkToFit="1"/>
    </xf>
    <xf numFmtId="183" fontId="7" fillId="0" borderId="185" xfId="0" applyNumberFormat="1" applyFont="1" applyFill="1" applyBorder="1" applyAlignment="1">
      <alignment vertical="top" shrinkToFit="1"/>
    </xf>
    <xf numFmtId="183" fontId="7" fillId="0" borderId="122" xfId="0" applyNumberFormat="1" applyFont="1" applyFill="1" applyBorder="1" applyAlignment="1">
      <alignment horizontal="right" vertical="top" shrinkToFit="1"/>
    </xf>
    <xf numFmtId="183" fontId="7" fillId="0" borderId="185" xfId="0" applyNumberFormat="1" applyFont="1" applyFill="1" applyBorder="1" applyAlignment="1">
      <alignment horizontal="right" vertical="top" shrinkToFit="1"/>
    </xf>
    <xf numFmtId="183" fontId="7" fillId="0" borderId="124" xfId="0" applyNumberFormat="1" applyFont="1" applyFill="1" applyBorder="1" applyAlignment="1">
      <alignment horizontal="right" vertical="top" shrinkToFit="1"/>
    </xf>
    <xf numFmtId="183" fontId="7" fillId="0" borderId="149" xfId="0" applyNumberFormat="1" applyFont="1" applyFill="1" applyBorder="1" applyAlignment="1">
      <alignment horizontal="right" vertical="top" shrinkToFit="1"/>
    </xf>
    <xf numFmtId="0" fontId="7" fillId="0" borderId="145" xfId="0" applyFont="1" applyFill="1" applyBorder="1" applyAlignment="1">
      <alignment horizontal="distributed" vertical="center" shrinkToFit="1"/>
    </xf>
    <xf numFmtId="183" fontId="7" fillId="0" borderId="179" xfId="0" applyNumberFormat="1" applyFont="1" applyFill="1" applyBorder="1" applyAlignment="1">
      <alignment vertical="top" shrinkToFit="1"/>
    </xf>
    <xf numFmtId="0" fontId="7" fillId="0" borderId="143" xfId="0" applyFont="1" applyFill="1" applyBorder="1" applyAlignment="1">
      <alignment horizontal="distributed" vertical="center" shrinkToFit="1"/>
    </xf>
    <xf numFmtId="185" fontId="7" fillId="0" borderId="146" xfId="0" applyNumberFormat="1" applyFont="1" applyFill="1" applyBorder="1" applyAlignment="1">
      <alignment vertical="top" shrinkToFit="1"/>
    </xf>
    <xf numFmtId="185" fontId="7" fillId="0" borderId="148" xfId="0" applyNumberFormat="1" applyFont="1" applyFill="1" applyBorder="1" applyAlignment="1">
      <alignment vertical="top" shrinkToFit="1"/>
    </xf>
    <xf numFmtId="190" fontId="7" fillId="0" borderId="62" xfId="0" applyNumberFormat="1" applyFont="1" applyFill="1" applyBorder="1">
      <alignment vertical="center"/>
    </xf>
    <xf numFmtId="0" fontId="10" fillId="0" borderId="105" xfId="0" applyFont="1" applyFill="1" applyBorder="1" applyAlignment="1">
      <alignment horizontal="left" vertical="center" wrapText="1"/>
    </xf>
    <xf numFmtId="190" fontId="7" fillId="0" borderId="64" xfId="0" applyNumberFormat="1" applyFont="1" applyFill="1" applyBorder="1">
      <alignment vertical="center"/>
    </xf>
    <xf numFmtId="0" fontId="10" fillId="0" borderId="105" xfId="0" applyFont="1" applyFill="1" applyBorder="1" applyAlignment="1">
      <alignment vertical="center" wrapText="1"/>
    </xf>
    <xf numFmtId="0" fontId="10" fillId="0" borderId="75" xfId="0" applyFont="1" applyFill="1" applyBorder="1" applyAlignment="1">
      <alignment vertical="center" wrapText="1"/>
    </xf>
    <xf numFmtId="190" fontId="7" fillId="0" borderId="186" xfId="0" applyNumberFormat="1" applyFont="1" applyFill="1" applyBorder="1">
      <alignment vertical="center"/>
    </xf>
    <xf numFmtId="190" fontId="7" fillId="0" borderId="77" xfId="0" applyNumberFormat="1" applyFont="1" applyFill="1" applyBorder="1">
      <alignment vertical="center"/>
    </xf>
    <xf numFmtId="190" fontId="7" fillId="0" borderId="46" xfId="0" applyNumberFormat="1" applyFont="1" applyFill="1" applyBorder="1">
      <alignment vertical="center"/>
    </xf>
    <xf numFmtId="190" fontId="7" fillId="0" borderId="155" xfId="0" applyNumberFormat="1" applyFont="1" applyFill="1" applyBorder="1">
      <alignment vertical="center"/>
    </xf>
    <xf numFmtId="196" fontId="7" fillId="0" borderId="77" xfId="0" applyNumberFormat="1" applyFont="1" applyFill="1" applyBorder="1">
      <alignment vertical="center"/>
    </xf>
    <xf numFmtId="0" fontId="10" fillId="0" borderId="75" xfId="0" applyFont="1" applyFill="1" applyBorder="1" applyAlignment="1">
      <alignment vertical="center" wrapText="1" shrinkToFit="1"/>
    </xf>
    <xf numFmtId="0" fontId="10" fillId="0" borderId="75" xfId="0" applyFont="1" applyFill="1" applyBorder="1" applyAlignment="1">
      <alignment horizontal="left" vertical="center" wrapText="1"/>
    </xf>
    <xf numFmtId="190" fontId="7" fillId="0" borderId="76" xfId="0" applyNumberFormat="1" applyFont="1" applyFill="1" applyBorder="1">
      <alignment vertical="center"/>
    </xf>
    <xf numFmtId="0" fontId="10" fillId="0" borderId="78" xfId="0" applyFont="1" applyFill="1" applyBorder="1" applyAlignment="1">
      <alignment vertical="center" wrapText="1"/>
    </xf>
    <xf numFmtId="0" fontId="10" fillId="0" borderId="84" xfId="0" applyFont="1" applyFill="1" applyBorder="1" applyAlignment="1">
      <alignment vertical="center" wrapText="1"/>
    </xf>
    <xf numFmtId="190" fontId="7" fillId="0" borderId="133" xfId="0" applyNumberFormat="1" applyFont="1" applyFill="1" applyBorder="1">
      <alignment vertical="center"/>
    </xf>
    <xf numFmtId="190" fontId="7" fillId="0" borderId="84" xfId="0" applyNumberFormat="1" applyFont="1" applyFill="1" applyBorder="1">
      <alignment vertical="center"/>
    </xf>
    <xf numFmtId="190" fontId="7" fillId="0" borderId="136" xfId="0" applyNumberFormat="1" applyFont="1" applyFill="1" applyBorder="1">
      <alignment vertical="center"/>
    </xf>
    <xf numFmtId="190" fontId="7" fillId="0" borderId="54" xfId="0" applyNumberFormat="1" applyFont="1" applyFill="1" applyBorder="1">
      <alignment vertical="center"/>
    </xf>
    <xf numFmtId="0" fontId="10" fillId="0" borderId="85" xfId="0" applyFont="1" applyFill="1" applyBorder="1" applyAlignment="1">
      <alignment vertical="center" wrapText="1"/>
    </xf>
    <xf numFmtId="0" fontId="10" fillId="0" borderId="74" xfId="0" applyFont="1" applyFill="1" applyBorder="1" applyAlignment="1">
      <alignment vertical="center" wrapText="1"/>
    </xf>
    <xf numFmtId="190" fontId="7" fillId="0" borderId="159" xfId="0" applyNumberFormat="1" applyFont="1" applyFill="1" applyBorder="1">
      <alignment vertical="center"/>
    </xf>
    <xf numFmtId="0" fontId="7" fillId="0" borderId="55" xfId="0" applyFont="1" applyFill="1" applyBorder="1" applyAlignment="1">
      <alignment horizontal="distributed" vertical="center" shrinkToFit="1"/>
    </xf>
    <xf numFmtId="0" fontId="7" fillId="0" borderId="87" xfId="0" applyFont="1" applyFill="1" applyBorder="1" applyAlignment="1">
      <alignment horizontal="distributed" vertical="center" shrinkToFit="1"/>
    </xf>
    <xf numFmtId="0" fontId="7" fillId="0" borderId="87" xfId="0" applyFont="1" applyFill="1" applyBorder="1" applyAlignment="1">
      <alignment horizontal="center" vertical="center" textRotation="255" shrinkToFit="1"/>
    </xf>
    <xf numFmtId="0" fontId="7" fillId="0" borderId="56" xfId="0" applyFont="1" applyFill="1" applyBorder="1" applyAlignment="1">
      <alignment horizontal="center" vertical="center" textRotation="255" shrinkToFit="1"/>
    </xf>
    <xf numFmtId="0" fontId="7" fillId="0" borderId="50" xfId="0" applyFont="1" applyFill="1" applyBorder="1" applyAlignment="1">
      <alignment horizontal="distributed" vertical="center" shrinkToFit="1"/>
    </xf>
    <xf numFmtId="192" fontId="7" fillId="0" borderId="48" xfId="0" applyNumberFormat="1" applyFont="1" applyFill="1" applyBorder="1" applyAlignment="1">
      <alignment vertical="center" shrinkToFit="1"/>
    </xf>
    <xf numFmtId="191" fontId="7" fillId="0" borderId="49" xfId="0" applyNumberFormat="1" applyFont="1" applyFill="1" applyBorder="1" applyAlignment="1">
      <alignment vertical="center" shrinkToFit="1"/>
    </xf>
    <xf numFmtId="192" fontId="7" fillId="0" borderId="49" xfId="0" applyNumberFormat="1" applyFont="1" applyFill="1" applyBorder="1" applyAlignment="1">
      <alignment vertical="center" shrinkToFit="1"/>
    </xf>
    <xf numFmtId="191" fontId="7" fillId="0" borderId="50" xfId="0" applyNumberFormat="1" applyFont="1" applyFill="1" applyBorder="1" applyAlignment="1">
      <alignment vertical="center" shrinkToFit="1"/>
    </xf>
    <xf numFmtId="0" fontId="7" fillId="0" borderId="66" xfId="0" applyFont="1" applyFill="1" applyBorder="1" applyAlignment="1">
      <alignment horizontal="distributed" vertical="center" shrinkToFit="1"/>
    </xf>
    <xf numFmtId="192" fontId="7" fillId="0" borderId="67" xfId="0" applyNumberFormat="1" applyFont="1" applyFill="1" applyBorder="1" applyAlignment="1">
      <alignment vertical="center" shrinkToFit="1"/>
    </xf>
    <xf numFmtId="191" fontId="7" fillId="0" borderId="68" xfId="0" applyNumberFormat="1" applyFont="1" applyFill="1" applyBorder="1" applyAlignment="1">
      <alignment vertical="center" shrinkToFit="1"/>
    </xf>
    <xf numFmtId="192" fontId="7" fillId="0" borderId="68" xfId="0" applyNumberFormat="1" applyFont="1" applyFill="1" applyBorder="1" applyAlignment="1">
      <alignment vertical="center" shrinkToFit="1"/>
    </xf>
    <xf numFmtId="191" fontId="7" fillId="0" borderId="66" xfId="0" applyNumberFormat="1" applyFont="1" applyFill="1" applyBorder="1" applyAlignment="1">
      <alignment vertical="center" shrinkToFit="1"/>
    </xf>
    <xf numFmtId="192" fontId="7" fillId="0" borderId="133" xfId="0" applyNumberFormat="1" applyFont="1" applyFill="1" applyBorder="1" applyAlignment="1">
      <alignment vertical="center" shrinkToFit="1"/>
    </xf>
    <xf numFmtId="193" fontId="7" fillId="0" borderId="0" xfId="0" applyNumberFormat="1" applyFont="1" applyFill="1" applyAlignment="1">
      <alignment vertical="center" shrinkToFit="1"/>
    </xf>
    <xf numFmtId="0" fontId="7" fillId="0" borderId="44" xfId="0" applyFont="1" applyFill="1" applyBorder="1" applyAlignment="1">
      <alignment horizontal="distributed" vertical="center" shrinkToFit="1"/>
    </xf>
    <xf numFmtId="192" fontId="7" fillId="0" borderId="136" xfId="0" applyNumberFormat="1" applyFont="1" applyFill="1" applyBorder="1" applyAlignment="1">
      <alignment vertical="center" shrinkToFit="1"/>
    </xf>
    <xf numFmtId="191" fontId="7" fillId="0" borderId="43" xfId="0" applyNumberFormat="1" applyFont="1" applyFill="1" applyBorder="1" applyAlignment="1">
      <alignment vertical="center" shrinkToFit="1"/>
    </xf>
    <xf numFmtId="192" fontId="7" fillId="0" borderId="43" xfId="0" applyNumberFormat="1" applyFont="1" applyFill="1" applyBorder="1" applyAlignment="1">
      <alignment vertical="center" shrinkToFit="1"/>
    </xf>
    <xf numFmtId="191" fontId="7" fillId="0" borderId="44" xfId="0" applyNumberFormat="1" applyFont="1" applyFill="1" applyBorder="1" applyAlignment="1">
      <alignment vertical="center" shrinkToFit="1"/>
    </xf>
    <xf numFmtId="191" fontId="7" fillId="0" borderId="68" xfId="0" applyNumberFormat="1" applyFont="1" applyFill="1" applyBorder="1" applyAlignment="1">
      <alignment horizontal="right" vertical="center" shrinkToFit="1"/>
    </xf>
    <xf numFmtId="191" fontId="7" fillId="0" borderId="49" xfId="0" applyNumberFormat="1" applyFont="1" applyFill="1" applyBorder="1" applyAlignment="1">
      <alignment horizontal="right" vertical="center" shrinkToFit="1"/>
    </xf>
    <xf numFmtId="192" fontId="7" fillId="0" borderId="96" xfId="0" applyNumberFormat="1" applyFont="1" applyFill="1" applyBorder="1" applyAlignment="1">
      <alignment vertical="center" shrinkToFit="1"/>
    </xf>
    <xf numFmtId="191" fontId="7" fillId="0" borderId="71" xfId="0" applyNumberFormat="1" applyFont="1" applyFill="1" applyBorder="1" applyAlignment="1">
      <alignment vertical="center" shrinkToFit="1"/>
    </xf>
    <xf numFmtId="192" fontId="7" fillId="0" borderId="71" xfId="0" applyNumberFormat="1" applyFont="1" applyFill="1" applyBorder="1" applyAlignment="1">
      <alignment vertical="center" shrinkToFit="1"/>
    </xf>
    <xf numFmtId="192" fontId="7" fillId="0" borderId="65" xfId="0" applyNumberFormat="1" applyFont="1" applyFill="1" applyBorder="1" applyAlignment="1">
      <alignment vertical="center" shrinkToFit="1"/>
    </xf>
    <xf numFmtId="191" fontId="7" fillId="0" borderId="65" xfId="0" applyNumberFormat="1" applyFont="1" applyFill="1" applyBorder="1" applyAlignment="1">
      <alignment horizontal="right" vertical="center" shrinkToFit="1"/>
    </xf>
    <xf numFmtId="191" fontId="7" fillId="0" borderId="65" xfId="0" applyNumberFormat="1" applyFont="1" applyFill="1" applyBorder="1" applyAlignment="1">
      <alignment vertical="center" shrinkToFit="1"/>
    </xf>
    <xf numFmtId="0" fontId="7" fillId="0" borderId="69" xfId="0" applyFont="1" applyFill="1" applyBorder="1" applyAlignment="1">
      <alignment horizontal="distributed" vertical="center" shrinkToFit="1"/>
    </xf>
    <xf numFmtId="191" fontId="7" fillId="0" borderId="69" xfId="0" applyNumberFormat="1" applyFont="1" applyFill="1" applyBorder="1" applyAlignment="1">
      <alignment vertical="center" shrinkToFit="1"/>
    </xf>
    <xf numFmtId="0" fontId="7" fillId="0" borderId="63" xfId="0" applyFont="1" applyFill="1" applyBorder="1" applyAlignment="1">
      <alignment horizontal="distributed" vertical="center" shrinkToFit="1"/>
    </xf>
    <xf numFmtId="191" fontId="7" fillId="0" borderId="63" xfId="0" applyNumberFormat="1" applyFont="1" applyFill="1" applyBorder="1" applyAlignment="1">
      <alignment vertical="center" shrinkToFit="1"/>
    </xf>
    <xf numFmtId="0" fontId="10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91" fontId="7" fillId="0" borderId="0" xfId="0" applyNumberFormat="1" applyFont="1" applyFill="1">
      <alignment vertical="center"/>
    </xf>
    <xf numFmtId="184" fontId="7" fillId="0" borderId="142" xfId="0" applyNumberFormat="1" applyFont="1" applyFill="1" applyBorder="1" applyAlignment="1">
      <alignment horizontal="left" vertical="center"/>
    </xf>
    <xf numFmtId="185" fontId="7" fillId="0" borderId="133" xfId="0" applyNumberFormat="1" applyFont="1" applyFill="1" applyBorder="1" applyAlignment="1">
      <alignment vertical="center"/>
    </xf>
    <xf numFmtId="185" fontId="7" fillId="0" borderId="63" xfId="0" applyNumberFormat="1" applyFont="1" applyFill="1" applyBorder="1" applyAlignment="1">
      <alignment vertical="center"/>
    </xf>
    <xf numFmtId="185" fontId="7" fillId="0" borderId="66" xfId="0" applyNumberFormat="1" applyFont="1" applyFill="1" applyBorder="1" applyAlignment="1">
      <alignment vertical="center"/>
    </xf>
    <xf numFmtId="0" fontId="7" fillId="0" borderId="44" xfId="0" applyFont="1" applyFill="1" applyBorder="1" applyAlignment="1">
      <alignment horizontal="center" vertical="center" shrinkToFit="1"/>
    </xf>
    <xf numFmtId="185" fontId="7" fillId="0" borderId="136" xfId="0" applyNumberFormat="1" applyFont="1" applyFill="1" applyBorder="1" applyAlignment="1">
      <alignment vertical="center"/>
    </xf>
    <xf numFmtId="185" fontId="7" fillId="0" borderId="43" xfId="0" applyNumberFormat="1" applyFont="1" applyFill="1" applyBorder="1" applyAlignment="1">
      <alignment vertical="center"/>
    </xf>
    <xf numFmtId="185" fontId="7" fillId="0" borderId="44" xfId="0" applyNumberFormat="1" applyFont="1" applyFill="1" applyBorder="1" applyAlignment="1">
      <alignment vertical="center"/>
    </xf>
    <xf numFmtId="184" fontId="7" fillId="0" borderId="132" xfId="0" applyNumberFormat="1" applyFont="1" applyFill="1" applyBorder="1" applyAlignment="1">
      <alignment horizontal="left" vertical="center"/>
    </xf>
    <xf numFmtId="0" fontId="7" fillId="0" borderId="50" xfId="0" applyFont="1" applyFill="1" applyBorder="1" applyAlignment="1">
      <alignment horizontal="center" vertical="center" shrinkToFit="1"/>
    </xf>
    <xf numFmtId="185" fontId="7" fillId="0" borderId="49" xfId="0" applyNumberFormat="1" applyFont="1" applyFill="1" applyBorder="1" applyAlignment="1">
      <alignment vertical="center"/>
    </xf>
    <xf numFmtId="185" fontId="7" fillId="0" borderId="50" xfId="0" applyNumberFormat="1" applyFont="1" applyFill="1" applyBorder="1" applyAlignment="1">
      <alignment vertical="center"/>
    </xf>
    <xf numFmtId="184" fontId="7" fillId="0" borderId="6" xfId="0" applyNumberFormat="1" applyFont="1" applyFill="1" applyBorder="1" applyAlignment="1">
      <alignment horizontal="left" vertical="center"/>
    </xf>
    <xf numFmtId="0" fontId="7" fillId="0" borderId="136" xfId="0" applyFont="1" applyFill="1" applyBorder="1">
      <alignment vertical="center"/>
    </xf>
    <xf numFmtId="185" fontId="7" fillId="0" borderId="96" xfId="0" applyNumberFormat="1" applyFont="1" applyFill="1" applyBorder="1" applyAlignment="1">
      <alignment vertical="center"/>
    </xf>
    <xf numFmtId="185" fontId="7" fillId="0" borderId="69" xfId="0" applyNumberFormat="1" applyFont="1" applyFill="1" applyBorder="1" applyAlignment="1">
      <alignment vertical="center"/>
    </xf>
    <xf numFmtId="184" fontId="7" fillId="0" borderId="77" xfId="0" applyNumberFormat="1" applyFont="1" applyFill="1" applyBorder="1" applyAlignment="1">
      <alignment horizontal="left" vertical="center"/>
    </xf>
    <xf numFmtId="0" fontId="7" fillId="0" borderId="133" xfId="0" applyFont="1" applyFill="1" applyBorder="1" applyAlignment="1">
      <alignment vertical="center" wrapText="1"/>
    </xf>
    <xf numFmtId="0" fontId="7" fillId="0" borderId="136" xfId="0" applyFont="1" applyFill="1" applyBorder="1" applyAlignment="1">
      <alignment vertical="center" wrapText="1"/>
    </xf>
    <xf numFmtId="0" fontId="7" fillId="0" borderId="133" xfId="0" applyFont="1" applyFill="1" applyBorder="1" applyAlignment="1">
      <alignment vertical="center"/>
    </xf>
    <xf numFmtId="0" fontId="7" fillId="0" borderId="136" xfId="0" applyFont="1" applyFill="1" applyBorder="1" applyAlignment="1">
      <alignment vertical="center"/>
    </xf>
    <xf numFmtId="184" fontId="7" fillId="0" borderId="134" xfId="0" applyNumberFormat="1" applyFont="1" applyFill="1" applyBorder="1">
      <alignment vertical="center"/>
    </xf>
    <xf numFmtId="184" fontId="7" fillId="0" borderId="72" xfId="0" applyNumberFormat="1" applyFont="1" applyFill="1" applyBorder="1">
      <alignment vertical="center"/>
    </xf>
    <xf numFmtId="185" fontId="7" fillId="0" borderId="77" xfId="0" applyNumberFormat="1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7" fillId="0" borderId="77" xfId="0" applyFont="1" applyFill="1" applyBorder="1" applyAlignment="1">
      <alignment horizontal="left" vertical="center"/>
    </xf>
    <xf numFmtId="0" fontId="7" fillId="0" borderId="142" xfId="0" applyFont="1" applyFill="1" applyBorder="1" applyAlignment="1">
      <alignment horizontal="left" vertical="center"/>
    </xf>
    <xf numFmtId="185" fontId="7" fillId="0" borderId="62" xfId="0" applyNumberFormat="1" applyFont="1" applyFill="1" applyBorder="1" applyAlignment="1">
      <alignment vertical="center"/>
    </xf>
    <xf numFmtId="0" fontId="7" fillId="0" borderId="132" xfId="0" applyFont="1" applyFill="1" applyBorder="1" applyAlignment="1">
      <alignment horizontal="left" vertical="center"/>
    </xf>
    <xf numFmtId="0" fontId="7" fillId="0" borderId="133" xfId="0" applyFont="1" applyFill="1" applyBorder="1" applyAlignment="1">
      <alignment horizontal="left" vertical="center"/>
    </xf>
    <xf numFmtId="0" fontId="7" fillId="0" borderId="62" xfId="0" applyFont="1" applyFill="1" applyBorder="1" applyAlignment="1">
      <alignment horizontal="left" vertical="center"/>
    </xf>
    <xf numFmtId="0" fontId="7" fillId="0" borderId="73" xfId="0" applyFont="1" applyFill="1" applyBorder="1" applyAlignment="1">
      <alignment horizontal="center" vertical="center" shrinkToFit="1"/>
    </xf>
    <xf numFmtId="0" fontId="7" fillId="0" borderId="187" xfId="0" applyFont="1" applyFill="1" applyBorder="1" applyAlignment="1">
      <alignment horizontal="center" vertical="center" shrinkToFit="1"/>
    </xf>
    <xf numFmtId="0" fontId="7" fillId="0" borderId="188" xfId="0" applyFont="1" applyFill="1" applyBorder="1" applyAlignment="1">
      <alignment horizontal="center" vertical="center" shrinkToFit="1"/>
    </xf>
    <xf numFmtId="0" fontId="7" fillId="0" borderId="77" xfId="0" applyFont="1" applyFill="1" applyBorder="1" applyAlignment="1">
      <alignment horizontal="left" vertical="center" wrapText="1"/>
    </xf>
    <xf numFmtId="0" fontId="7" fillId="0" borderId="96" xfId="0" applyFont="1" applyFill="1" applyBorder="1" applyAlignment="1">
      <alignment vertical="center" wrapText="1"/>
    </xf>
    <xf numFmtId="0" fontId="7" fillId="0" borderId="156" xfId="0" applyFont="1" applyFill="1" applyBorder="1" applyAlignment="1">
      <alignment horizontal="center" vertical="center" shrinkToFit="1"/>
    </xf>
    <xf numFmtId="0" fontId="7" fillId="0" borderId="133" xfId="0" applyFont="1" applyFill="1" applyBorder="1" applyAlignment="1">
      <alignment horizontal="left" vertical="center" wrapText="1"/>
    </xf>
    <xf numFmtId="178" fontId="7" fillId="0" borderId="140" xfId="0" applyNumberFormat="1" applyFont="1" applyFill="1" applyBorder="1" applyAlignment="1">
      <alignment horizontal="center" vertical="center"/>
    </xf>
    <xf numFmtId="0" fontId="7" fillId="0" borderId="189" xfId="0" applyNumberFormat="1" applyFont="1" applyFill="1" applyBorder="1" applyAlignment="1">
      <alignment horizontal="center" vertical="center"/>
    </xf>
    <xf numFmtId="178" fontId="7" fillId="0" borderId="189" xfId="0" applyNumberFormat="1" applyFont="1" applyFill="1" applyBorder="1" applyAlignment="1">
      <alignment horizontal="center" vertical="center"/>
    </xf>
    <xf numFmtId="0" fontId="7" fillId="0" borderId="186" xfId="0" applyNumberFormat="1" applyFont="1" applyFill="1" applyBorder="1" applyAlignment="1">
      <alignment horizontal="center" vertical="center"/>
    </xf>
    <xf numFmtId="178" fontId="7" fillId="0" borderId="29" xfId="0" applyNumberFormat="1" applyFont="1" applyFill="1" applyBorder="1" applyAlignment="1">
      <alignment horizontal="center" vertical="center"/>
    </xf>
    <xf numFmtId="0" fontId="7" fillId="0" borderId="84" xfId="0" applyNumberFormat="1" applyFont="1" applyFill="1" applyBorder="1" applyAlignment="1">
      <alignment horizontal="center" vertical="center"/>
    </xf>
    <xf numFmtId="178" fontId="7" fillId="0" borderId="84" xfId="0" applyNumberFormat="1" applyFont="1" applyFill="1" applyBorder="1" applyAlignment="1">
      <alignment horizontal="center" vertical="center"/>
    </xf>
    <xf numFmtId="0" fontId="7" fillId="0" borderId="155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 justifyLastLine="1"/>
    </xf>
    <xf numFmtId="0" fontId="7" fillId="0" borderId="0" xfId="0" applyFont="1" applyFill="1" applyBorder="1" applyAlignment="1">
      <alignment horizontal="center" vertical="center" wrapText="1" justifyLastLine="1"/>
    </xf>
    <xf numFmtId="185" fontId="7" fillId="0" borderId="171" xfId="0" applyNumberFormat="1" applyFont="1" applyFill="1" applyBorder="1">
      <alignment vertical="center"/>
    </xf>
    <xf numFmtId="185" fontId="7" fillId="0" borderId="172" xfId="0" applyNumberFormat="1" applyFont="1" applyFill="1" applyBorder="1">
      <alignment vertical="center"/>
    </xf>
    <xf numFmtId="185" fontId="7" fillId="0" borderId="145" xfId="0" applyNumberFormat="1" applyFont="1" applyFill="1" applyBorder="1">
      <alignment vertical="center"/>
    </xf>
    <xf numFmtId="41" fontId="7" fillId="0" borderId="55" xfId="0" applyNumberFormat="1" applyFont="1" applyFill="1" applyBorder="1" applyAlignment="1">
      <alignment vertical="center"/>
    </xf>
    <xf numFmtId="41" fontId="7" fillId="0" borderId="87" xfId="0" applyNumberFormat="1" applyFont="1" applyFill="1" applyBorder="1" applyAlignment="1">
      <alignment vertical="center"/>
    </xf>
    <xf numFmtId="41" fontId="7" fillId="0" borderId="85" xfId="0" applyNumberFormat="1" applyFont="1" applyFill="1" applyBorder="1" applyAlignment="1">
      <alignment vertical="center"/>
    </xf>
    <xf numFmtId="41" fontId="7" fillId="0" borderId="56" xfId="0" applyNumberFormat="1" applyFont="1" applyFill="1" applyBorder="1" applyAlignment="1">
      <alignment vertical="center"/>
    </xf>
    <xf numFmtId="41" fontId="7" fillId="0" borderId="140" xfId="0" applyNumberFormat="1" applyFont="1" applyFill="1" applyBorder="1">
      <alignment vertical="center"/>
    </xf>
    <xf numFmtId="41" fontId="7" fillId="0" borderId="51" xfId="0" applyNumberFormat="1" applyFont="1" applyFill="1" applyBorder="1">
      <alignment vertical="center"/>
    </xf>
    <xf numFmtId="41" fontId="7" fillId="0" borderId="29" xfId="0" applyNumberFormat="1" applyFont="1" applyFill="1" applyBorder="1">
      <alignment vertical="center"/>
    </xf>
    <xf numFmtId="41" fontId="7" fillId="0" borderId="46" xfId="0" applyNumberFormat="1" applyFont="1" applyFill="1" applyBorder="1">
      <alignment vertical="center"/>
    </xf>
    <xf numFmtId="0" fontId="7" fillId="0" borderId="48" xfId="0" applyFont="1" applyFill="1" applyBorder="1">
      <alignment vertical="center"/>
    </xf>
    <xf numFmtId="0" fontId="7" fillId="0" borderId="70" xfId="0" applyFont="1" applyFill="1" applyBorder="1">
      <alignment vertical="center"/>
    </xf>
    <xf numFmtId="0" fontId="7" fillId="0" borderId="56" xfId="0" applyFont="1" applyFill="1" applyBorder="1" applyAlignment="1">
      <alignment horizontal="distributed" vertical="center" justifyLastLine="1"/>
    </xf>
    <xf numFmtId="41" fontId="7" fillId="0" borderId="141" xfId="0" applyNumberFormat="1" applyFont="1" applyFill="1" applyBorder="1">
      <alignment vertical="center"/>
    </xf>
    <xf numFmtId="41" fontId="7" fillId="0" borderId="54" xfId="0" applyNumberFormat="1" applyFont="1" applyFill="1" applyBorder="1">
      <alignment vertical="center"/>
    </xf>
    <xf numFmtId="179" fontId="7" fillId="0" borderId="13" xfId="0" applyNumberFormat="1" applyFont="1" applyFill="1" applyBorder="1" applyAlignment="1">
      <alignment horizontal="right" vertical="center"/>
    </xf>
    <xf numFmtId="179" fontId="7" fillId="0" borderId="3" xfId="0" applyNumberFormat="1" applyFont="1" applyFill="1" applyBorder="1" applyAlignment="1">
      <alignment horizontal="right" vertical="center"/>
    </xf>
    <xf numFmtId="182" fontId="7" fillId="0" borderId="182" xfId="0" applyNumberFormat="1" applyFont="1" applyFill="1" applyBorder="1" applyAlignment="1">
      <alignment horizontal="right" vertical="center"/>
    </xf>
    <xf numFmtId="182" fontId="7" fillId="0" borderId="185" xfId="0" applyNumberFormat="1" applyFont="1" applyFill="1" applyBorder="1" applyAlignment="1">
      <alignment horizontal="right" vertical="center"/>
    </xf>
    <xf numFmtId="0" fontId="7" fillId="0" borderId="141" xfId="0" applyFont="1" applyFill="1" applyBorder="1" applyAlignment="1">
      <alignment horizontal="center" vertical="center"/>
    </xf>
    <xf numFmtId="0" fontId="7" fillId="0" borderId="140" xfId="0" applyFont="1" applyFill="1" applyBorder="1" applyAlignment="1">
      <alignment horizontal="center" vertical="center"/>
    </xf>
    <xf numFmtId="179" fontId="7" fillId="0" borderId="35" xfId="0" applyNumberFormat="1" applyFont="1" applyFill="1" applyBorder="1" applyAlignment="1">
      <alignment horizontal="right" vertical="center"/>
    </xf>
    <xf numFmtId="179" fontId="7" fillId="0" borderId="26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left" vertical="top" wrapText="1"/>
    </xf>
    <xf numFmtId="182" fontId="7" fillId="0" borderId="191" xfId="0" applyNumberFormat="1" applyFont="1" applyFill="1" applyBorder="1" applyAlignment="1">
      <alignment horizontal="right" vertical="center"/>
    </xf>
    <xf numFmtId="182" fontId="7" fillId="0" borderId="193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vertical="top" wrapText="1"/>
    </xf>
    <xf numFmtId="0" fontId="7" fillId="0" borderId="159" xfId="0" applyFont="1" applyFill="1" applyBorder="1" applyAlignment="1">
      <alignment horizontal="left" vertical="center"/>
    </xf>
    <xf numFmtId="0" fontId="7" fillId="0" borderId="186" xfId="0" applyFont="1" applyFill="1" applyBorder="1" applyAlignment="1">
      <alignment horizontal="left" vertical="center"/>
    </xf>
    <xf numFmtId="0" fontId="7" fillId="0" borderId="13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56" xfId="0" applyFont="1" applyFill="1" applyBorder="1" applyAlignment="1">
      <alignment horizontal="left" vertical="center"/>
    </xf>
    <xf numFmtId="0" fontId="7" fillId="0" borderId="206" xfId="0" applyFont="1" applyFill="1" applyBorder="1" applyAlignment="1">
      <alignment horizontal="left" vertical="center"/>
    </xf>
    <xf numFmtId="179" fontId="7" fillId="0" borderId="151" xfId="0" applyNumberFormat="1" applyFont="1" applyFill="1" applyBorder="1" applyAlignment="1">
      <alignment horizontal="right" vertical="center"/>
    </xf>
    <xf numFmtId="182" fontId="7" fillId="0" borderId="139" xfId="0" applyNumberFormat="1" applyFont="1" applyFill="1" applyBorder="1" applyAlignment="1">
      <alignment horizontal="right" vertical="center"/>
    </xf>
    <xf numFmtId="179" fontId="7" fillId="0" borderId="11" xfId="0" applyNumberFormat="1" applyFont="1" applyFill="1" applyBorder="1" applyAlignment="1">
      <alignment horizontal="right" vertical="center"/>
    </xf>
    <xf numFmtId="182" fontId="7" fillId="0" borderId="198" xfId="0" applyNumberFormat="1" applyFont="1" applyFill="1" applyBorder="1" applyAlignment="1">
      <alignment horizontal="right" vertical="center"/>
    </xf>
    <xf numFmtId="0" fontId="16" fillId="0" borderId="0" xfId="0" applyFont="1" applyFill="1" applyBorder="1">
      <alignment vertical="center"/>
    </xf>
    <xf numFmtId="0" fontId="7" fillId="0" borderId="142" xfId="0" applyNumberFormat="1" applyFont="1" applyFill="1" applyBorder="1" applyAlignment="1">
      <alignment horizontal="distributed" vertical="center" justifyLastLine="1"/>
    </xf>
    <xf numFmtId="0" fontId="7" fillId="0" borderId="203" xfId="0" applyNumberFormat="1" applyFont="1" applyFill="1" applyBorder="1" applyAlignment="1">
      <alignment horizontal="distributed" vertical="center" justifyLastLine="1"/>
    </xf>
    <xf numFmtId="0" fontId="7" fillId="0" borderId="6" xfId="0" applyNumberFormat="1" applyFont="1" applyFill="1" applyBorder="1" applyAlignment="1">
      <alignment horizontal="distributed" vertical="center" justifyLastLine="1"/>
    </xf>
    <xf numFmtId="0" fontId="7" fillId="0" borderId="23" xfId="0" applyNumberFormat="1" applyFont="1" applyFill="1" applyBorder="1" applyAlignment="1">
      <alignment horizontal="distributed" vertical="center" justifyLastLine="1"/>
    </xf>
    <xf numFmtId="0" fontId="7" fillId="0" borderId="204" xfId="0" applyNumberFormat="1" applyFont="1" applyFill="1" applyBorder="1" applyAlignment="1">
      <alignment horizontal="distributed" vertical="center" justifyLastLine="1"/>
    </xf>
    <xf numFmtId="0" fontId="7" fillId="0" borderId="197" xfId="0" applyNumberFormat="1" applyFont="1" applyFill="1" applyBorder="1" applyAlignment="1">
      <alignment horizontal="distributed" vertical="center" justifyLastLine="1"/>
    </xf>
    <xf numFmtId="0" fontId="7" fillId="0" borderId="205" xfId="0" applyNumberFormat="1" applyFont="1" applyFill="1" applyBorder="1" applyAlignment="1">
      <alignment horizontal="distributed" vertical="center" justifyLastLine="1"/>
    </xf>
    <xf numFmtId="0" fontId="7" fillId="0" borderId="117" xfId="0" applyNumberFormat="1" applyFont="1" applyFill="1" applyBorder="1" applyAlignment="1">
      <alignment horizontal="distributed" vertical="center" justifyLastLine="1"/>
    </xf>
    <xf numFmtId="0" fontId="7" fillId="0" borderId="197" xfId="0" applyNumberFormat="1" applyFont="1" applyFill="1" applyBorder="1" applyAlignment="1">
      <alignment horizontal="distributed" vertical="center" wrapText="1" justifyLastLine="1"/>
    </xf>
    <xf numFmtId="0" fontId="7" fillId="0" borderId="117" xfId="0" applyNumberFormat="1" applyFont="1" applyFill="1" applyBorder="1" applyAlignment="1">
      <alignment horizontal="distributed" vertical="center" wrapText="1" justifyLastLine="1"/>
    </xf>
    <xf numFmtId="0" fontId="7" fillId="0" borderId="20" xfId="0" applyFont="1" applyFill="1" applyBorder="1">
      <alignment vertical="center"/>
    </xf>
    <xf numFmtId="0" fontId="7" fillId="0" borderId="17" xfId="0" applyFont="1" applyFill="1" applyBorder="1" applyAlignment="1">
      <alignment horizontal="left" vertical="center"/>
    </xf>
    <xf numFmtId="179" fontId="7" fillId="0" borderId="15" xfId="0" applyNumberFormat="1" applyFont="1" applyFill="1" applyBorder="1" applyAlignment="1">
      <alignment horizontal="right" vertical="center"/>
    </xf>
    <xf numFmtId="0" fontId="7" fillId="0" borderId="3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7" fillId="0" borderId="18" xfId="0" applyFont="1" applyFill="1" applyBorder="1">
      <alignment vertical="center"/>
    </xf>
    <xf numFmtId="0" fontId="7" fillId="0" borderId="2" xfId="0" applyFont="1" applyFill="1" applyBorder="1">
      <alignment vertical="center"/>
    </xf>
    <xf numFmtId="0" fontId="7" fillId="0" borderId="190" xfId="0" applyFont="1" applyFill="1" applyBorder="1" applyAlignment="1">
      <alignment horizontal="left" vertical="center"/>
    </xf>
    <xf numFmtId="0" fontId="7" fillId="0" borderId="34" xfId="0" applyFont="1" applyFill="1" applyBorder="1">
      <alignment vertical="center"/>
    </xf>
    <xf numFmtId="0" fontId="7" fillId="0" borderId="25" xfId="0" applyFont="1" applyFill="1" applyBorder="1">
      <alignment vertical="center"/>
    </xf>
    <xf numFmtId="179" fontId="7" fillId="0" borderId="30" xfId="0" applyNumberFormat="1" applyFont="1" applyFill="1" applyBorder="1" applyAlignment="1">
      <alignment horizontal="right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198" xfId="0" applyNumberFormat="1" applyFont="1" applyFill="1" applyBorder="1" applyAlignment="1">
      <alignment horizontal="distributed" vertical="center" wrapText="1" justifyLastLine="1"/>
    </xf>
    <xf numFmtId="0" fontId="7" fillId="0" borderId="196" xfId="0" applyNumberFormat="1" applyFont="1" applyFill="1" applyBorder="1" applyAlignment="1">
      <alignment horizontal="distributed" vertical="center" justifyLastLine="1"/>
    </xf>
    <xf numFmtId="0" fontId="7" fillId="0" borderId="180" xfId="0" applyNumberFormat="1" applyFont="1" applyFill="1" applyBorder="1" applyAlignment="1">
      <alignment horizontal="distributed" vertical="center" justifyLastLine="1"/>
    </xf>
    <xf numFmtId="0" fontId="7" fillId="0" borderId="150" xfId="0" applyNumberFormat="1" applyFont="1" applyFill="1" applyBorder="1" applyAlignment="1">
      <alignment horizontal="center" vertical="center" shrinkToFit="1"/>
    </xf>
    <xf numFmtId="0" fontId="7" fillId="0" borderId="199" xfId="0" applyNumberFormat="1" applyFont="1" applyFill="1" applyBorder="1" applyAlignment="1">
      <alignment horizontal="center" vertical="center" shrinkToFit="1"/>
    </xf>
    <xf numFmtId="0" fontId="7" fillId="0" borderId="200" xfId="0" applyFont="1" applyFill="1" applyBorder="1">
      <alignment vertical="center"/>
    </xf>
    <xf numFmtId="0" fontId="7" fillId="0" borderId="201" xfId="0" applyFont="1" applyFill="1" applyBorder="1" applyAlignment="1">
      <alignment horizontal="left" vertical="center"/>
    </xf>
    <xf numFmtId="179" fontId="7" fillId="0" borderId="202" xfId="0" applyNumberFormat="1" applyFont="1" applyFill="1" applyBorder="1" applyAlignment="1">
      <alignment horizontal="right" vertical="center"/>
    </xf>
    <xf numFmtId="182" fontId="7" fillId="0" borderId="181" xfId="0" applyNumberFormat="1" applyFont="1" applyFill="1" applyBorder="1" applyAlignment="1">
      <alignment horizontal="right" vertical="center"/>
    </xf>
    <xf numFmtId="182" fontId="7" fillId="0" borderId="196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top" wrapText="1"/>
    </xf>
    <xf numFmtId="0" fontId="7" fillId="0" borderId="192" xfId="0" applyFont="1" applyFill="1" applyBorder="1" applyAlignment="1">
      <alignment horizontal="left" vertical="center"/>
    </xf>
    <xf numFmtId="182" fontId="7" fillId="0" borderId="194" xfId="0" applyNumberFormat="1" applyFont="1" applyFill="1" applyBorder="1" applyAlignment="1">
      <alignment horizontal="right" vertical="center"/>
    </xf>
    <xf numFmtId="0" fontId="7" fillId="0" borderId="155" xfId="0" applyFont="1" applyFill="1" applyBorder="1" applyAlignment="1">
      <alignment horizontal="left" vertical="center"/>
    </xf>
    <xf numFmtId="0" fontId="7" fillId="0" borderId="195" xfId="0" applyFont="1" applyFill="1" applyBorder="1" applyAlignment="1">
      <alignment horizontal="left" vertical="center"/>
    </xf>
    <xf numFmtId="0" fontId="7" fillId="0" borderId="142" xfId="0" applyFont="1" applyFill="1" applyBorder="1" applyAlignment="1">
      <alignment horizontal="center" vertical="center"/>
    </xf>
    <xf numFmtId="0" fontId="7" fillId="0" borderId="136" xfId="0" applyFont="1" applyFill="1" applyBorder="1" applyAlignment="1">
      <alignment horizontal="distributed" vertical="center" wrapText="1" justifyLastLine="1"/>
    </xf>
    <xf numFmtId="0" fontId="7" fillId="0" borderId="76" xfId="0" applyFont="1" applyFill="1" applyBorder="1" applyAlignment="1">
      <alignment horizontal="distributed" vertical="center" wrapText="1" justifyLastLine="1"/>
    </xf>
    <xf numFmtId="0" fontId="7" fillId="0" borderId="55" xfId="0" applyFont="1" applyFill="1" applyBorder="1" applyAlignment="1">
      <alignment horizontal="distributed" vertical="center" wrapText="1" justifyLastLine="1"/>
    </xf>
    <xf numFmtId="0" fontId="7" fillId="0" borderId="43" xfId="0" applyFont="1" applyFill="1" applyBorder="1" applyAlignment="1">
      <alignment horizontal="distributed" vertical="center" wrapText="1" justifyLastLine="1"/>
    </xf>
    <xf numFmtId="0" fontId="7" fillId="0" borderId="44" xfId="0" applyFont="1" applyFill="1" applyBorder="1" applyAlignment="1">
      <alignment horizontal="distributed" vertical="center" wrapText="1" justifyLastLine="1"/>
    </xf>
    <xf numFmtId="0" fontId="7" fillId="0" borderId="47" xfId="0" applyFont="1" applyFill="1" applyBorder="1" applyAlignment="1">
      <alignment horizontal="distributed" vertical="center" wrapText="1" justifyLastLine="1"/>
    </xf>
    <xf numFmtId="0" fontId="7" fillId="0" borderId="87" xfId="0" applyFont="1" applyFill="1" applyBorder="1" applyAlignment="1">
      <alignment horizontal="distributed" vertical="center" wrapText="1" justifyLastLine="1"/>
    </xf>
    <xf numFmtId="0" fontId="7" fillId="0" borderId="56" xfId="0" applyFont="1" applyFill="1" applyBorder="1" applyAlignment="1">
      <alignment horizontal="distributed" vertical="center" wrapText="1" justifyLastLine="1"/>
    </xf>
    <xf numFmtId="0" fontId="7" fillId="0" borderId="207" xfId="0" applyFont="1" applyFill="1" applyBorder="1" applyAlignment="1">
      <alignment horizontal="distributed" vertical="center" wrapText="1" justifyLastLine="1"/>
    </xf>
    <xf numFmtId="0" fontId="7" fillId="0" borderId="52" xfId="0" applyFont="1" applyFill="1" applyBorder="1" applyAlignment="1">
      <alignment horizontal="distributed" vertical="center" wrapText="1" justifyLastLine="1"/>
    </xf>
    <xf numFmtId="0" fontId="7" fillId="0" borderId="53" xfId="0" applyFont="1" applyFill="1" applyBorder="1" applyAlignment="1">
      <alignment horizontal="distributed" vertical="center" wrapText="1" justifyLastLine="1"/>
    </xf>
    <xf numFmtId="0" fontId="16" fillId="0" borderId="0" xfId="0" applyFont="1" applyFill="1">
      <alignment vertical="center"/>
    </xf>
    <xf numFmtId="0" fontId="6" fillId="0" borderId="86" xfId="0" applyFont="1" applyFill="1" applyBorder="1" applyAlignment="1">
      <alignment horizontal="right" vertical="center"/>
    </xf>
    <xf numFmtId="0" fontId="7" fillId="0" borderId="61" xfId="0" applyFont="1" applyFill="1" applyBorder="1" applyAlignment="1">
      <alignment horizontal="distributed" vertical="center" wrapText="1" justifyLastLine="1"/>
    </xf>
    <xf numFmtId="0" fontId="7" fillId="0" borderId="40" xfId="0" applyFont="1" applyFill="1" applyBorder="1" applyAlignment="1">
      <alignment horizontal="distributed" vertical="center" wrapText="1" justifyLastLine="1"/>
    </xf>
    <xf numFmtId="0" fontId="7" fillId="0" borderId="41" xfId="0" applyFont="1" applyFill="1" applyBorder="1" applyAlignment="1">
      <alignment horizontal="distributed" vertical="center" wrapText="1" justifyLastLine="1"/>
    </xf>
    <xf numFmtId="0" fontId="7" fillId="0" borderId="62" xfId="0" applyFont="1" applyFill="1" applyBorder="1" applyAlignment="1">
      <alignment horizontal="distributed" vertical="center" wrapText="1" justifyLastLine="1"/>
    </xf>
    <xf numFmtId="0" fontId="7" fillId="0" borderId="133" xfId="0" applyFont="1" applyFill="1" applyBorder="1">
      <alignment vertical="center"/>
    </xf>
    <xf numFmtId="0" fontId="7" fillId="0" borderId="96" xfId="0" applyFont="1" applyFill="1" applyBorder="1">
      <alignment vertical="center"/>
    </xf>
    <xf numFmtId="0" fontId="7" fillId="0" borderId="49" xfId="0" applyFont="1" applyFill="1" applyBorder="1" applyAlignment="1">
      <alignment horizontal="distributed" vertical="center" wrapText="1" justifyLastLine="1"/>
    </xf>
    <xf numFmtId="0" fontId="7" fillId="0" borderId="50" xfId="0" applyFont="1" applyFill="1" applyBorder="1" applyAlignment="1">
      <alignment horizontal="distributed" vertical="center" wrapText="1" justifyLastLine="1"/>
    </xf>
    <xf numFmtId="0" fontId="7" fillId="0" borderId="62" xfId="0" applyFont="1" applyFill="1" applyBorder="1" applyAlignment="1">
      <alignment horizontal="distributed" vertical="center" justifyLastLine="1"/>
    </xf>
    <xf numFmtId="0" fontId="7" fillId="0" borderId="133" xfId="0" applyFont="1" applyFill="1" applyBorder="1" applyAlignment="1">
      <alignment horizontal="distributed" vertical="center" justifyLastLine="1"/>
    </xf>
    <xf numFmtId="0" fontId="7" fillId="0" borderId="96" xfId="0" applyFont="1" applyFill="1" applyBorder="1" applyAlignment="1">
      <alignment horizontal="distributed" vertical="center" justifyLastLine="1"/>
    </xf>
    <xf numFmtId="0" fontId="7" fillId="0" borderId="61" xfId="0" applyFont="1" applyFill="1" applyBorder="1" applyAlignment="1">
      <alignment horizontal="distributed" vertical="center" justifyLastLine="1"/>
    </xf>
    <xf numFmtId="0" fontId="7" fillId="0" borderId="41" xfId="0" applyFont="1" applyFill="1" applyBorder="1" applyAlignment="1">
      <alignment horizontal="distributed" vertical="center" justifyLastLine="1"/>
    </xf>
    <xf numFmtId="0" fontId="7" fillId="0" borderId="208" xfId="0" applyFont="1" applyFill="1" applyBorder="1" applyAlignment="1">
      <alignment horizontal="distributed" vertical="center" wrapText="1" justifyLastLine="1"/>
    </xf>
    <xf numFmtId="0" fontId="7" fillId="0" borderId="210" xfId="0" applyFont="1" applyFill="1" applyBorder="1" applyAlignment="1">
      <alignment horizontal="distributed" vertical="center" wrapText="1" justifyLastLine="1"/>
    </xf>
    <xf numFmtId="0" fontId="7" fillId="0" borderId="209" xfId="0" applyFont="1" applyFill="1" applyBorder="1" applyAlignment="1">
      <alignment horizontal="distributed" vertical="center" wrapText="1" justifyLastLine="1"/>
    </xf>
    <xf numFmtId="0" fontId="7" fillId="0" borderId="8" xfId="0" applyFont="1" applyFill="1" applyBorder="1" applyAlignment="1">
      <alignment horizontal="distributed" vertical="center" wrapText="1" justifyLastLine="1"/>
    </xf>
    <xf numFmtId="0" fontId="7" fillId="0" borderId="38" xfId="0" applyFont="1" applyFill="1" applyBorder="1" applyAlignment="1">
      <alignment vertical="center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204" xfId="0" applyFont="1" applyFill="1" applyBorder="1" applyAlignment="1">
      <alignment horizontal="distributed" vertical="center" wrapText="1" shrinkToFit="1"/>
    </xf>
    <xf numFmtId="0" fontId="7" fillId="0" borderId="205" xfId="0" applyFont="1" applyFill="1" applyBorder="1" applyAlignment="1">
      <alignment horizontal="distributed" vertical="center" shrinkToFit="1"/>
    </xf>
    <xf numFmtId="0" fontId="7" fillId="0" borderId="163" xfId="0" applyFont="1" applyFill="1" applyBorder="1" applyAlignment="1">
      <alignment horizontal="distributed" vertical="center" shrinkToFit="1"/>
    </xf>
    <xf numFmtId="0" fontId="7" fillId="0" borderId="205" xfId="0" applyFont="1" applyFill="1" applyBorder="1" applyAlignment="1">
      <alignment horizontal="distributed" vertical="center" wrapText="1" shrinkToFit="1"/>
    </xf>
    <xf numFmtId="0" fontId="7" fillId="0" borderId="168" xfId="0" applyFont="1" applyFill="1" applyBorder="1" applyAlignment="1">
      <alignment horizontal="distributed" vertical="center" wrapText="1" shrinkToFit="1"/>
    </xf>
    <xf numFmtId="0" fontId="7" fillId="0" borderId="168" xfId="0" applyFont="1" applyFill="1" applyBorder="1" applyAlignment="1">
      <alignment horizontal="distributed" vertical="center" shrinkToFit="1"/>
    </xf>
    <xf numFmtId="0" fontId="7" fillId="0" borderId="215" xfId="0" applyFont="1" applyFill="1" applyBorder="1" applyAlignment="1">
      <alignment horizontal="distributed" vertical="center" shrinkToFit="1"/>
    </xf>
    <xf numFmtId="0" fontId="7" fillId="0" borderId="216" xfId="0" applyFont="1" applyFill="1" applyBorder="1" applyAlignment="1">
      <alignment horizontal="distributed" vertical="center" shrinkToFit="1"/>
    </xf>
    <xf numFmtId="0" fontId="7" fillId="0" borderId="178" xfId="0" applyFont="1" applyFill="1" applyBorder="1" applyAlignment="1">
      <alignment horizontal="distributed" vertical="center" shrinkToFit="1"/>
    </xf>
    <xf numFmtId="0" fontId="7" fillId="0" borderId="121" xfId="0" applyFont="1" applyFill="1" applyBorder="1" applyAlignment="1">
      <alignment horizontal="distributed" vertical="center" wrapText="1" justifyLastLine="1"/>
    </xf>
    <xf numFmtId="0" fontId="7" fillId="0" borderId="182" xfId="0" applyFont="1" applyFill="1" applyBorder="1" applyAlignment="1">
      <alignment horizontal="distributed" vertical="center" wrapText="1" justifyLastLine="1"/>
    </xf>
    <xf numFmtId="0" fontId="7" fillId="0" borderId="166" xfId="0" applyFont="1" applyFill="1" applyBorder="1" applyAlignment="1">
      <alignment horizontal="distributed" vertical="center" shrinkToFit="1"/>
    </xf>
    <xf numFmtId="0" fontId="7" fillId="0" borderId="147" xfId="0" applyFont="1" applyFill="1" applyBorder="1" applyAlignment="1">
      <alignment horizontal="distributed" vertical="center" shrinkToFit="1"/>
    </xf>
    <xf numFmtId="0" fontId="7" fillId="0" borderId="120" xfId="0" applyFont="1" applyFill="1" applyBorder="1" applyAlignment="1">
      <alignment horizontal="left" vertical="top" wrapText="1"/>
    </xf>
    <xf numFmtId="0" fontId="7" fillId="0" borderId="181" xfId="0" applyFont="1" applyFill="1" applyBorder="1" applyAlignment="1">
      <alignment horizontal="left" vertical="top" wrapText="1"/>
    </xf>
    <xf numFmtId="0" fontId="9" fillId="0" borderId="0" xfId="0" applyFont="1" applyFill="1">
      <alignment vertical="center"/>
    </xf>
    <xf numFmtId="0" fontId="7" fillId="0" borderId="119" xfId="0" applyFont="1" applyFill="1" applyBorder="1" applyAlignment="1">
      <alignment horizontal="distributed" vertical="center" wrapText="1" justifyLastLine="1"/>
    </xf>
    <xf numFmtId="0" fontId="7" fillId="0" borderId="211" xfId="0" applyFont="1" applyFill="1" applyBorder="1" applyAlignment="1">
      <alignment horizontal="distributed" vertical="center" wrapText="1" justifyLastLine="1"/>
    </xf>
    <xf numFmtId="0" fontId="7" fillId="0" borderId="7" xfId="0" applyFont="1" applyFill="1" applyBorder="1" applyAlignment="1">
      <alignment horizontal="distributed" vertical="center" wrapText="1" justifyLastLine="1"/>
    </xf>
    <xf numFmtId="0" fontId="7" fillId="0" borderId="23" xfId="0" applyFont="1" applyFill="1" applyBorder="1" applyAlignment="1">
      <alignment horizontal="distributed" vertical="center" wrapText="1" justifyLastLine="1"/>
    </xf>
    <xf numFmtId="0" fontId="7" fillId="0" borderId="152" xfId="0" applyFont="1" applyFill="1" applyBorder="1" applyAlignment="1">
      <alignment horizontal="distributed" vertical="center" wrapText="1" justifyLastLine="1"/>
    </xf>
    <xf numFmtId="0" fontId="7" fillId="0" borderId="212" xfId="0" applyFont="1" applyFill="1" applyBorder="1" applyAlignment="1">
      <alignment horizontal="distributed" vertical="center" wrapText="1" justifyLastLine="1"/>
    </xf>
    <xf numFmtId="0" fontId="7" fillId="0" borderId="213" xfId="0" applyFont="1" applyFill="1" applyBorder="1" applyAlignment="1">
      <alignment horizontal="distributed" vertical="center" justifyLastLine="1"/>
    </xf>
    <xf numFmtId="0" fontId="7" fillId="0" borderId="214" xfId="0" applyFont="1" applyFill="1" applyBorder="1" applyAlignment="1">
      <alignment horizontal="distributed" vertical="center" justifyLastLine="1"/>
    </xf>
    <xf numFmtId="0" fontId="7" fillId="0" borderId="205" xfId="0" applyFont="1" applyFill="1" applyBorder="1" applyAlignment="1">
      <alignment horizontal="distributed" vertical="center" justifyLastLine="1"/>
    </xf>
    <xf numFmtId="0" fontId="7" fillId="0" borderId="117" xfId="0" applyFont="1" applyFill="1" applyBorder="1" applyAlignment="1">
      <alignment horizontal="distributed" vertical="center" justifyLastLine="1"/>
    </xf>
    <xf numFmtId="49" fontId="7" fillId="0" borderId="120" xfId="0" applyNumberFormat="1" applyFont="1" applyFill="1" applyBorder="1" applyAlignment="1">
      <alignment horizontal="left" vertical="top" wrapText="1"/>
    </xf>
    <xf numFmtId="0" fontId="7" fillId="0" borderId="169" xfId="0" applyFont="1" applyFill="1" applyBorder="1" applyAlignment="1">
      <alignment horizontal="distributed" vertical="center" wrapText="1" justifyLastLine="1"/>
    </xf>
    <xf numFmtId="0" fontId="7" fillId="0" borderId="167" xfId="0" applyFont="1" applyFill="1" applyBorder="1" applyAlignment="1">
      <alignment horizontal="left" vertical="top" wrapText="1"/>
    </xf>
    <xf numFmtId="0" fontId="7" fillId="0" borderId="217" xfId="0" applyFont="1" applyFill="1" applyBorder="1" applyAlignment="1">
      <alignment horizontal="distributed" vertical="center" justifyLastLine="1"/>
    </xf>
    <xf numFmtId="0" fontId="7" fillId="0" borderId="39" xfId="0" applyFont="1" applyFill="1" applyBorder="1" applyAlignment="1">
      <alignment horizontal="distributed" vertical="center" justifyLastLine="1"/>
    </xf>
    <xf numFmtId="0" fontId="7" fillId="0" borderId="38" xfId="0" applyFont="1" applyFill="1" applyBorder="1" applyAlignment="1">
      <alignment horizontal="right" vertical="top" wrapText="1"/>
    </xf>
    <xf numFmtId="0" fontId="18" fillId="0" borderId="0" xfId="0" applyFont="1" applyFill="1" applyAlignment="1">
      <alignment vertical="center"/>
    </xf>
    <xf numFmtId="0" fontId="7" fillId="0" borderId="206" xfId="0" applyFont="1" applyFill="1" applyBorder="1" applyAlignment="1">
      <alignment horizontal="distributed" vertical="center" justifyLastLine="1"/>
    </xf>
    <xf numFmtId="0" fontId="7" fillId="0" borderId="38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49" fontId="7" fillId="0" borderId="76" xfId="0" applyNumberFormat="1" applyFont="1" applyFill="1" applyBorder="1" applyAlignment="1">
      <alignment horizontal="distributed" vertical="center" shrinkToFit="1"/>
    </xf>
    <xf numFmtId="49" fontId="7" fillId="0" borderId="77" xfId="0" applyNumberFormat="1" applyFont="1" applyFill="1" applyBorder="1" applyAlignment="1">
      <alignment horizontal="distributed" vertical="center" shrinkToFit="1"/>
    </xf>
    <xf numFmtId="49" fontId="7" fillId="0" borderId="136" xfId="0" applyNumberFormat="1" applyFont="1" applyFill="1" applyBorder="1" applyAlignment="1">
      <alignment horizontal="distributed" vertical="center" shrinkToFit="1"/>
    </xf>
    <xf numFmtId="49" fontId="7" fillId="0" borderId="133" xfId="0" applyNumberFormat="1" applyFont="1" applyFill="1" applyBorder="1" applyAlignment="1">
      <alignment horizontal="distributed" vertical="center" shrinkToFit="1"/>
    </xf>
    <xf numFmtId="49" fontId="7" fillId="0" borderId="77" xfId="0" applyNumberFormat="1" applyFont="1" applyFill="1" applyBorder="1" applyAlignment="1">
      <alignment horizontal="distributed" vertical="center" wrapText="1" shrinkToFit="1"/>
    </xf>
    <xf numFmtId="49" fontId="7" fillId="0" borderId="133" xfId="0" applyNumberFormat="1" applyFont="1" applyFill="1" applyBorder="1" applyAlignment="1">
      <alignment horizontal="distributed" vertical="center" wrapText="1" shrinkToFit="1"/>
    </xf>
    <xf numFmtId="49" fontId="7" fillId="0" borderId="136" xfId="0" applyNumberFormat="1" applyFont="1" applyFill="1" applyBorder="1" applyAlignment="1">
      <alignment horizontal="distributed" vertical="center" wrapText="1" shrinkToFit="1"/>
    </xf>
    <xf numFmtId="49" fontId="7" fillId="0" borderId="55" xfId="0" applyNumberFormat="1" applyFont="1" applyFill="1" applyBorder="1" applyAlignment="1">
      <alignment horizontal="distributed" vertical="center" shrinkToFit="1"/>
    </xf>
    <xf numFmtId="49" fontId="7" fillId="0" borderId="76" xfId="0" applyNumberFormat="1" applyFont="1" applyFill="1" applyBorder="1" applyAlignment="1">
      <alignment horizontal="distributed" vertical="center" wrapText="1" shrinkToFit="1"/>
    </xf>
    <xf numFmtId="49" fontId="7" fillId="0" borderId="207" xfId="0" applyNumberFormat="1" applyFont="1" applyFill="1" applyBorder="1" applyAlignment="1">
      <alignment horizontal="distributed" vertical="center" wrapText="1" shrinkToFit="1"/>
    </xf>
    <xf numFmtId="0" fontId="7" fillId="0" borderId="52" xfId="0" applyFont="1" applyFill="1" applyBorder="1" applyAlignment="1">
      <alignment horizontal="distributed" vertical="center" justifyLastLine="1"/>
    </xf>
    <xf numFmtId="0" fontId="16" fillId="0" borderId="0" xfId="0" applyFont="1" applyFill="1" applyAlignment="1">
      <alignment vertical="center" shrinkToFit="1"/>
    </xf>
    <xf numFmtId="0" fontId="7" fillId="0" borderId="142" xfId="0" applyFont="1" applyFill="1" applyBorder="1" applyAlignment="1">
      <alignment horizontal="distributed" vertical="center" justifyLastLine="1"/>
    </xf>
    <xf numFmtId="0" fontId="7" fillId="0" borderId="190" xfId="0" applyFont="1" applyFill="1" applyBorder="1" applyAlignment="1">
      <alignment horizontal="distributed" vertical="center" justifyLastLine="1"/>
    </xf>
    <xf numFmtId="0" fontId="7" fillId="0" borderId="134" xfId="0" applyFont="1" applyFill="1" applyBorder="1" applyAlignment="1">
      <alignment horizontal="distributed" vertical="center" justifyLastLine="1"/>
    </xf>
    <xf numFmtId="0" fontId="7" fillId="0" borderId="156" xfId="0" applyFont="1" applyFill="1" applyBorder="1" applyAlignment="1">
      <alignment horizontal="distributed" vertical="center" justifyLastLine="1"/>
    </xf>
    <xf numFmtId="0" fontId="7" fillId="0" borderId="133" xfId="0" applyFont="1" applyFill="1" applyBorder="1" applyAlignment="1">
      <alignment horizontal="left" vertical="center" wrapText="1"/>
    </xf>
    <xf numFmtId="0" fontId="7" fillId="0" borderId="136" xfId="0" applyFont="1" applyFill="1" applyBorder="1" applyAlignment="1">
      <alignment horizontal="left" vertical="center" wrapText="1"/>
    </xf>
    <xf numFmtId="0" fontId="7" fillId="0" borderId="96" xfId="0" applyFont="1" applyFill="1" applyBorder="1" applyAlignment="1">
      <alignment horizontal="left" vertical="center" wrapText="1"/>
    </xf>
    <xf numFmtId="0" fontId="7" fillId="0" borderId="86" xfId="0" applyFont="1" applyFill="1" applyBorder="1" applyAlignment="1">
      <alignment horizontal="right" vertical="center"/>
    </xf>
    <xf numFmtId="41" fontId="7" fillId="0" borderId="172" xfId="0" applyNumberFormat="1" applyFont="1" applyFill="1" applyBorder="1">
      <alignment vertical="center"/>
    </xf>
    <xf numFmtId="41" fontId="7" fillId="2" borderId="172" xfId="0" applyNumberFormat="1" applyFont="1" applyFill="1" applyBorder="1">
      <alignment vertical="center"/>
    </xf>
    <xf numFmtId="41" fontId="7" fillId="2" borderId="145" xfId="0" applyNumberFormat="1" applyFont="1" applyFill="1" applyBorder="1">
      <alignment vertical="center"/>
    </xf>
    <xf numFmtId="41" fontId="7" fillId="0" borderId="171" xfId="0" applyNumberFormat="1" applyFont="1" applyFill="1" applyBorder="1">
      <alignment vertical="center"/>
    </xf>
    <xf numFmtId="0" fontId="7" fillId="0" borderId="221" xfId="0" applyFont="1" applyFill="1" applyBorder="1" applyAlignment="1">
      <alignment horizontal="distributed" vertical="center" wrapText="1" justifyLastLine="1"/>
    </xf>
    <xf numFmtId="0" fontId="7" fillId="0" borderId="197" xfId="0" applyFont="1" applyFill="1" applyBorder="1" applyAlignment="1">
      <alignment horizontal="distributed" vertical="center" wrapText="1" justifyLastLine="1"/>
    </xf>
    <xf numFmtId="0" fontId="7" fillId="0" borderId="198" xfId="0" applyFont="1" applyFill="1" applyBorder="1" applyAlignment="1">
      <alignment horizontal="distributed" vertical="center" wrapText="1" justifyLastLine="1"/>
    </xf>
    <xf numFmtId="0" fontId="7" fillId="0" borderId="222" xfId="0" applyFont="1" applyFill="1" applyBorder="1" applyAlignment="1">
      <alignment horizontal="distributed" vertical="center" wrapText="1" justifyLastLine="1"/>
    </xf>
    <xf numFmtId="0" fontId="7" fillId="0" borderId="223" xfId="0" applyFont="1" applyFill="1" applyBorder="1" applyAlignment="1">
      <alignment horizontal="distributed" vertical="center" wrapText="1" justifyLastLine="1"/>
    </xf>
    <xf numFmtId="0" fontId="7" fillId="0" borderId="224" xfId="0" applyFont="1" applyFill="1" applyBorder="1" applyAlignment="1">
      <alignment horizontal="distributed" vertical="center" wrapText="1" justifyLastLine="1"/>
    </xf>
    <xf numFmtId="0" fontId="7" fillId="0" borderId="137" xfId="0" applyFont="1" applyFill="1" applyBorder="1" applyAlignment="1">
      <alignment horizontal="distributed" vertical="center" wrapText="1" justifyLastLine="1"/>
    </xf>
    <xf numFmtId="0" fontId="7" fillId="0" borderId="138" xfId="0" applyFont="1" applyFill="1" applyBorder="1" applyAlignment="1">
      <alignment horizontal="distributed" vertical="center" wrapText="1" justifyLastLine="1"/>
    </xf>
    <xf numFmtId="0" fontId="7" fillId="0" borderId="139" xfId="0" applyFont="1" applyFill="1" applyBorder="1" applyAlignment="1">
      <alignment horizontal="distributed" vertical="center" wrapText="1" justifyLastLine="1"/>
    </xf>
    <xf numFmtId="41" fontId="7" fillId="0" borderId="134" xfId="0" applyNumberFormat="1" applyFont="1" applyFill="1" applyBorder="1">
      <alignment vertical="center"/>
    </xf>
    <xf numFmtId="41" fontId="7" fillId="2" borderId="86" xfId="0" applyNumberFormat="1" applyFont="1" applyFill="1" applyBorder="1">
      <alignment vertical="center"/>
    </xf>
    <xf numFmtId="41" fontId="7" fillId="0" borderId="74" xfId="0" applyNumberFormat="1" applyFont="1" applyFill="1" applyBorder="1">
      <alignment vertical="center"/>
    </xf>
    <xf numFmtId="41" fontId="7" fillId="2" borderId="70" xfId="0" applyNumberFormat="1" applyFont="1" applyFill="1" applyBorder="1">
      <alignment vertical="center"/>
    </xf>
    <xf numFmtId="41" fontId="7" fillId="0" borderId="71" xfId="0" applyNumberFormat="1" applyFont="1" applyFill="1" applyBorder="1">
      <alignment vertical="center"/>
    </xf>
    <xf numFmtId="41" fontId="7" fillId="2" borderId="71" xfId="0" applyNumberFormat="1" applyFont="1" applyFill="1" applyBorder="1">
      <alignment vertical="center"/>
    </xf>
    <xf numFmtId="41" fontId="7" fillId="2" borderId="69" xfId="0" applyNumberFormat="1" applyFont="1" applyFill="1" applyBorder="1">
      <alignment vertical="center"/>
    </xf>
    <xf numFmtId="0" fontId="7" fillId="0" borderId="140" xfId="0" applyFont="1" applyFill="1" applyBorder="1" applyAlignment="1">
      <alignment horizontal="distributed" vertical="center" wrapText="1" justifyLastLine="1"/>
    </xf>
    <xf numFmtId="0" fontId="7" fillId="0" borderId="189" xfId="0" applyFont="1" applyFill="1" applyBorder="1" applyAlignment="1">
      <alignment horizontal="distributed" vertical="center" wrapText="1" justifyLastLine="1"/>
    </xf>
    <xf numFmtId="0" fontId="7" fillId="0" borderId="220" xfId="0" applyFont="1" applyFill="1" applyBorder="1" applyAlignment="1">
      <alignment horizontal="distributed" vertical="center" wrapText="1" justifyLastLine="1"/>
    </xf>
    <xf numFmtId="0" fontId="7" fillId="0" borderId="51" xfId="0" applyFont="1" applyFill="1" applyBorder="1" applyAlignment="1">
      <alignment horizontal="distributed" vertical="center" wrapText="1" justifyLastLine="1"/>
    </xf>
    <xf numFmtId="0" fontId="7" fillId="0" borderId="141" xfId="0" applyFont="1" applyFill="1" applyBorder="1" applyAlignment="1">
      <alignment horizontal="distributed" vertical="center" wrapText="1" justifyLastLine="1"/>
    </xf>
    <xf numFmtId="0" fontId="7" fillId="0" borderId="112" xfId="0" applyFont="1" applyFill="1" applyBorder="1" applyAlignment="1">
      <alignment horizontal="distributed" vertical="center" wrapText="1" justifyLastLine="1"/>
    </xf>
    <xf numFmtId="0" fontId="7" fillId="0" borderId="85" xfId="0" applyFont="1" applyFill="1" applyBorder="1" applyAlignment="1">
      <alignment horizontal="distributed" vertical="center" wrapText="1" justifyLastLine="1"/>
    </xf>
    <xf numFmtId="0" fontId="7" fillId="0" borderId="54" xfId="0" applyFont="1" applyFill="1" applyBorder="1" applyAlignment="1">
      <alignment horizontal="distributed" vertical="center" wrapText="1" justifyLastLine="1"/>
    </xf>
    <xf numFmtId="0" fontId="7" fillId="0" borderId="38" xfId="0" applyFont="1" applyFill="1" applyBorder="1" applyAlignment="1">
      <alignment horizontal="center" vertical="center" wrapText="1" justifyLastLine="1"/>
    </xf>
    <xf numFmtId="0" fontId="7" fillId="0" borderId="38" xfId="0" applyFont="1" applyFill="1" applyBorder="1" applyAlignment="1">
      <alignment vertical="center"/>
    </xf>
    <xf numFmtId="0" fontId="7" fillId="0" borderId="132" xfId="0" applyFont="1" applyFill="1" applyBorder="1" applyAlignment="1">
      <alignment horizontal="center" vertical="center" wrapText="1" justifyLastLine="1"/>
    </xf>
    <xf numFmtId="0" fontId="7" fillId="2" borderId="219" xfId="0" applyFont="1" applyFill="1" applyBorder="1" applyAlignment="1">
      <alignment horizontal="center" vertical="center" wrapText="1" justifyLastLine="1"/>
    </xf>
    <xf numFmtId="49" fontId="7" fillId="0" borderId="84" xfId="0" applyNumberFormat="1" applyFont="1" applyFill="1" applyBorder="1" applyAlignment="1" applyProtection="1">
      <alignment vertical="center" wrapText="1"/>
    </xf>
    <xf numFmtId="49" fontId="7" fillId="2" borderId="84" xfId="0" applyNumberFormat="1" applyFont="1" applyFill="1" applyBorder="1" applyAlignment="1" applyProtection="1">
      <alignment vertical="center" wrapText="1"/>
    </xf>
    <xf numFmtId="49" fontId="7" fillId="2" borderId="155" xfId="0" applyNumberFormat="1" applyFont="1" applyFill="1" applyBorder="1" applyAlignment="1" applyProtection="1">
      <alignment vertical="center" wrapText="1"/>
    </xf>
    <xf numFmtId="0" fontId="7" fillId="0" borderId="75" xfId="0" applyFont="1" applyFill="1" applyBorder="1" applyAlignment="1">
      <alignment horizontal="center" vertical="center" wrapText="1" justifyLastLine="1"/>
    </xf>
    <xf numFmtId="0" fontId="7" fillId="2" borderId="84" xfId="0" applyFont="1" applyFill="1" applyBorder="1" applyAlignment="1">
      <alignment horizontal="center" vertical="center" wrapText="1" justifyLastLine="1"/>
    </xf>
    <xf numFmtId="49" fontId="7" fillId="0" borderId="84" xfId="0" applyNumberFormat="1" applyFont="1" applyFill="1" applyBorder="1" applyAlignment="1" applyProtection="1">
      <alignment horizontal="left" vertical="center" wrapText="1"/>
    </xf>
    <xf numFmtId="49" fontId="7" fillId="2" borderId="84" xfId="0" applyNumberFormat="1" applyFont="1" applyFill="1" applyBorder="1" applyAlignment="1" applyProtection="1">
      <alignment horizontal="left" vertical="center" wrapText="1"/>
    </xf>
    <xf numFmtId="49" fontId="7" fillId="2" borderId="155" xfId="0" applyNumberFormat="1" applyFont="1" applyFill="1" applyBorder="1" applyAlignment="1" applyProtection="1">
      <alignment horizontal="left" vertical="center" wrapText="1"/>
    </xf>
    <xf numFmtId="0" fontId="7" fillId="0" borderId="42" xfId="0" applyFont="1" applyFill="1" applyBorder="1" applyAlignment="1">
      <alignment horizontal="distributed" vertical="center" wrapText="1" justifyLastLine="1"/>
    </xf>
    <xf numFmtId="0" fontId="7" fillId="0" borderId="79" xfId="0" applyFont="1" applyFill="1" applyBorder="1" applyAlignment="1">
      <alignment horizontal="distributed" vertical="center" wrapText="1" justifyLastLine="1"/>
    </xf>
    <xf numFmtId="0" fontId="7" fillId="0" borderId="218" xfId="0" applyFont="1" applyFill="1" applyBorder="1" applyAlignment="1">
      <alignment horizontal="distributed" vertical="center" wrapText="1" justifyLastLine="1"/>
    </xf>
    <xf numFmtId="0" fontId="7" fillId="0" borderId="206" xfId="0" applyFont="1" applyFill="1" applyBorder="1" applyAlignment="1">
      <alignment horizontal="distributed" vertical="center" wrapText="1" justifyLastLine="1"/>
    </xf>
    <xf numFmtId="0" fontId="7" fillId="0" borderId="186" xfId="0" applyFont="1" applyFill="1" applyBorder="1" applyAlignment="1">
      <alignment horizontal="distributed" vertical="center" wrapText="1" justifyLastLine="1"/>
    </xf>
    <xf numFmtId="0" fontId="7" fillId="0" borderId="77" xfId="0" applyFont="1" applyFill="1" applyBorder="1" applyAlignment="1">
      <alignment horizontal="distributed" vertical="center" wrapText="1" justifyLastLine="1"/>
    </xf>
    <xf numFmtId="0" fontId="7" fillId="0" borderId="133" xfId="0" applyFont="1" applyFill="1" applyBorder="1" applyAlignment="1">
      <alignment horizontal="distributed" vertical="center" wrapText="1" justifyLastLine="1"/>
    </xf>
    <xf numFmtId="0" fontId="7" fillId="0" borderId="48" xfId="0" applyFont="1" applyFill="1" applyBorder="1" applyAlignment="1">
      <alignment horizontal="distributed" vertical="center" wrapText="1" justifyLastLine="1"/>
    </xf>
    <xf numFmtId="0" fontId="7" fillId="0" borderId="70" xfId="0" applyFont="1" applyFill="1" applyBorder="1" applyAlignment="1">
      <alignment horizontal="distributed" vertical="center" wrapText="1" justifyLastLine="1"/>
    </xf>
    <xf numFmtId="0" fontId="7" fillId="0" borderId="40" xfId="0" applyFont="1" applyFill="1" applyBorder="1" applyAlignment="1">
      <alignment horizontal="distributed" vertical="center" justifyLastLine="1"/>
    </xf>
    <xf numFmtId="0" fontId="7" fillId="0" borderId="69" xfId="0" applyFont="1" applyFill="1" applyBorder="1" applyAlignment="1">
      <alignment horizontal="distributed" vertical="center" wrapText="1" justifyLastLine="1"/>
    </xf>
    <xf numFmtId="0" fontId="7" fillId="0" borderId="96" xfId="0" applyFont="1" applyFill="1" applyBorder="1" applyAlignment="1">
      <alignment horizontal="distributed" vertical="center" wrapText="1" justifyLastLine="1"/>
    </xf>
    <xf numFmtId="0" fontId="7" fillId="0" borderId="0" xfId="0" applyFont="1" applyFill="1" applyBorder="1" applyAlignment="1">
      <alignment vertical="top" wrapText="1"/>
    </xf>
    <xf numFmtId="41" fontId="7" fillId="0" borderId="47" xfId="0" applyNumberFormat="1" applyFont="1" applyFill="1" applyBorder="1">
      <alignment vertical="center"/>
    </xf>
    <xf numFmtId="41" fontId="7" fillId="0" borderId="45" xfId="0" applyNumberFormat="1" applyFont="1" applyFill="1" applyBorder="1">
      <alignment vertical="center"/>
    </xf>
    <xf numFmtId="41" fontId="7" fillId="0" borderId="87" xfId="0" applyNumberFormat="1" applyFont="1" applyFill="1" applyBorder="1">
      <alignment vertical="center"/>
    </xf>
    <xf numFmtId="41" fontId="7" fillId="0" borderId="56" xfId="0" applyNumberFormat="1" applyFont="1" applyFill="1" applyBorder="1">
      <alignment vertical="center"/>
    </xf>
    <xf numFmtId="41" fontId="7" fillId="0" borderId="227" xfId="0" applyNumberFormat="1" applyFont="1" applyFill="1" applyBorder="1">
      <alignment vertical="center"/>
    </xf>
    <xf numFmtId="41" fontId="7" fillId="0" borderId="229" xfId="0" applyNumberFormat="1" applyFont="1" applyFill="1" applyBorder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/>
    </xf>
    <xf numFmtId="0" fontId="7" fillId="0" borderId="61" xfId="0" applyFont="1" applyFill="1" applyBorder="1">
      <alignment vertical="center"/>
    </xf>
    <xf numFmtId="0" fontId="7" fillId="0" borderId="40" xfId="0" applyFont="1" applyFill="1" applyBorder="1">
      <alignment vertical="center"/>
    </xf>
    <xf numFmtId="0" fontId="7" fillId="0" borderId="41" xfId="0" applyFont="1" applyFill="1" applyBorder="1">
      <alignment vertical="center"/>
    </xf>
    <xf numFmtId="0" fontId="7" fillId="0" borderId="64" xfId="0" applyFont="1" applyFill="1" applyBorder="1" applyAlignment="1">
      <alignment horizontal="center" vertical="center"/>
    </xf>
    <xf numFmtId="0" fontId="7" fillId="0" borderId="72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84" xfId="0" applyFont="1" applyFill="1" applyBorder="1" applyAlignment="1">
      <alignment horizontal="distributed" vertical="center" wrapText="1" justifyLastLine="1"/>
    </xf>
    <xf numFmtId="41" fontId="7" fillId="0" borderId="225" xfId="0" applyNumberFormat="1" applyFont="1" applyFill="1" applyBorder="1">
      <alignment vertical="center"/>
    </xf>
    <xf numFmtId="41" fontId="7" fillId="0" borderId="226" xfId="0" applyNumberFormat="1" applyFont="1" applyFill="1" applyBorder="1">
      <alignment vertical="center"/>
    </xf>
    <xf numFmtId="41" fontId="7" fillId="0" borderId="228" xfId="0" applyNumberFormat="1" applyFont="1" applyFill="1" applyBorder="1">
      <alignment vertical="center"/>
    </xf>
    <xf numFmtId="41" fontId="7" fillId="0" borderId="52" xfId="0" applyNumberFormat="1" applyFont="1" applyFill="1" applyBorder="1">
      <alignment vertical="center"/>
    </xf>
    <xf numFmtId="0" fontId="7" fillId="0" borderId="142" xfId="0" applyFont="1" applyFill="1" applyBorder="1" applyAlignment="1">
      <alignment horizontal="distributed" vertical="center" wrapText="1" justifyLastLine="1"/>
    </xf>
    <xf numFmtId="0" fontId="7" fillId="0" borderId="190" xfId="0" applyFont="1" applyFill="1" applyBorder="1" applyAlignment="1">
      <alignment horizontal="distributed" vertical="center" wrapText="1" justifyLastLine="1"/>
    </xf>
    <xf numFmtId="0" fontId="7" fillId="0" borderId="6" xfId="0" applyFont="1" applyFill="1" applyBorder="1" applyAlignment="1">
      <alignment horizontal="distributed" vertical="center" wrapText="1" justifyLastLine="1"/>
    </xf>
    <xf numFmtId="0" fontId="7" fillId="0" borderId="73" xfId="0" applyFont="1" applyFill="1" applyBorder="1" applyAlignment="1">
      <alignment horizontal="distributed" vertical="center" wrapText="1" justifyLastLine="1"/>
    </xf>
    <xf numFmtId="0" fontId="7" fillId="0" borderId="134" xfId="0" applyFont="1" applyFill="1" applyBorder="1" applyAlignment="1">
      <alignment horizontal="distributed" vertical="center" wrapText="1" justifyLastLine="1"/>
    </xf>
    <xf numFmtId="0" fontId="7" fillId="0" borderId="156" xfId="0" applyFont="1" applyFill="1" applyBorder="1" applyAlignment="1">
      <alignment horizontal="distributed" vertical="center" wrapText="1" justifyLastLine="1"/>
    </xf>
    <xf numFmtId="0" fontId="7" fillId="0" borderId="78" xfId="0" applyFont="1" applyFill="1" applyBorder="1" applyAlignment="1">
      <alignment horizontal="distributed" vertical="center" wrapText="1" justifyLastLine="1"/>
    </xf>
    <xf numFmtId="0" fontId="7" fillId="0" borderId="71" xfId="0" applyFont="1" applyFill="1" applyBorder="1" applyAlignment="1">
      <alignment horizontal="distributed" vertical="center" wrapText="1" justifyLastLine="1"/>
    </xf>
    <xf numFmtId="176" fontId="11" fillId="0" borderId="0" xfId="4" applyNumberFormat="1" applyFont="1" applyAlignment="1">
      <alignment horizontal="distributed" vertical="center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3 2" xfId="3" xr:uid="{00000000-0005-0000-0000-000003000000}"/>
    <cellStyle name="標準_国県比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ｺﾞｼｯｸ"/>
                <a:ea typeface="ｺﾞｼｯｸ"/>
                <a:cs typeface="ｺﾞｼｯｸ"/>
              </a:defRPr>
            </a:pPr>
            <a:r>
              <a:rPr lang="ja-JP" altLang="en-US"/>
              <a:t>合計特殊出生率の推移</a:t>
            </a:r>
          </a:p>
        </c:rich>
      </c:tx>
      <c:layout>
        <c:manualLayout>
          <c:xMode val="edge"/>
          <c:yMode val="edge"/>
          <c:x val="0.37611583205564647"/>
          <c:y val="4.39560963970412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219668093257445E-2"/>
          <c:y val="0.16554485734140831"/>
          <c:w val="0.89387825274957833"/>
          <c:h val="0.7500009739665241"/>
        </c:manualLayout>
      </c:layout>
      <c:lineChart>
        <c:grouping val="standard"/>
        <c:varyColors val="0"/>
        <c:ser>
          <c:idx val="0"/>
          <c:order val="0"/>
          <c:tx>
            <c:strRef>
              <c:f>'5-13合計特殊出生率'!$A$4</c:f>
              <c:strCache>
                <c:ptCount val="1"/>
                <c:pt idx="0">
                  <c:v>金 沢 市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'5-13合計特殊出生率'!$B$3:$AM$3</c:f>
              <c:strCache>
                <c:ptCount val="38"/>
                <c:pt idx="0">
                  <c:v>45年</c:v>
                </c:pt>
                <c:pt idx="1">
                  <c:v>50年</c:v>
                </c:pt>
                <c:pt idx="2">
                  <c:v>55年</c:v>
                </c:pt>
                <c:pt idx="3">
                  <c:v>60年</c:v>
                </c:pt>
                <c:pt idx="4">
                  <c:v>2年</c:v>
                </c:pt>
                <c:pt idx="5">
                  <c:v>3年</c:v>
                </c:pt>
                <c:pt idx="6">
                  <c:v>4年</c:v>
                </c:pt>
                <c:pt idx="7">
                  <c:v>5年</c:v>
                </c:pt>
                <c:pt idx="8">
                  <c:v>6年</c:v>
                </c:pt>
                <c:pt idx="9">
                  <c:v>7年</c:v>
                </c:pt>
                <c:pt idx="10">
                  <c:v>8年</c:v>
                </c:pt>
                <c:pt idx="11">
                  <c:v>9年</c:v>
                </c:pt>
                <c:pt idx="12">
                  <c:v>10年</c:v>
                </c:pt>
                <c:pt idx="13">
                  <c:v>11年</c:v>
                </c:pt>
                <c:pt idx="14">
                  <c:v>12年</c:v>
                </c:pt>
                <c:pt idx="15">
                  <c:v>13年</c:v>
                </c:pt>
                <c:pt idx="16">
                  <c:v>14年</c:v>
                </c:pt>
                <c:pt idx="17">
                  <c:v>15年</c:v>
                </c:pt>
                <c:pt idx="18">
                  <c:v>16年</c:v>
                </c:pt>
                <c:pt idx="19">
                  <c:v>17年</c:v>
                </c:pt>
                <c:pt idx="20">
                  <c:v>18年</c:v>
                </c:pt>
                <c:pt idx="21">
                  <c:v>19年</c:v>
                </c:pt>
                <c:pt idx="22">
                  <c:v>20年</c:v>
                </c:pt>
                <c:pt idx="23">
                  <c:v>21年</c:v>
                </c:pt>
                <c:pt idx="24">
                  <c:v>22年</c:v>
                </c:pt>
                <c:pt idx="25">
                  <c:v>23年</c:v>
                </c:pt>
                <c:pt idx="26">
                  <c:v>24年</c:v>
                </c:pt>
                <c:pt idx="27">
                  <c:v>25年</c:v>
                </c:pt>
                <c:pt idx="28">
                  <c:v>26年</c:v>
                </c:pt>
                <c:pt idx="29">
                  <c:v>27年</c:v>
                </c:pt>
                <c:pt idx="30">
                  <c:v>28年</c:v>
                </c:pt>
                <c:pt idx="31">
                  <c:v>29年</c:v>
                </c:pt>
                <c:pt idx="32">
                  <c:v>30年</c:v>
                </c:pt>
                <c:pt idx="33">
                  <c:v>元年</c:v>
                </c:pt>
                <c:pt idx="34">
                  <c:v>2年</c:v>
                </c:pt>
                <c:pt idx="35">
                  <c:v>3年</c:v>
                </c:pt>
                <c:pt idx="36">
                  <c:v>4年</c:v>
                </c:pt>
                <c:pt idx="37">
                  <c:v>5年</c:v>
                </c:pt>
              </c:strCache>
            </c:strRef>
          </c:cat>
          <c:val>
            <c:numRef>
              <c:f>'5-13合計特殊出生率'!$B$4:$AM$4</c:f>
              <c:numCache>
                <c:formatCode>0.00;;""</c:formatCode>
                <c:ptCount val="38"/>
                <c:pt idx="0">
                  <c:v>1.95</c:v>
                </c:pt>
                <c:pt idx="1">
                  <c:v>1.89</c:v>
                </c:pt>
                <c:pt idx="2">
                  <c:v>1.71</c:v>
                </c:pt>
                <c:pt idx="3">
                  <c:v>1.66</c:v>
                </c:pt>
                <c:pt idx="4">
                  <c:v>1.5303474614577324</c:v>
                </c:pt>
                <c:pt idx="5">
                  <c:v>1.4485664301282806</c:v>
                </c:pt>
                <c:pt idx="6">
                  <c:v>1.4517751644770425</c:v>
                </c:pt>
                <c:pt idx="7">
                  <c:v>1.3721459642198397</c:v>
                </c:pt>
                <c:pt idx="8">
                  <c:v>1.5013730539162797</c:v>
                </c:pt>
                <c:pt idx="9">
                  <c:v>1.35</c:v>
                </c:pt>
                <c:pt idx="10">
                  <c:v>1.42</c:v>
                </c:pt>
                <c:pt idx="11">
                  <c:v>1.34</c:v>
                </c:pt>
                <c:pt idx="12">
                  <c:v>1.35</c:v>
                </c:pt>
                <c:pt idx="13">
                  <c:v>1.27</c:v>
                </c:pt>
                <c:pt idx="14">
                  <c:v>1.36</c:v>
                </c:pt>
                <c:pt idx="15">
                  <c:v>1.3055115168864166</c:v>
                </c:pt>
                <c:pt idx="16">
                  <c:v>1.28</c:v>
                </c:pt>
                <c:pt idx="17">
                  <c:v>1.284418453925561</c:v>
                </c:pt>
                <c:pt idx="18">
                  <c:v>1.2278559732492802</c:v>
                </c:pt>
                <c:pt idx="19">
                  <c:v>1.2368472298489865</c:v>
                </c:pt>
                <c:pt idx="20">
                  <c:v>1.2964487546763857</c:v>
                </c:pt>
                <c:pt idx="21">
                  <c:v>1.3159797041403647</c:v>
                </c:pt>
                <c:pt idx="22">
                  <c:v>1.3633939293318902</c:v>
                </c:pt>
                <c:pt idx="23">
                  <c:v>1.3327633892276427</c:v>
                </c:pt>
                <c:pt idx="24">
                  <c:v>1.37</c:v>
                </c:pt>
                <c:pt idx="25">
                  <c:v>1.43</c:v>
                </c:pt>
                <c:pt idx="26">
                  <c:v>1.46</c:v>
                </c:pt>
                <c:pt idx="27">
                  <c:v>1.43</c:v>
                </c:pt>
                <c:pt idx="28">
                  <c:v>1.39</c:v>
                </c:pt>
                <c:pt idx="29">
                  <c:v>1.49</c:v>
                </c:pt>
                <c:pt idx="30">
                  <c:v>1.5</c:v>
                </c:pt>
                <c:pt idx="31">
                  <c:v>1.5009882384626554</c:v>
                </c:pt>
                <c:pt idx="32">
                  <c:v>1.48</c:v>
                </c:pt>
                <c:pt idx="33">
                  <c:v>1.3695929457330742</c:v>
                </c:pt>
                <c:pt idx="34">
                  <c:v>1.47</c:v>
                </c:pt>
                <c:pt idx="35">
                  <c:v>1.34</c:v>
                </c:pt>
                <c:pt idx="36">
                  <c:v>1.35</c:v>
                </c:pt>
                <c:pt idx="37">
                  <c:v>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5-497C-A407-CDA4109CDF82}"/>
            </c:ext>
          </c:extLst>
        </c:ser>
        <c:ser>
          <c:idx val="1"/>
          <c:order val="1"/>
          <c:tx>
            <c:strRef>
              <c:f>'5-13合計特殊出生率'!$A$5</c:f>
              <c:strCache>
                <c:ptCount val="1"/>
                <c:pt idx="0">
                  <c:v>石 川 県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'5-13合計特殊出生率'!$B$3:$AM$3</c:f>
              <c:strCache>
                <c:ptCount val="38"/>
                <c:pt idx="0">
                  <c:v>45年</c:v>
                </c:pt>
                <c:pt idx="1">
                  <c:v>50年</c:v>
                </c:pt>
                <c:pt idx="2">
                  <c:v>55年</c:v>
                </c:pt>
                <c:pt idx="3">
                  <c:v>60年</c:v>
                </c:pt>
                <c:pt idx="4">
                  <c:v>2年</c:v>
                </c:pt>
                <c:pt idx="5">
                  <c:v>3年</c:v>
                </c:pt>
                <c:pt idx="6">
                  <c:v>4年</c:v>
                </c:pt>
                <c:pt idx="7">
                  <c:v>5年</c:v>
                </c:pt>
                <c:pt idx="8">
                  <c:v>6年</c:v>
                </c:pt>
                <c:pt idx="9">
                  <c:v>7年</c:v>
                </c:pt>
                <c:pt idx="10">
                  <c:v>8年</c:v>
                </c:pt>
                <c:pt idx="11">
                  <c:v>9年</c:v>
                </c:pt>
                <c:pt idx="12">
                  <c:v>10年</c:v>
                </c:pt>
                <c:pt idx="13">
                  <c:v>11年</c:v>
                </c:pt>
                <c:pt idx="14">
                  <c:v>12年</c:v>
                </c:pt>
                <c:pt idx="15">
                  <c:v>13年</c:v>
                </c:pt>
                <c:pt idx="16">
                  <c:v>14年</c:v>
                </c:pt>
                <c:pt idx="17">
                  <c:v>15年</c:v>
                </c:pt>
                <c:pt idx="18">
                  <c:v>16年</c:v>
                </c:pt>
                <c:pt idx="19">
                  <c:v>17年</c:v>
                </c:pt>
                <c:pt idx="20">
                  <c:v>18年</c:v>
                </c:pt>
                <c:pt idx="21">
                  <c:v>19年</c:v>
                </c:pt>
                <c:pt idx="22">
                  <c:v>20年</c:v>
                </c:pt>
                <c:pt idx="23">
                  <c:v>21年</c:v>
                </c:pt>
                <c:pt idx="24">
                  <c:v>22年</c:v>
                </c:pt>
                <c:pt idx="25">
                  <c:v>23年</c:v>
                </c:pt>
                <c:pt idx="26">
                  <c:v>24年</c:v>
                </c:pt>
                <c:pt idx="27">
                  <c:v>25年</c:v>
                </c:pt>
                <c:pt idx="28">
                  <c:v>26年</c:v>
                </c:pt>
                <c:pt idx="29">
                  <c:v>27年</c:v>
                </c:pt>
                <c:pt idx="30">
                  <c:v>28年</c:v>
                </c:pt>
                <c:pt idx="31">
                  <c:v>29年</c:v>
                </c:pt>
                <c:pt idx="32">
                  <c:v>30年</c:v>
                </c:pt>
                <c:pt idx="33">
                  <c:v>元年</c:v>
                </c:pt>
                <c:pt idx="34">
                  <c:v>2年</c:v>
                </c:pt>
                <c:pt idx="35">
                  <c:v>3年</c:v>
                </c:pt>
                <c:pt idx="36">
                  <c:v>4年</c:v>
                </c:pt>
                <c:pt idx="37">
                  <c:v>5年</c:v>
                </c:pt>
              </c:strCache>
            </c:strRef>
          </c:cat>
          <c:val>
            <c:numRef>
              <c:f>'5-13合計特殊出生率'!$B$5:$AM$5</c:f>
              <c:numCache>
                <c:formatCode>0.00;;""</c:formatCode>
                <c:ptCount val="38"/>
                <c:pt idx="0">
                  <c:v>2.0699999999999998</c:v>
                </c:pt>
                <c:pt idx="1">
                  <c:v>2.08</c:v>
                </c:pt>
                <c:pt idx="2">
                  <c:v>1.87</c:v>
                </c:pt>
                <c:pt idx="3">
                  <c:v>1.79</c:v>
                </c:pt>
                <c:pt idx="4">
                  <c:v>1.6</c:v>
                </c:pt>
                <c:pt idx="5">
                  <c:v>1.58</c:v>
                </c:pt>
                <c:pt idx="6">
                  <c:v>1.56</c:v>
                </c:pt>
                <c:pt idx="7">
                  <c:v>1.48</c:v>
                </c:pt>
                <c:pt idx="8">
                  <c:v>1.58</c:v>
                </c:pt>
                <c:pt idx="9">
                  <c:v>1.46</c:v>
                </c:pt>
                <c:pt idx="10">
                  <c:v>1.46</c:v>
                </c:pt>
                <c:pt idx="11">
                  <c:v>1.42</c:v>
                </c:pt>
                <c:pt idx="12">
                  <c:v>1.45</c:v>
                </c:pt>
                <c:pt idx="13">
                  <c:v>1.38</c:v>
                </c:pt>
                <c:pt idx="14">
                  <c:v>1.45</c:v>
                </c:pt>
                <c:pt idx="15">
                  <c:v>1.4</c:v>
                </c:pt>
                <c:pt idx="16">
                  <c:v>1.37</c:v>
                </c:pt>
                <c:pt idx="17">
                  <c:v>1.38</c:v>
                </c:pt>
                <c:pt idx="18">
                  <c:v>1.35</c:v>
                </c:pt>
                <c:pt idx="19">
                  <c:v>1.35</c:v>
                </c:pt>
                <c:pt idx="20">
                  <c:v>1.36</c:v>
                </c:pt>
                <c:pt idx="21">
                  <c:v>1.4</c:v>
                </c:pt>
                <c:pt idx="22">
                  <c:v>1.41</c:v>
                </c:pt>
                <c:pt idx="23">
                  <c:v>1.4</c:v>
                </c:pt>
                <c:pt idx="24">
                  <c:v>1.44</c:v>
                </c:pt>
                <c:pt idx="25">
                  <c:v>1.43</c:v>
                </c:pt>
                <c:pt idx="26">
                  <c:v>1.47</c:v>
                </c:pt>
                <c:pt idx="27">
                  <c:v>1.49</c:v>
                </c:pt>
                <c:pt idx="28">
                  <c:v>1.45</c:v>
                </c:pt>
                <c:pt idx="29">
                  <c:v>1.54</c:v>
                </c:pt>
                <c:pt idx="30">
                  <c:v>1.53</c:v>
                </c:pt>
                <c:pt idx="31">
                  <c:v>1.54</c:v>
                </c:pt>
                <c:pt idx="32">
                  <c:v>1.54</c:v>
                </c:pt>
                <c:pt idx="33">
                  <c:v>1.46</c:v>
                </c:pt>
                <c:pt idx="34">
                  <c:v>1.47</c:v>
                </c:pt>
                <c:pt idx="35">
                  <c:v>1.38</c:v>
                </c:pt>
                <c:pt idx="36">
                  <c:v>1.38</c:v>
                </c:pt>
                <c:pt idx="37">
                  <c:v>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5-497C-A407-CDA4109CDF82}"/>
            </c:ext>
          </c:extLst>
        </c:ser>
        <c:ser>
          <c:idx val="2"/>
          <c:order val="2"/>
          <c:tx>
            <c:strRef>
              <c:f>'5-13合計特殊出生率'!$A$6</c:f>
              <c:strCache>
                <c:ptCount val="1"/>
                <c:pt idx="0">
                  <c:v>全    国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'5-13合計特殊出生率'!$B$3:$AM$3</c:f>
              <c:strCache>
                <c:ptCount val="38"/>
                <c:pt idx="0">
                  <c:v>45年</c:v>
                </c:pt>
                <c:pt idx="1">
                  <c:v>50年</c:v>
                </c:pt>
                <c:pt idx="2">
                  <c:v>55年</c:v>
                </c:pt>
                <c:pt idx="3">
                  <c:v>60年</c:v>
                </c:pt>
                <c:pt idx="4">
                  <c:v>2年</c:v>
                </c:pt>
                <c:pt idx="5">
                  <c:v>3年</c:v>
                </c:pt>
                <c:pt idx="6">
                  <c:v>4年</c:v>
                </c:pt>
                <c:pt idx="7">
                  <c:v>5年</c:v>
                </c:pt>
                <c:pt idx="8">
                  <c:v>6年</c:v>
                </c:pt>
                <c:pt idx="9">
                  <c:v>7年</c:v>
                </c:pt>
                <c:pt idx="10">
                  <c:v>8年</c:v>
                </c:pt>
                <c:pt idx="11">
                  <c:v>9年</c:v>
                </c:pt>
                <c:pt idx="12">
                  <c:v>10年</c:v>
                </c:pt>
                <c:pt idx="13">
                  <c:v>11年</c:v>
                </c:pt>
                <c:pt idx="14">
                  <c:v>12年</c:v>
                </c:pt>
                <c:pt idx="15">
                  <c:v>13年</c:v>
                </c:pt>
                <c:pt idx="16">
                  <c:v>14年</c:v>
                </c:pt>
                <c:pt idx="17">
                  <c:v>15年</c:v>
                </c:pt>
                <c:pt idx="18">
                  <c:v>16年</c:v>
                </c:pt>
                <c:pt idx="19">
                  <c:v>17年</c:v>
                </c:pt>
                <c:pt idx="20">
                  <c:v>18年</c:v>
                </c:pt>
                <c:pt idx="21">
                  <c:v>19年</c:v>
                </c:pt>
                <c:pt idx="22">
                  <c:v>20年</c:v>
                </c:pt>
                <c:pt idx="23">
                  <c:v>21年</c:v>
                </c:pt>
                <c:pt idx="24">
                  <c:v>22年</c:v>
                </c:pt>
                <c:pt idx="25">
                  <c:v>23年</c:v>
                </c:pt>
                <c:pt idx="26">
                  <c:v>24年</c:v>
                </c:pt>
                <c:pt idx="27">
                  <c:v>25年</c:v>
                </c:pt>
                <c:pt idx="28">
                  <c:v>26年</c:v>
                </c:pt>
                <c:pt idx="29">
                  <c:v>27年</c:v>
                </c:pt>
                <c:pt idx="30">
                  <c:v>28年</c:v>
                </c:pt>
                <c:pt idx="31">
                  <c:v>29年</c:v>
                </c:pt>
                <c:pt idx="32">
                  <c:v>30年</c:v>
                </c:pt>
                <c:pt idx="33">
                  <c:v>元年</c:v>
                </c:pt>
                <c:pt idx="34">
                  <c:v>2年</c:v>
                </c:pt>
                <c:pt idx="35">
                  <c:v>3年</c:v>
                </c:pt>
                <c:pt idx="36">
                  <c:v>4年</c:v>
                </c:pt>
                <c:pt idx="37">
                  <c:v>5年</c:v>
                </c:pt>
              </c:strCache>
            </c:strRef>
          </c:cat>
          <c:val>
            <c:numRef>
              <c:f>'5-13合計特殊出生率'!$B$6:$AM$6</c:f>
              <c:numCache>
                <c:formatCode>0.00;;""</c:formatCode>
                <c:ptCount val="38"/>
                <c:pt idx="0">
                  <c:v>2.13</c:v>
                </c:pt>
                <c:pt idx="1">
                  <c:v>1.91</c:v>
                </c:pt>
                <c:pt idx="2">
                  <c:v>1.75</c:v>
                </c:pt>
                <c:pt idx="3">
                  <c:v>1.76</c:v>
                </c:pt>
                <c:pt idx="4">
                  <c:v>1.54</c:v>
                </c:pt>
                <c:pt idx="5">
                  <c:v>1.53</c:v>
                </c:pt>
                <c:pt idx="6">
                  <c:v>1.5</c:v>
                </c:pt>
                <c:pt idx="7">
                  <c:v>1.46</c:v>
                </c:pt>
                <c:pt idx="8">
                  <c:v>1.5</c:v>
                </c:pt>
                <c:pt idx="9">
                  <c:v>1.42</c:v>
                </c:pt>
                <c:pt idx="10">
                  <c:v>1.43</c:v>
                </c:pt>
                <c:pt idx="11">
                  <c:v>1.39</c:v>
                </c:pt>
                <c:pt idx="12">
                  <c:v>1.38</c:v>
                </c:pt>
                <c:pt idx="13">
                  <c:v>1.34</c:v>
                </c:pt>
                <c:pt idx="14">
                  <c:v>1.36</c:v>
                </c:pt>
                <c:pt idx="15">
                  <c:v>1.33</c:v>
                </c:pt>
                <c:pt idx="16">
                  <c:v>1.32</c:v>
                </c:pt>
                <c:pt idx="17">
                  <c:v>1.29</c:v>
                </c:pt>
                <c:pt idx="18">
                  <c:v>1.29</c:v>
                </c:pt>
                <c:pt idx="19">
                  <c:v>1.26</c:v>
                </c:pt>
                <c:pt idx="20">
                  <c:v>1.32</c:v>
                </c:pt>
                <c:pt idx="21">
                  <c:v>1.34</c:v>
                </c:pt>
                <c:pt idx="22">
                  <c:v>1.37</c:v>
                </c:pt>
                <c:pt idx="23">
                  <c:v>1.37</c:v>
                </c:pt>
                <c:pt idx="24">
                  <c:v>1.39</c:v>
                </c:pt>
                <c:pt idx="25">
                  <c:v>1.39</c:v>
                </c:pt>
                <c:pt idx="26">
                  <c:v>1.41</c:v>
                </c:pt>
                <c:pt idx="27">
                  <c:v>1.43</c:v>
                </c:pt>
                <c:pt idx="28">
                  <c:v>1.42</c:v>
                </c:pt>
                <c:pt idx="29">
                  <c:v>1.45</c:v>
                </c:pt>
                <c:pt idx="30">
                  <c:v>1.44</c:v>
                </c:pt>
                <c:pt idx="31">
                  <c:v>1.43</c:v>
                </c:pt>
                <c:pt idx="32">
                  <c:v>1.42</c:v>
                </c:pt>
                <c:pt idx="33">
                  <c:v>1.36</c:v>
                </c:pt>
                <c:pt idx="34">
                  <c:v>1.33</c:v>
                </c:pt>
                <c:pt idx="35">
                  <c:v>1.3</c:v>
                </c:pt>
                <c:pt idx="36">
                  <c:v>1.26</c:v>
                </c:pt>
                <c:pt idx="37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65-497C-A407-CDA4109CD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158312"/>
        <c:axId val="1"/>
      </c:lineChart>
      <c:catAx>
        <c:axId val="474158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.2000000000000002"/>
          <c:min val="1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合計特殊出生率</a:t>
                </a:r>
              </a:p>
            </c:rich>
          </c:tx>
          <c:layout>
            <c:manualLayout>
              <c:xMode val="edge"/>
              <c:yMode val="edge"/>
              <c:x val="1.9057110435452995E-2"/>
              <c:y val="0.33244740129408962"/>
            </c:manualLayout>
          </c:layout>
          <c:overlay val="0"/>
          <c:spPr>
            <a:noFill/>
            <a:ln w="25400">
              <a:noFill/>
            </a:ln>
          </c:spPr>
        </c:title>
        <c:numFmt formatCode="0.0;;&quot;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474158312"/>
        <c:crosses val="autoZero"/>
        <c:crossBetween val="midCat"/>
        <c:majorUnit val="0.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1452153876805002"/>
          <c:y val="1.9607843137254902E-2"/>
          <c:w val="0.14961496149614961"/>
          <c:h val="0.204991368057602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190500</xdr:colOff>
      <xdr:row>37</xdr:row>
      <xdr:rowOff>27516</xdr:rowOff>
    </xdr:from>
    <xdr:to>
      <xdr:col>39</xdr:col>
      <xdr:colOff>131234</xdr:colOff>
      <xdr:row>56</xdr:row>
      <xdr:rowOff>42333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1EE165-AD56-48A3-81D0-B83EA8013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66"/>
  <sheetViews>
    <sheetView showGridLines="0" view="pageBreakPreview" zoomScale="90" zoomScaleNormal="100" zoomScaleSheetLayoutView="90" workbookViewId="0">
      <pane ySplit="5" topLeftCell="A6" activePane="bottomLeft" state="frozen"/>
      <selection activeCell="J18" sqref="J18"/>
      <selection pane="bottomLeft" activeCell="F50" sqref="F50"/>
    </sheetView>
  </sheetViews>
  <sheetFormatPr defaultColWidth="9" defaultRowHeight="20.149999999999999" customHeight="1"/>
  <cols>
    <col min="1" max="1" width="1.6328125" style="1" customWidth="1"/>
    <col min="2" max="2" width="5.453125" style="1" bestFit="1" customWidth="1"/>
    <col min="3" max="3" width="5.36328125" style="1" bestFit="1" customWidth="1"/>
    <col min="4" max="4" width="2.6328125" style="1" customWidth="1"/>
    <col min="5" max="10" width="10.6328125" style="1" customWidth="1"/>
    <col min="11" max="19" width="8.90625" style="1" customWidth="1"/>
    <col min="20" max="20" width="7.453125" style="1" bestFit="1" customWidth="1"/>
    <col min="21" max="16384" width="9" style="1"/>
  </cols>
  <sheetData>
    <row r="1" spans="1:21" ht="20.149999999999999" customHeight="1">
      <c r="A1" s="79" t="s">
        <v>21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252"/>
      <c r="M1" s="252"/>
      <c r="N1" s="252"/>
      <c r="O1" s="252"/>
      <c r="P1" s="252"/>
      <c r="Q1" s="252"/>
      <c r="R1" s="252"/>
      <c r="S1" s="252"/>
      <c r="T1" s="252"/>
      <c r="U1" s="80"/>
    </row>
    <row r="2" spans="1:21" ht="14">
      <c r="A2" s="541" t="s">
        <v>368</v>
      </c>
      <c r="B2" s="541"/>
      <c r="C2" s="541"/>
      <c r="D2" s="541"/>
      <c r="E2" s="541"/>
      <c r="F2" s="541"/>
      <c r="G2" s="541"/>
      <c r="H2" s="541"/>
      <c r="I2" s="541"/>
      <c r="J2" s="541"/>
      <c r="K2" s="541"/>
      <c r="L2" s="252"/>
      <c r="M2" s="252"/>
      <c r="N2" s="252"/>
      <c r="O2" s="252"/>
      <c r="P2" s="252"/>
      <c r="Q2" s="252"/>
      <c r="R2" s="252"/>
      <c r="S2" s="252"/>
      <c r="T2" s="81"/>
      <c r="U2" s="80"/>
    </row>
    <row r="3" spans="1:21" s="2" customFormat="1" ht="13">
      <c r="A3" s="24"/>
      <c r="B3" s="542" t="s">
        <v>22</v>
      </c>
      <c r="C3" s="543"/>
      <c r="D3" s="546" t="s">
        <v>2</v>
      </c>
      <c r="E3" s="547"/>
      <c r="F3" s="550" t="s">
        <v>23</v>
      </c>
      <c r="G3" s="550" t="s">
        <v>24</v>
      </c>
      <c r="H3" s="550" t="s">
        <v>369</v>
      </c>
      <c r="I3" s="550" t="s">
        <v>370</v>
      </c>
      <c r="J3" s="550" t="s">
        <v>371</v>
      </c>
      <c r="K3" s="547" t="s">
        <v>372</v>
      </c>
      <c r="L3" s="547"/>
      <c r="M3" s="547"/>
      <c r="N3" s="550" t="s">
        <v>25</v>
      </c>
      <c r="O3" s="547" t="s">
        <v>26</v>
      </c>
      <c r="P3" s="547"/>
      <c r="Q3" s="547"/>
      <c r="R3" s="547" t="s">
        <v>27</v>
      </c>
      <c r="S3" s="547" t="s">
        <v>28</v>
      </c>
      <c r="T3" s="564" t="s">
        <v>29</v>
      </c>
    </row>
    <row r="4" spans="1:21" s="2" customFormat="1" ht="39">
      <c r="A4" s="24"/>
      <c r="B4" s="544"/>
      <c r="C4" s="545"/>
      <c r="D4" s="548"/>
      <c r="E4" s="549"/>
      <c r="F4" s="551"/>
      <c r="G4" s="551" t="s">
        <v>30</v>
      </c>
      <c r="H4" s="551" t="s">
        <v>31</v>
      </c>
      <c r="I4" s="551" t="s">
        <v>32</v>
      </c>
      <c r="J4" s="551" t="s">
        <v>33</v>
      </c>
      <c r="K4" s="253" t="s">
        <v>5</v>
      </c>
      <c r="L4" s="253" t="s">
        <v>373</v>
      </c>
      <c r="M4" s="254" t="s">
        <v>374</v>
      </c>
      <c r="N4" s="549"/>
      <c r="O4" s="253" t="s">
        <v>5</v>
      </c>
      <c r="P4" s="253" t="s">
        <v>34</v>
      </c>
      <c r="Q4" s="253" t="s">
        <v>35</v>
      </c>
      <c r="R4" s="549"/>
      <c r="S4" s="549"/>
      <c r="T4" s="565"/>
    </row>
    <row r="5" spans="1:21" s="2" customFormat="1" ht="30" customHeight="1">
      <c r="A5" s="24"/>
      <c r="B5" s="544"/>
      <c r="C5" s="545"/>
      <c r="D5" s="567" t="s">
        <v>375</v>
      </c>
      <c r="E5" s="568"/>
      <c r="F5" s="82" t="s">
        <v>36</v>
      </c>
      <c r="G5" s="82" t="s">
        <v>36</v>
      </c>
      <c r="H5" s="82" t="s">
        <v>36</v>
      </c>
      <c r="I5" s="82" t="s">
        <v>36</v>
      </c>
      <c r="J5" s="82" t="s">
        <v>36</v>
      </c>
      <c r="K5" s="82" t="s">
        <v>36</v>
      </c>
      <c r="L5" s="82" t="s">
        <v>36</v>
      </c>
      <c r="M5" s="82" t="s">
        <v>36</v>
      </c>
      <c r="N5" s="82" t="s">
        <v>36</v>
      </c>
      <c r="O5" s="82" t="s">
        <v>36</v>
      </c>
      <c r="P5" s="82" t="s">
        <v>36</v>
      </c>
      <c r="Q5" s="82" t="s">
        <v>36</v>
      </c>
      <c r="R5" s="82" t="s">
        <v>36</v>
      </c>
      <c r="S5" s="82" t="s">
        <v>36</v>
      </c>
      <c r="T5" s="566"/>
    </row>
    <row r="6" spans="1:21" s="2" customFormat="1" ht="13.5" customHeight="1">
      <c r="B6" s="569" t="s">
        <v>37</v>
      </c>
      <c r="C6" s="570" t="s">
        <v>38</v>
      </c>
      <c r="D6" s="83" t="s">
        <v>376</v>
      </c>
      <c r="E6" s="571">
        <v>277283</v>
      </c>
      <c r="F6" s="84">
        <v>4603</v>
      </c>
      <c r="G6" s="84">
        <v>2258</v>
      </c>
      <c r="H6" s="84">
        <v>2345</v>
      </c>
      <c r="I6" s="84">
        <v>173</v>
      </c>
      <c r="J6" s="84">
        <v>126</v>
      </c>
      <c r="K6" s="84" t="s">
        <v>377</v>
      </c>
      <c r="L6" s="84" t="s">
        <v>377</v>
      </c>
      <c r="M6" s="84" t="s">
        <v>377</v>
      </c>
      <c r="N6" s="85">
        <v>15</v>
      </c>
      <c r="O6" s="84">
        <v>694</v>
      </c>
      <c r="P6" s="84" t="s">
        <v>377</v>
      </c>
      <c r="Q6" s="84" t="s">
        <v>377</v>
      </c>
      <c r="R6" s="84">
        <v>2238</v>
      </c>
      <c r="S6" s="86">
        <v>276</v>
      </c>
      <c r="T6" s="572" t="s">
        <v>377</v>
      </c>
    </row>
    <row r="7" spans="1:21" s="2" customFormat="1" ht="13.5" customHeight="1">
      <c r="B7" s="552"/>
      <c r="C7" s="553"/>
      <c r="D7" s="87"/>
      <c r="E7" s="519"/>
      <c r="F7" s="88">
        <v>-16.600368576508476</v>
      </c>
      <c r="G7" s="88">
        <v>-8.1433048546070257</v>
      </c>
      <c r="H7" s="88">
        <v>-8.4570637219014504</v>
      </c>
      <c r="I7" s="88">
        <v>-37.584184227677596</v>
      </c>
      <c r="J7" s="88">
        <v>-27.373452096458831</v>
      </c>
      <c r="K7" s="88"/>
      <c r="L7" s="88"/>
      <c r="M7" s="88"/>
      <c r="N7" s="89">
        <v>-325.87442971974798</v>
      </c>
      <c r="O7" s="88">
        <v>-131.01755710779688</v>
      </c>
      <c r="P7" s="88"/>
      <c r="Q7" s="88"/>
      <c r="R7" s="88">
        <v>-8.0711763793669284</v>
      </c>
      <c r="S7" s="90">
        <v>-0.99537295831334771</v>
      </c>
      <c r="T7" s="521"/>
    </row>
    <row r="8" spans="1:21" s="2" customFormat="1" ht="13.5" customHeight="1">
      <c r="B8" s="552"/>
      <c r="C8" s="553">
        <v>35</v>
      </c>
      <c r="D8" s="91" t="s">
        <v>376</v>
      </c>
      <c r="E8" s="520">
        <v>298972</v>
      </c>
      <c r="F8" s="92">
        <v>4992</v>
      </c>
      <c r="G8" s="92">
        <v>2286</v>
      </c>
      <c r="H8" s="92">
        <v>2706</v>
      </c>
      <c r="I8" s="92">
        <v>141</v>
      </c>
      <c r="J8" s="92">
        <v>93</v>
      </c>
      <c r="K8" s="92" t="s">
        <v>377</v>
      </c>
      <c r="L8" s="92" t="s">
        <v>377</v>
      </c>
      <c r="M8" s="92" t="s">
        <v>377</v>
      </c>
      <c r="N8" s="93">
        <v>2</v>
      </c>
      <c r="O8" s="92">
        <v>515</v>
      </c>
      <c r="P8" s="92">
        <v>284</v>
      </c>
      <c r="Q8" s="92">
        <v>231</v>
      </c>
      <c r="R8" s="92">
        <v>2760</v>
      </c>
      <c r="S8" s="94">
        <v>263</v>
      </c>
      <c r="T8" s="522" t="s">
        <v>377</v>
      </c>
    </row>
    <row r="9" spans="1:21" s="2" customFormat="1" ht="13.5" customHeight="1">
      <c r="B9" s="552"/>
      <c r="C9" s="553"/>
      <c r="D9" s="87"/>
      <c r="E9" s="519"/>
      <c r="F9" s="88">
        <v>-16.697215792783272</v>
      </c>
      <c r="G9" s="88">
        <v>-7.646200982031762</v>
      </c>
      <c r="H9" s="88">
        <v>-9.0510148107515089</v>
      </c>
      <c r="I9" s="88">
        <v>-28.245192307692307</v>
      </c>
      <c r="J9" s="88">
        <v>-18.629807692307693</v>
      </c>
      <c r="K9" s="88"/>
      <c r="L9" s="88"/>
      <c r="M9" s="88"/>
      <c r="N9" s="89">
        <v>-40.064102564102562</v>
      </c>
      <c r="O9" s="88">
        <v>-93.517341565280546</v>
      </c>
      <c r="P9" s="88">
        <v>-51.570728164154716</v>
      </c>
      <c r="Q9" s="88">
        <v>-41.946613401125845</v>
      </c>
      <c r="R9" s="88">
        <v>-9.2316337315869053</v>
      </c>
      <c r="S9" s="90">
        <v>-0.87968104036498407</v>
      </c>
      <c r="T9" s="521"/>
    </row>
    <row r="10" spans="1:21" s="2" customFormat="1" ht="13.5" customHeight="1">
      <c r="B10" s="552"/>
      <c r="C10" s="553">
        <v>40</v>
      </c>
      <c r="D10" s="91" t="s">
        <v>376</v>
      </c>
      <c r="E10" s="554">
        <v>335828</v>
      </c>
      <c r="F10" s="92">
        <v>5988</v>
      </c>
      <c r="G10" s="92">
        <v>2406</v>
      </c>
      <c r="H10" s="92">
        <v>3582</v>
      </c>
      <c r="I10" s="92">
        <v>80</v>
      </c>
      <c r="J10" s="92">
        <v>53</v>
      </c>
      <c r="K10" s="92" t="s">
        <v>377</v>
      </c>
      <c r="L10" s="92" t="s">
        <v>377</v>
      </c>
      <c r="M10" s="92" t="s">
        <v>377</v>
      </c>
      <c r="N10" s="93">
        <v>1</v>
      </c>
      <c r="O10" s="92">
        <v>437</v>
      </c>
      <c r="P10" s="92">
        <v>300</v>
      </c>
      <c r="Q10" s="92">
        <v>137</v>
      </c>
      <c r="R10" s="92">
        <v>3197</v>
      </c>
      <c r="S10" s="94">
        <v>315</v>
      </c>
      <c r="T10" s="573" t="s">
        <v>377</v>
      </c>
    </row>
    <row r="11" spans="1:21" s="2" customFormat="1" ht="13.5" customHeight="1">
      <c r="B11" s="552"/>
      <c r="C11" s="553"/>
      <c r="D11" s="87"/>
      <c r="E11" s="554"/>
      <c r="F11" s="88">
        <v>-17.83055611801279</v>
      </c>
      <c r="G11" s="88">
        <v>-7.1643817668568435</v>
      </c>
      <c r="H11" s="88">
        <v>-10.666174351155949</v>
      </c>
      <c r="I11" s="88">
        <v>-13.360053440213761</v>
      </c>
      <c r="J11" s="88">
        <v>-8.8510354041416157</v>
      </c>
      <c r="K11" s="88"/>
      <c r="L11" s="88"/>
      <c r="M11" s="88"/>
      <c r="N11" s="89">
        <v>-16.700066800267201</v>
      </c>
      <c r="O11" s="88">
        <v>-68.01556420233463</v>
      </c>
      <c r="P11" s="88">
        <v>-46.692607003891048</v>
      </c>
      <c r="Q11" s="88">
        <v>-21.322957198443582</v>
      </c>
      <c r="R11" s="88">
        <v>-9.519754159867551</v>
      </c>
      <c r="S11" s="90">
        <v>-0.93798015650868893</v>
      </c>
      <c r="T11" s="573"/>
    </row>
    <row r="12" spans="1:21" s="2" customFormat="1" ht="13.5" customHeight="1">
      <c r="B12" s="552"/>
      <c r="C12" s="553">
        <v>45</v>
      </c>
      <c r="D12" s="91" t="s">
        <v>376</v>
      </c>
      <c r="E12" s="554">
        <v>361379</v>
      </c>
      <c r="F12" s="92">
        <v>6936</v>
      </c>
      <c r="G12" s="92">
        <v>2349</v>
      </c>
      <c r="H12" s="92">
        <v>4587</v>
      </c>
      <c r="I12" s="92">
        <v>78</v>
      </c>
      <c r="J12" s="92">
        <v>53</v>
      </c>
      <c r="K12" s="92" t="s">
        <v>377</v>
      </c>
      <c r="L12" s="92" t="s">
        <v>377</v>
      </c>
      <c r="M12" s="92" t="s">
        <v>377</v>
      </c>
      <c r="N12" s="93">
        <v>1</v>
      </c>
      <c r="O12" s="92">
        <v>454</v>
      </c>
      <c r="P12" s="92">
        <v>356</v>
      </c>
      <c r="Q12" s="92">
        <v>98</v>
      </c>
      <c r="R12" s="92">
        <v>3971</v>
      </c>
      <c r="S12" s="94">
        <v>433</v>
      </c>
      <c r="T12" s="573">
        <v>1.95</v>
      </c>
    </row>
    <row r="13" spans="1:21" s="2" customFormat="1" ht="13.5" customHeight="1">
      <c r="B13" s="552"/>
      <c r="C13" s="553"/>
      <c r="D13" s="87"/>
      <c r="E13" s="554"/>
      <c r="F13" s="88">
        <v>-19.193146253656135</v>
      </c>
      <c r="G13" s="88">
        <v>-6.5001010019951355</v>
      </c>
      <c r="H13" s="88">
        <v>-12.693045251660999</v>
      </c>
      <c r="I13" s="88">
        <v>-11.24567474048443</v>
      </c>
      <c r="J13" s="88">
        <v>-7.6412918108419836</v>
      </c>
      <c r="K13" s="88"/>
      <c r="L13" s="88"/>
      <c r="M13" s="88"/>
      <c r="N13" s="89">
        <v>-14.417531718569782</v>
      </c>
      <c r="O13" s="88">
        <v>-61.434370771312587</v>
      </c>
      <c r="P13" s="88">
        <v>-48.173207036535864</v>
      </c>
      <c r="Q13" s="88">
        <v>-13.261163734776725</v>
      </c>
      <c r="R13" s="88">
        <v>-10.988463635130985</v>
      </c>
      <c r="S13" s="90">
        <v>-1.1981880518790522</v>
      </c>
      <c r="T13" s="573"/>
    </row>
    <row r="14" spans="1:21" s="2" customFormat="1" ht="13.5" customHeight="1">
      <c r="B14" s="552"/>
      <c r="C14" s="553">
        <v>50</v>
      </c>
      <c r="D14" s="91" t="s">
        <v>376</v>
      </c>
      <c r="E14" s="554">
        <v>393851</v>
      </c>
      <c r="F14" s="92">
        <v>7245</v>
      </c>
      <c r="G14" s="92">
        <v>2359</v>
      </c>
      <c r="H14" s="92">
        <v>4886</v>
      </c>
      <c r="I14" s="92">
        <v>56</v>
      </c>
      <c r="J14" s="92">
        <v>36</v>
      </c>
      <c r="K14" s="92" t="s">
        <v>377</v>
      </c>
      <c r="L14" s="92" t="s">
        <v>377</v>
      </c>
      <c r="M14" s="92" t="s">
        <v>377</v>
      </c>
      <c r="N14" s="93">
        <v>0</v>
      </c>
      <c r="O14" s="92">
        <v>375</v>
      </c>
      <c r="P14" s="92">
        <v>293</v>
      </c>
      <c r="Q14" s="92">
        <v>82</v>
      </c>
      <c r="R14" s="92">
        <v>3508</v>
      </c>
      <c r="S14" s="94">
        <v>509</v>
      </c>
      <c r="T14" s="573">
        <v>1.89</v>
      </c>
    </row>
    <row r="15" spans="1:21" s="2" customFormat="1" ht="13.5" customHeight="1">
      <c r="B15" s="552"/>
      <c r="C15" s="553"/>
      <c r="D15" s="87"/>
      <c r="E15" s="554"/>
      <c r="F15" s="88">
        <v>-18.395281464310106</v>
      </c>
      <c r="G15" s="88">
        <v>-5.9895747376545954</v>
      </c>
      <c r="H15" s="88">
        <v>-12.405706726655513</v>
      </c>
      <c r="I15" s="88">
        <v>-7.7294685990338161</v>
      </c>
      <c r="J15" s="88">
        <v>-4.9689440993788825</v>
      </c>
      <c r="K15" s="88"/>
      <c r="L15" s="88"/>
      <c r="M15" s="88"/>
      <c r="N15" s="89">
        <v>0</v>
      </c>
      <c r="O15" s="88">
        <v>-49.212598425196852</v>
      </c>
      <c r="P15" s="88">
        <v>-38.45144356955381</v>
      </c>
      <c r="Q15" s="88">
        <v>-10.761154855643044</v>
      </c>
      <c r="R15" s="88">
        <v>-8.9069216531124713</v>
      </c>
      <c r="S15" s="90">
        <v>-1.2923669103290332</v>
      </c>
      <c r="T15" s="573"/>
    </row>
    <row r="16" spans="1:21" s="2" customFormat="1" ht="13.5" customHeight="1">
      <c r="B16" s="552"/>
      <c r="C16" s="553">
        <v>55</v>
      </c>
      <c r="D16" s="91" t="s">
        <v>376</v>
      </c>
      <c r="E16" s="554">
        <v>417684</v>
      </c>
      <c r="F16" s="92">
        <v>5842</v>
      </c>
      <c r="G16" s="92">
        <v>2401</v>
      </c>
      <c r="H16" s="92">
        <v>3441</v>
      </c>
      <c r="I16" s="92">
        <v>41</v>
      </c>
      <c r="J16" s="92">
        <v>29</v>
      </c>
      <c r="K16" s="92">
        <v>96</v>
      </c>
      <c r="L16" s="92">
        <v>71</v>
      </c>
      <c r="M16" s="92">
        <v>25</v>
      </c>
      <c r="N16" s="93">
        <v>0</v>
      </c>
      <c r="O16" s="92">
        <v>288</v>
      </c>
      <c r="P16" s="92">
        <v>188</v>
      </c>
      <c r="Q16" s="92">
        <v>100</v>
      </c>
      <c r="R16" s="92">
        <v>2861</v>
      </c>
      <c r="S16" s="94">
        <v>595</v>
      </c>
      <c r="T16" s="573">
        <v>1.71</v>
      </c>
    </row>
    <row r="17" spans="2:21" s="2" customFormat="1" ht="13.5" customHeight="1">
      <c r="B17" s="552"/>
      <c r="C17" s="553"/>
      <c r="D17" s="87"/>
      <c r="E17" s="554"/>
      <c r="F17" s="88">
        <v>-13.986650194884172</v>
      </c>
      <c r="G17" s="88">
        <v>-5.7483647925225769</v>
      </c>
      <c r="H17" s="88">
        <v>-8.2382854023615941</v>
      </c>
      <c r="I17" s="88">
        <v>-7.018144471071551</v>
      </c>
      <c r="J17" s="88">
        <v>-4.9640534063676824</v>
      </c>
      <c r="K17" s="88">
        <v>-16.235413495687467</v>
      </c>
      <c r="L17" s="88">
        <v>-12.007441231185522</v>
      </c>
      <c r="M17" s="88">
        <v>-4.2793563847997254</v>
      </c>
      <c r="N17" s="89">
        <v>0</v>
      </c>
      <c r="O17" s="88">
        <v>-46.982055464926589</v>
      </c>
      <c r="P17" s="88">
        <v>-30.668841761827078</v>
      </c>
      <c r="Q17" s="88">
        <v>-16.31321370309951</v>
      </c>
      <c r="R17" s="88">
        <v>-6.8496758314898347</v>
      </c>
      <c r="S17" s="90">
        <v>-1.4245218873598224</v>
      </c>
      <c r="T17" s="573"/>
    </row>
    <row r="18" spans="2:21" s="2" customFormat="1" ht="13.5" customHeight="1">
      <c r="B18" s="552"/>
      <c r="C18" s="553">
        <v>60</v>
      </c>
      <c r="D18" s="91" t="s">
        <v>376</v>
      </c>
      <c r="E18" s="554">
        <v>429004</v>
      </c>
      <c r="F18" s="92">
        <v>5242</v>
      </c>
      <c r="G18" s="92">
        <v>2433</v>
      </c>
      <c r="H18" s="92">
        <v>2799</v>
      </c>
      <c r="I18" s="92">
        <v>29</v>
      </c>
      <c r="J18" s="92">
        <v>18</v>
      </c>
      <c r="K18" s="92">
        <v>73</v>
      </c>
      <c r="L18" s="92">
        <v>59</v>
      </c>
      <c r="M18" s="92">
        <v>14</v>
      </c>
      <c r="N18" s="93">
        <v>1</v>
      </c>
      <c r="O18" s="92">
        <v>238</v>
      </c>
      <c r="P18" s="92">
        <v>134</v>
      </c>
      <c r="Q18" s="92">
        <v>104</v>
      </c>
      <c r="R18" s="92">
        <v>2754</v>
      </c>
      <c r="S18" s="94">
        <v>599</v>
      </c>
      <c r="T18" s="573">
        <v>1.66</v>
      </c>
    </row>
    <row r="19" spans="2:21" s="2" customFormat="1" ht="13.5" customHeight="1">
      <c r="B19" s="552"/>
      <c r="C19" s="553"/>
      <c r="D19" s="87"/>
      <c r="E19" s="554"/>
      <c r="F19" s="88">
        <v>-12.219000289041594</v>
      </c>
      <c r="G19" s="88">
        <v>-5.671275792300305</v>
      </c>
      <c r="H19" s="88">
        <v>-6.5244146907721143</v>
      </c>
      <c r="I19" s="88">
        <v>-5.5322396032048839</v>
      </c>
      <c r="J19" s="88">
        <v>-3.4338038916444105</v>
      </c>
      <c r="K19" s="88">
        <v>-13.770986606300697</v>
      </c>
      <c r="L19" s="88">
        <v>-11.129975476325221</v>
      </c>
      <c r="M19" s="88">
        <v>-2.6707363601678749</v>
      </c>
      <c r="N19" s="89">
        <v>-19.076688286913392</v>
      </c>
      <c r="O19" s="88">
        <v>-43.430656934306569</v>
      </c>
      <c r="P19" s="88">
        <v>-24.452554744525546</v>
      </c>
      <c r="Q19" s="88">
        <v>-18.978102189781019</v>
      </c>
      <c r="R19" s="88">
        <v>-6.4195205639108259</v>
      </c>
      <c r="S19" s="90">
        <v>-1.3962573775535891</v>
      </c>
      <c r="T19" s="573"/>
    </row>
    <row r="20" spans="2:21" s="2" customFormat="1" ht="13.5" customHeight="1">
      <c r="B20" s="552" t="s">
        <v>378</v>
      </c>
      <c r="C20" s="553" t="s">
        <v>379</v>
      </c>
      <c r="D20" s="91" t="s">
        <v>376</v>
      </c>
      <c r="E20" s="554">
        <v>440741</v>
      </c>
      <c r="F20" s="92">
        <v>4645</v>
      </c>
      <c r="G20" s="92">
        <v>2698</v>
      </c>
      <c r="H20" s="92">
        <v>1947</v>
      </c>
      <c r="I20" s="92">
        <v>23</v>
      </c>
      <c r="J20" s="92">
        <v>10</v>
      </c>
      <c r="K20" s="92">
        <v>45</v>
      </c>
      <c r="L20" s="92">
        <v>36</v>
      </c>
      <c r="M20" s="92">
        <v>9</v>
      </c>
      <c r="N20" s="93">
        <v>0</v>
      </c>
      <c r="O20" s="92">
        <v>221</v>
      </c>
      <c r="P20" s="92">
        <v>100</v>
      </c>
      <c r="Q20" s="92">
        <v>121</v>
      </c>
      <c r="R20" s="92">
        <v>2600</v>
      </c>
      <c r="S20" s="94">
        <v>518</v>
      </c>
      <c r="T20" s="573">
        <v>1.53</v>
      </c>
    </row>
    <row r="21" spans="2:21" s="2" customFormat="1" ht="13.5" customHeight="1">
      <c r="B21" s="552"/>
      <c r="C21" s="553"/>
      <c r="D21" s="87"/>
      <c r="E21" s="554"/>
      <c r="F21" s="88">
        <v>-10.539069430799495</v>
      </c>
      <c r="G21" s="88">
        <v>-6.121509004154368</v>
      </c>
      <c r="H21" s="88">
        <v>-4.4175604266451272</v>
      </c>
      <c r="I21" s="88">
        <v>-4.9515608180839612</v>
      </c>
      <c r="J21" s="88">
        <v>-2.1528525296017222</v>
      </c>
      <c r="K21" s="88">
        <v>-9.6133304849391159</v>
      </c>
      <c r="L21" s="88">
        <v>-7.6906643879512924</v>
      </c>
      <c r="M21" s="88">
        <v>-1.9375672766415499</v>
      </c>
      <c r="N21" s="89">
        <v>0</v>
      </c>
      <c r="O21" s="88">
        <v>-45.417180435676123</v>
      </c>
      <c r="P21" s="88">
        <v>-20.55076037813399</v>
      </c>
      <c r="Q21" s="88">
        <v>-24.866420057542129</v>
      </c>
      <c r="R21" s="88">
        <v>-5.899156193773667</v>
      </c>
      <c r="S21" s="90">
        <v>-1.1752934262979846</v>
      </c>
      <c r="T21" s="573"/>
    </row>
    <row r="22" spans="2:21" s="2" customFormat="1" ht="13.5" customHeight="1">
      <c r="B22" s="552"/>
      <c r="C22" s="553">
        <v>7</v>
      </c>
      <c r="D22" s="91" t="s">
        <v>376</v>
      </c>
      <c r="E22" s="554">
        <v>451573</v>
      </c>
      <c r="F22" s="92">
        <v>4398</v>
      </c>
      <c r="G22" s="92">
        <v>2965</v>
      </c>
      <c r="H22" s="92">
        <v>1433</v>
      </c>
      <c r="I22" s="92">
        <v>19</v>
      </c>
      <c r="J22" s="92">
        <v>10</v>
      </c>
      <c r="K22" s="92">
        <v>25</v>
      </c>
      <c r="L22" s="92">
        <v>20</v>
      </c>
      <c r="M22" s="92">
        <v>5</v>
      </c>
      <c r="N22" s="93">
        <v>0</v>
      </c>
      <c r="O22" s="92">
        <v>121</v>
      </c>
      <c r="P22" s="92">
        <v>68</v>
      </c>
      <c r="Q22" s="92">
        <v>53</v>
      </c>
      <c r="R22" s="92">
        <v>3081</v>
      </c>
      <c r="S22" s="94">
        <v>609</v>
      </c>
      <c r="T22" s="573">
        <v>1.35</v>
      </c>
    </row>
    <row r="23" spans="2:21" s="2" customFormat="1" ht="13.5" customHeight="1">
      <c r="B23" s="552"/>
      <c r="C23" s="553"/>
      <c r="D23" s="87"/>
      <c r="E23" s="554"/>
      <c r="F23" s="88">
        <v>-9.7392891071875418</v>
      </c>
      <c r="G23" s="88">
        <v>-6.5659372903162945</v>
      </c>
      <c r="H23" s="88">
        <v>-3.1733518168712478</v>
      </c>
      <c r="I23" s="88">
        <v>-4.3201455206912236</v>
      </c>
      <c r="J23" s="88">
        <v>-2.2737608003638017</v>
      </c>
      <c r="K23" s="88">
        <v>-5.6586690810321407</v>
      </c>
      <c r="L23" s="88">
        <v>-4.5269352648257124</v>
      </c>
      <c r="M23" s="88">
        <v>-1.1368804001819008</v>
      </c>
      <c r="N23" s="89">
        <v>0</v>
      </c>
      <c r="O23" s="88">
        <v>-26.775835361805708</v>
      </c>
      <c r="P23" s="88">
        <v>-15.047576897543705</v>
      </c>
      <c r="Q23" s="88">
        <v>-11.728258464262005</v>
      </c>
      <c r="R23" s="88">
        <v>-6.8228171303421599</v>
      </c>
      <c r="S23" s="90">
        <v>-1.348619160135792</v>
      </c>
      <c r="T23" s="573"/>
    </row>
    <row r="24" spans="2:21" s="2" customFormat="1" ht="13.5" customHeight="1">
      <c r="B24" s="552"/>
      <c r="C24" s="553">
        <v>12</v>
      </c>
      <c r="D24" s="91" t="s">
        <v>376</v>
      </c>
      <c r="E24" s="554">
        <v>453008</v>
      </c>
      <c r="F24" s="92">
        <v>4758</v>
      </c>
      <c r="G24" s="92">
        <v>3064</v>
      </c>
      <c r="H24" s="92">
        <v>1694</v>
      </c>
      <c r="I24" s="92">
        <v>8</v>
      </c>
      <c r="J24" s="92">
        <v>6</v>
      </c>
      <c r="K24" s="92">
        <v>27</v>
      </c>
      <c r="L24" s="92">
        <v>23</v>
      </c>
      <c r="M24" s="92">
        <v>4</v>
      </c>
      <c r="N24" s="93">
        <v>0</v>
      </c>
      <c r="O24" s="92">
        <v>129</v>
      </c>
      <c r="P24" s="92">
        <v>71</v>
      </c>
      <c r="Q24" s="92">
        <v>58</v>
      </c>
      <c r="R24" s="92">
        <v>3051</v>
      </c>
      <c r="S24" s="94">
        <v>822</v>
      </c>
      <c r="T24" s="573">
        <v>1.36</v>
      </c>
    </row>
    <row r="25" spans="2:21" s="2" customFormat="1" ht="13.5" customHeight="1">
      <c r="B25" s="552"/>
      <c r="C25" s="553"/>
      <c r="D25" s="87"/>
      <c r="E25" s="554"/>
      <c r="F25" s="88">
        <v>-10.503125772613288</v>
      </c>
      <c r="G25" s="88">
        <v>-6.7636774626496656</v>
      </c>
      <c r="H25" s="88">
        <v>-3.7394483099636209</v>
      </c>
      <c r="I25" s="88">
        <v>-1.6813787305590584</v>
      </c>
      <c r="J25" s="88">
        <v>-1.2610340479192939</v>
      </c>
      <c r="K25" s="88">
        <v>-5.6473541100188243</v>
      </c>
      <c r="L25" s="88">
        <v>-4.8107090566827022</v>
      </c>
      <c r="M25" s="88">
        <v>-0.8406893652795292</v>
      </c>
      <c r="N25" s="89">
        <v>0</v>
      </c>
      <c r="O25" s="88">
        <v>-26.396562308164516</v>
      </c>
      <c r="P25" s="88">
        <v>-14.528340495191324</v>
      </c>
      <c r="Q25" s="88">
        <v>-11.868221812973195</v>
      </c>
      <c r="R25" s="88">
        <v>-6.7349803976971714</v>
      </c>
      <c r="S25" s="90">
        <v>-1.8145374916116273</v>
      </c>
      <c r="T25" s="573"/>
    </row>
    <row r="26" spans="2:21" s="2" customFormat="1" ht="13.5" customHeight="1">
      <c r="B26" s="560"/>
      <c r="C26" s="555">
        <v>17</v>
      </c>
      <c r="D26" s="91" t="s">
        <v>376</v>
      </c>
      <c r="E26" s="525">
        <v>450315</v>
      </c>
      <c r="F26" s="95">
        <v>4094</v>
      </c>
      <c r="G26" s="95">
        <v>3424</v>
      </c>
      <c r="H26" s="95">
        <v>670</v>
      </c>
      <c r="I26" s="95">
        <v>18</v>
      </c>
      <c r="J26" s="95">
        <v>7</v>
      </c>
      <c r="K26" s="95">
        <v>23</v>
      </c>
      <c r="L26" s="95">
        <v>16</v>
      </c>
      <c r="M26" s="95">
        <v>7</v>
      </c>
      <c r="N26" s="96">
        <v>0</v>
      </c>
      <c r="O26" s="95">
        <v>102</v>
      </c>
      <c r="P26" s="95">
        <v>57</v>
      </c>
      <c r="Q26" s="95">
        <v>45</v>
      </c>
      <c r="R26" s="95">
        <v>2661</v>
      </c>
      <c r="S26" s="97">
        <v>776</v>
      </c>
      <c r="T26" s="528">
        <v>1.24</v>
      </c>
    </row>
    <row r="27" spans="2:21" s="2" customFormat="1" ht="13.5" customHeight="1">
      <c r="B27" s="558"/>
      <c r="C27" s="556"/>
      <c r="D27" s="98"/>
      <c r="E27" s="520"/>
      <c r="F27" s="99">
        <v>-9.0914137881260899</v>
      </c>
      <c r="G27" s="99">
        <v>-7.6035663924141996</v>
      </c>
      <c r="H27" s="99">
        <v>-1.4878473957118905</v>
      </c>
      <c r="I27" s="99">
        <v>-4.3966780654616509</v>
      </c>
      <c r="J27" s="99">
        <v>-1.7098192476795311</v>
      </c>
      <c r="K27" s="99">
        <v>-5.5961070559610704</v>
      </c>
      <c r="L27" s="99">
        <v>-3.8929440389294405</v>
      </c>
      <c r="M27" s="99">
        <v>-1.7098192476795311</v>
      </c>
      <c r="N27" s="100">
        <v>0</v>
      </c>
      <c r="O27" s="99">
        <v>-24.308865586272642</v>
      </c>
      <c r="P27" s="99">
        <v>-13.584366062917065</v>
      </c>
      <c r="Q27" s="99">
        <v>-10.724499523355576</v>
      </c>
      <c r="R27" s="99">
        <v>-5.9091968955064793</v>
      </c>
      <c r="S27" s="101">
        <v>1.7</v>
      </c>
      <c r="T27" s="522"/>
    </row>
    <row r="28" spans="2:21" s="2" customFormat="1" ht="13.5" customHeight="1">
      <c r="B28" s="560"/>
      <c r="C28" s="555">
        <v>22</v>
      </c>
      <c r="D28" s="102" t="s">
        <v>376</v>
      </c>
      <c r="E28" s="525">
        <v>457599</v>
      </c>
      <c r="F28" s="95">
        <v>4076</v>
      </c>
      <c r="G28" s="95">
        <v>3860</v>
      </c>
      <c r="H28" s="95">
        <v>216</v>
      </c>
      <c r="I28" s="95">
        <v>13</v>
      </c>
      <c r="J28" s="95">
        <v>8</v>
      </c>
      <c r="K28" s="95">
        <v>23</v>
      </c>
      <c r="L28" s="95">
        <v>16</v>
      </c>
      <c r="M28" s="95">
        <v>7</v>
      </c>
      <c r="N28" s="96">
        <v>0</v>
      </c>
      <c r="O28" s="95">
        <v>90</v>
      </c>
      <c r="P28" s="95">
        <v>55</v>
      </c>
      <c r="Q28" s="95">
        <v>35</v>
      </c>
      <c r="R28" s="95">
        <v>2716</v>
      </c>
      <c r="S28" s="97">
        <v>752</v>
      </c>
      <c r="T28" s="528">
        <v>1.37</v>
      </c>
    </row>
    <row r="29" spans="2:21" s="2" customFormat="1" ht="13.5" customHeight="1">
      <c r="B29" s="558"/>
      <c r="C29" s="556"/>
      <c r="D29" s="98"/>
      <c r="E29" s="520"/>
      <c r="F29" s="101">
        <v>8.9</v>
      </c>
      <c r="G29" s="101">
        <v>8.4</v>
      </c>
      <c r="H29" s="101">
        <v>0.5</v>
      </c>
      <c r="I29" s="101">
        <v>3.2</v>
      </c>
      <c r="J29" s="101">
        <v>2</v>
      </c>
      <c r="K29" s="101">
        <v>5.6</v>
      </c>
      <c r="L29" s="101">
        <v>3.9</v>
      </c>
      <c r="M29" s="101">
        <v>1.7</v>
      </c>
      <c r="N29" s="103">
        <v>0</v>
      </c>
      <c r="O29" s="101">
        <v>21.6</v>
      </c>
      <c r="P29" s="101">
        <v>13.2</v>
      </c>
      <c r="Q29" s="101">
        <v>8.4</v>
      </c>
      <c r="R29" s="101">
        <v>5.9</v>
      </c>
      <c r="S29" s="101">
        <v>1.6</v>
      </c>
      <c r="T29" s="522"/>
    </row>
    <row r="30" spans="2:21" s="2" customFormat="1" ht="13.5" customHeight="1">
      <c r="B30" s="560"/>
      <c r="C30" s="555">
        <v>23</v>
      </c>
      <c r="D30" s="102"/>
      <c r="E30" s="525">
        <v>458270</v>
      </c>
      <c r="F30" s="95">
        <v>4168</v>
      </c>
      <c r="G30" s="95">
        <v>4018</v>
      </c>
      <c r="H30" s="95">
        <v>150</v>
      </c>
      <c r="I30" s="95">
        <v>6</v>
      </c>
      <c r="J30" s="95">
        <v>4</v>
      </c>
      <c r="K30" s="95">
        <v>22</v>
      </c>
      <c r="L30" s="95">
        <v>21</v>
      </c>
      <c r="M30" s="95">
        <v>1</v>
      </c>
      <c r="N30" s="96">
        <v>0</v>
      </c>
      <c r="O30" s="95">
        <v>98</v>
      </c>
      <c r="P30" s="95">
        <v>65</v>
      </c>
      <c r="Q30" s="95">
        <v>33</v>
      </c>
      <c r="R30" s="95">
        <v>2590</v>
      </c>
      <c r="S30" s="97">
        <v>683</v>
      </c>
      <c r="T30" s="528">
        <v>1.43</v>
      </c>
    </row>
    <row r="31" spans="2:21" s="2" customFormat="1" ht="13.5" customHeight="1">
      <c r="B31" s="558"/>
      <c r="C31" s="556"/>
      <c r="D31" s="98"/>
      <c r="E31" s="520"/>
      <c r="F31" s="101">
        <v>9.1</v>
      </c>
      <c r="G31" s="101">
        <v>8.8000000000000007</v>
      </c>
      <c r="H31" s="101">
        <v>0.3</v>
      </c>
      <c r="I31" s="101">
        <v>1.4</v>
      </c>
      <c r="J31" s="101">
        <v>1</v>
      </c>
      <c r="K31" s="101">
        <v>5.3</v>
      </c>
      <c r="L31" s="101">
        <v>5</v>
      </c>
      <c r="M31" s="101">
        <v>0.2</v>
      </c>
      <c r="N31" s="103">
        <v>0</v>
      </c>
      <c r="O31" s="101">
        <v>23</v>
      </c>
      <c r="P31" s="101">
        <v>15.2</v>
      </c>
      <c r="Q31" s="101">
        <v>7.7</v>
      </c>
      <c r="R31" s="101">
        <v>5.7</v>
      </c>
      <c r="S31" s="101">
        <v>1.5</v>
      </c>
      <c r="T31" s="522"/>
    </row>
    <row r="32" spans="2:21" s="2" customFormat="1" ht="13.5" customHeight="1">
      <c r="B32" s="560"/>
      <c r="C32" s="555">
        <v>24</v>
      </c>
      <c r="D32" s="102"/>
      <c r="E32" s="525">
        <v>459010</v>
      </c>
      <c r="F32" s="104">
        <v>4155</v>
      </c>
      <c r="G32" s="105">
        <v>4158</v>
      </c>
      <c r="H32" s="106">
        <v>-3</v>
      </c>
      <c r="I32" s="95">
        <v>7</v>
      </c>
      <c r="J32" s="95">
        <v>3</v>
      </c>
      <c r="K32" s="95">
        <v>10</v>
      </c>
      <c r="L32" s="95">
        <v>9</v>
      </c>
      <c r="M32" s="95">
        <v>1</v>
      </c>
      <c r="N32" s="96">
        <v>0</v>
      </c>
      <c r="O32" s="95">
        <v>71</v>
      </c>
      <c r="P32" s="95">
        <v>42</v>
      </c>
      <c r="Q32" s="95">
        <v>29</v>
      </c>
      <c r="R32" s="95">
        <v>2549</v>
      </c>
      <c r="S32" s="97">
        <v>739</v>
      </c>
      <c r="T32" s="528">
        <v>1.46</v>
      </c>
      <c r="U32" s="24"/>
    </row>
    <row r="33" spans="2:21" s="2" customFormat="1" ht="13.5" customHeight="1">
      <c r="B33" s="561"/>
      <c r="C33" s="575"/>
      <c r="D33" s="107"/>
      <c r="E33" s="526"/>
      <c r="F33" s="108">
        <v>9.1</v>
      </c>
      <c r="G33" s="109">
        <v>9.1</v>
      </c>
      <c r="H33" s="110">
        <v>0</v>
      </c>
      <c r="I33" s="110">
        <v>1.7</v>
      </c>
      <c r="J33" s="110">
        <v>0.7</v>
      </c>
      <c r="K33" s="110">
        <v>2.4</v>
      </c>
      <c r="L33" s="110">
        <v>2.2000000000000002</v>
      </c>
      <c r="M33" s="110">
        <v>0.2</v>
      </c>
      <c r="N33" s="111">
        <v>0</v>
      </c>
      <c r="O33" s="110">
        <v>16.8</v>
      </c>
      <c r="P33" s="110">
        <v>9.9</v>
      </c>
      <c r="Q33" s="110">
        <v>6.9</v>
      </c>
      <c r="R33" s="110">
        <v>5.6</v>
      </c>
      <c r="S33" s="110">
        <v>1.6</v>
      </c>
      <c r="T33" s="529"/>
      <c r="U33" s="24"/>
    </row>
    <row r="34" spans="2:21" s="2" customFormat="1" ht="13.5" customHeight="1">
      <c r="B34" s="557"/>
      <c r="C34" s="578">
        <v>25</v>
      </c>
      <c r="D34" s="98"/>
      <c r="E34" s="519">
        <v>459468</v>
      </c>
      <c r="F34" s="99">
        <v>4027</v>
      </c>
      <c r="G34" s="99">
        <v>4277</v>
      </c>
      <c r="H34" s="112">
        <v>-250</v>
      </c>
      <c r="I34" s="99">
        <v>9</v>
      </c>
      <c r="J34" s="99">
        <v>5</v>
      </c>
      <c r="K34" s="99">
        <v>14</v>
      </c>
      <c r="L34" s="99">
        <v>10</v>
      </c>
      <c r="M34" s="99">
        <v>4</v>
      </c>
      <c r="N34" s="100">
        <v>1</v>
      </c>
      <c r="O34" s="99">
        <v>68</v>
      </c>
      <c r="P34" s="99">
        <v>40</v>
      </c>
      <c r="Q34" s="99">
        <v>28</v>
      </c>
      <c r="R34" s="99">
        <v>2367</v>
      </c>
      <c r="S34" s="113">
        <v>794</v>
      </c>
      <c r="T34" s="521">
        <v>1.43</v>
      </c>
    </row>
    <row r="35" spans="2:21" s="2" customFormat="1" ht="13.5" customHeight="1">
      <c r="B35" s="558"/>
      <c r="C35" s="575"/>
      <c r="D35" s="107"/>
      <c r="E35" s="526"/>
      <c r="F35" s="110">
        <v>8.8000000000000007</v>
      </c>
      <c r="G35" s="110">
        <v>9.3000000000000007</v>
      </c>
      <c r="H35" s="110">
        <v>0.5</v>
      </c>
      <c r="I35" s="110">
        <v>2.2000000000000002</v>
      </c>
      <c r="J35" s="110">
        <v>1.2</v>
      </c>
      <c r="K35" s="110">
        <v>3.5</v>
      </c>
      <c r="L35" s="110">
        <v>2.5</v>
      </c>
      <c r="M35" s="110">
        <v>1</v>
      </c>
      <c r="N35" s="110">
        <v>24.8</v>
      </c>
      <c r="O35" s="110">
        <v>16.600000000000001</v>
      </c>
      <c r="P35" s="110">
        <v>9.8000000000000007</v>
      </c>
      <c r="Q35" s="110">
        <v>6.8</v>
      </c>
      <c r="R35" s="110">
        <v>5.2</v>
      </c>
      <c r="S35" s="110">
        <v>1.7</v>
      </c>
      <c r="T35" s="529"/>
    </row>
    <row r="36" spans="2:21" s="2" customFormat="1" ht="13.5" customHeight="1">
      <c r="B36" s="563"/>
      <c r="C36" s="577">
        <v>26</v>
      </c>
      <c r="D36" s="114"/>
      <c r="E36" s="562">
        <v>460036</v>
      </c>
      <c r="F36" s="95">
        <v>3830</v>
      </c>
      <c r="G36" s="95">
        <v>4255</v>
      </c>
      <c r="H36" s="106">
        <v>-425</v>
      </c>
      <c r="I36" s="95">
        <v>11</v>
      </c>
      <c r="J36" s="95">
        <v>4</v>
      </c>
      <c r="K36" s="95">
        <v>12</v>
      </c>
      <c r="L36" s="95">
        <v>9</v>
      </c>
      <c r="M36" s="95">
        <v>3</v>
      </c>
      <c r="N36" s="96">
        <v>0</v>
      </c>
      <c r="O36" s="95">
        <v>85</v>
      </c>
      <c r="P36" s="95">
        <v>44</v>
      </c>
      <c r="Q36" s="95">
        <v>41</v>
      </c>
      <c r="R36" s="95">
        <v>2483</v>
      </c>
      <c r="S36" s="95">
        <v>780</v>
      </c>
      <c r="T36" s="576">
        <v>1.39</v>
      </c>
    </row>
    <row r="37" spans="2:21" s="2" customFormat="1" ht="13.5" customHeight="1">
      <c r="B37" s="563"/>
      <c r="C37" s="577"/>
      <c r="D37" s="52"/>
      <c r="E37" s="562"/>
      <c r="F37" s="110">
        <v>8.3000000000000007</v>
      </c>
      <c r="G37" s="110">
        <v>9.1999999999999993</v>
      </c>
      <c r="H37" s="110">
        <v>0.9</v>
      </c>
      <c r="I37" s="110">
        <v>2.9</v>
      </c>
      <c r="J37" s="110">
        <v>1</v>
      </c>
      <c r="K37" s="110">
        <v>3.1</v>
      </c>
      <c r="L37" s="110">
        <v>2.2999999999999998</v>
      </c>
      <c r="M37" s="110">
        <v>0.8</v>
      </c>
      <c r="N37" s="111">
        <v>0</v>
      </c>
      <c r="O37" s="110">
        <v>21.7</v>
      </c>
      <c r="P37" s="110">
        <v>11.2</v>
      </c>
      <c r="Q37" s="110">
        <v>10.5</v>
      </c>
      <c r="R37" s="110">
        <v>5.4</v>
      </c>
      <c r="S37" s="110">
        <v>1.7</v>
      </c>
      <c r="T37" s="576"/>
    </row>
    <row r="38" spans="2:21" s="2" customFormat="1" ht="13.5" customHeight="1">
      <c r="B38" s="563"/>
      <c r="C38" s="577">
        <v>27</v>
      </c>
      <c r="D38" s="114" t="s">
        <v>450</v>
      </c>
      <c r="E38" s="562">
        <v>461262</v>
      </c>
      <c r="F38" s="95">
        <v>3960</v>
      </c>
      <c r="G38" s="95">
        <v>4353</v>
      </c>
      <c r="H38" s="106">
        <v>-393</v>
      </c>
      <c r="I38" s="95">
        <v>2</v>
      </c>
      <c r="J38" s="95">
        <v>2</v>
      </c>
      <c r="K38" s="95">
        <v>21</v>
      </c>
      <c r="L38" s="95">
        <v>20</v>
      </c>
      <c r="M38" s="95">
        <v>1</v>
      </c>
      <c r="N38" s="96">
        <v>0</v>
      </c>
      <c r="O38" s="95">
        <v>89</v>
      </c>
      <c r="P38" s="95">
        <v>51</v>
      </c>
      <c r="Q38" s="95">
        <v>38</v>
      </c>
      <c r="R38" s="95">
        <v>2418</v>
      </c>
      <c r="S38" s="95">
        <v>724</v>
      </c>
      <c r="T38" s="576">
        <v>1.49</v>
      </c>
    </row>
    <row r="39" spans="2:21" s="2" customFormat="1" ht="13.5" customHeight="1">
      <c r="B39" s="563"/>
      <c r="C39" s="577"/>
      <c r="D39" s="52"/>
      <c r="E39" s="562"/>
      <c r="F39" s="110">
        <v>8.6</v>
      </c>
      <c r="G39" s="110">
        <v>9.4</v>
      </c>
      <c r="H39" s="110">
        <v>0.9</v>
      </c>
      <c r="I39" s="110">
        <v>0.5</v>
      </c>
      <c r="J39" s="110">
        <v>0.5</v>
      </c>
      <c r="K39" s="110">
        <v>5.3</v>
      </c>
      <c r="L39" s="110">
        <v>5.0999999999999996</v>
      </c>
      <c r="M39" s="110">
        <v>0.3</v>
      </c>
      <c r="N39" s="111">
        <v>0</v>
      </c>
      <c r="O39" s="110">
        <v>22</v>
      </c>
      <c r="P39" s="110">
        <v>12.6</v>
      </c>
      <c r="Q39" s="110">
        <v>9.4</v>
      </c>
      <c r="R39" s="110">
        <v>5.2</v>
      </c>
      <c r="S39" s="110">
        <v>1.6</v>
      </c>
      <c r="T39" s="576"/>
    </row>
    <row r="40" spans="2:21" s="2" customFormat="1" ht="13.5" customHeight="1">
      <c r="B40" s="523"/>
      <c r="C40" s="535">
        <v>28</v>
      </c>
      <c r="D40" s="51"/>
      <c r="E40" s="525">
        <v>461371</v>
      </c>
      <c r="F40" s="99">
        <v>3931</v>
      </c>
      <c r="G40" s="99">
        <v>4388</v>
      </c>
      <c r="H40" s="112">
        <v>-457</v>
      </c>
      <c r="I40" s="99">
        <v>9</v>
      </c>
      <c r="J40" s="99">
        <v>5</v>
      </c>
      <c r="K40" s="99">
        <v>12</v>
      </c>
      <c r="L40" s="99">
        <v>8</v>
      </c>
      <c r="M40" s="99">
        <v>4</v>
      </c>
      <c r="N40" s="100">
        <v>0</v>
      </c>
      <c r="O40" s="99">
        <v>85</v>
      </c>
      <c r="P40" s="99">
        <v>45</v>
      </c>
      <c r="Q40" s="99">
        <v>40</v>
      </c>
      <c r="R40" s="99">
        <v>2455</v>
      </c>
      <c r="S40" s="99">
        <v>699</v>
      </c>
      <c r="T40" s="521">
        <v>1.5</v>
      </c>
    </row>
    <row r="41" spans="2:21" s="2" customFormat="1" ht="13.5" customHeight="1">
      <c r="B41" s="524"/>
      <c r="C41" s="559"/>
      <c r="D41" s="51"/>
      <c r="E41" s="526"/>
      <c r="F41" s="101">
        <v>8.5</v>
      </c>
      <c r="G41" s="101">
        <v>9.5</v>
      </c>
      <c r="H41" s="110">
        <v>1</v>
      </c>
      <c r="I41" s="110">
        <v>2.2999999999999998</v>
      </c>
      <c r="J41" s="110">
        <v>1.3</v>
      </c>
      <c r="K41" s="101">
        <v>3.1</v>
      </c>
      <c r="L41" s="101">
        <v>2</v>
      </c>
      <c r="M41" s="110">
        <v>1</v>
      </c>
      <c r="N41" s="111">
        <v>0</v>
      </c>
      <c r="O41" s="101">
        <v>21.2</v>
      </c>
      <c r="P41" s="101">
        <v>11.2</v>
      </c>
      <c r="Q41" s="101">
        <v>10</v>
      </c>
      <c r="R41" s="101">
        <v>5.3</v>
      </c>
      <c r="S41" s="101">
        <v>1.5</v>
      </c>
      <c r="T41" s="522"/>
    </row>
    <row r="42" spans="2:21" s="2" customFormat="1" ht="13.5" customHeight="1">
      <c r="B42" s="533"/>
      <c r="C42" s="531">
        <v>29</v>
      </c>
      <c r="D42" s="114"/>
      <c r="E42" s="519">
        <v>460869</v>
      </c>
      <c r="F42" s="95">
        <v>3813</v>
      </c>
      <c r="G42" s="95">
        <v>4526</v>
      </c>
      <c r="H42" s="112">
        <v>-713</v>
      </c>
      <c r="I42" s="99">
        <v>8</v>
      </c>
      <c r="J42" s="99">
        <v>3</v>
      </c>
      <c r="K42" s="95">
        <v>11</v>
      </c>
      <c r="L42" s="95">
        <v>10</v>
      </c>
      <c r="M42" s="99">
        <v>1</v>
      </c>
      <c r="N42" s="100">
        <v>0</v>
      </c>
      <c r="O42" s="95">
        <v>74</v>
      </c>
      <c r="P42" s="95">
        <v>45</v>
      </c>
      <c r="Q42" s="95">
        <v>29</v>
      </c>
      <c r="R42" s="95">
        <v>2429</v>
      </c>
      <c r="S42" s="95">
        <v>661</v>
      </c>
      <c r="T42" s="528">
        <v>1.5</v>
      </c>
    </row>
    <row r="43" spans="2:21" s="2" customFormat="1" ht="13.5" customHeight="1">
      <c r="B43" s="524"/>
      <c r="C43" s="532"/>
      <c r="D43" s="52"/>
      <c r="E43" s="526"/>
      <c r="F43" s="110">
        <v>8.3000000000000007</v>
      </c>
      <c r="G43" s="110">
        <v>9.8000000000000007</v>
      </c>
      <c r="H43" s="110">
        <v>1.5</v>
      </c>
      <c r="I43" s="110">
        <v>2.1</v>
      </c>
      <c r="J43" s="110">
        <v>0.8</v>
      </c>
      <c r="K43" s="110">
        <v>2.9</v>
      </c>
      <c r="L43" s="110">
        <v>2.6</v>
      </c>
      <c r="M43" s="110">
        <v>0.3</v>
      </c>
      <c r="N43" s="111">
        <v>0</v>
      </c>
      <c r="O43" s="110">
        <v>19</v>
      </c>
      <c r="P43" s="110">
        <v>11.6</v>
      </c>
      <c r="Q43" s="110">
        <v>7.5</v>
      </c>
      <c r="R43" s="110">
        <v>5.3</v>
      </c>
      <c r="S43" s="110">
        <v>1.4</v>
      </c>
      <c r="T43" s="529"/>
    </row>
    <row r="44" spans="2:21" s="2" customFormat="1" ht="13.5" customHeight="1">
      <c r="B44" s="533"/>
      <c r="C44" s="535">
        <v>30</v>
      </c>
      <c r="D44" s="51"/>
      <c r="E44" s="519">
        <v>459977</v>
      </c>
      <c r="F44" s="99">
        <v>3723</v>
      </c>
      <c r="G44" s="99">
        <v>4468</v>
      </c>
      <c r="H44" s="112">
        <v>-745</v>
      </c>
      <c r="I44" s="99">
        <v>4</v>
      </c>
      <c r="J44" s="99">
        <v>2</v>
      </c>
      <c r="K44" s="99">
        <v>10</v>
      </c>
      <c r="L44" s="99">
        <v>9</v>
      </c>
      <c r="M44" s="99">
        <v>1</v>
      </c>
      <c r="N44" s="100">
        <v>0</v>
      </c>
      <c r="O44" s="99">
        <v>50</v>
      </c>
      <c r="P44" s="99">
        <v>31</v>
      </c>
      <c r="Q44" s="99">
        <v>19</v>
      </c>
      <c r="R44" s="99">
        <v>2316</v>
      </c>
      <c r="S44" s="99">
        <v>612</v>
      </c>
      <c r="T44" s="521">
        <v>1.48</v>
      </c>
    </row>
    <row r="45" spans="2:21" s="2" customFormat="1" ht="13.5" customHeight="1">
      <c r="B45" s="579"/>
      <c r="C45" s="559"/>
      <c r="D45" s="51"/>
      <c r="E45" s="520"/>
      <c r="F45" s="101">
        <v>8.1</v>
      </c>
      <c r="G45" s="101">
        <v>9.6999999999999993</v>
      </c>
      <c r="H45" s="101">
        <v>1.6</v>
      </c>
      <c r="I45" s="101">
        <v>1.1000000000000001</v>
      </c>
      <c r="J45" s="101">
        <v>0.5</v>
      </c>
      <c r="K45" s="101">
        <v>2.7</v>
      </c>
      <c r="L45" s="101">
        <v>2.4</v>
      </c>
      <c r="M45" s="101">
        <v>0.3</v>
      </c>
      <c r="N45" s="103">
        <v>0</v>
      </c>
      <c r="O45" s="101">
        <v>13.3</v>
      </c>
      <c r="P45" s="101">
        <v>8.1999999999999993</v>
      </c>
      <c r="Q45" s="101">
        <v>5</v>
      </c>
      <c r="R45" s="101">
        <v>5</v>
      </c>
      <c r="S45" s="101">
        <v>1.3</v>
      </c>
      <c r="T45" s="522"/>
    </row>
    <row r="46" spans="2:21" s="2" customFormat="1" ht="13.5" customHeight="1">
      <c r="B46" s="523" t="s">
        <v>539</v>
      </c>
      <c r="C46" s="531" t="s">
        <v>540</v>
      </c>
      <c r="D46" s="114"/>
      <c r="E46" s="525">
        <v>457949</v>
      </c>
      <c r="F46" s="95">
        <v>3342</v>
      </c>
      <c r="G46" s="95">
        <v>4668</v>
      </c>
      <c r="H46" s="106">
        <v>-1326</v>
      </c>
      <c r="I46" s="95">
        <v>3</v>
      </c>
      <c r="J46" s="95">
        <v>1</v>
      </c>
      <c r="K46" s="95">
        <v>10</v>
      </c>
      <c r="L46" s="95">
        <v>9</v>
      </c>
      <c r="M46" s="95">
        <v>1</v>
      </c>
      <c r="N46" s="96">
        <v>0</v>
      </c>
      <c r="O46" s="95">
        <v>58</v>
      </c>
      <c r="P46" s="95">
        <v>36</v>
      </c>
      <c r="Q46" s="95">
        <v>22</v>
      </c>
      <c r="R46" s="95">
        <v>2426</v>
      </c>
      <c r="S46" s="95">
        <v>636</v>
      </c>
      <c r="T46" s="528">
        <v>1.37</v>
      </c>
    </row>
    <row r="47" spans="2:21" s="2" customFormat="1" ht="13.5" customHeight="1">
      <c r="B47" s="524"/>
      <c r="C47" s="532"/>
      <c r="D47" s="52"/>
      <c r="E47" s="526"/>
      <c r="F47" s="110">
        <v>7.3</v>
      </c>
      <c r="G47" s="110">
        <v>10.199999999999999</v>
      </c>
      <c r="H47" s="110">
        <v>2.9</v>
      </c>
      <c r="I47" s="110">
        <v>0.9</v>
      </c>
      <c r="J47" s="110">
        <v>0.3</v>
      </c>
      <c r="K47" s="110">
        <v>3</v>
      </c>
      <c r="L47" s="110">
        <v>2.7</v>
      </c>
      <c r="M47" s="110">
        <v>0.3</v>
      </c>
      <c r="N47" s="111">
        <v>0</v>
      </c>
      <c r="O47" s="110">
        <v>17.100000000000001</v>
      </c>
      <c r="P47" s="110">
        <v>10.6</v>
      </c>
      <c r="Q47" s="110">
        <v>6.5</v>
      </c>
      <c r="R47" s="110">
        <v>5.3</v>
      </c>
      <c r="S47" s="110">
        <v>1.4</v>
      </c>
      <c r="T47" s="529"/>
    </row>
    <row r="48" spans="2:21" s="2" customFormat="1" ht="13.5" customHeight="1">
      <c r="B48" s="523" t="s">
        <v>539</v>
      </c>
      <c r="C48" s="531" t="s">
        <v>562</v>
      </c>
      <c r="D48" s="114" t="s">
        <v>450</v>
      </c>
      <c r="E48" s="525">
        <v>457716</v>
      </c>
      <c r="F48" s="95">
        <v>3400</v>
      </c>
      <c r="G48" s="95">
        <v>4492</v>
      </c>
      <c r="H48" s="106">
        <v>-1092</v>
      </c>
      <c r="I48" s="95">
        <v>6</v>
      </c>
      <c r="J48" s="95">
        <v>4</v>
      </c>
      <c r="K48" s="95">
        <v>13</v>
      </c>
      <c r="L48" s="95">
        <v>10</v>
      </c>
      <c r="M48" s="95">
        <v>3</v>
      </c>
      <c r="N48" s="96">
        <v>0</v>
      </c>
      <c r="O48" s="95">
        <v>52</v>
      </c>
      <c r="P48" s="95">
        <v>25</v>
      </c>
      <c r="Q48" s="95">
        <v>27</v>
      </c>
      <c r="R48" s="95">
        <v>2012</v>
      </c>
      <c r="S48" s="95">
        <v>626</v>
      </c>
      <c r="T48" s="528">
        <v>1.47</v>
      </c>
    </row>
    <row r="49" spans="2:20" s="2" customFormat="1" ht="13.5" customHeight="1">
      <c r="B49" s="524"/>
      <c r="C49" s="532"/>
      <c r="D49" s="52"/>
      <c r="E49" s="526"/>
      <c r="F49" s="110">
        <v>7.4</v>
      </c>
      <c r="G49" s="110">
        <v>9.8000000000000007</v>
      </c>
      <c r="H49" s="110">
        <v>2.4</v>
      </c>
      <c r="I49" s="110">
        <v>1.8</v>
      </c>
      <c r="J49" s="110">
        <v>1.2</v>
      </c>
      <c r="K49" s="110">
        <v>3.8</v>
      </c>
      <c r="L49" s="110">
        <v>2.9</v>
      </c>
      <c r="M49" s="110">
        <v>0.9</v>
      </c>
      <c r="N49" s="111">
        <v>0</v>
      </c>
      <c r="O49" s="110">
        <v>15.1</v>
      </c>
      <c r="P49" s="110">
        <v>7.2</v>
      </c>
      <c r="Q49" s="110">
        <v>7.8</v>
      </c>
      <c r="R49" s="110">
        <v>4.4000000000000004</v>
      </c>
      <c r="S49" s="110">
        <v>1.4</v>
      </c>
      <c r="T49" s="529"/>
    </row>
    <row r="50" spans="2:20" s="2" customFormat="1" ht="13.5" customHeight="1">
      <c r="B50" s="533" t="s">
        <v>539</v>
      </c>
      <c r="C50" s="535" t="s">
        <v>561</v>
      </c>
      <c r="D50" s="51"/>
      <c r="E50" s="519">
        <v>456286</v>
      </c>
      <c r="F50" s="99">
        <v>3053</v>
      </c>
      <c r="G50" s="99">
        <v>4802</v>
      </c>
      <c r="H50" s="112">
        <v>-1749</v>
      </c>
      <c r="I50" s="99">
        <v>9</v>
      </c>
      <c r="J50" s="99">
        <v>5</v>
      </c>
      <c r="K50" s="99">
        <v>12</v>
      </c>
      <c r="L50" s="99">
        <v>10</v>
      </c>
      <c r="M50" s="99">
        <v>2</v>
      </c>
      <c r="N50" s="100">
        <v>0</v>
      </c>
      <c r="O50" s="99">
        <v>58</v>
      </c>
      <c r="P50" s="99">
        <v>28</v>
      </c>
      <c r="Q50" s="99">
        <v>30</v>
      </c>
      <c r="R50" s="99">
        <v>1951</v>
      </c>
      <c r="S50" s="99">
        <v>595</v>
      </c>
      <c r="T50" s="521">
        <v>1.34</v>
      </c>
    </row>
    <row r="51" spans="2:20" s="2" customFormat="1" ht="13.5" customHeight="1">
      <c r="B51" s="524"/>
      <c r="C51" s="532"/>
      <c r="D51" s="52"/>
      <c r="E51" s="526"/>
      <c r="F51" s="110">
        <v>6.7</v>
      </c>
      <c r="G51" s="110">
        <v>10.5</v>
      </c>
      <c r="H51" s="110">
        <v>3.8</v>
      </c>
      <c r="I51" s="110">
        <v>2.9</v>
      </c>
      <c r="J51" s="110">
        <v>1.6</v>
      </c>
      <c r="K51" s="110">
        <v>3.9</v>
      </c>
      <c r="L51" s="110">
        <v>3.3</v>
      </c>
      <c r="M51" s="110">
        <v>0.7</v>
      </c>
      <c r="N51" s="111">
        <v>0</v>
      </c>
      <c r="O51" s="110">
        <v>18.600000000000001</v>
      </c>
      <c r="P51" s="110">
        <v>9</v>
      </c>
      <c r="Q51" s="110">
        <v>9.6</v>
      </c>
      <c r="R51" s="110">
        <v>4.3</v>
      </c>
      <c r="S51" s="110">
        <v>1.3</v>
      </c>
      <c r="T51" s="529"/>
    </row>
    <row r="52" spans="2:20" s="2" customFormat="1" ht="13.5" customHeight="1">
      <c r="B52" s="533" t="s">
        <v>539</v>
      </c>
      <c r="C52" s="535" t="s">
        <v>577</v>
      </c>
      <c r="D52" s="51"/>
      <c r="E52" s="519">
        <v>453926</v>
      </c>
      <c r="F52" s="99">
        <v>3022</v>
      </c>
      <c r="G52" s="99">
        <v>5206</v>
      </c>
      <c r="H52" s="112">
        <v>-2184</v>
      </c>
      <c r="I52" s="99">
        <v>4</v>
      </c>
      <c r="J52" s="99">
        <v>2</v>
      </c>
      <c r="K52" s="99">
        <v>12</v>
      </c>
      <c r="L52" s="99">
        <v>10</v>
      </c>
      <c r="M52" s="99">
        <v>2</v>
      </c>
      <c r="N52" s="100">
        <v>0</v>
      </c>
      <c r="O52" s="99">
        <v>59</v>
      </c>
      <c r="P52" s="99">
        <v>25</v>
      </c>
      <c r="Q52" s="99">
        <v>34</v>
      </c>
      <c r="R52" s="99">
        <v>1965</v>
      </c>
      <c r="S52" s="99">
        <v>508</v>
      </c>
      <c r="T52" s="521">
        <v>1.35</v>
      </c>
    </row>
    <row r="53" spans="2:20" s="2" customFormat="1" ht="13.5" customHeight="1">
      <c r="B53" s="534"/>
      <c r="C53" s="536"/>
      <c r="D53" s="274"/>
      <c r="E53" s="537"/>
      <c r="F53" s="275">
        <v>6.7</v>
      </c>
      <c r="G53" s="275">
        <v>11.5</v>
      </c>
      <c r="H53" s="275">
        <v>4.8</v>
      </c>
      <c r="I53" s="275">
        <v>1.3</v>
      </c>
      <c r="J53" s="275">
        <v>0.7</v>
      </c>
      <c r="K53" s="275">
        <v>4</v>
      </c>
      <c r="L53" s="275">
        <v>3.3</v>
      </c>
      <c r="M53" s="275">
        <v>0.7</v>
      </c>
      <c r="N53" s="276">
        <v>0</v>
      </c>
      <c r="O53" s="275">
        <v>19.100000000000001</v>
      </c>
      <c r="P53" s="275">
        <v>8.1</v>
      </c>
      <c r="Q53" s="275">
        <v>11</v>
      </c>
      <c r="R53" s="275">
        <v>4.3</v>
      </c>
      <c r="S53" s="275">
        <v>1.1000000000000001</v>
      </c>
      <c r="T53" s="538"/>
    </row>
    <row r="54" spans="2:20" s="2" customFormat="1" ht="13.5" customHeight="1">
      <c r="B54" s="534" t="s">
        <v>539</v>
      </c>
      <c r="C54" s="536" t="s">
        <v>598</v>
      </c>
      <c r="D54" s="277"/>
      <c r="E54" s="539">
        <v>450825</v>
      </c>
      <c r="F54" s="278">
        <v>2829</v>
      </c>
      <c r="G54" s="278">
        <v>5196</v>
      </c>
      <c r="H54" s="279">
        <v>2367</v>
      </c>
      <c r="I54" s="278">
        <v>4</v>
      </c>
      <c r="J54" s="278">
        <v>2</v>
      </c>
      <c r="K54" s="278">
        <v>9</v>
      </c>
      <c r="L54" s="278">
        <v>7</v>
      </c>
      <c r="M54" s="278">
        <v>2</v>
      </c>
      <c r="N54" s="280">
        <v>0</v>
      </c>
      <c r="O54" s="278">
        <v>50</v>
      </c>
      <c r="P54" s="278">
        <v>28</v>
      </c>
      <c r="Q54" s="278">
        <v>22</v>
      </c>
      <c r="R54" s="278">
        <v>1751</v>
      </c>
      <c r="S54" s="278">
        <v>573</v>
      </c>
      <c r="T54" s="540">
        <v>1.29</v>
      </c>
    </row>
    <row r="55" spans="2:20" s="2" customFormat="1" ht="13.5" customHeight="1">
      <c r="B55" s="534"/>
      <c r="C55" s="536"/>
      <c r="D55" s="274"/>
      <c r="E55" s="537"/>
      <c r="F55" s="275">
        <v>6.3</v>
      </c>
      <c r="G55" s="275">
        <v>11.5</v>
      </c>
      <c r="H55" s="275">
        <v>5.3</v>
      </c>
      <c r="I55" s="275">
        <v>1.4</v>
      </c>
      <c r="J55" s="275">
        <v>0.7</v>
      </c>
      <c r="K55" s="275">
        <v>3.2</v>
      </c>
      <c r="L55" s="275">
        <v>2.5</v>
      </c>
      <c r="M55" s="275">
        <v>0.7</v>
      </c>
      <c r="N55" s="276">
        <v>0</v>
      </c>
      <c r="O55" s="275">
        <v>17.399999999999999</v>
      </c>
      <c r="P55" s="275">
        <v>9.6999999999999993</v>
      </c>
      <c r="Q55" s="275">
        <v>7.6</v>
      </c>
      <c r="R55" s="275">
        <v>3.9</v>
      </c>
      <c r="S55" s="275">
        <v>1.3</v>
      </c>
      <c r="T55" s="538"/>
    </row>
    <row r="56" spans="2:20" s="24" customFormat="1" ht="3.75" customHeight="1">
      <c r="C56" s="115"/>
      <c r="D56" s="115"/>
      <c r="E56" s="116"/>
      <c r="F56" s="117"/>
      <c r="G56" s="117"/>
      <c r="H56" s="117"/>
      <c r="I56" s="117"/>
      <c r="J56" s="117"/>
      <c r="K56" s="117"/>
      <c r="L56" s="117"/>
      <c r="M56" s="117"/>
      <c r="N56" s="118"/>
      <c r="O56" s="117"/>
      <c r="P56" s="117"/>
      <c r="Q56" s="117"/>
      <c r="R56" s="117"/>
      <c r="S56" s="117"/>
      <c r="T56" s="119"/>
    </row>
    <row r="57" spans="2:20" s="2" customFormat="1" ht="15" customHeight="1">
      <c r="B57" s="121" t="s">
        <v>39</v>
      </c>
      <c r="C57" s="251" t="s">
        <v>380</v>
      </c>
      <c r="D57" s="574" t="s">
        <v>523</v>
      </c>
      <c r="E57" s="574"/>
      <c r="F57" s="574"/>
      <c r="G57" s="574"/>
      <c r="H57" s="574"/>
      <c r="I57" s="574"/>
      <c r="J57" s="574"/>
      <c r="K57" s="122" t="s">
        <v>428</v>
      </c>
      <c r="L57" s="530" t="s">
        <v>381</v>
      </c>
      <c r="M57" s="530"/>
      <c r="N57" s="530"/>
      <c r="O57" s="530"/>
      <c r="P57" s="530"/>
      <c r="Q57" s="530"/>
      <c r="R57" s="530"/>
      <c r="S57" s="530"/>
      <c r="T57" s="28"/>
    </row>
    <row r="58" spans="2:20" s="2" customFormat="1" ht="15" customHeight="1">
      <c r="B58" s="251"/>
      <c r="C58" s="251" t="s">
        <v>348</v>
      </c>
      <c r="D58" s="527" t="s">
        <v>40</v>
      </c>
      <c r="E58" s="527"/>
      <c r="F58" s="527"/>
      <c r="G58" s="527"/>
      <c r="H58" s="527"/>
      <c r="I58" s="527"/>
      <c r="J58" s="527"/>
      <c r="K58" s="122"/>
      <c r="L58" s="530"/>
      <c r="M58" s="530"/>
      <c r="N58" s="530"/>
      <c r="O58" s="530"/>
      <c r="P58" s="530"/>
      <c r="Q58" s="530"/>
      <c r="R58" s="530"/>
      <c r="S58" s="530"/>
    </row>
    <row r="59" spans="2:20" s="2" customFormat="1" ht="15" customHeight="1">
      <c r="B59" s="251"/>
      <c r="C59" s="251"/>
      <c r="D59" s="527"/>
      <c r="E59" s="527"/>
      <c r="F59" s="527"/>
      <c r="G59" s="527"/>
      <c r="H59" s="527"/>
      <c r="I59" s="527"/>
      <c r="J59" s="527"/>
      <c r="K59" s="122" t="s">
        <v>382</v>
      </c>
      <c r="L59" s="530" t="s">
        <v>41</v>
      </c>
      <c r="M59" s="530"/>
      <c r="N59" s="530"/>
      <c r="O59" s="530"/>
      <c r="P59" s="530"/>
      <c r="Q59" s="530"/>
      <c r="R59" s="530"/>
      <c r="S59" s="530"/>
      <c r="T59" s="28"/>
    </row>
    <row r="60" spans="2:20" s="2" customFormat="1" ht="15" customHeight="1">
      <c r="B60" s="251"/>
      <c r="C60" s="251" t="s">
        <v>383</v>
      </c>
      <c r="D60" s="527" t="s">
        <v>637</v>
      </c>
      <c r="E60" s="527"/>
      <c r="F60" s="527"/>
      <c r="G60" s="527"/>
      <c r="H60" s="527"/>
      <c r="I60" s="527"/>
      <c r="J60" s="527"/>
      <c r="K60" s="122"/>
      <c r="L60" s="530"/>
      <c r="M60" s="530"/>
      <c r="N60" s="530"/>
      <c r="O60" s="530"/>
      <c r="P60" s="530"/>
      <c r="Q60" s="530"/>
      <c r="R60" s="530"/>
      <c r="S60" s="530"/>
    </row>
    <row r="61" spans="2:20" s="2" customFormat="1" ht="15" customHeight="1">
      <c r="B61" s="251"/>
      <c r="C61" s="251"/>
      <c r="D61" s="527"/>
      <c r="E61" s="527"/>
      <c r="F61" s="527"/>
      <c r="G61" s="527"/>
      <c r="H61" s="527"/>
      <c r="I61" s="527"/>
      <c r="J61" s="527"/>
      <c r="K61" s="122"/>
      <c r="L61" s="530"/>
      <c r="M61" s="530"/>
      <c r="N61" s="530"/>
      <c r="O61" s="530"/>
      <c r="P61" s="530"/>
      <c r="Q61" s="530"/>
      <c r="R61" s="530"/>
      <c r="S61" s="530"/>
    </row>
    <row r="62" spans="2:20" s="2" customFormat="1" ht="15" customHeight="1">
      <c r="B62" s="251"/>
      <c r="C62" s="251"/>
      <c r="D62" s="527"/>
      <c r="E62" s="527"/>
      <c r="F62" s="527"/>
      <c r="G62" s="527"/>
      <c r="H62" s="527"/>
      <c r="I62" s="527"/>
      <c r="J62" s="527"/>
      <c r="K62" s="122"/>
      <c r="L62" s="530"/>
      <c r="M62" s="530"/>
      <c r="N62" s="530"/>
      <c r="O62" s="530"/>
      <c r="P62" s="530"/>
      <c r="Q62" s="530"/>
      <c r="R62" s="530"/>
      <c r="S62" s="530"/>
    </row>
    <row r="63" spans="2:20" s="2" customFormat="1" ht="15" customHeight="1">
      <c r="B63" s="123"/>
      <c r="C63" s="123"/>
      <c r="D63" s="527"/>
      <c r="E63" s="527"/>
      <c r="F63" s="527"/>
      <c r="G63" s="527"/>
      <c r="H63" s="527"/>
      <c r="I63" s="527"/>
      <c r="J63" s="527"/>
      <c r="K63" s="251"/>
      <c r="L63" s="123"/>
      <c r="M63" s="123"/>
      <c r="N63" s="123"/>
      <c r="O63" s="123"/>
      <c r="P63" s="123"/>
      <c r="Q63" s="123"/>
      <c r="R63" s="123"/>
      <c r="S63" s="123"/>
    </row>
    <row r="64" spans="2:20" s="2" customFormat="1" ht="15" customHeight="1">
      <c r="B64" s="123"/>
      <c r="C64" s="123"/>
      <c r="D64" s="527"/>
      <c r="E64" s="527"/>
      <c r="F64" s="527"/>
      <c r="G64" s="527"/>
      <c r="H64" s="527"/>
      <c r="I64" s="527"/>
      <c r="J64" s="527"/>
      <c r="K64" s="123"/>
      <c r="L64" s="123"/>
      <c r="M64" s="123"/>
      <c r="N64" s="123"/>
      <c r="O64" s="123"/>
      <c r="P64" s="123"/>
      <c r="Q64" s="123"/>
      <c r="R64" s="123"/>
      <c r="S64" s="123"/>
    </row>
    <row r="65" s="2" customFormat="1" ht="15" customHeight="1"/>
    <row r="66" s="2" customFormat="1" ht="20.149999999999999" customHeight="1"/>
  </sheetData>
  <mergeCells count="120">
    <mergeCell ref="T28:T29"/>
    <mergeCell ref="L57:S58"/>
    <mergeCell ref="D57:J57"/>
    <mergeCell ref="D58:J59"/>
    <mergeCell ref="B28:B29"/>
    <mergeCell ref="C28:C29"/>
    <mergeCell ref="E28:E29"/>
    <mergeCell ref="T30:T31"/>
    <mergeCell ref="C32:C33"/>
    <mergeCell ref="E32:E33"/>
    <mergeCell ref="T32:T33"/>
    <mergeCell ref="T36:T37"/>
    <mergeCell ref="C36:C37"/>
    <mergeCell ref="C34:C35"/>
    <mergeCell ref="E40:E41"/>
    <mergeCell ref="T40:T41"/>
    <mergeCell ref="T34:T35"/>
    <mergeCell ref="B30:B31"/>
    <mergeCell ref="T42:T43"/>
    <mergeCell ref="C38:C39"/>
    <mergeCell ref="E38:E39"/>
    <mergeCell ref="T38:T39"/>
    <mergeCell ref="B44:B45"/>
    <mergeCell ref="C44:C45"/>
    <mergeCell ref="T26:T27"/>
    <mergeCell ref="B24:B25"/>
    <mergeCell ref="C24:C25"/>
    <mergeCell ref="E24:E25"/>
    <mergeCell ref="T24:T25"/>
    <mergeCell ref="B26:B27"/>
    <mergeCell ref="C26:C27"/>
    <mergeCell ref="E26:E27"/>
    <mergeCell ref="B20:B21"/>
    <mergeCell ref="C20:C21"/>
    <mergeCell ref="E20:E21"/>
    <mergeCell ref="T20:T21"/>
    <mergeCell ref="B22:B23"/>
    <mergeCell ref="C22:C23"/>
    <mergeCell ref="E22:E23"/>
    <mergeCell ref="T22:T23"/>
    <mergeCell ref="T16:T17"/>
    <mergeCell ref="B18:B19"/>
    <mergeCell ref="C18:C19"/>
    <mergeCell ref="E18:E19"/>
    <mergeCell ref="T18:T19"/>
    <mergeCell ref="B16:B17"/>
    <mergeCell ref="C16:C17"/>
    <mergeCell ref="T10:T11"/>
    <mergeCell ref="B12:B13"/>
    <mergeCell ref="C12:C13"/>
    <mergeCell ref="E12:E13"/>
    <mergeCell ref="T12:T13"/>
    <mergeCell ref="B14:B15"/>
    <mergeCell ref="C14:C15"/>
    <mergeCell ref="E14:E15"/>
    <mergeCell ref="T14:T15"/>
    <mergeCell ref="T8:T9"/>
    <mergeCell ref="T3:T5"/>
    <mergeCell ref="D5:E5"/>
    <mergeCell ref="B6:B7"/>
    <mergeCell ref="C6:C7"/>
    <mergeCell ref="E6:E7"/>
    <mergeCell ref="T6:T7"/>
    <mergeCell ref="O3:Q3"/>
    <mergeCell ref="R3:R4"/>
    <mergeCell ref="S3:S4"/>
    <mergeCell ref="N3:N4"/>
    <mergeCell ref="B8:B9"/>
    <mergeCell ref="C8:C9"/>
    <mergeCell ref="E8:E9"/>
    <mergeCell ref="I3:I4"/>
    <mergeCell ref="J3:J4"/>
    <mergeCell ref="A2:K2"/>
    <mergeCell ref="B3:C5"/>
    <mergeCell ref="D3:E4"/>
    <mergeCell ref="F3:F4"/>
    <mergeCell ref="G3:G4"/>
    <mergeCell ref="K3:M3"/>
    <mergeCell ref="H3:H4"/>
    <mergeCell ref="B42:B43"/>
    <mergeCell ref="C42:C43"/>
    <mergeCell ref="E42:E43"/>
    <mergeCell ref="B10:B11"/>
    <mergeCell ref="C10:C11"/>
    <mergeCell ref="E10:E11"/>
    <mergeCell ref="E16:E17"/>
    <mergeCell ref="C30:C31"/>
    <mergeCell ref="B34:B35"/>
    <mergeCell ref="E30:E31"/>
    <mergeCell ref="E34:E35"/>
    <mergeCell ref="B40:B41"/>
    <mergeCell ref="C40:C41"/>
    <mergeCell ref="B32:B33"/>
    <mergeCell ref="E36:E37"/>
    <mergeCell ref="B36:B37"/>
    <mergeCell ref="B38:B39"/>
    <mergeCell ref="E44:E45"/>
    <mergeCell ref="T44:T45"/>
    <mergeCell ref="B46:B47"/>
    <mergeCell ref="E46:E47"/>
    <mergeCell ref="D60:J64"/>
    <mergeCell ref="T46:T47"/>
    <mergeCell ref="L59:S62"/>
    <mergeCell ref="C46:C47"/>
    <mergeCell ref="B48:B49"/>
    <mergeCell ref="C48:C49"/>
    <mergeCell ref="E48:E49"/>
    <mergeCell ref="T48:T49"/>
    <mergeCell ref="B52:B53"/>
    <mergeCell ref="C52:C53"/>
    <mergeCell ref="E52:E53"/>
    <mergeCell ref="T52:T53"/>
    <mergeCell ref="B50:B51"/>
    <mergeCell ref="C50:C51"/>
    <mergeCell ref="E50:E51"/>
    <mergeCell ref="T50:T51"/>
    <mergeCell ref="B54:B55"/>
    <mergeCell ref="C54:C55"/>
    <mergeCell ref="E54:E55"/>
    <mergeCell ref="T54:T55"/>
  </mergeCells>
  <phoneticPr fontId="1"/>
  <pageMargins left="0.74803149606299213" right="0.47244094488188981" top="0.78740157480314965" bottom="0.78740157480314965" header="0.51181102362204722" footer="0.51181102362204722"/>
  <pageSetup paperSize="9" scale="84" firstPageNumber="15" orientation="portrait" useFirstPageNumber="1" r:id="rId1"/>
  <headerFooter alignWithMargins="0">
    <oddFooter>&amp;C&amp;P</oddFooter>
  </headerFooter>
  <colBreaks count="1" manualBreakCount="1">
    <brk id="1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M58"/>
  <sheetViews>
    <sheetView showGridLines="0" view="pageLayout" topLeftCell="A29" zoomScaleNormal="100" zoomScaleSheetLayoutView="100" workbookViewId="0">
      <selection activeCell="G8" sqref="G8"/>
    </sheetView>
  </sheetViews>
  <sheetFormatPr defaultColWidth="9" defaultRowHeight="20.149999999999999" customHeight="1"/>
  <cols>
    <col min="1" max="1" width="1.6328125" style="2" customWidth="1"/>
    <col min="2" max="3" width="5.453125" style="2" bestFit="1" customWidth="1"/>
    <col min="4" max="11" width="8.6328125" style="2" customWidth="1"/>
    <col min="12" max="16384" width="9" style="2"/>
  </cols>
  <sheetData>
    <row r="1" spans="1:11" ht="15.75" customHeight="1">
      <c r="A1" s="628" t="s">
        <v>272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</row>
    <row r="2" spans="1:11" ht="15.75" customHeight="1">
      <c r="B2" s="741" t="s">
        <v>216</v>
      </c>
      <c r="C2" s="742"/>
      <c r="D2" s="689" t="s">
        <v>362</v>
      </c>
      <c r="E2" s="690"/>
      <c r="F2" s="690"/>
      <c r="G2" s="690"/>
      <c r="H2" s="690"/>
      <c r="I2" s="690"/>
      <c r="J2" s="690"/>
      <c r="K2" s="713"/>
    </row>
    <row r="3" spans="1:11" ht="15.75" customHeight="1">
      <c r="B3" s="743"/>
      <c r="C3" s="744"/>
      <c r="D3" s="716" t="s">
        <v>217</v>
      </c>
      <c r="E3" s="599" t="s">
        <v>363</v>
      </c>
      <c r="F3" s="747" t="s">
        <v>217</v>
      </c>
      <c r="G3" s="736" t="s">
        <v>250</v>
      </c>
      <c r="H3" s="736"/>
      <c r="I3" s="736"/>
      <c r="J3" s="736"/>
      <c r="K3" s="600" t="s">
        <v>209</v>
      </c>
    </row>
    <row r="4" spans="1:11" ht="15.75" customHeight="1">
      <c r="B4" s="745"/>
      <c r="C4" s="746"/>
      <c r="D4" s="717"/>
      <c r="E4" s="748"/>
      <c r="F4" s="748"/>
      <c r="G4" s="273" t="s">
        <v>251</v>
      </c>
      <c r="H4" s="273" t="s">
        <v>252</v>
      </c>
      <c r="I4" s="273" t="s">
        <v>253</v>
      </c>
      <c r="J4" s="55" t="s">
        <v>254</v>
      </c>
      <c r="K4" s="719"/>
    </row>
    <row r="5" spans="1:11" ht="16.5" customHeight="1">
      <c r="B5" s="714" t="s">
        <v>579</v>
      </c>
      <c r="C5" s="255" t="s">
        <v>255</v>
      </c>
      <c r="D5" s="65">
        <v>4095</v>
      </c>
      <c r="E5" s="66">
        <v>4003</v>
      </c>
      <c r="F5" s="66">
        <v>92</v>
      </c>
      <c r="G5" s="66">
        <v>92</v>
      </c>
      <c r="H5" s="66">
        <v>0</v>
      </c>
      <c r="I5" s="66">
        <f>I6+I7</f>
        <v>0</v>
      </c>
      <c r="J5" s="67">
        <f>J6+J7</f>
        <v>0</v>
      </c>
      <c r="K5" s="68">
        <f>K6+K7</f>
        <v>0</v>
      </c>
    </row>
    <row r="6" spans="1:11" ht="16.5" customHeight="1">
      <c r="B6" s="715"/>
      <c r="C6" s="11" t="s">
        <v>256</v>
      </c>
      <c r="D6" s="56">
        <v>4027</v>
      </c>
      <c r="E6" s="57">
        <v>3937</v>
      </c>
      <c r="F6" s="57">
        <v>90</v>
      </c>
      <c r="G6" s="57">
        <v>90</v>
      </c>
      <c r="H6" s="57">
        <v>0</v>
      </c>
      <c r="I6" s="57">
        <v>0</v>
      </c>
      <c r="J6" s="58">
        <v>0</v>
      </c>
      <c r="K6" s="59">
        <v>0</v>
      </c>
    </row>
    <row r="7" spans="1:11" ht="16.5" customHeight="1">
      <c r="B7" s="580"/>
      <c r="C7" s="11" t="s">
        <v>257</v>
      </c>
      <c r="D7" s="60">
        <v>68</v>
      </c>
      <c r="E7" s="57">
        <v>66</v>
      </c>
      <c r="F7" s="57">
        <v>2</v>
      </c>
      <c r="G7" s="57">
        <v>2</v>
      </c>
      <c r="H7" s="57">
        <v>0</v>
      </c>
      <c r="I7" s="57">
        <v>0</v>
      </c>
      <c r="J7" s="58">
        <v>0</v>
      </c>
      <c r="K7" s="59">
        <v>0</v>
      </c>
    </row>
    <row r="8" spans="1:11" ht="16.5" customHeight="1">
      <c r="B8" s="715">
        <v>26</v>
      </c>
      <c r="C8" s="255" t="s">
        <v>255</v>
      </c>
      <c r="D8" s="65">
        <v>3915</v>
      </c>
      <c r="E8" s="66">
        <v>3819</v>
      </c>
      <c r="F8" s="66">
        <v>96</v>
      </c>
      <c r="G8" s="66">
        <v>96</v>
      </c>
      <c r="H8" s="66">
        <v>0</v>
      </c>
      <c r="I8" s="66">
        <f>I9+I10</f>
        <v>0</v>
      </c>
      <c r="J8" s="67">
        <f>J9+J10</f>
        <v>0</v>
      </c>
      <c r="K8" s="68">
        <f>K9+K10</f>
        <v>0</v>
      </c>
    </row>
    <row r="9" spans="1:11" ht="16.5" customHeight="1">
      <c r="B9" s="715"/>
      <c r="C9" s="11" t="s">
        <v>256</v>
      </c>
      <c r="D9" s="56">
        <v>3830</v>
      </c>
      <c r="E9" s="57">
        <v>3739</v>
      </c>
      <c r="F9" s="57">
        <v>91</v>
      </c>
      <c r="G9" s="57">
        <v>91</v>
      </c>
      <c r="H9" s="57">
        <v>0</v>
      </c>
      <c r="I9" s="57">
        <v>0</v>
      </c>
      <c r="J9" s="58">
        <v>0</v>
      </c>
      <c r="K9" s="59">
        <v>0</v>
      </c>
    </row>
    <row r="10" spans="1:11" ht="16.5" customHeight="1">
      <c r="B10" s="715"/>
      <c r="C10" s="263" t="s">
        <v>257</v>
      </c>
      <c r="D10" s="61">
        <v>85</v>
      </c>
      <c r="E10" s="62">
        <v>80</v>
      </c>
      <c r="F10" s="62">
        <v>5</v>
      </c>
      <c r="G10" s="62">
        <v>5</v>
      </c>
      <c r="H10" s="62">
        <v>0</v>
      </c>
      <c r="I10" s="62">
        <v>0</v>
      </c>
      <c r="J10" s="63">
        <v>0</v>
      </c>
      <c r="K10" s="64">
        <v>0</v>
      </c>
    </row>
    <row r="11" spans="1:11" ht="16.5" customHeight="1">
      <c r="B11" s="714">
        <v>27</v>
      </c>
      <c r="C11" s="11" t="s">
        <v>255</v>
      </c>
      <c r="D11" s="56">
        <v>4049</v>
      </c>
      <c r="E11" s="57">
        <v>3950</v>
      </c>
      <c r="F11" s="57">
        <v>99</v>
      </c>
      <c r="G11" s="57">
        <v>96</v>
      </c>
      <c r="H11" s="57">
        <v>3</v>
      </c>
      <c r="I11" s="57">
        <f>I12+I13</f>
        <v>0</v>
      </c>
      <c r="J11" s="58">
        <f>J12+J13</f>
        <v>0</v>
      </c>
      <c r="K11" s="59">
        <f>K12+K13</f>
        <v>0</v>
      </c>
    </row>
    <row r="12" spans="1:11" ht="16.5" customHeight="1">
      <c r="B12" s="715"/>
      <c r="C12" s="11" t="s">
        <v>256</v>
      </c>
      <c r="D12" s="56">
        <v>3960</v>
      </c>
      <c r="E12" s="57">
        <v>3869</v>
      </c>
      <c r="F12" s="57">
        <v>91</v>
      </c>
      <c r="G12" s="57">
        <v>88</v>
      </c>
      <c r="H12" s="57">
        <v>3</v>
      </c>
      <c r="I12" s="57">
        <v>0</v>
      </c>
      <c r="J12" s="58">
        <v>0</v>
      </c>
      <c r="K12" s="59">
        <v>0</v>
      </c>
    </row>
    <row r="13" spans="1:11" ht="16.5" customHeight="1">
      <c r="B13" s="580"/>
      <c r="C13" s="11" t="s">
        <v>257</v>
      </c>
      <c r="D13" s="60">
        <v>89</v>
      </c>
      <c r="E13" s="57">
        <v>81</v>
      </c>
      <c r="F13" s="57">
        <v>8</v>
      </c>
      <c r="G13" s="57">
        <v>8</v>
      </c>
      <c r="H13" s="57">
        <v>0</v>
      </c>
      <c r="I13" s="57">
        <v>0</v>
      </c>
      <c r="J13" s="58">
        <v>0</v>
      </c>
      <c r="K13" s="59">
        <v>0</v>
      </c>
    </row>
    <row r="14" spans="1:11" ht="16.5" customHeight="1">
      <c r="B14" s="715">
        <v>28</v>
      </c>
      <c r="C14" s="255" t="s">
        <v>255</v>
      </c>
      <c r="D14" s="65">
        <v>4016</v>
      </c>
      <c r="E14" s="66">
        <v>3921</v>
      </c>
      <c r="F14" s="66">
        <v>95</v>
      </c>
      <c r="G14" s="66">
        <v>92</v>
      </c>
      <c r="H14" s="66">
        <v>3</v>
      </c>
      <c r="I14" s="66">
        <f>I15+I16</f>
        <v>0</v>
      </c>
      <c r="J14" s="67">
        <f>J15+J16</f>
        <v>0</v>
      </c>
      <c r="K14" s="68">
        <f>K15+K16</f>
        <v>0</v>
      </c>
    </row>
    <row r="15" spans="1:11" ht="16.5" customHeight="1">
      <c r="B15" s="715"/>
      <c r="C15" s="11" t="s">
        <v>256</v>
      </c>
      <c r="D15" s="56">
        <v>3931</v>
      </c>
      <c r="E15" s="57">
        <v>3841</v>
      </c>
      <c r="F15" s="57">
        <v>90</v>
      </c>
      <c r="G15" s="57">
        <v>87</v>
      </c>
      <c r="H15" s="57">
        <v>3</v>
      </c>
      <c r="I15" s="57">
        <v>0</v>
      </c>
      <c r="J15" s="58">
        <v>0</v>
      </c>
      <c r="K15" s="59">
        <v>0</v>
      </c>
    </row>
    <row r="16" spans="1:11" ht="16.5" customHeight="1">
      <c r="B16" s="715"/>
      <c r="C16" s="263" t="s">
        <v>257</v>
      </c>
      <c r="D16" s="61">
        <v>85</v>
      </c>
      <c r="E16" s="62">
        <v>80</v>
      </c>
      <c r="F16" s="62">
        <v>5</v>
      </c>
      <c r="G16" s="62">
        <v>5</v>
      </c>
      <c r="H16" s="62">
        <v>0</v>
      </c>
      <c r="I16" s="62">
        <v>0</v>
      </c>
      <c r="J16" s="63">
        <v>0</v>
      </c>
      <c r="K16" s="64">
        <v>0</v>
      </c>
    </row>
    <row r="17" spans="2:11" ht="16.5" customHeight="1">
      <c r="B17" s="714">
        <v>29</v>
      </c>
      <c r="C17" s="11" t="s">
        <v>255</v>
      </c>
      <c r="D17" s="56">
        <v>3887</v>
      </c>
      <c r="E17" s="57">
        <v>3821</v>
      </c>
      <c r="F17" s="57">
        <v>66</v>
      </c>
      <c r="G17" s="57">
        <v>66</v>
      </c>
      <c r="H17" s="57">
        <v>0</v>
      </c>
      <c r="I17" s="57">
        <v>0</v>
      </c>
      <c r="J17" s="58">
        <v>0</v>
      </c>
      <c r="K17" s="59">
        <v>0</v>
      </c>
    </row>
    <row r="18" spans="2:11" ht="16.5" customHeight="1">
      <c r="B18" s="715"/>
      <c r="C18" s="11" t="s">
        <v>256</v>
      </c>
      <c r="D18" s="56">
        <v>3813</v>
      </c>
      <c r="E18" s="57">
        <v>3751</v>
      </c>
      <c r="F18" s="57">
        <v>62</v>
      </c>
      <c r="G18" s="57">
        <v>62</v>
      </c>
      <c r="H18" s="57">
        <v>0</v>
      </c>
      <c r="I18" s="57">
        <v>0</v>
      </c>
      <c r="J18" s="58">
        <v>0</v>
      </c>
      <c r="K18" s="59">
        <v>0</v>
      </c>
    </row>
    <row r="19" spans="2:11" ht="16.5" customHeight="1">
      <c r="B19" s="580"/>
      <c r="C19" s="11" t="s">
        <v>257</v>
      </c>
      <c r="D19" s="60">
        <v>74</v>
      </c>
      <c r="E19" s="57">
        <v>70</v>
      </c>
      <c r="F19" s="57">
        <v>4</v>
      </c>
      <c r="G19" s="57">
        <v>4</v>
      </c>
      <c r="H19" s="57">
        <v>0</v>
      </c>
      <c r="I19" s="57">
        <v>0</v>
      </c>
      <c r="J19" s="58">
        <v>0</v>
      </c>
      <c r="K19" s="59">
        <v>0</v>
      </c>
    </row>
    <row r="20" spans="2:11" ht="16.5" customHeight="1">
      <c r="B20" s="715">
        <v>30</v>
      </c>
      <c r="C20" s="255" t="s">
        <v>255</v>
      </c>
      <c r="D20" s="65">
        <v>3773</v>
      </c>
      <c r="E20" s="66">
        <v>3687</v>
      </c>
      <c r="F20" s="66">
        <v>86</v>
      </c>
      <c r="G20" s="66">
        <v>86</v>
      </c>
      <c r="H20" s="66">
        <v>0</v>
      </c>
      <c r="I20" s="66">
        <v>0</v>
      </c>
      <c r="J20" s="67">
        <v>0</v>
      </c>
      <c r="K20" s="68">
        <v>0</v>
      </c>
    </row>
    <row r="21" spans="2:11" ht="16.5" customHeight="1">
      <c r="B21" s="715"/>
      <c r="C21" s="11" t="s">
        <v>256</v>
      </c>
      <c r="D21" s="56">
        <v>3723</v>
      </c>
      <c r="E21" s="57">
        <v>3642</v>
      </c>
      <c r="F21" s="57">
        <v>81</v>
      </c>
      <c r="G21" s="57">
        <v>81</v>
      </c>
      <c r="H21" s="57">
        <v>0</v>
      </c>
      <c r="I21" s="57">
        <v>0</v>
      </c>
      <c r="J21" s="58">
        <v>0</v>
      </c>
      <c r="K21" s="59">
        <v>0</v>
      </c>
    </row>
    <row r="22" spans="2:11" ht="16.5" customHeight="1">
      <c r="B22" s="715"/>
      <c r="C22" s="263" t="s">
        <v>257</v>
      </c>
      <c r="D22" s="61">
        <v>50</v>
      </c>
      <c r="E22" s="62">
        <v>45</v>
      </c>
      <c r="F22" s="62">
        <v>5</v>
      </c>
      <c r="G22" s="62">
        <v>5</v>
      </c>
      <c r="H22" s="62">
        <v>0</v>
      </c>
      <c r="I22" s="62">
        <v>0</v>
      </c>
      <c r="J22" s="63">
        <v>0</v>
      </c>
      <c r="K22" s="64">
        <v>0</v>
      </c>
    </row>
    <row r="23" spans="2:11" ht="16.5" customHeight="1">
      <c r="B23" s="714" t="s">
        <v>529</v>
      </c>
      <c r="C23" s="11" t="s">
        <v>255</v>
      </c>
      <c r="D23" s="56">
        <v>3400</v>
      </c>
      <c r="E23" s="57">
        <v>3315</v>
      </c>
      <c r="F23" s="57">
        <v>85</v>
      </c>
      <c r="G23" s="57">
        <v>82</v>
      </c>
      <c r="H23" s="57">
        <v>3</v>
      </c>
      <c r="I23" s="57">
        <v>0</v>
      </c>
      <c r="J23" s="58">
        <v>0</v>
      </c>
      <c r="K23" s="59">
        <v>0</v>
      </c>
    </row>
    <row r="24" spans="2:11" ht="16.5" customHeight="1">
      <c r="B24" s="715"/>
      <c r="C24" s="11" t="s">
        <v>256</v>
      </c>
      <c r="D24" s="56">
        <v>3342</v>
      </c>
      <c r="E24" s="57">
        <v>3259</v>
      </c>
      <c r="F24" s="57">
        <v>83</v>
      </c>
      <c r="G24" s="57">
        <v>80</v>
      </c>
      <c r="H24" s="57">
        <v>3</v>
      </c>
      <c r="I24" s="57">
        <v>0</v>
      </c>
      <c r="J24" s="58">
        <v>0</v>
      </c>
      <c r="K24" s="59">
        <v>0</v>
      </c>
    </row>
    <row r="25" spans="2:11" ht="16.5" customHeight="1">
      <c r="B25" s="580"/>
      <c r="C25" s="11" t="s">
        <v>257</v>
      </c>
      <c r="D25" s="60">
        <v>58</v>
      </c>
      <c r="E25" s="57">
        <v>56</v>
      </c>
      <c r="F25" s="57">
        <v>2</v>
      </c>
      <c r="G25" s="57">
        <v>2</v>
      </c>
      <c r="H25" s="57">
        <v>0</v>
      </c>
      <c r="I25" s="57">
        <v>0</v>
      </c>
      <c r="J25" s="58">
        <v>0</v>
      </c>
      <c r="K25" s="59">
        <v>0</v>
      </c>
    </row>
    <row r="26" spans="2:11" ht="16.5" customHeight="1">
      <c r="B26" s="715" t="s">
        <v>541</v>
      </c>
      <c r="C26" s="255" t="s">
        <v>255</v>
      </c>
      <c r="D26" s="65">
        <v>3452</v>
      </c>
      <c r="E26" s="66">
        <v>3376</v>
      </c>
      <c r="F26" s="66">
        <v>76</v>
      </c>
      <c r="G26" s="66">
        <v>76</v>
      </c>
      <c r="H26" s="66">
        <v>0</v>
      </c>
      <c r="I26" s="66">
        <v>0</v>
      </c>
      <c r="J26" s="67">
        <v>0</v>
      </c>
      <c r="K26" s="68">
        <v>0</v>
      </c>
    </row>
    <row r="27" spans="2:11" ht="16.5" customHeight="1">
      <c r="B27" s="715"/>
      <c r="C27" s="11" t="s">
        <v>256</v>
      </c>
      <c r="D27" s="56">
        <v>3400</v>
      </c>
      <c r="E27" s="57">
        <v>3325</v>
      </c>
      <c r="F27" s="57">
        <v>75</v>
      </c>
      <c r="G27" s="57">
        <v>75</v>
      </c>
      <c r="H27" s="57">
        <v>0</v>
      </c>
      <c r="I27" s="57">
        <v>0</v>
      </c>
      <c r="J27" s="58">
        <v>0</v>
      </c>
      <c r="K27" s="59">
        <v>0</v>
      </c>
    </row>
    <row r="28" spans="2:11" ht="16.5" customHeight="1">
      <c r="B28" s="715"/>
      <c r="C28" s="263" t="s">
        <v>257</v>
      </c>
      <c r="D28" s="61">
        <v>52</v>
      </c>
      <c r="E28" s="62">
        <v>51</v>
      </c>
      <c r="F28" s="62">
        <v>1</v>
      </c>
      <c r="G28" s="62">
        <v>1</v>
      </c>
      <c r="H28" s="62">
        <v>0</v>
      </c>
      <c r="I28" s="62">
        <v>0</v>
      </c>
      <c r="J28" s="63">
        <v>0</v>
      </c>
      <c r="K28" s="64">
        <v>0</v>
      </c>
    </row>
    <row r="29" spans="2:11" ht="16.5" customHeight="1">
      <c r="B29" s="714" t="s">
        <v>563</v>
      </c>
      <c r="C29" s="11" t="s">
        <v>255</v>
      </c>
      <c r="D29" s="56">
        <v>3111</v>
      </c>
      <c r="E29" s="57">
        <v>3065</v>
      </c>
      <c r="F29" s="57">
        <v>46</v>
      </c>
      <c r="G29" s="57">
        <v>46</v>
      </c>
      <c r="H29" s="57">
        <v>0</v>
      </c>
      <c r="I29" s="57">
        <v>0</v>
      </c>
      <c r="J29" s="58">
        <v>0</v>
      </c>
      <c r="K29" s="59">
        <v>0</v>
      </c>
    </row>
    <row r="30" spans="2:11" ht="16.5" customHeight="1">
      <c r="B30" s="715"/>
      <c r="C30" s="11" t="s">
        <v>256</v>
      </c>
      <c r="D30" s="56">
        <v>3053</v>
      </c>
      <c r="E30" s="57">
        <v>3010</v>
      </c>
      <c r="F30" s="57">
        <v>43</v>
      </c>
      <c r="G30" s="57">
        <v>43</v>
      </c>
      <c r="H30" s="57">
        <v>0</v>
      </c>
      <c r="I30" s="57">
        <v>0</v>
      </c>
      <c r="J30" s="58">
        <v>0</v>
      </c>
      <c r="K30" s="59">
        <v>0</v>
      </c>
    </row>
    <row r="31" spans="2:11" ht="16.5" customHeight="1">
      <c r="B31" s="580"/>
      <c r="C31" s="11" t="s">
        <v>257</v>
      </c>
      <c r="D31" s="60">
        <v>58</v>
      </c>
      <c r="E31" s="57">
        <v>55</v>
      </c>
      <c r="F31" s="57">
        <v>3</v>
      </c>
      <c r="G31" s="57">
        <v>3</v>
      </c>
      <c r="H31" s="57">
        <v>0</v>
      </c>
      <c r="I31" s="57">
        <v>0</v>
      </c>
      <c r="J31" s="58">
        <v>0</v>
      </c>
      <c r="K31" s="59">
        <v>0</v>
      </c>
    </row>
    <row r="32" spans="2:11" ht="16.5" customHeight="1">
      <c r="B32" s="715" t="s">
        <v>580</v>
      </c>
      <c r="C32" s="255" t="s">
        <v>255</v>
      </c>
      <c r="D32" s="65">
        <v>3081</v>
      </c>
      <c r="E32" s="66">
        <v>3003</v>
      </c>
      <c r="F32" s="66">
        <v>78</v>
      </c>
      <c r="G32" s="66">
        <v>78</v>
      </c>
      <c r="H32" s="66">
        <v>0</v>
      </c>
      <c r="I32" s="66">
        <v>0</v>
      </c>
      <c r="J32" s="67">
        <v>0</v>
      </c>
      <c r="K32" s="68">
        <v>0</v>
      </c>
    </row>
    <row r="33" spans="1:13" ht="16.5" customHeight="1">
      <c r="B33" s="715"/>
      <c r="C33" s="11" t="s">
        <v>256</v>
      </c>
      <c r="D33" s="56">
        <v>3022</v>
      </c>
      <c r="E33" s="57">
        <v>2947</v>
      </c>
      <c r="F33" s="57">
        <v>75</v>
      </c>
      <c r="G33" s="57">
        <v>75</v>
      </c>
      <c r="H33" s="57">
        <v>0</v>
      </c>
      <c r="I33" s="57">
        <v>0</v>
      </c>
      <c r="J33" s="58">
        <v>0</v>
      </c>
      <c r="K33" s="59">
        <v>0</v>
      </c>
    </row>
    <row r="34" spans="1:13" ht="16.5" customHeight="1">
      <c r="B34" s="720"/>
      <c r="C34" s="257" t="s">
        <v>257</v>
      </c>
      <c r="D34" s="506">
        <v>59</v>
      </c>
      <c r="E34" s="507">
        <v>56</v>
      </c>
      <c r="F34" s="507">
        <v>3</v>
      </c>
      <c r="G34" s="507">
        <v>3</v>
      </c>
      <c r="H34" s="507">
        <v>0</v>
      </c>
      <c r="I34" s="507">
        <v>0</v>
      </c>
      <c r="J34" s="508">
        <v>0</v>
      </c>
      <c r="K34" s="509">
        <v>0</v>
      </c>
    </row>
    <row r="35" spans="1:13" ht="16.5" customHeight="1">
      <c r="B35" s="715" t="s">
        <v>633</v>
      </c>
      <c r="C35" s="255" t="s">
        <v>255</v>
      </c>
      <c r="D35" s="65">
        <v>2879</v>
      </c>
      <c r="E35" s="66">
        <v>2805</v>
      </c>
      <c r="F35" s="66">
        <v>74</v>
      </c>
      <c r="G35" s="66">
        <v>68</v>
      </c>
      <c r="H35" s="66">
        <v>6</v>
      </c>
      <c r="I35" s="66">
        <v>0</v>
      </c>
      <c r="J35" s="67">
        <v>0</v>
      </c>
      <c r="K35" s="68">
        <v>0</v>
      </c>
    </row>
    <row r="36" spans="1:13" ht="16.5" customHeight="1">
      <c r="B36" s="715"/>
      <c r="C36" s="11" t="s">
        <v>256</v>
      </c>
      <c r="D36" s="56">
        <v>2829</v>
      </c>
      <c r="E36" s="57">
        <v>2756</v>
      </c>
      <c r="F36" s="57">
        <v>73</v>
      </c>
      <c r="G36" s="57">
        <v>67</v>
      </c>
      <c r="H36" s="57">
        <v>6</v>
      </c>
      <c r="I36" s="57">
        <v>0</v>
      </c>
      <c r="J36" s="58">
        <v>0</v>
      </c>
      <c r="K36" s="59">
        <v>0</v>
      </c>
    </row>
    <row r="37" spans="1:13" ht="16.5" customHeight="1">
      <c r="B37" s="720"/>
      <c r="C37" s="257" t="s">
        <v>257</v>
      </c>
      <c r="D37" s="506">
        <v>50</v>
      </c>
      <c r="E37" s="507">
        <v>49</v>
      </c>
      <c r="F37" s="507">
        <v>1</v>
      </c>
      <c r="G37" s="507">
        <v>1</v>
      </c>
      <c r="H37" s="507">
        <v>0</v>
      </c>
      <c r="I37" s="507">
        <v>0</v>
      </c>
      <c r="J37" s="508">
        <v>0</v>
      </c>
      <c r="K37" s="509">
        <v>0</v>
      </c>
    </row>
    <row r="38" spans="1:13" ht="18.75" customHeight="1">
      <c r="B38" s="69"/>
      <c r="C38" s="69"/>
      <c r="D38" s="69"/>
      <c r="E38" s="69"/>
      <c r="F38" s="69"/>
      <c r="G38" s="69"/>
      <c r="H38" s="69"/>
      <c r="I38" s="69"/>
      <c r="J38" s="69"/>
    </row>
    <row r="39" spans="1:13" ht="16.5" customHeight="1">
      <c r="A39" s="628" t="s">
        <v>445</v>
      </c>
      <c r="B39" s="628"/>
      <c r="C39" s="628"/>
      <c r="D39" s="628"/>
      <c r="E39" s="628"/>
      <c r="F39" s="628"/>
      <c r="G39" s="628"/>
      <c r="H39" s="628"/>
      <c r="I39" s="628"/>
      <c r="J39" s="628"/>
      <c r="K39" s="628"/>
    </row>
    <row r="40" spans="1:13" ht="16.5" customHeight="1">
      <c r="B40" s="730"/>
      <c r="C40" s="731"/>
      <c r="D40" s="732"/>
      <c r="E40" s="643" t="s">
        <v>258</v>
      </c>
      <c r="F40" s="718"/>
      <c r="G40" s="718" t="s">
        <v>635</v>
      </c>
      <c r="H40" s="718"/>
      <c r="I40" s="718" t="s">
        <v>636</v>
      </c>
      <c r="J40" s="605"/>
    </row>
    <row r="41" spans="1:13" ht="16.5" customHeight="1">
      <c r="B41" s="579" t="s">
        <v>576</v>
      </c>
      <c r="C41" s="733"/>
      <c r="D41" s="22" t="s">
        <v>264</v>
      </c>
      <c r="E41" s="510"/>
      <c r="F41" s="511">
        <v>271</v>
      </c>
      <c r="G41" s="740">
        <f>SUM(E41:F52)</f>
        <v>2829</v>
      </c>
      <c r="H41" s="740"/>
      <c r="I41" s="737"/>
      <c r="J41" s="738"/>
      <c r="M41" s="265"/>
    </row>
    <row r="42" spans="1:13" ht="16.5" customHeight="1">
      <c r="B42" s="728"/>
      <c r="C42" s="729"/>
      <c r="D42" s="23" t="s">
        <v>265</v>
      </c>
      <c r="E42" s="512"/>
      <c r="F42" s="513">
        <v>207</v>
      </c>
      <c r="G42" s="722"/>
      <c r="H42" s="722"/>
      <c r="I42" s="726"/>
      <c r="J42" s="739"/>
    </row>
    <row r="43" spans="1:13" ht="16.5" customHeight="1">
      <c r="B43" s="728"/>
      <c r="C43" s="729"/>
      <c r="D43" s="23" t="s">
        <v>420</v>
      </c>
      <c r="E43" s="512"/>
      <c r="F43" s="513">
        <v>250</v>
      </c>
      <c r="G43" s="722"/>
      <c r="H43" s="722"/>
      <c r="I43" s="726"/>
      <c r="J43" s="739"/>
    </row>
    <row r="44" spans="1:13" ht="16.5" customHeight="1">
      <c r="B44" s="728"/>
      <c r="C44" s="729"/>
      <c r="D44" s="23" t="s">
        <v>487</v>
      </c>
      <c r="E44" s="512"/>
      <c r="F44" s="513">
        <v>235</v>
      </c>
      <c r="G44" s="722"/>
      <c r="H44" s="722"/>
      <c r="I44" s="722">
        <f>SUM(E44:F55)</f>
        <v>2714</v>
      </c>
      <c r="J44" s="723"/>
    </row>
    <row r="45" spans="1:13" ht="16.5" customHeight="1">
      <c r="B45" s="728"/>
      <c r="C45" s="729"/>
      <c r="D45" s="23" t="s">
        <v>421</v>
      </c>
      <c r="E45" s="512"/>
      <c r="F45" s="513">
        <v>248</v>
      </c>
      <c r="G45" s="722"/>
      <c r="H45" s="722"/>
      <c r="I45" s="722"/>
      <c r="J45" s="723"/>
    </row>
    <row r="46" spans="1:13" ht="16.5" customHeight="1">
      <c r="B46" s="728"/>
      <c r="C46" s="729"/>
      <c r="D46" s="23" t="s">
        <v>488</v>
      </c>
      <c r="E46" s="512"/>
      <c r="F46" s="513">
        <v>228</v>
      </c>
      <c r="G46" s="722"/>
      <c r="H46" s="722"/>
      <c r="I46" s="722"/>
      <c r="J46" s="723"/>
    </row>
    <row r="47" spans="1:13" ht="16.5" customHeight="1">
      <c r="B47" s="728"/>
      <c r="C47" s="729"/>
      <c r="D47" s="23" t="s">
        <v>422</v>
      </c>
      <c r="E47" s="512"/>
      <c r="F47" s="513">
        <v>228</v>
      </c>
      <c r="G47" s="722"/>
      <c r="H47" s="722"/>
      <c r="I47" s="722"/>
      <c r="J47" s="723"/>
    </row>
    <row r="48" spans="1:13" ht="16.5" customHeight="1">
      <c r="B48" s="728"/>
      <c r="C48" s="729"/>
      <c r="D48" s="23" t="s">
        <v>423</v>
      </c>
      <c r="E48" s="512"/>
      <c r="F48" s="513">
        <v>249</v>
      </c>
      <c r="G48" s="722"/>
      <c r="H48" s="722"/>
      <c r="I48" s="722"/>
      <c r="J48" s="723"/>
    </row>
    <row r="49" spans="1:11" ht="16.5" customHeight="1">
      <c r="B49" s="728"/>
      <c r="C49" s="729"/>
      <c r="D49" s="23" t="s">
        <v>489</v>
      </c>
      <c r="E49" s="512"/>
      <c r="F49" s="513">
        <v>232</v>
      </c>
      <c r="G49" s="722"/>
      <c r="H49" s="722"/>
      <c r="I49" s="722"/>
      <c r="J49" s="723"/>
    </row>
    <row r="50" spans="1:11" ht="16.5" customHeight="1">
      <c r="B50" s="728"/>
      <c r="C50" s="729"/>
      <c r="D50" s="23" t="s">
        <v>424</v>
      </c>
      <c r="E50" s="512"/>
      <c r="F50" s="513">
        <v>238</v>
      </c>
      <c r="G50" s="722"/>
      <c r="H50" s="722"/>
      <c r="I50" s="722"/>
      <c r="J50" s="723"/>
    </row>
    <row r="51" spans="1:11" ht="16.5" customHeight="1">
      <c r="B51" s="728"/>
      <c r="C51" s="729"/>
      <c r="D51" s="23" t="s">
        <v>490</v>
      </c>
      <c r="E51" s="512"/>
      <c r="F51" s="513">
        <v>230</v>
      </c>
      <c r="G51" s="722"/>
      <c r="H51" s="722"/>
      <c r="I51" s="722"/>
      <c r="J51" s="723"/>
    </row>
    <row r="52" spans="1:11" ht="16.5" customHeight="1">
      <c r="B52" s="734"/>
      <c r="C52" s="735"/>
      <c r="D52" s="23" t="s">
        <v>266</v>
      </c>
      <c r="E52" s="512"/>
      <c r="F52" s="513">
        <v>213</v>
      </c>
      <c r="G52" s="722"/>
      <c r="H52" s="722"/>
      <c r="I52" s="722"/>
      <c r="J52" s="723"/>
    </row>
    <row r="53" spans="1:11" ht="16.5" customHeight="1">
      <c r="B53" s="114"/>
      <c r="C53" s="514"/>
      <c r="D53" s="23" t="s">
        <v>264</v>
      </c>
      <c r="E53" s="512"/>
      <c r="F53" s="513">
        <v>227</v>
      </c>
      <c r="G53" s="726"/>
      <c r="H53" s="726"/>
      <c r="I53" s="722"/>
      <c r="J53" s="723"/>
    </row>
    <row r="54" spans="1:11" ht="16.5" customHeight="1">
      <c r="B54" s="728" t="s">
        <v>634</v>
      </c>
      <c r="C54" s="729"/>
      <c r="D54" s="23" t="s">
        <v>265</v>
      </c>
      <c r="E54" s="512"/>
      <c r="F54" s="513">
        <v>189</v>
      </c>
      <c r="G54" s="726"/>
      <c r="H54" s="726"/>
      <c r="I54" s="722"/>
      <c r="J54" s="723"/>
    </row>
    <row r="55" spans="1:11" ht="16.5" customHeight="1">
      <c r="B55" s="274"/>
      <c r="C55" s="515"/>
      <c r="D55" s="516" t="s">
        <v>267</v>
      </c>
      <c r="E55" s="517"/>
      <c r="F55" s="518">
        <v>197</v>
      </c>
      <c r="G55" s="727"/>
      <c r="H55" s="727"/>
      <c r="I55" s="724"/>
      <c r="J55" s="725"/>
    </row>
    <row r="56" spans="1:11" ht="16.5" customHeight="1">
      <c r="B56" s="70"/>
      <c r="C56" s="70"/>
      <c r="D56" s="71"/>
      <c r="E56" s="72"/>
      <c r="F56" s="72"/>
      <c r="G56" s="72"/>
      <c r="H56" s="72"/>
      <c r="I56" s="72"/>
      <c r="J56" s="72"/>
    </row>
    <row r="57" spans="1:11" ht="20.25" customHeight="1">
      <c r="A57" s="24"/>
      <c r="B57" s="73"/>
      <c r="C57" s="721"/>
      <c r="D57" s="721"/>
      <c r="E57" s="721"/>
      <c r="F57" s="721"/>
      <c r="G57" s="721"/>
      <c r="H57" s="721"/>
      <c r="I57" s="721"/>
      <c r="J57" s="721"/>
      <c r="K57" s="721"/>
    </row>
    <row r="58" spans="1:11" ht="20.149999999999999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</row>
  </sheetData>
  <mergeCells count="31">
    <mergeCell ref="A1:K1"/>
    <mergeCell ref="A39:K39"/>
    <mergeCell ref="G3:J3"/>
    <mergeCell ref="I41:J43"/>
    <mergeCell ref="G41:H52"/>
    <mergeCell ref="B17:B19"/>
    <mergeCell ref="B14:B16"/>
    <mergeCell ref="B29:B31"/>
    <mergeCell ref="B11:B13"/>
    <mergeCell ref="B26:B28"/>
    <mergeCell ref="B2:C4"/>
    <mergeCell ref="B23:B25"/>
    <mergeCell ref="B32:B34"/>
    <mergeCell ref="F3:F4"/>
    <mergeCell ref="E3:E4"/>
    <mergeCell ref="B20:B22"/>
    <mergeCell ref="C57:K57"/>
    <mergeCell ref="I44:J55"/>
    <mergeCell ref="G53:H55"/>
    <mergeCell ref="I40:J40"/>
    <mergeCell ref="G40:H40"/>
    <mergeCell ref="B54:C54"/>
    <mergeCell ref="B40:D40"/>
    <mergeCell ref="B41:C52"/>
    <mergeCell ref="D2:K2"/>
    <mergeCell ref="B5:B7"/>
    <mergeCell ref="D3:D4"/>
    <mergeCell ref="E40:F40"/>
    <mergeCell ref="B8:B10"/>
    <mergeCell ref="K3:K4"/>
    <mergeCell ref="B35:B37"/>
  </mergeCells>
  <phoneticPr fontId="1"/>
  <pageMargins left="0.74803149606299213" right="0.47244094488188981" top="0.78740157480314965" bottom="0.51181102362204722" header="0.51181102362204722" footer="0.31496062992125984"/>
  <pageSetup paperSize="9" scale="83" firstPageNumber="42" orientation="portrait" useFirstPageNumber="1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768F3-DBE6-4A81-9334-A1B72E597F37}">
  <dimension ref="A1:AU57"/>
  <sheetViews>
    <sheetView showWhiteSpace="0" view="pageBreakPreview" topLeftCell="A25" zoomScaleNormal="100" zoomScaleSheetLayoutView="100" workbookViewId="0">
      <selection activeCell="K33" sqref="K33"/>
    </sheetView>
  </sheetViews>
  <sheetFormatPr defaultColWidth="8.453125" defaultRowHeight="16.5" customHeight="1"/>
  <cols>
    <col min="1" max="1" width="13.36328125" style="135" customWidth="1"/>
    <col min="2" max="18" width="6" style="134" customWidth="1"/>
    <col min="19" max="32" width="6" style="135" customWidth="1"/>
    <col min="33" max="46" width="6.26953125" style="135" customWidth="1"/>
    <col min="47" max="47" width="6.26953125" style="74" customWidth="1"/>
    <col min="48" max="55" width="8.26953125" style="135" customWidth="1"/>
    <col min="56" max="256" width="8.453125" style="135"/>
    <col min="257" max="257" width="13.36328125" style="135" customWidth="1"/>
    <col min="258" max="288" width="6" style="135" customWidth="1"/>
    <col min="289" max="303" width="6.26953125" style="135" customWidth="1"/>
    <col min="304" max="311" width="8.26953125" style="135" customWidth="1"/>
    <col min="312" max="512" width="8.453125" style="135"/>
    <col min="513" max="513" width="13.36328125" style="135" customWidth="1"/>
    <col min="514" max="544" width="6" style="135" customWidth="1"/>
    <col min="545" max="559" width="6.26953125" style="135" customWidth="1"/>
    <col min="560" max="567" width="8.26953125" style="135" customWidth="1"/>
    <col min="568" max="768" width="8.453125" style="135"/>
    <col min="769" max="769" width="13.36328125" style="135" customWidth="1"/>
    <col min="770" max="800" width="6" style="135" customWidth="1"/>
    <col min="801" max="815" width="6.26953125" style="135" customWidth="1"/>
    <col min="816" max="823" width="8.26953125" style="135" customWidth="1"/>
    <col min="824" max="1024" width="8.453125" style="135"/>
    <col min="1025" max="1025" width="13.36328125" style="135" customWidth="1"/>
    <col min="1026" max="1056" width="6" style="135" customWidth="1"/>
    <col min="1057" max="1071" width="6.26953125" style="135" customWidth="1"/>
    <col min="1072" max="1079" width="8.26953125" style="135" customWidth="1"/>
    <col min="1080" max="1280" width="8.453125" style="135"/>
    <col min="1281" max="1281" width="13.36328125" style="135" customWidth="1"/>
    <col min="1282" max="1312" width="6" style="135" customWidth="1"/>
    <col min="1313" max="1327" width="6.26953125" style="135" customWidth="1"/>
    <col min="1328" max="1335" width="8.26953125" style="135" customWidth="1"/>
    <col min="1336" max="1536" width="8.453125" style="135"/>
    <col min="1537" max="1537" width="13.36328125" style="135" customWidth="1"/>
    <col min="1538" max="1568" width="6" style="135" customWidth="1"/>
    <col min="1569" max="1583" width="6.26953125" style="135" customWidth="1"/>
    <col min="1584" max="1591" width="8.26953125" style="135" customWidth="1"/>
    <col min="1592" max="1792" width="8.453125" style="135"/>
    <col min="1793" max="1793" width="13.36328125" style="135" customWidth="1"/>
    <col min="1794" max="1824" width="6" style="135" customWidth="1"/>
    <col min="1825" max="1839" width="6.26953125" style="135" customWidth="1"/>
    <col min="1840" max="1847" width="8.26953125" style="135" customWidth="1"/>
    <col min="1848" max="2048" width="8.453125" style="135"/>
    <col min="2049" max="2049" width="13.36328125" style="135" customWidth="1"/>
    <col min="2050" max="2080" width="6" style="135" customWidth="1"/>
    <col min="2081" max="2095" width="6.26953125" style="135" customWidth="1"/>
    <col min="2096" max="2103" width="8.26953125" style="135" customWidth="1"/>
    <col min="2104" max="2304" width="8.453125" style="135"/>
    <col min="2305" max="2305" width="13.36328125" style="135" customWidth="1"/>
    <col min="2306" max="2336" width="6" style="135" customWidth="1"/>
    <col min="2337" max="2351" width="6.26953125" style="135" customWidth="1"/>
    <col min="2352" max="2359" width="8.26953125" style="135" customWidth="1"/>
    <col min="2360" max="2560" width="8.453125" style="135"/>
    <col min="2561" max="2561" width="13.36328125" style="135" customWidth="1"/>
    <col min="2562" max="2592" width="6" style="135" customWidth="1"/>
    <col min="2593" max="2607" width="6.26953125" style="135" customWidth="1"/>
    <col min="2608" max="2615" width="8.26953125" style="135" customWidth="1"/>
    <col min="2616" max="2816" width="8.453125" style="135"/>
    <col min="2817" max="2817" width="13.36328125" style="135" customWidth="1"/>
    <col min="2818" max="2848" width="6" style="135" customWidth="1"/>
    <col min="2849" max="2863" width="6.26953125" style="135" customWidth="1"/>
    <col min="2864" max="2871" width="8.26953125" style="135" customWidth="1"/>
    <col min="2872" max="3072" width="8.453125" style="135"/>
    <col min="3073" max="3073" width="13.36328125" style="135" customWidth="1"/>
    <col min="3074" max="3104" width="6" style="135" customWidth="1"/>
    <col min="3105" max="3119" width="6.26953125" style="135" customWidth="1"/>
    <col min="3120" max="3127" width="8.26953125" style="135" customWidth="1"/>
    <col min="3128" max="3328" width="8.453125" style="135"/>
    <col min="3329" max="3329" width="13.36328125" style="135" customWidth="1"/>
    <col min="3330" max="3360" width="6" style="135" customWidth="1"/>
    <col min="3361" max="3375" width="6.26953125" style="135" customWidth="1"/>
    <col min="3376" max="3383" width="8.26953125" style="135" customWidth="1"/>
    <col min="3384" max="3584" width="8.453125" style="135"/>
    <col min="3585" max="3585" width="13.36328125" style="135" customWidth="1"/>
    <col min="3586" max="3616" width="6" style="135" customWidth="1"/>
    <col min="3617" max="3631" width="6.26953125" style="135" customWidth="1"/>
    <col min="3632" max="3639" width="8.26953125" style="135" customWidth="1"/>
    <col min="3640" max="3840" width="8.453125" style="135"/>
    <col min="3841" max="3841" width="13.36328125" style="135" customWidth="1"/>
    <col min="3842" max="3872" width="6" style="135" customWidth="1"/>
    <col min="3873" max="3887" width="6.26953125" style="135" customWidth="1"/>
    <col min="3888" max="3895" width="8.26953125" style="135" customWidth="1"/>
    <col min="3896" max="4096" width="8.453125" style="135"/>
    <col min="4097" max="4097" width="13.36328125" style="135" customWidth="1"/>
    <col min="4098" max="4128" width="6" style="135" customWidth="1"/>
    <col min="4129" max="4143" width="6.26953125" style="135" customWidth="1"/>
    <col min="4144" max="4151" width="8.26953125" style="135" customWidth="1"/>
    <col min="4152" max="4352" width="8.453125" style="135"/>
    <col min="4353" max="4353" width="13.36328125" style="135" customWidth="1"/>
    <col min="4354" max="4384" width="6" style="135" customWidth="1"/>
    <col min="4385" max="4399" width="6.26953125" style="135" customWidth="1"/>
    <col min="4400" max="4407" width="8.26953125" style="135" customWidth="1"/>
    <col min="4408" max="4608" width="8.453125" style="135"/>
    <col min="4609" max="4609" width="13.36328125" style="135" customWidth="1"/>
    <col min="4610" max="4640" width="6" style="135" customWidth="1"/>
    <col min="4641" max="4655" width="6.26953125" style="135" customWidth="1"/>
    <col min="4656" max="4663" width="8.26953125" style="135" customWidth="1"/>
    <col min="4664" max="4864" width="8.453125" style="135"/>
    <col min="4865" max="4865" width="13.36328125" style="135" customWidth="1"/>
    <col min="4866" max="4896" width="6" style="135" customWidth="1"/>
    <col min="4897" max="4911" width="6.26953125" style="135" customWidth="1"/>
    <col min="4912" max="4919" width="8.26953125" style="135" customWidth="1"/>
    <col min="4920" max="5120" width="8.453125" style="135"/>
    <col min="5121" max="5121" width="13.36328125" style="135" customWidth="1"/>
    <col min="5122" max="5152" width="6" style="135" customWidth="1"/>
    <col min="5153" max="5167" width="6.26953125" style="135" customWidth="1"/>
    <col min="5168" max="5175" width="8.26953125" style="135" customWidth="1"/>
    <col min="5176" max="5376" width="8.453125" style="135"/>
    <col min="5377" max="5377" width="13.36328125" style="135" customWidth="1"/>
    <col min="5378" max="5408" width="6" style="135" customWidth="1"/>
    <col min="5409" max="5423" width="6.26953125" style="135" customWidth="1"/>
    <col min="5424" max="5431" width="8.26953125" style="135" customWidth="1"/>
    <col min="5432" max="5632" width="8.453125" style="135"/>
    <col min="5633" max="5633" width="13.36328125" style="135" customWidth="1"/>
    <col min="5634" max="5664" width="6" style="135" customWidth="1"/>
    <col min="5665" max="5679" width="6.26953125" style="135" customWidth="1"/>
    <col min="5680" max="5687" width="8.26953125" style="135" customWidth="1"/>
    <col min="5688" max="5888" width="8.453125" style="135"/>
    <col min="5889" max="5889" width="13.36328125" style="135" customWidth="1"/>
    <col min="5890" max="5920" width="6" style="135" customWidth="1"/>
    <col min="5921" max="5935" width="6.26953125" style="135" customWidth="1"/>
    <col min="5936" max="5943" width="8.26953125" style="135" customWidth="1"/>
    <col min="5944" max="6144" width="8.453125" style="135"/>
    <col min="6145" max="6145" width="13.36328125" style="135" customWidth="1"/>
    <col min="6146" max="6176" width="6" style="135" customWidth="1"/>
    <col min="6177" max="6191" width="6.26953125" style="135" customWidth="1"/>
    <col min="6192" max="6199" width="8.26953125" style="135" customWidth="1"/>
    <col min="6200" max="6400" width="8.453125" style="135"/>
    <col min="6401" max="6401" width="13.36328125" style="135" customWidth="1"/>
    <col min="6402" max="6432" width="6" style="135" customWidth="1"/>
    <col min="6433" max="6447" width="6.26953125" style="135" customWidth="1"/>
    <col min="6448" max="6455" width="8.26953125" style="135" customWidth="1"/>
    <col min="6456" max="6656" width="8.453125" style="135"/>
    <col min="6657" max="6657" width="13.36328125" style="135" customWidth="1"/>
    <col min="6658" max="6688" width="6" style="135" customWidth="1"/>
    <col min="6689" max="6703" width="6.26953125" style="135" customWidth="1"/>
    <col min="6704" max="6711" width="8.26953125" style="135" customWidth="1"/>
    <col min="6712" max="6912" width="8.453125" style="135"/>
    <col min="6913" max="6913" width="13.36328125" style="135" customWidth="1"/>
    <col min="6914" max="6944" width="6" style="135" customWidth="1"/>
    <col min="6945" max="6959" width="6.26953125" style="135" customWidth="1"/>
    <col min="6960" max="6967" width="8.26953125" style="135" customWidth="1"/>
    <col min="6968" max="7168" width="8.453125" style="135"/>
    <col min="7169" max="7169" width="13.36328125" style="135" customWidth="1"/>
    <col min="7170" max="7200" width="6" style="135" customWidth="1"/>
    <col min="7201" max="7215" width="6.26953125" style="135" customWidth="1"/>
    <col min="7216" max="7223" width="8.26953125" style="135" customWidth="1"/>
    <col min="7224" max="7424" width="8.453125" style="135"/>
    <col min="7425" max="7425" width="13.36328125" style="135" customWidth="1"/>
    <col min="7426" max="7456" width="6" style="135" customWidth="1"/>
    <col min="7457" max="7471" width="6.26953125" style="135" customWidth="1"/>
    <col min="7472" max="7479" width="8.26953125" style="135" customWidth="1"/>
    <col min="7480" max="7680" width="8.453125" style="135"/>
    <col min="7681" max="7681" width="13.36328125" style="135" customWidth="1"/>
    <col min="7682" max="7712" width="6" style="135" customWidth="1"/>
    <col min="7713" max="7727" width="6.26953125" style="135" customWidth="1"/>
    <col min="7728" max="7735" width="8.26953125" style="135" customWidth="1"/>
    <col min="7736" max="7936" width="8.453125" style="135"/>
    <col min="7937" max="7937" width="13.36328125" style="135" customWidth="1"/>
    <col min="7938" max="7968" width="6" style="135" customWidth="1"/>
    <col min="7969" max="7983" width="6.26953125" style="135" customWidth="1"/>
    <col min="7984" max="7991" width="8.26953125" style="135" customWidth="1"/>
    <col min="7992" max="8192" width="8.453125" style="135"/>
    <col min="8193" max="8193" width="13.36328125" style="135" customWidth="1"/>
    <col min="8194" max="8224" width="6" style="135" customWidth="1"/>
    <col min="8225" max="8239" width="6.26953125" style="135" customWidth="1"/>
    <col min="8240" max="8247" width="8.26953125" style="135" customWidth="1"/>
    <col min="8248" max="8448" width="8.453125" style="135"/>
    <col min="8449" max="8449" width="13.36328125" style="135" customWidth="1"/>
    <col min="8450" max="8480" width="6" style="135" customWidth="1"/>
    <col min="8481" max="8495" width="6.26953125" style="135" customWidth="1"/>
    <col min="8496" max="8503" width="8.26953125" style="135" customWidth="1"/>
    <col min="8504" max="8704" width="8.453125" style="135"/>
    <col min="8705" max="8705" width="13.36328125" style="135" customWidth="1"/>
    <col min="8706" max="8736" width="6" style="135" customWidth="1"/>
    <col min="8737" max="8751" width="6.26953125" style="135" customWidth="1"/>
    <col min="8752" max="8759" width="8.26953125" style="135" customWidth="1"/>
    <col min="8760" max="8960" width="8.453125" style="135"/>
    <col min="8961" max="8961" width="13.36328125" style="135" customWidth="1"/>
    <col min="8962" max="8992" width="6" style="135" customWidth="1"/>
    <col min="8993" max="9007" width="6.26953125" style="135" customWidth="1"/>
    <col min="9008" max="9015" width="8.26953125" style="135" customWidth="1"/>
    <col min="9016" max="9216" width="8.453125" style="135"/>
    <col min="9217" max="9217" width="13.36328125" style="135" customWidth="1"/>
    <col min="9218" max="9248" width="6" style="135" customWidth="1"/>
    <col min="9249" max="9263" width="6.26953125" style="135" customWidth="1"/>
    <col min="9264" max="9271" width="8.26953125" style="135" customWidth="1"/>
    <col min="9272" max="9472" width="8.453125" style="135"/>
    <col min="9473" max="9473" width="13.36328125" style="135" customWidth="1"/>
    <col min="9474" max="9504" width="6" style="135" customWidth="1"/>
    <col min="9505" max="9519" width="6.26953125" style="135" customWidth="1"/>
    <col min="9520" max="9527" width="8.26953125" style="135" customWidth="1"/>
    <col min="9528" max="9728" width="8.453125" style="135"/>
    <col min="9729" max="9729" width="13.36328125" style="135" customWidth="1"/>
    <col min="9730" max="9760" width="6" style="135" customWidth="1"/>
    <col min="9761" max="9775" width="6.26953125" style="135" customWidth="1"/>
    <col min="9776" max="9783" width="8.26953125" style="135" customWidth="1"/>
    <col min="9784" max="9984" width="8.453125" style="135"/>
    <col min="9985" max="9985" width="13.36328125" style="135" customWidth="1"/>
    <col min="9986" max="10016" width="6" style="135" customWidth="1"/>
    <col min="10017" max="10031" width="6.26953125" style="135" customWidth="1"/>
    <col min="10032" max="10039" width="8.26953125" style="135" customWidth="1"/>
    <col min="10040" max="10240" width="8.453125" style="135"/>
    <col min="10241" max="10241" width="13.36328125" style="135" customWidth="1"/>
    <col min="10242" max="10272" width="6" style="135" customWidth="1"/>
    <col min="10273" max="10287" width="6.26953125" style="135" customWidth="1"/>
    <col min="10288" max="10295" width="8.26953125" style="135" customWidth="1"/>
    <col min="10296" max="10496" width="8.453125" style="135"/>
    <col min="10497" max="10497" width="13.36328125" style="135" customWidth="1"/>
    <col min="10498" max="10528" width="6" style="135" customWidth="1"/>
    <col min="10529" max="10543" width="6.26953125" style="135" customWidth="1"/>
    <col min="10544" max="10551" width="8.26953125" style="135" customWidth="1"/>
    <col min="10552" max="10752" width="8.453125" style="135"/>
    <col min="10753" max="10753" width="13.36328125" style="135" customWidth="1"/>
    <col min="10754" max="10784" width="6" style="135" customWidth="1"/>
    <col min="10785" max="10799" width="6.26953125" style="135" customWidth="1"/>
    <col min="10800" max="10807" width="8.26953125" style="135" customWidth="1"/>
    <col min="10808" max="11008" width="8.453125" style="135"/>
    <col min="11009" max="11009" width="13.36328125" style="135" customWidth="1"/>
    <col min="11010" max="11040" width="6" style="135" customWidth="1"/>
    <col min="11041" max="11055" width="6.26953125" style="135" customWidth="1"/>
    <col min="11056" max="11063" width="8.26953125" style="135" customWidth="1"/>
    <col min="11064" max="11264" width="8.453125" style="135"/>
    <col min="11265" max="11265" width="13.36328125" style="135" customWidth="1"/>
    <col min="11266" max="11296" width="6" style="135" customWidth="1"/>
    <col min="11297" max="11311" width="6.26953125" style="135" customWidth="1"/>
    <col min="11312" max="11319" width="8.26953125" style="135" customWidth="1"/>
    <col min="11320" max="11520" width="8.453125" style="135"/>
    <col min="11521" max="11521" width="13.36328125" style="135" customWidth="1"/>
    <col min="11522" max="11552" width="6" style="135" customWidth="1"/>
    <col min="11553" max="11567" width="6.26953125" style="135" customWidth="1"/>
    <col min="11568" max="11575" width="8.26953125" style="135" customWidth="1"/>
    <col min="11576" max="11776" width="8.453125" style="135"/>
    <col min="11777" max="11777" width="13.36328125" style="135" customWidth="1"/>
    <col min="11778" max="11808" width="6" style="135" customWidth="1"/>
    <col min="11809" max="11823" width="6.26953125" style="135" customWidth="1"/>
    <col min="11824" max="11831" width="8.26953125" style="135" customWidth="1"/>
    <col min="11832" max="12032" width="8.453125" style="135"/>
    <col min="12033" max="12033" width="13.36328125" style="135" customWidth="1"/>
    <col min="12034" max="12064" width="6" style="135" customWidth="1"/>
    <col min="12065" max="12079" width="6.26953125" style="135" customWidth="1"/>
    <col min="12080" max="12087" width="8.26953125" style="135" customWidth="1"/>
    <col min="12088" max="12288" width="8.453125" style="135"/>
    <col min="12289" max="12289" width="13.36328125" style="135" customWidth="1"/>
    <col min="12290" max="12320" width="6" style="135" customWidth="1"/>
    <col min="12321" max="12335" width="6.26953125" style="135" customWidth="1"/>
    <col min="12336" max="12343" width="8.26953125" style="135" customWidth="1"/>
    <col min="12344" max="12544" width="8.453125" style="135"/>
    <col min="12545" max="12545" width="13.36328125" style="135" customWidth="1"/>
    <col min="12546" max="12576" width="6" style="135" customWidth="1"/>
    <col min="12577" max="12591" width="6.26953125" style="135" customWidth="1"/>
    <col min="12592" max="12599" width="8.26953125" style="135" customWidth="1"/>
    <col min="12600" max="12800" width="8.453125" style="135"/>
    <col min="12801" max="12801" width="13.36328125" style="135" customWidth="1"/>
    <col min="12802" max="12832" width="6" style="135" customWidth="1"/>
    <col min="12833" max="12847" width="6.26953125" style="135" customWidth="1"/>
    <col min="12848" max="12855" width="8.26953125" style="135" customWidth="1"/>
    <col min="12856" max="13056" width="8.453125" style="135"/>
    <col min="13057" max="13057" width="13.36328125" style="135" customWidth="1"/>
    <col min="13058" max="13088" width="6" style="135" customWidth="1"/>
    <col min="13089" max="13103" width="6.26953125" style="135" customWidth="1"/>
    <col min="13104" max="13111" width="8.26953125" style="135" customWidth="1"/>
    <col min="13112" max="13312" width="8.453125" style="135"/>
    <col min="13313" max="13313" width="13.36328125" style="135" customWidth="1"/>
    <col min="13314" max="13344" width="6" style="135" customWidth="1"/>
    <col min="13345" max="13359" width="6.26953125" style="135" customWidth="1"/>
    <col min="13360" max="13367" width="8.26953125" style="135" customWidth="1"/>
    <col min="13368" max="13568" width="8.453125" style="135"/>
    <col min="13569" max="13569" width="13.36328125" style="135" customWidth="1"/>
    <col min="13570" max="13600" width="6" style="135" customWidth="1"/>
    <col min="13601" max="13615" width="6.26953125" style="135" customWidth="1"/>
    <col min="13616" max="13623" width="8.26953125" style="135" customWidth="1"/>
    <col min="13624" max="13824" width="8.453125" style="135"/>
    <col min="13825" max="13825" width="13.36328125" style="135" customWidth="1"/>
    <col min="13826" max="13856" width="6" style="135" customWidth="1"/>
    <col min="13857" max="13871" width="6.26953125" style="135" customWidth="1"/>
    <col min="13872" max="13879" width="8.26953125" style="135" customWidth="1"/>
    <col min="13880" max="14080" width="8.453125" style="135"/>
    <col min="14081" max="14081" width="13.36328125" style="135" customWidth="1"/>
    <col min="14082" max="14112" width="6" style="135" customWidth="1"/>
    <col min="14113" max="14127" width="6.26953125" style="135" customWidth="1"/>
    <col min="14128" max="14135" width="8.26953125" style="135" customWidth="1"/>
    <col min="14136" max="14336" width="8.453125" style="135"/>
    <col min="14337" max="14337" width="13.36328125" style="135" customWidth="1"/>
    <col min="14338" max="14368" width="6" style="135" customWidth="1"/>
    <col min="14369" max="14383" width="6.26953125" style="135" customWidth="1"/>
    <col min="14384" max="14391" width="8.26953125" style="135" customWidth="1"/>
    <col min="14392" max="14592" width="8.453125" style="135"/>
    <col min="14593" max="14593" width="13.36328125" style="135" customWidth="1"/>
    <col min="14594" max="14624" width="6" style="135" customWidth="1"/>
    <col min="14625" max="14639" width="6.26953125" style="135" customWidth="1"/>
    <col min="14640" max="14647" width="8.26953125" style="135" customWidth="1"/>
    <col min="14648" max="14848" width="8.453125" style="135"/>
    <col min="14849" max="14849" width="13.36328125" style="135" customWidth="1"/>
    <col min="14850" max="14880" width="6" style="135" customWidth="1"/>
    <col min="14881" max="14895" width="6.26953125" style="135" customWidth="1"/>
    <col min="14896" max="14903" width="8.26953125" style="135" customWidth="1"/>
    <col min="14904" max="15104" width="8.453125" style="135"/>
    <col min="15105" max="15105" width="13.36328125" style="135" customWidth="1"/>
    <col min="15106" max="15136" width="6" style="135" customWidth="1"/>
    <col min="15137" max="15151" width="6.26953125" style="135" customWidth="1"/>
    <col min="15152" max="15159" width="8.26953125" style="135" customWidth="1"/>
    <col min="15160" max="15360" width="8.453125" style="135"/>
    <col min="15361" max="15361" width="13.36328125" style="135" customWidth="1"/>
    <col min="15362" max="15392" width="6" style="135" customWidth="1"/>
    <col min="15393" max="15407" width="6.26953125" style="135" customWidth="1"/>
    <col min="15408" max="15415" width="8.26953125" style="135" customWidth="1"/>
    <col min="15416" max="15616" width="8.453125" style="135"/>
    <col min="15617" max="15617" width="13.36328125" style="135" customWidth="1"/>
    <col min="15618" max="15648" width="6" style="135" customWidth="1"/>
    <col min="15649" max="15663" width="6.26953125" style="135" customWidth="1"/>
    <col min="15664" max="15671" width="8.26953125" style="135" customWidth="1"/>
    <col min="15672" max="15872" width="8.453125" style="135"/>
    <col min="15873" max="15873" width="13.36328125" style="135" customWidth="1"/>
    <col min="15874" max="15904" width="6" style="135" customWidth="1"/>
    <col min="15905" max="15919" width="6.26953125" style="135" customWidth="1"/>
    <col min="15920" max="15927" width="8.26953125" style="135" customWidth="1"/>
    <col min="15928" max="16128" width="8.453125" style="135"/>
    <col min="16129" max="16129" width="13.36328125" style="135" customWidth="1"/>
    <col min="16130" max="16160" width="6" style="135" customWidth="1"/>
    <col min="16161" max="16175" width="6.26953125" style="135" customWidth="1"/>
    <col min="16176" max="16183" width="8.26953125" style="135" customWidth="1"/>
    <col min="16184" max="16384" width="8.453125" style="135"/>
  </cols>
  <sheetData>
    <row r="1" spans="1:39" s="74" customFormat="1" ht="26.25" customHeight="1">
      <c r="A1" s="124" t="s">
        <v>575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spans="1:39" ht="16.5" customHeight="1">
      <c r="A2" s="133" t="s">
        <v>495</v>
      </c>
    </row>
    <row r="3" spans="1:39" s="141" customFormat="1" ht="16.5" customHeight="1" thickBot="1">
      <c r="A3" s="136"/>
      <c r="B3" s="137" t="s">
        <v>259</v>
      </c>
      <c r="C3" s="138" t="s">
        <v>260</v>
      </c>
      <c r="D3" s="138" t="s">
        <v>261</v>
      </c>
      <c r="E3" s="138" t="s">
        <v>262</v>
      </c>
      <c r="F3" s="138" t="s">
        <v>459</v>
      </c>
      <c r="G3" s="138" t="s">
        <v>460</v>
      </c>
      <c r="H3" s="138" t="s">
        <v>461</v>
      </c>
      <c r="I3" s="138" t="s">
        <v>462</v>
      </c>
      <c r="J3" s="138" t="s">
        <v>463</v>
      </c>
      <c r="K3" s="138" t="s">
        <v>263</v>
      </c>
      <c r="L3" s="138" t="s">
        <v>464</v>
      </c>
      <c r="M3" s="139" t="s">
        <v>465</v>
      </c>
      <c r="N3" s="140" t="s">
        <v>466</v>
      </c>
      <c r="O3" s="140" t="s">
        <v>467</v>
      </c>
      <c r="P3" s="138" t="s">
        <v>468</v>
      </c>
      <c r="Q3" s="139" t="s">
        <v>469</v>
      </c>
      <c r="R3" s="138" t="s">
        <v>470</v>
      </c>
      <c r="S3" s="138" t="s">
        <v>471</v>
      </c>
      <c r="T3" s="139" t="s">
        <v>472</v>
      </c>
      <c r="U3" s="140" t="s">
        <v>473</v>
      </c>
      <c r="V3" s="140" t="s">
        <v>474</v>
      </c>
      <c r="W3" s="140" t="s">
        <v>475</v>
      </c>
      <c r="X3" s="140" t="s">
        <v>476</v>
      </c>
      <c r="Y3" s="138" t="s">
        <v>477</v>
      </c>
      <c r="Z3" s="139" t="s">
        <v>478</v>
      </c>
      <c r="AA3" s="140" t="s">
        <v>479</v>
      </c>
      <c r="AB3" s="140" t="s">
        <v>480</v>
      </c>
      <c r="AC3" s="140" t="s">
        <v>481</v>
      </c>
      <c r="AD3" s="140" t="s">
        <v>482</v>
      </c>
      <c r="AE3" s="138" t="s">
        <v>483</v>
      </c>
      <c r="AF3" s="138" t="s">
        <v>496</v>
      </c>
      <c r="AG3" s="140" t="s">
        <v>526</v>
      </c>
      <c r="AH3" s="139" t="s">
        <v>533</v>
      </c>
      <c r="AI3" s="140" t="s">
        <v>458</v>
      </c>
      <c r="AJ3" s="138" t="s">
        <v>459</v>
      </c>
      <c r="AK3" s="138" t="s">
        <v>460</v>
      </c>
      <c r="AL3" s="138" t="s">
        <v>461</v>
      </c>
      <c r="AM3" s="125" t="s">
        <v>462</v>
      </c>
    </row>
    <row r="4" spans="1:39" s="141" customFormat="1" ht="16.5" customHeight="1" thickTop="1">
      <c r="A4" s="142" t="s">
        <v>497</v>
      </c>
      <c r="B4" s="143">
        <v>1.95</v>
      </c>
      <c r="C4" s="144">
        <v>1.89</v>
      </c>
      <c r="D4" s="144">
        <v>1.71</v>
      </c>
      <c r="E4" s="144">
        <v>1.66</v>
      </c>
      <c r="F4" s="144">
        <v>1.5303474614577324</v>
      </c>
      <c r="G4" s="144">
        <v>1.4485664301282806</v>
      </c>
      <c r="H4" s="144">
        <v>1.4517751644770425</v>
      </c>
      <c r="I4" s="144">
        <v>1.3721459642198397</v>
      </c>
      <c r="J4" s="144">
        <v>1.5013730539162797</v>
      </c>
      <c r="K4" s="144">
        <v>1.35</v>
      </c>
      <c r="L4" s="144">
        <v>1.42</v>
      </c>
      <c r="M4" s="145">
        <v>1.34</v>
      </c>
      <c r="N4" s="146">
        <v>1.35</v>
      </c>
      <c r="O4" s="147">
        <v>1.27</v>
      </c>
      <c r="P4" s="144">
        <v>1.36</v>
      </c>
      <c r="Q4" s="145">
        <v>1.3055115168864166</v>
      </c>
      <c r="R4" s="144">
        <v>1.28</v>
      </c>
      <c r="S4" s="144">
        <v>1.284418453925561</v>
      </c>
      <c r="T4" s="145">
        <v>1.2278559732492802</v>
      </c>
      <c r="U4" s="147">
        <v>1.2368472298489865</v>
      </c>
      <c r="V4" s="147">
        <v>1.2964487546763857</v>
      </c>
      <c r="W4" s="147">
        <v>1.3159797041403647</v>
      </c>
      <c r="X4" s="147">
        <v>1.3633939293318902</v>
      </c>
      <c r="Y4" s="144">
        <v>1.3327633892276427</v>
      </c>
      <c r="Z4" s="145">
        <v>1.37</v>
      </c>
      <c r="AA4" s="147">
        <v>1.43</v>
      </c>
      <c r="AB4" s="147">
        <v>1.46</v>
      </c>
      <c r="AC4" s="147">
        <v>1.43</v>
      </c>
      <c r="AD4" s="147">
        <v>1.39</v>
      </c>
      <c r="AE4" s="144">
        <v>1.49</v>
      </c>
      <c r="AF4" s="145">
        <v>1.5</v>
      </c>
      <c r="AG4" s="147">
        <v>1.5009882384626554</v>
      </c>
      <c r="AH4" s="145">
        <v>1.48</v>
      </c>
      <c r="AI4" s="147">
        <v>1.3695929457330742</v>
      </c>
      <c r="AJ4" s="144">
        <v>1.47</v>
      </c>
      <c r="AK4" s="144">
        <v>1.34</v>
      </c>
      <c r="AL4" s="144">
        <v>1.35</v>
      </c>
      <c r="AM4" s="148">
        <v>1.29</v>
      </c>
    </row>
    <row r="5" spans="1:39" s="141" customFormat="1" ht="16.5" customHeight="1">
      <c r="A5" s="149" t="s">
        <v>498</v>
      </c>
      <c r="B5" s="150">
        <v>2.0699999999999998</v>
      </c>
      <c r="C5" s="151">
        <v>2.08</v>
      </c>
      <c r="D5" s="151">
        <v>1.87</v>
      </c>
      <c r="E5" s="151">
        <v>1.79</v>
      </c>
      <c r="F5" s="151">
        <v>1.6</v>
      </c>
      <c r="G5" s="151">
        <v>1.58</v>
      </c>
      <c r="H5" s="151">
        <v>1.56</v>
      </c>
      <c r="I5" s="151">
        <v>1.48</v>
      </c>
      <c r="J5" s="151">
        <v>1.58</v>
      </c>
      <c r="K5" s="151">
        <v>1.46</v>
      </c>
      <c r="L5" s="151">
        <v>1.46</v>
      </c>
      <c r="M5" s="152">
        <v>1.42</v>
      </c>
      <c r="N5" s="153">
        <v>1.45</v>
      </c>
      <c r="O5" s="153">
        <v>1.38</v>
      </c>
      <c r="P5" s="151">
        <v>1.45</v>
      </c>
      <c r="Q5" s="152">
        <v>1.4</v>
      </c>
      <c r="R5" s="151">
        <v>1.37</v>
      </c>
      <c r="S5" s="151">
        <v>1.38</v>
      </c>
      <c r="T5" s="152">
        <v>1.35</v>
      </c>
      <c r="U5" s="153">
        <v>1.35</v>
      </c>
      <c r="V5" s="153">
        <v>1.36</v>
      </c>
      <c r="W5" s="153">
        <v>1.4</v>
      </c>
      <c r="X5" s="153">
        <v>1.41</v>
      </c>
      <c r="Y5" s="151">
        <v>1.4</v>
      </c>
      <c r="Z5" s="152">
        <v>1.44</v>
      </c>
      <c r="AA5" s="153">
        <v>1.43</v>
      </c>
      <c r="AB5" s="153">
        <v>1.47</v>
      </c>
      <c r="AC5" s="153">
        <v>1.49</v>
      </c>
      <c r="AD5" s="153">
        <v>1.45</v>
      </c>
      <c r="AE5" s="151">
        <v>1.54</v>
      </c>
      <c r="AF5" s="152">
        <v>1.53</v>
      </c>
      <c r="AG5" s="153">
        <v>1.54</v>
      </c>
      <c r="AH5" s="152">
        <v>1.54</v>
      </c>
      <c r="AI5" s="153">
        <v>1.46</v>
      </c>
      <c r="AJ5" s="151">
        <v>1.47</v>
      </c>
      <c r="AK5" s="151">
        <v>1.38</v>
      </c>
      <c r="AL5" s="151">
        <v>1.38</v>
      </c>
      <c r="AM5" s="154">
        <v>1.34</v>
      </c>
    </row>
    <row r="6" spans="1:39" s="141" customFormat="1" ht="16.5" customHeight="1">
      <c r="A6" s="155" t="s">
        <v>499</v>
      </c>
      <c r="B6" s="156">
        <v>2.13</v>
      </c>
      <c r="C6" s="157">
        <v>1.91</v>
      </c>
      <c r="D6" s="157">
        <v>1.75</v>
      </c>
      <c r="E6" s="157">
        <v>1.76</v>
      </c>
      <c r="F6" s="157">
        <v>1.54</v>
      </c>
      <c r="G6" s="157">
        <v>1.53</v>
      </c>
      <c r="H6" s="157">
        <v>1.5</v>
      </c>
      <c r="I6" s="157">
        <v>1.46</v>
      </c>
      <c r="J6" s="157">
        <v>1.5</v>
      </c>
      <c r="K6" s="157">
        <v>1.42</v>
      </c>
      <c r="L6" s="157">
        <v>1.43</v>
      </c>
      <c r="M6" s="158">
        <v>1.39</v>
      </c>
      <c r="N6" s="159">
        <v>1.38</v>
      </c>
      <c r="O6" s="160">
        <v>1.34</v>
      </c>
      <c r="P6" s="157">
        <v>1.36</v>
      </c>
      <c r="Q6" s="158">
        <v>1.33</v>
      </c>
      <c r="R6" s="157">
        <v>1.32</v>
      </c>
      <c r="S6" s="157">
        <v>1.29</v>
      </c>
      <c r="T6" s="158">
        <v>1.29</v>
      </c>
      <c r="U6" s="160">
        <v>1.26</v>
      </c>
      <c r="V6" s="160">
        <v>1.32</v>
      </c>
      <c r="W6" s="160">
        <v>1.34</v>
      </c>
      <c r="X6" s="160">
        <v>1.37</v>
      </c>
      <c r="Y6" s="157">
        <v>1.37</v>
      </c>
      <c r="Z6" s="158">
        <v>1.39</v>
      </c>
      <c r="AA6" s="160">
        <v>1.39</v>
      </c>
      <c r="AB6" s="160">
        <v>1.41</v>
      </c>
      <c r="AC6" s="160">
        <v>1.43</v>
      </c>
      <c r="AD6" s="160">
        <v>1.42</v>
      </c>
      <c r="AE6" s="157">
        <v>1.45</v>
      </c>
      <c r="AF6" s="161">
        <v>1.44</v>
      </c>
      <c r="AG6" s="158">
        <v>1.43</v>
      </c>
      <c r="AH6" s="158">
        <v>1.42</v>
      </c>
      <c r="AI6" s="160">
        <v>1.36</v>
      </c>
      <c r="AJ6" s="157">
        <v>1.33</v>
      </c>
      <c r="AK6" s="157">
        <v>1.3</v>
      </c>
      <c r="AL6" s="157">
        <v>1.26</v>
      </c>
      <c r="AM6" s="162">
        <v>1.2</v>
      </c>
    </row>
    <row r="7" spans="1:39" ht="16.5" customHeight="1">
      <c r="A7" s="163" t="s">
        <v>500</v>
      </c>
      <c r="AC7" s="164"/>
    </row>
    <row r="8" spans="1:39" ht="16.5" customHeight="1">
      <c r="A8" s="165"/>
    </row>
    <row r="9" spans="1:39" ht="16.5" customHeight="1">
      <c r="A9" s="166" t="s">
        <v>501</v>
      </c>
    </row>
    <row r="10" spans="1:39" s="141" customFormat="1" ht="16.5" customHeight="1" thickBot="1">
      <c r="A10" s="136"/>
      <c r="B10" s="167"/>
      <c r="C10" s="168" t="s">
        <v>457</v>
      </c>
      <c r="D10" s="169" t="s">
        <v>261</v>
      </c>
      <c r="E10" s="169" t="s">
        <v>262</v>
      </c>
      <c r="F10" s="169" t="s">
        <v>459</v>
      </c>
      <c r="G10" s="169" t="s">
        <v>460</v>
      </c>
      <c r="H10" s="169" t="s">
        <v>461</v>
      </c>
      <c r="I10" s="169" t="s">
        <v>462</v>
      </c>
      <c r="J10" s="169" t="s">
        <v>463</v>
      </c>
      <c r="K10" s="169" t="s">
        <v>263</v>
      </c>
      <c r="L10" s="169" t="s">
        <v>464</v>
      </c>
      <c r="M10" s="170" t="s">
        <v>465</v>
      </c>
      <c r="N10" s="171" t="s">
        <v>466</v>
      </c>
      <c r="O10" s="171" t="s">
        <v>467</v>
      </c>
      <c r="P10" s="171" t="s">
        <v>468</v>
      </c>
      <c r="Q10" s="171" t="s">
        <v>469</v>
      </c>
      <c r="R10" s="171" t="s">
        <v>470</v>
      </c>
      <c r="S10" s="169" t="s">
        <v>471</v>
      </c>
      <c r="T10" s="170" t="s">
        <v>472</v>
      </c>
      <c r="U10" s="171" t="s">
        <v>473</v>
      </c>
      <c r="V10" s="171" t="s">
        <v>474</v>
      </c>
      <c r="W10" s="171" t="s">
        <v>475</v>
      </c>
      <c r="X10" s="171" t="s">
        <v>476</v>
      </c>
      <c r="Y10" s="169" t="s">
        <v>477</v>
      </c>
      <c r="Z10" s="170" t="s">
        <v>478</v>
      </c>
      <c r="AA10" s="171" t="s">
        <v>479</v>
      </c>
      <c r="AB10" s="171" t="s">
        <v>480</v>
      </c>
      <c r="AC10" s="171" t="s">
        <v>481</v>
      </c>
      <c r="AD10" s="171" t="s">
        <v>482</v>
      </c>
      <c r="AE10" s="169" t="s">
        <v>483</v>
      </c>
      <c r="AF10" s="170" t="s">
        <v>496</v>
      </c>
      <c r="AG10" s="171" t="s">
        <v>526</v>
      </c>
      <c r="AH10" s="169" t="s">
        <v>533</v>
      </c>
      <c r="AI10" s="169" t="s">
        <v>458</v>
      </c>
      <c r="AJ10" s="169" t="s">
        <v>459</v>
      </c>
      <c r="AK10" s="169" t="s">
        <v>460</v>
      </c>
      <c r="AL10" s="169" t="s">
        <v>461</v>
      </c>
      <c r="AM10" s="172" t="s">
        <v>462</v>
      </c>
    </row>
    <row r="11" spans="1:39" s="141" customFormat="1" ht="16.5" customHeight="1" thickTop="1">
      <c r="A11" s="173" t="s">
        <v>502</v>
      </c>
      <c r="B11" s="174"/>
      <c r="C11" s="175">
        <v>25.4</v>
      </c>
      <c r="D11" s="176">
        <v>25.3</v>
      </c>
      <c r="E11" s="176">
        <v>25.8</v>
      </c>
      <c r="F11" s="176">
        <v>26.4</v>
      </c>
      <c r="G11" s="176">
        <v>26.4</v>
      </c>
      <c r="H11" s="176">
        <v>26.4</v>
      </c>
      <c r="I11" s="176">
        <v>26.3</v>
      </c>
      <c r="J11" s="176">
        <v>26.7</v>
      </c>
      <c r="K11" s="176">
        <v>27</v>
      </c>
      <c r="L11" s="176">
        <v>27</v>
      </c>
      <c r="M11" s="177">
        <v>27.1</v>
      </c>
      <c r="N11" s="178">
        <v>27.2</v>
      </c>
      <c r="O11" s="178">
        <v>27.5</v>
      </c>
      <c r="P11" s="178">
        <v>27.7</v>
      </c>
      <c r="Q11" s="178">
        <v>27.7</v>
      </c>
      <c r="R11" s="178">
        <v>28</v>
      </c>
      <c r="S11" s="176">
        <v>28.4</v>
      </c>
      <c r="T11" s="177">
        <v>28.5</v>
      </c>
      <c r="U11" s="178">
        <v>28.9</v>
      </c>
      <c r="V11" s="178">
        <v>29.2</v>
      </c>
      <c r="W11" s="178">
        <v>29.1</v>
      </c>
      <c r="X11" s="178">
        <v>29.2</v>
      </c>
      <c r="Y11" s="176">
        <v>29.4</v>
      </c>
      <c r="Z11" s="177">
        <v>29.6</v>
      </c>
      <c r="AA11" s="178">
        <v>29.8</v>
      </c>
      <c r="AB11" s="178">
        <v>29.6</v>
      </c>
      <c r="AC11" s="178">
        <v>30.2</v>
      </c>
      <c r="AD11" s="178">
        <v>30.5</v>
      </c>
      <c r="AE11" s="176">
        <v>30.2</v>
      </c>
      <c r="AF11" s="177">
        <v>30.4</v>
      </c>
      <c r="AG11" s="178">
        <v>30.2</v>
      </c>
      <c r="AH11" s="176">
        <v>30.5</v>
      </c>
      <c r="AI11" s="176">
        <v>30.2</v>
      </c>
      <c r="AJ11" s="176">
        <v>30.2</v>
      </c>
      <c r="AK11" s="176">
        <v>30</v>
      </c>
      <c r="AL11" s="176">
        <v>30.3</v>
      </c>
      <c r="AM11" s="179">
        <v>30.4</v>
      </c>
    </row>
    <row r="12" spans="1:39" s="141" customFormat="1" ht="16.5" customHeight="1">
      <c r="A12" s="180" t="s">
        <v>552</v>
      </c>
      <c r="B12" s="180"/>
      <c r="C12" s="181"/>
      <c r="D12" s="181">
        <v>25.6</v>
      </c>
      <c r="E12" s="181">
        <v>25.9</v>
      </c>
      <c r="F12" s="181">
        <v>25.9</v>
      </c>
      <c r="G12" s="181"/>
      <c r="H12" s="181"/>
      <c r="I12" s="181"/>
      <c r="J12" s="181"/>
      <c r="K12" s="181">
        <v>27</v>
      </c>
      <c r="L12" s="181"/>
      <c r="M12" s="181"/>
      <c r="N12" s="181"/>
      <c r="O12" s="181"/>
      <c r="P12" s="181">
        <v>27.7</v>
      </c>
      <c r="Q12" s="181"/>
      <c r="R12" s="181"/>
      <c r="S12" s="181"/>
      <c r="T12" s="181"/>
      <c r="U12" s="181">
        <v>28.9</v>
      </c>
      <c r="V12" s="181"/>
      <c r="W12" s="181"/>
      <c r="X12" s="181">
        <v>29.3</v>
      </c>
      <c r="Y12" s="181">
        <v>29.4</v>
      </c>
      <c r="Z12" s="181">
        <v>29.6</v>
      </c>
      <c r="AA12" s="181">
        <v>29.8</v>
      </c>
      <c r="AB12" s="181">
        <v>29.8</v>
      </c>
      <c r="AC12" s="181">
        <v>30.2</v>
      </c>
      <c r="AD12" s="181">
        <v>30.4</v>
      </c>
      <c r="AE12" s="141">
        <v>30.3</v>
      </c>
      <c r="AF12" s="141">
        <v>30.4</v>
      </c>
      <c r="AG12" s="141">
        <v>30.3</v>
      </c>
      <c r="AH12" s="141">
        <v>30.4</v>
      </c>
      <c r="AI12" s="141">
        <v>30.3</v>
      </c>
      <c r="AJ12" s="141">
        <v>30.3</v>
      </c>
      <c r="AK12" s="141">
        <v>30.2</v>
      </c>
      <c r="AL12" s="141">
        <v>30.4</v>
      </c>
      <c r="AM12" s="76">
        <v>30.4</v>
      </c>
    </row>
    <row r="13" spans="1:39" s="141" customFormat="1" ht="16.5" customHeight="1">
      <c r="A13" s="180" t="s">
        <v>553</v>
      </c>
      <c r="B13" s="180"/>
      <c r="C13" s="181"/>
      <c r="D13" s="181">
        <v>25.4</v>
      </c>
      <c r="E13" s="181">
        <v>26.7</v>
      </c>
      <c r="F13" s="181">
        <v>27</v>
      </c>
      <c r="G13" s="181"/>
      <c r="H13" s="181"/>
      <c r="I13" s="181"/>
      <c r="J13" s="181"/>
      <c r="K13" s="181">
        <v>27.5</v>
      </c>
      <c r="L13" s="181"/>
      <c r="M13" s="181"/>
      <c r="N13" s="181"/>
      <c r="O13" s="181"/>
      <c r="P13" s="181">
        <v>28</v>
      </c>
      <c r="Q13" s="181"/>
      <c r="R13" s="181"/>
      <c r="S13" s="181"/>
      <c r="T13" s="181"/>
      <c r="U13" s="181">
        <v>29.1</v>
      </c>
      <c r="V13" s="181"/>
      <c r="W13" s="181"/>
      <c r="X13" s="181">
        <v>29.5</v>
      </c>
      <c r="Y13" s="181">
        <v>29.7</v>
      </c>
      <c r="Z13" s="181">
        <v>29.9</v>
      </c>
      <c r="AA13" s="181">
        <v>30.1</v>
      </c>
      <c r="AB13" s="181">
        <v>30.3</v>
      </c>
      <c r="AC13" s="181">
        <v>30.4</v>
      </c>
      <c r="AD13" s="181">
        <v>30.6</v>
      </c>
      <c r="AE13" s="141">
        <v>30.7</v>
      </c>
      <c r="AF13" s="141">
        <v>30.7</v>
      </c>
      <c r="AG13" s="141">
        <v>30.7</v>
      </c>
      <c r="AH13" s="141">
        <v>30.7</v>
      </c>
      <c r="AI13" s="141">
        <v>30.7</v>
      </c>
      <c r="AJ13" s="141">
        <v>30.7</v>
      </c>
      <c r="AK13" s="141">
        <v>30.9</v>
      </c>
      <c r="AL13" s="141">
        <v>30.9</v>
      </c>
      <c r="AM13" s="77">
        <v>31</v>
      </c>
    </row>
    <row r="14" spans="1:39" ht="16.5" customHeight="1">
      <c r="B14" s="135"/>
      <c r="S14" s="134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</row>
    <row r="15" spans="1:39" ht="16.5" customHeight="1">
      <c r="A15" s="166" t="s">
        <v>503</v>
      </c>
      <c r="B15" s="166"/>
      <c r="K15" s="182" t="s">
        <v>455</v>
      </c>
      <c r="S15" s="134"/>
    </row>
    <row r="16" spans="1:39" s="141" customFormat="1" ht="16.5" customHeight="1" thickBot="1">
      <c r="A16" s="136"/>
      <c r="B16" s="167"/>
      <c r="C16" s="168" t="s">
        <v>457</v>
      </c>
      <c r="D16" s="169" t="s">
        <v>261</v>
      </c>
      <c r="E16" s="169" t="s">
        <v>262</v>
      </c>
      <c r="F16" s="169" t="s">
        <v>459</v>
      </c>
      <c r="G16" s="169" t="s">
        <v>460</v>
      </c>
      <c r="H16" s="169" t="s">
        <v>461</v>
      </c>
      <c r="I16" s="169" t="s">
        <v>462</v>
      </c>
      <c r="J16" s="169" t="s">
        <v>463</v>
      </c>
      <c r="K16" s="169" t="s">
        <v>263</v>
      </c>
      <c r="L16" s="169" t="s">
        <v>464</v>
      </c>
      <c r="M16" s="171" t="s">
        <v>465</v>
      </c>
      <c r="N16" s="183" t="s">
        <v>466</v>
      </c>
      <c r="O16" s="171" t="s">
        <v>467</v>
      </c>
      <c r="P16" s="171" t="s">
        <v>468</v>
      </c>
      <c r="Q16" s="171" t="s">
        <v>469</v>
      </c>
      <c r="R16" s="171" t="s">
        <v>470</v>
      </c>
      <c r="S16" s="169" t="s">
        <v>471</v>
      </c>
      <c r="T16" s="170" t="s">
        <v>472</v>
      </c>
      <c r="U16" s="171" t="s">
        <v>473</v>
      </c>
      <c r="V16" s="171" t="s">
        <v>474</v>
      </c>
      <c r="W16" s="171" t="s">
        <v>475</v>
      </c>
      <c r="X16" s="171" t="s">
        <v>476</v>
      </c>
      <c r="Y16" s="169" t="s">
        <v>477</v>
      </c>
      <c r="Z16" s="170" t="s">
        <v>478</v>
      </c>
      <c r="AA16" s="171" t="s">
        <v>479</v>
      </c>
      <c r="AB16" s="171" t="s">
        <v>480</v>
      </c>
      <c r="AC16" s="171" t="s">
        <v>481</v>
      </c>
      <c r="AD16" s="171" t="s">
        <v>482</v>
      </c>
      <c r="AE16" s="169" t="s">
        <v>483</v>
      </c>
      <c r="AF16" s="170" t="s">
        <v>496</v>
      </c>
      <c r="AG16" s="171" t="s">
        <v>526</v>
      </c>
      <c r="AH16" s="169" t="s">
        <v>533</v>
      </c>
      <c r="AI16" s="169" t="s">
        <v>458</v>
      </c>
      <c r="AJ16" s="169" t="s">
        <v>459</v>
      </c>
      <c r="AK16" s="169" t="s">
        <v>460</v>
      </c>
      <c r="AL16" s="169" t="s">
        <v>461</v>
      </c>
      <c r="AM16" s="172" t="s">
        <v>462</v>
      </c>
    </row>
    <row r="17" spans="1:39" s="141" customFormat="1" ht="16.5" customHeight="1" thickTop="1">
      <c r="A17" s="184" t="s">
        <v>3</v>
      </c>
      <c r="B17" s="185"/>
      <c r="C17" s="186">
        <v>27.1</v>
      </c>
      <c r="D17" s="187">
        <v>26.9</v>
      </c>
      <c r="E17" s="187">
        <v>27.3</v>
      </c>
      <c r="F17" s="187">
        <v>27.5</v>
      </c>
      <c r="G17" s="187">
        <v>27.5</v>
      </c>
      <c r="H17" s="187">
        <v>27.6</v>
      </c>
      <c r="I17" s="187">
        <v>28</v>
      </c>
      <c r="J17" s="187">
        <v>28.1</v>
      </c>
      <c r="K17" s="187">
        <v>28.1</v>
      </c>
      <c r="L17" s="187">
        <v>28.1</v>
      </c>
      <c r="M17" s="188">
        <v>28.2</v>
      </c>
      <c r="N17" s="188">
        <v>28.2</v>
      </c>
      <c r="O17" s="188">
        <v>28.5</v>
      </c>
      <c r="P17" s="189">
        <v>28.5</v>
      </c>
      <c r="Q17" s="189">
        <v>28.7</v>
      </c>
      <c r="R17" s="189">
        <v>28.8</v>
      </c>
      <c r="S17" s="190">
        <v>29.3</v>
      </c>
      <c r="T17" s="191">
        <v>29.6</v>
      </c>
      <c r="U17" s="189">
        <v>29.9</v>
      </c>
      <c r="V17" s="189">
        <v>29.7</v>
      </c>
      <c r="W17" s="189">
        <v>30.1</v>
      </c>
      <c r="X17" s="189">
        <v>30.5</v>
      </c>
      <c r="Y17" s="190">
        <v>30.3</v>
      </c>
      <c r="Z17" s="191">
        <v>30.7</v>
      </c>
      <c r="AA17" s="189">
        <v>30.5</v>
      </c>
      <c r="AB17" s="189">
        <v>30.7</v>
      </c>
      <c r="AC17" s="189">
        <v>30.81</v>
      </c>
      <c r="AD17" s="189">
        <v>31.12</v>
      </c>
      <c r="AE17" s="190">
        <v>31</v>
      </c>
      <c r="AF17" s="191">
        <v>31.1</v>
      </c>
      <c r="AG17" s="189">
        <v>31</v>
      </c>
      <c r="AH17" s="190">
        <v>30.6</v>
      </c>
      <c r="AI17" s="190">
        <v>30.8</v>
      </c>
      <c r="AJ17" s="190">
        <v>30.6</v>
      </c>
      <c r="AK17" s="190">
        <v>30.5</v>
      </c>
      <c r="AL17" s="190">
        <v>30.7</v>
      </c>
      <c r="AM17" s="192">
        <v>30.7</v>
      </c>
    </row>
    <row r="18" spans="1:39" s="141" customFormat="1" ht="16.5" customHeight="1">
      <c r="A18" s="193" t="s">
        <v>4</v>
      </c>
      <c r="B18" s="194"/>
      <c r="C18" s="195">
        <v>24.2</v>
      </c>
      <c r="D18" s="196">
        <v>24.1</v>
      </c>
      <c r="E18" s="196">
        <v>24.5</v>
      </c>
      <c r="F18" s="196">
        <v>25</v>
      </c>
      <c r="G18" s="196">
        <v>25.1</v>
      </c>
      <c r="H18" s="196">
        <v>25.3</v>
      </c>
      <c r="I18" s="196">
        <v>25.8</v>
      </c>
      <c r="J18" s="196">
        <v>25.9</v>
      </c>
      <c r="K18" s="196">
        <v>26.1</v>
      </c>
      <c r="L18" s="196">
        <v>26.3</v>
      </c>
      <c r="M18" s="197">
        <v>26.5</v>
      </c>
      <c r="N18" s="198">
        <v>26.6</v>
      </c>
      <c r="O18" s="197">
        <v>26.9</v>
      </c>
      <c r="P18" s="198">
        <v>27.1</v>
      </c>
      <c r="Q18" s="198">
        <v>27.2</v>
      </c>
      <c r="R18" s="198">
        <v>27.4</v>
      </c>
      <c r="S18" s="199">
        <v>27.8</v>
      </c>
      <c r="T18" s="200">
        <v>28</v>
      </c>
      <c r="U18" s="198">
        <v>28.3</v>
      </c>
      <c r="V18" s="198">
        <v>28.3</v>
      </c>
      <c r="W18" s="198">
        <v>28.4</v>
      </c>
      <c r="X18" s="198">
        <v>28.8</v>
      </c>
      <c r="Y18" s="199">
        <v>28.6</v>
      </c>
      <c r="Z18" s="200">
        <v>29</v>
      </c>
      <c r="AA18" s="198">
        <v>28.9</v>
      </c>
      <c r="AB18" s="198">
        <v>29.2</v>
      </c>
      <c r="AC18" s="198">
        <v>29.42</v>
      </c>
      <c r="AD18" s="198">
        <v>29.42</v>
      </c>
      <c r="AE18" s="199">
        <v>29.3</v>
      </c>
      <c r="AF18" s="200">
        <v>29.5</v>
      </c>
      <c r="AG18" s="198">
        <v>29.42</v>
      </c>
      <c r="AH18" s="199">
        <v>29.3</v>
      </c>
      <c r="AI18" s="199">
        <v>29.2</v>
      </c>
      <c r="AJ18" s="199">
        <v>29.1</v>
      </c>
      <c r="AK18" s="199">
        <v>29</v>
      </c>
      <c r="AL18" s="199">
        <v>29.4</v>
      </c>
      <c r="AM18" s="201">
        <v>29.4</v>
      </c>
    </row>
    <row r="19" spans="1:39" s="141" customFormat="1" ht="16.5" customHeight="1">
      <c r="A19" s="180" t="s">
        <v>554</v>
      </c>
      <c r="B19" s="180"/>
      <c r="C19" s="181"/>
      <c r="D19" s="181">
        <v>27.3</v>
      </c>
      <c r="E19" s="181">
        <v>27.8</v>
      </c>
      <c r="F19" s="181">
        <v>28</v>
      </c>
      <c r="G19" s="181"/>
      <c r="H19" s="181"/>
      <c r="I19" s="181"/>
      <c r="J19" s="181"/>
      <c r="K19" s="181">
        <v>28</v>
      </c>
      <c r="L19" s="181"/>
      <c r="M19" s="181"/>
      <c r="N19" s="181"/>
      <c r="O19" s="181"/>
      <c r="P19" s="181">
        <v>28.2</v>
      </c>
      <c r="Q19" s="181"/>
      <c r="R19" s="181"/>
      <c r="S19" s="181"/>
      <c r="T19" s="181"/>
      <c r="U19" s="181">
        <v>29.6</v>
      </c>
      <c r="V19" s="181"/>
      <c r="W19" s="181"/>
      <c r="X19" s="181">
        <v>30.1</v>
      </c>
      <c r="Y19" s="181">
        <v>30.1</v>
      </c>
      <c r="Z19" s="181">
        <v>30.5</v>
      </c>
      <c r="AA19" s="181">
        <v>30.3</v>
      </c>
      <c r="AB19" s="181">
        <v>30.4</v>
      </c>
      <c r="AC19" s="181">
        <v>30.5</v>
      </c>
      <c r="AD19" s="181">
        <v>30.8</v>
      </c>
      <c r="AE19" s="141">
        <v>30.7</v>
      </c>
      <c r="AF19" s="141">
        <v>30.9</v>
      </c>
      <c r="AG19" s="141">
        <v>30.8</v>
      </c>
      <c r="AH19" s="141">
        <v>30.6</v>
      </c>
      <c r="AI19" s="141">
        <v>30.7</v>
      </c>
      <c r="AJ19" s="181">
        <v>30.5</v>
      </c>
      <c r="AK19" s="181">
        <v>30.4</v>
      </c>
      <c r="AL19" s="181">
        <v>30.3</v>
      </c>
      <c r="AM19" s="78">
        <v>30.6</v>
      </c>
    </row>
    <row r="20" spans="1:39" s="141" customFormat="1" ht="16.5" customHeight="1">
      <c r="A20" s="180" t="s">
        <v>555</v>
      </c>
      <c r="B20" s="180"/>
      <c r="C20" s="181"/>
      <c r="D20" s="181">
        <v>24.2</v>
      </c>
      <c r="E20" s="181">
        <v>24.7</v>
      </c>
      <c r="F20" s="181">
        <v>25.2</v>
      </c>
      <c r="G20" s="181"/>
      <c r="H20" s="181"/>
      <c r="I20" s="181"/>
      <c r="J20" s="181"/>
      <c r="K20" s="181">
        <v>25.8</v>
      </c>
      <c r="L20" s="181"/>
      <c r="M20" s="181"/>
      <c r="N20" s="181"/>
      <c r="O20" s="181"/>
      <c r="P20" s="181">
        <v>26.7</v>
      </c>
      <c r="Q20" s="181"/>
      <c r="R20" s="181"/>
      <c r="S20" s="181"/>
      <c r="T20" s="181"/>
      <c r="U20" s="181">
        <v>27.8</v>
      </c>
      <c r="V20" s="181"/>
      <c r="W20" s="181"/>
      <c r="X20" s="181">
        <v>28.3</v>
      </c>
      <c r="Y20" s="181">
        <v>28.3</v>
      </c>
      <c r="Z20" s="181">
        <v>28.7</v>
      </c>
      <c r="AA20" s="181">
        <v>28.6</v>
      </c>
      <c r="AB20" s="181">
        <v>28.9</v>
      </c>
      <c r="AC20" s="181">
        <v>29</v>
      </c>
      <c r="AD20" s="181">
        <v>29.1</v>
      </c>
      <c r="AE20" s="141">
        <v>29.1</v>
      </c>
      <c r="AF20" s="141">
        <v>29.2</v>
      </c>
      <c r="AG20" s="141">
        <v>29.1</v>
      </c>
      <c r="AH20" s="141">
        <v>29.2</v>
      </c>
      <c r="AI20" s="141">
        <v>29.1</v>
      </c>
      <c r="AJ20" s="181">
        <v>29</v>
      </c>
      <c r="AK20" s="181">
        <v>28.9</v>
      </c>
      <c r="AL20" s="181">
        <v>29</v>
      </c>
      <c r="AM20" s="78">
        <v>29.2</v>
      </c>
    </row>
    <row r="21" spans="1:39" s="141" customFormat="1" ht="16.5" customHeight="1">
      <c r="A21" s="180" t="s">
        <v>556</v>
      </c>
      <c r="B21" s="180"/>
      <c r="C21" s="181"/>
      <c r="D21" s="181">
        <v>27.8</v>
      </c>
      <c r="E21" s="181">
        <v>28.2</v>
      </c>
      <c r="F21" s="181">
        <v>28.4</v>
      </c>
      <c r="G21" s="181"/>
      <c r="H21" s="181"/>
      <c r="I21" s="181"/>
      <c r="J21" s="181"/>
      <c r="K21" s="181">
        <v>28.5</v>
      </c>
      <c r="L21" s="181"/>
      <c r="M21" s="181"/>
      <c r="N21" s="181"/>
      <c r="O21" s="181"/>
      <c r="P21" s="181">
        <v>28.8</v>
      </c>
      <c r="Q21" s="181"/>
      <c r="R21" s="181"/>
      <c r="S21" s="181"/>
      <c r="T21" s="181"/>
      <c r="U21" s="181">
        <v>29.8</v>
      </c>
      <c r="V21" s="181"/>
      <c r="W21" s="181"/>
      <c r="X21" s="181">
        <v>30.2</v>
      </c>
      <c r="Y21" s="181">
        <v>30.4</v>
      </c>
      <c r="Z21" s="181">
        <v>30.5</v>
      </c>
      <c r="AA21" s="181">
        <v>30.7</v>
      </c>
      <c r="AB21" s="181">
        <v>30.8</v>
      </c>
      <c r="AC21" s="181">
        <v>30.9</v>
      </c>
      <c r="AD21" s="181">
        <v>31.1</v>
      </c>
      <c r="AE21" s="141">
        <v>31.1</v>
      </c>
      <c r="AF21" s="141">
        <v>31.1</v>
      </c>
      <c r="AG21" s="141">
        <v>31.2</v>
      </c>
      <c r="AH21" s="141">
        <v>31.2</v>
      </c>
      <c r="AI21" s="141">
        <v>31.2</v>
      </c>
      <c r="AJ21" s="181">
        <v>31</v>
      </c>
      <c r="AK21" s="181">
        <v>31</v>
      </c>
      <c r="AL21" s="181">
        <v>31.1</v>
      </c>
      <c r="AM21" s="78">
        <v>31.1</v>
      </c>
    </row>
    <row r="22" spans="1:39" s="141" customFormat="1" ht="16.5" customHeight="1">
      <c r="A22" s="180" t="s">
        <v>557</v>
      </c>
      <c r="B22" s="180"/>
      <c r="C22" s="181"/>
      <c r="D22" s="181">
        <v>25.2</v>
      </c>
      <c r="E22" s="181">
        <v>25.5</v>
      </c>
      <c r="F22" s="181">
        <v>25.9</v>
      </c>
      <c r="G22" s="181"/>
      <c r="H22" s="181"/>
      <c r="I22" s="181"/>
      <c r="J22" s="181"/>
      <c r="K22" s="181">
        <v>26.3</v>
      </c>
      <c r="L22" s="181"/>
      <c r="M22" s="181"/>
      <c r="N22" s="181"/>
      <c r="O22" s="181"/>
      <c r="P22" s="181">
        <v>27</v>
      </c>
      <c r="Q22" s="181"/>
      <c r="R22" s="181"/>
      <c r="S22" s="181"/>
      <c r="T22" s="181"/>
      <c r="U22" s="181">
        <v>28</v>
      </c>
      <c r="V22" s="181"/>
      <c r="W22" s="181"/>
      <c r="X22" s="181">
        <v>28.5</v>
      </c>
      <c r="Y22" s="181">
        <v>28.6</v>
      </c>
      <c r="Z22" s="181">
        <v>28.8</v>
      </c>
      <c r="AA22" s="181">
        <v>29</v>
      </c>
      <c r="AB22" s="181">
        <v>29.2</v>
      </c>
      <c r="AC22" s="181">
        <v>29.3</v>
      </c>
      <c r="AD22" s="181">
        <v>29.4</v>
      </c>
      <c r="AE22" s="141">
        <v>29.4</v>
      </c>
      <c r="AF22" s="141">
        <v>29.4</v>
      </c>
      <c r="AG22" s="141">
        <v>29.5</v>
      </c>
      <c r="AH22" s="141">
        <v>29.5</v>
      </c>
      <c r="AI22" s="141">
        <v>29.6</v>
      </c>
      <c r="AJ22" s="181">
        <v>29.4</v>
      </c>
      <c r="AK22" s="181">
        <v>29.5</v>
      </c>
      <c r="AL22" s="181">
        <v>29.7</v>
      </c>
      <c r="AM22" s="78">
        <v>29.7</v>
      </c>
    </row>
    <row r="23" spans="1:39" ht="16.5" customHeight="1">
      <c r="B23" s="135"/>
      <c r="S23" s="134"/>
    </row>
    <row r="24" spans="1:39" ht="16.5" customHeight="1">
      <c r="A24" s="166" t="s">
        <v>417</v>
      </c>
      <c r="B24" s="166"/>
      <c r="K24" s="749" t="s">
        <v>431</v>
      </c>
      <c r="L24" s="749"/>
      <c r="M24" s="749"/>
      <c r="N24" s="749"/>
      <c r="O24" s="749"/>
      <c r="P24" s="749"/>
      <c r="Q24" s="749"/>
      <c r="R24" s="749"/>
      <c r="S24" s="134"/>
    </row>
    <row r="25" spans="1:39" s="141" customFormat="1" ht="16.5" customHeight="1" thickBot="1">
      <c r="A25" s="136"/>
      <c r="B25" s="167"/>
      <c r="C25" s="168" t="s">
        <v>457</v>
      </c>
      <c r="D25" s="169" t="s">
        <v>261</v>
      </c>
      <c r="E25" s="169" t="s">
        <v>262</v>
      </c>
      <c r="F25" s="169" t="s">
        <v>459</v>
      </c>
      <c r="G25" s="169" t="s">
        <v>460</v>
      </c>
      <c r="H25" s="169" t="s">
        <v>461</v>
      </c>
      <c r="I25" s="169" t="s">
        <v>462</v>
      </c>
      <c r="J25" s="169" t="s">
        <v>463</v>
      </c>
      <c r="K25" s="169" t="s">
        <v>263</v>
      </c>
      <c r="L25" s="169" t="s">
        <v>464</v>
      </c>
      <c r="M25" s="170" t="s">
        <v>465</v>
      </c>
      <c r="N25" s="183" t="s">
        <v>466</v>
      </c>
      <c r="O25" s="171" t="s">
        <v>467</v>
      </c>
      <c r="P25" s="171" t="s">
        <v>468</v>
      </c>
      <c r="Q25" s="171" t="s">
        <v>469</v>
      </c>
      <c r="R25" s="171" t="s">
        <v>470</v>
      </c>
      <c r="S25" s="169" t="s">
        <v>471</v>
      </c>
      <c r="T25" s="170" t="s">
        <v>472</v>
      </c>
      <c r="U25" s="171" t="s">
        <v>473</v>
      </c>
      <c r="V25" s="171" t="s">
        <v>474</v>
      </c>
      <c r="W25" s="171" t="s">
        <v>475</v>
      </c>
      <c r="X25" s="171" t="s">
        <v>476</v>
      </c>
      <c r="Y25" s="169" t="s">
        <v>477</v>
      </c>
      <c r="Z25" s="170" t="s">
        <v>478</v>
      </c>
      <c r="AA25" s="171" t="s">
        <v>479</v>
      </c>
      <c r="AB25" s="171" t="s">
        <v>480</v>
      </c>
      <c r="AC25" s="171" t="s">
        <v>481</v>
      </c>
      <c r="AD25" s="171" t="s">
        <v>482</v>
      </c>
      <c r="AE25" s="169" t="s">
        <v>483</v>
      </c>
      <c r="AF25" s="170" t="s">
        <v>496</v>
      </c>
      <c r="AG25" s="171" t="s">
        <v>526</v>
      </c>
      <c r="AH25" s="169" t="s">
        <v>533</v>
      </c>
      <c r="AI25" s="169" t="s">
        <v>458</v>
      </c>
      <c r="AJ25" s="169" t="s">
        <v>459</v>
      </c>
      <c r="AK25" s="170" t="s">
        <v>460</v>
      </c>
      <c r="AL25" s="202" t="s">
        <v>461</v>
      </c>
      <c r="AM25" s="203" t="s">
        <v>462</v>
      </c>
    </row>
    <row r="26" spans="1:39" s="141" customFormat="1" ht="16.5" customHeight="1" thickTop="1">
      <c r="A26" s="184" t="s">
        <v>3</v>
      </c>
      <c r="B26" s="185"/>
      <c r="C26" s="186">
        <v>28.2</v>
      </c>
      <c r="D26" s="187">
        <v>28</v>
      </c>
      <c r="E26" s="187">
        <v>28.7</v>
      </c>
      <c r="F26" s="187">
        <v>29.3</v>
      </c>
      <c r="G26" s="187">
        <v>29.3</v>
      </c>
      <c r="H26" s="187">
        <v>29.4</v>
      </c>
      <c r="I26" s="187">
        <v>29.7</v>
      </c>
      <c r="J26" s="187">
        <v>29.7</v>
      </c>
      <c r="K26" s="187">
        <v>29.6</v>
      </c>
      <c r="L26" s="187">
        <v>29.8</v>
      </c>
      <c r="M26" s="204">
        <v>30.1</v>
      </c>
      <c r="N26" s="188">
        <v>29.7</v>
      </c>
      <c r="O26" s="188">
        <v>30.3</v>
      </c>
      <c r="P26" s="189">
        <v>30.3</v>
      </c>
      <c r="Q26" s="189">
        <v>30.5</v>
      </c>
      <c r="R26" s="189">
        <v>30.6</v>
      </c>
      <c r="S26" s="190">
        <v>31.3</v>
      </c>
      <c r="T26" s="191">
        <v>31.5</v>
      </c>
      <c r="U26" s="189">
        <v>32</v>
      </c>
      <c r="V26" s="189">
        <v>32</v>
      </c>
      <c r="W26" s="189">
        <v>32</v>
      </c>
      <c r="X26" s="189">
        <v>32.5</v>
      </c>
      <c r="Y26" s="190">
        <v>32.299999999999997</v>
      </c>
      <c r="Z26" s="191">
        <v>32.6</v>
      </c>
      <c r="AA26" s="189">
        <v>32.6</v>
      </c>
      <c r="AB26" s="189">
        <v>32.6</v>
      </c>
      <c r="AC26" s="189">
        <v>32.92</v>
      </c>
      <c r="AD26" s="189">
        <v>33.22</v>
      </c>
      <c r="AE26" s="190">
        <v>33.200000000000003</v>
      </c>
      <c r="AF26" s="191">
        <v>33.200000000000003</v>
      </c>
      <c r="AG26" s="189">
        <v>33.299999999999997</v>
      </c>
      <c r="AH26" s="190">
        <v>33.1</v>
      </c>
      <c r="AI26" s="190">
        <v>32.9</v>
      </c>
      <c r="AJ26" s="190">
        <v>33</v>
      </c>
      <c r="AK26" s="191">
        <v>32.700000000000003</v>
      </c>
      <c r="AL26" s="187">
        <v>32.9</v>
      </c>
      <c r="AM26" s="205">
        <v>33.299999999999997</v>
      </c>
    </row>
    <row r="27" spans="1:39" s="141" customFormat="1" ht="16.5" customHeight="1">
      <c r="A27" s="193" t="s">
        <v>4</v>
      </c>
      <c r="B27" s="194"/>
      <c r="C27" s="195">
        <v>25.1</v>
      </c>
      <c r="D27" s="196">
        <v>25</v>
      </c>
      <c r="E27" s="196">
        <v>25.6</v>
      </c>
      <c r="F27" s="196">
        <v>26.4</v>
      </c>
      <c r="G27" s="196">
        <v>26.3</v>
      </c>
      <c r="H27" s="196">
        <v>26.7</v>
      </c>
      <c r="I27" s="196">
        <v>27.1</v>
      </c>
      <c r="J27" s="196">
        <v>27.1</v>
      </c>
      <c r="K27" s="196">
        <v>27.2</v>
      </c>
      <c r="L27" s="196">
        <v>27.5</v>
      </c>
      <c r="M27" s="206">
        <v>27.9</v>
      </c>
      <c r="N27" s="197">
        <v>27.7</v>
      </c>
      <c r="O27" s="197">
        <v>28.2</v>
      </c>
      <c r="P27" s="198">
        <v>28.5</v>
      </c>
      <c r="Q27" s="198">
        <v>28.4</v>
      </c>
      <c r="R27" s="198">
        <v>28.7</v>
      </c>
      <c r="S27" s="199">
        <v>29.3</v>
      </c>
      <c r="T27" s="200">
        <v>29.5</v>
      </c>
      <c r="U27" s="198">
        <v>29.8</v>
      </c>
      <c r="V27" s="198">
        <v>29.7</v>
      </c>
      <c r="W27" s="198">
        <v>29.9</v>
      </c>
      <c r="X27" s="198">
        <v>30.2</v>
      </c>
      <c r="Y27" s="199">
        <v>30.2</v>
      </c>
      <c r="Z27" s="200">
        <v>30.4</v>
      </c>
      <c r="AA27" s="198">
        <v>30.4</v>
      </c>
      <c r="AB27" s="198">
        <v>30.6</v>
      </c>
      <c r="AC27" s="198">
        <v>30.92</v>
      </c>
      <c r="AD27" s="198">
        <v>31.02</v>
      </c>
      <c r="AE27" s="199">
        <v>30.9</v>
      </c>
      <c r="AF27" s="200">
        <v>31.1</v>
      </c>
      <c r="AG27" s="198">
        <v>31.2</v>
      </c>
      <c r="AH27" s="199">
        <v>31</v>
      </c>
      <c r="AI27" s="199">
        <v>30.8</v>
      </c>
      <c r="AJ27" s="199">
        <v>31</v>
      </c>
      <c r="AK27" s="200">
        <v>30.6</v>
      </c>
      <c r="AL27" s="199">
        <v>30.9</v>
      </c>
      <c r="AM27" s="201">
        <v>31.4</v>
      </c>
    </row>
    <row r="28" spans="1:39" s="141" customFormat="1" ht="16.5" customHeight="1">
      <c r="A28" s="180" t="s">
        <v>556</v>
      </c>
      <c r="B28" s="180"/>
      <c r="C28" s="181"/>
      <c r="D28" s="181">
        <v>28.7</v>
      </c>
      <c r="E28" s="181">
        <v>29.3</v>
      </c>
      <c r="F28" s="181">
        <v>29.7</v>
      </c>
      <c r="G28" s="181"/>
      <c r="H28" s="181"/>
      <c r="I28" s="181"/>
      <c r="J28" s="181"/>
      <c r="K28" s="181">
        <v>29.8</v>
      </c>
      <c r="L28" s="181"/>
      <c r="M28" s="181"/>
      <c r="N28" s="181"/>
      <c r="O28" s="181"/>
      <c r="P28" s="181">
        <v>30.4</v>
      </c>
      <c r="Q28" s="181"/>
      <c r="R28" s="181"/>
      <c r="S28" s="181"/>
      <c r="T28" s="181"/>
      <c r="U28" s="181">
        <v>31.7</v>
      </c>
      <c r="V28" s="181"/>
      <c r="W28" s="181"/>
      <c r="X28" s="181">
        <v>32.200000000000003</v>
      </c>
      <c r="Y28" s="181">
        <v>32.4</v>
      </c>
      <c r="Z28" s="181">
        <v>32.5</v>
      </c>
      <c r="AA28" s="181">
        <v>32.700000000000003</v>
      </c>
      <c r="AB28" s="181">
        <v>32.9</v>
      </c>
      <c r="AC28" s="181">
        <v>33</v>
      </c>
      <c r="AD28" s="181">
        <v>33.200000000000003</v>
      </c>
      <c r="AE28" s="141">
        <v>33.299999999999997</v>
      </c>
      <c r="AF28" s="141">
        <v>33.299999999999997</v>
      </c>
      <c r="AG28" s="141">
        <v>33.4</v>
      </c>
      <c r="AH28" s="141">
        <v>33.5</v>
      </c>
      <c r="AI28" s="141">
        <v>33.6</v>
      </c>
      <c r="AJ28" s="181">
        <v>33.4</v>
      </c>
      <c r="AK28" s="181">
        <v>33.5</v>
      </c>
      <c r="AL28" s="181">
        <v>33.700000000000003</v>
      </c>
      <c r="AM28" s="78">
        <v>33.9</v>
      </c>
    </row>
    <row r="29" spans="1:39" s="141" customFormat="1" ht="16.5" customHeight="1">
      <c r="A29" s="180" t="s">
        <v>557</v>
      </c>
      <c r="B29" s="180"/>
      <c r="C29" s="181"/>
      <c r="D29" s="181">
        <v>25.9</v>
      </c>
      <c r="E29" s="181">
        <v>26.4</v>
      </c>
      <c r="F29" s="181">
        <v>26.9</v>
      </c>
      <c r="G29" s="181"/>
      <c r="H29" s="181"/>
      <c r="I29" s="181"/>
      <c r="J29" s="181"/>
      <c r="K29" s="181">
        <v>27.3</v>
      </c>
      <c r="L29" s="181"/>
      <c r="M29" s="181"/>
      <c r="N29" s="181"/>
      <c r="O29" s="181"/>
      <c r="P29" s="181">
        <v>28.2</v>
      </c>
      <c r="Q29" s="181"/>
      <c r="R29" s="181"/>
      <c r="S29" s="181"/>
      <c r="T29" s="181"/>
      <c r="U29" s="181">
        <v>29.4</v>
      </c>
      <c r="V29" s="181"/>
      <c r="W29" s="181"/>
      <c r="X29" s="181">
        <v>29.9</v>
      </c>
      <c r="Y29" s="181">
        <v>30.1</v>
      </c>
      <c r="Z29" s="181">
        <v>30.3</v>
      </c>
      <c r="AA29" s="181">
        <v>30.5</v>
      </c>
      <c r="AB29" s="181">
        <v>30.7</v>
      </c>
      <c r="AC29" s="181">
        <v>30.8</v>
      </c>
      <c r="AD29" s="181">
        <v>30.9</v>
      </c>
      <c r="AE29" s="141">
        <v>31.1</v>
      </c>
      <c r="AF29" s="141">
        <v>31.1</v>
      </c>
      <c r="AG29" s="141">
        <v>31.1</v>
      </c>
      <c r="AH29" s="141">
        <v>31.2</v>
      </c>
      <c r="AI29" s="141">
        <v>31.4</v>
      </c>
      <c r="AJ29" s="181">
        <v>31.3</v>
      </c>
      <c r="AK29" s="181">
        <v>31.4</v>
      </c>
      <c r="AL29" s="181">
        <v>31.7</v>
      </c>
      <c r="AM29" s="78">
        <v>31.8</v>
      </c>
    </row>
    <row r="30" spans="1:39" ht="16.5" customHeight="1">
      <c r="B30" s="135"/>
      <c r="S30" s="134"/>
    </row>
    <row r="31" spans="1:39" ht="16.5" customHeight="1">
      <c r="A31" s="166" t="s">
        <v>0</v>
      </c>
      <c r="B31" s="166"/>
      <c r="S31" s="134"/>
    </row>
    <row r="32" spans="1:39" s="141" customFormat="1" ht="16.5" customHeight="1" thickBot="1">
      <c r="A32" s="136"/>
      <c r="B32" s="167"/>
      <c r="C32" s="207" t="s">
        <v>457</v>
      </c>
      <c r="D32" s="208" t="s">
        <v>261</v>
      </c>
      <c r="E32" s="208" t="s">
        <v>262</v>
      </c>
      <c r="F32" s="208" t="s">
        <v>459</v>
      </c>
      <c r="G32" s="208" t="s">
        <v>460</v>
      </c>
      <c r="H32" s="208" t="s">
        <v>461</v>
      </c>
      <c r="I32" s="208" t="s">
        <v>462</v>
      </c>
      <c r="J32" s="208" t="s">
        <v>463</v>
      </c>
      <c r="K32" s="208" t="s">
        <v>263</v>
      </c>
      <c r="L32" s="208" t="s">
        <v>464</v>
      </c>
      <c r="M32" s="209" t="s">
        <v>465</v>
      </c>
      <c r="N32" s="210" t="s">
        <v>466</v>
      </c>
      <c r="O32" s="210" t="s">
        <v>467</v>
      </c>
      <c r="P32" s="171" t="s">
        <v>468</v>
      </c>
      <c r="Q32" s="171" t="s">
        <v>469</v>
      </c>
      <c r="R32" s="171" t="s">
        <v>470</v>
      </c>
      <c r="S32" s="169" t="s">
        <v>471</v>
      </c>
      <c r="T32" s="170" t="s">
        <v>472</v>
      </c>
      <c r="U32" s="171" t="s">
        <v>473</v>
      </c>
      <c r="V32" s="171" t="s">
        <v>474</v>
      </c>
      <c r="W32" s="171" t="s">
        <v>475</v>
      </c>
      <c r="X32" s="171" t="s">
        <v>476</v>
      </c>
      <c r="Y32" s="169" t="s">
        <v>477</v>
      </c>
      <c r="Z32" s="170" t="s">
        <v>478</v>
      </c>
      <c r="AA32" s="171" t="s">
        <v>479</v>
      </c>
      <c r="AB32" s="171" t="s">
        <v>480</v>
      </c>
      <c r="AC32" s="171" t="s">
        <v>481</v>
      </c>
      <c r="AD32" s="171" t="s">
        <v>482</v>
      </c>
      <c r="AE32" s="169" t="s">
        <v>483</v>
      </c>
      <c r="AF32" s="170" t="s">
        <v>496</v>
      </c>
      <c r="AG32" s="171" t="s">
        <v>526</v>
      </c>
      <c r="AH32" s="169" t="s">
        <v>533</v>
      </c>
      <c r="AI32" s="169" t="s">
        <v>458</v>
      </c>
      <c r="AJ32" s="169" t="s">
        <v>459</v>
      </c>
      <c r="AK32" s="169" t="s">
        <v>460</v>
      </c>
      <c r="AL32" s="169" t="s">
        <v>461</v>
      </c>
      <c r="AM32" s="172" t="s">
        <v>462</v>
      </c>
    </row>
    <row r="33" spans="1:47" s="141" customFormat="1" ht="16.5" customHeight="1" thickTop="1">
      <c r="A33" s="211" t="s">
        <v>504</v>
      </c>
      <c r="B33" s="212"/>
      <c r="C33" s="213">
        <v>6079</v>
      </c>
      <c r="D33" s="214">
        <v>5842</v>
      </c>
      <c r="E33" s="214">
        <v>5255</v>
      </c>
      <c r="F33" s="214">
        <v>4645</v>
      </c>
      <c r="G33" s="214">
        <v>4470</v>
      </c>
      <c r="H33" s="214">
        <v>4579</v>
      </c>
      <c r="I33" s="214">
        <v>4465</v>
      </c>
      <c r="J33" s="214">
        <v>5003</v>
      </c>
      <c r="K33" s="214">
        <v>4398</v>
      </c>
      <c r="L33" s="214">
        <v>4795</v>
      </c>
      <c r="M33" s="215">
        <v>4655</v>
      </c>
      <c r="N33" s="216">
        <v>4818</v>
      </c>
      <c r="O33" s="216">
        <v>4679</v>
      </c>
      <c r="P33" s="216">
        <v>4758</v>
      </c>
      <c r="Q33" s="216">
        <v>4600</v>
      </c>
      <c r="R33" s="216">
        <v>4485</v>
      </c>
      <c r="S33" s="214">
        <v>4503</v>
      </c>
      <c r="T33" s="215">
        <v>4300</v>
      </c>
      <c r="U33" s="216">
        <v>4094</v>
      </c>
      <c r="V33" s="216">
        <v>4261</v>
      </c>
      <c r="W33" s="216">
        <v>4249</v>
      </c>
      <c r="X33" s="216">
        <v>4327</v>
      </c>
      <c r="Y33" s="214">
        <v>4178</v>
      </c>
      <c r="Z33" s="215">
        <v>4076</v>
      </c>
      <c r="AA33" s="216">
        <v>4168</v>
      </c>
      <c r="AB33" s="216">
        <v>4155</v>
      </c>
      <c r="AC33" s="216">
        <v>4027</v>
      </c>
      <c r="AD33" s="216">
        <v>3830</v>
      </c>
      <c r="AE33" s="214">
        <v>3960</v>
      </c>
      <c r="AF33" s="215">
        <v>3930</v>
      </c>
      <c r="AG33" s="216">
        <v>3813</v>
      </c>
      <c r="AH33" s="214">
        <v>3723</v>
      </c>
      <c r="AI33" s="214">
        <v>3342</v>
      </c>
      <c r="AJ33" s="214">
        <v>3400</v>
      </c>
      <c r="AK33" s="214">
        <v>3053</v>
      </c>
      <c r="AL33" s="214">
        <v>3022</v>
      </c>
      <c r="AM33" s="217">
        <v>2829</v>
      </c>
    </row>
    <row r="34" spans="1:47" s="141" customFormat="1" ht="16.5" customHeight="1">
      <c r="A34" s="218" t="s">
        <v>505</v>
      </c>
      <c r="B34" s="219"/>
      <c r="C34" s="220">
        <v>2465</v>
      </c>
      <c r="D34" s="221">
        <v>2500</v>
      </c>
      <c r="E34" s="221">
        <v>2309</v>
      </c>
      <c r="F34" s="221">
        <v>2076</v>
      </c>
      <c r="G34" s="221">
        <v>2040</v>
      </c>
      <c r="H34" s="221">
        <v>2207</v>
      </c>
      <c r="I34" s="221">
        <v>2143</v>
      </c>
      <c r="J34" s="221">
        <v>2522</v>
      </c>
      <c r="K34" s="221">
        <v>2158</v>
      </c>
      <c r="L34" s="221">
        <v>2400</v>
      </c>
      <c r="M34" s="222">
        <v>2283</v>
      </c>
      <c r="N34" s="223">
        <v>2438</v>
      </c>
      <c r="O34" s="223">
        <v>2373</v>
      </c>
      <c r="P34" s="223">
        <v>2405</v>
      </c>
      <c r="Q34" s="223">
        <v>2281</v>
      </c>
      <c r="R34" s="223">
        <v>2263</v>
      </c>
      <c r="S34" s="221">
        <v>2288</v>
      </c>
      <c r="T34" s="222">
        <v>2117</v>
      </c>
      <c r="U34" s="223">
        <v>2000</v>
      </c>
      <c r="V34" s="223">
        <v>2091</v>
      </c>
      <c r="W34" s="223">
        <v>2086</v>
      </c>
      <c r="X34" s="223">
        <v>2130</v>
      </c>
      <c r="Y34" s="221">
        <v>1995</v>
      </c>
      <c r="Z34" s="222">
        <v>1978</v>
      </c>
      <c r="AA34" s="223">
        <v>2077</v>
      </c>
      <c r="AB34" s="223">
        <v>2058</v>
      </c>
      <c r="AC34" s="223">
        <v>1905</v>
      </c>
      <c r="AD34" s="223">
        <v>1803</v>
      </c>
      <c r="AE34" s="221">
        <v>1927</v>
      </c>
      <c r="AF34" s="222">
        <v>1906</v>
      </c>
      <c r="AG34" s="223">
        <v>1831</v>
      </c>
      <c r="AH34" s="221">
        <v>1810</v>
      </c>
      <c r="AI34" s="221">
        <v>1600</v>
      </c>
      <c r="AJ34" s="221">
        <v>1604</v>
      </c>
      <c r="AK34" s="221">
        <v>1442</v>
      </c>
      <c r="AL34" s="221">
        <v>1392</v>
      </c>
      <c r="AM34" s="224">
        <v>1372</v>
      </c>
    </row>
    <row r="35" spans="1:47" s="141" customFormat="1" ht="16.5" customHeight="1">
      <c r="A35" s="225" t="s">
        <v>506</v>
      </c>
      <c r="B35" s="226"/>
      <c r="C35" s="195">
        <v>40.549432472446128</v>
      </c>
      <c r="D35" s="196">
        <v>42.793563847997262</v>
      </c>
      <c r="E35" s="196">
        <v>43.939105613701237</v>
      </c>
      <c r="F35" s="196">
        <v>44.693218514531758</v>
      </c>
      <c r="G35" s="196">
        <v>45.63758389261745</v>
      </c>
      <c r="H35" s="196">
        <v>48.198296571303779</v>
      </c>
      <c r="I35" s="196">
        <v>47.995520716685327</v>
      </c>
      <c r="J35" s="196">
        <v>50.409754147511499</v>
      </c>
      <c r="K35" s="196">
        <v>49.067758071850839</v>
      </c>
      <c r="L35" s="196">
        <v>50.052137643378522</v>
      </c>
      <c r="M35" s="206">
        <v>49.044038668098814</v>
      </c>
      <c r="N35" s="197">
        <v>50.601909506019091</v>
      </c>
      <c r="O35" s="197">
        <v>50.715964949775596</v>
      </c>
      <c r="P35" s="197">
        <v>50.546448087431692</v>
      </c>
      <c r="Q35" s="197">
        <v>49.586956521739125</v>
      </c>
      <c r="R35" s="197">
        <v>50.457079152731325</v>
      </c>
      <c r="S35" s="196">
        <v>50.810570730624029</v>
      </c>
      <c r="T35" s="206">
        <v>49.232558139534881</v>
      </c>
      <c r="U35" s="197">
        <v>48.851978505129459</v>
      </c>
      <c r="V35" s="197">
        <v>49.07298756160526</v>
      </c>
      <c r="W35" s="197">
        <v>49.093904448105434</v>
      </c>
      <c r="X35" s="197">
        <v>49.225791541483702</v>
      </c>
      <c r="Y35" s="196">
        <v>47.750119674485397</v>
      </c>
      <c r="Z35" s="206">
        <v>48.527968596663399</v>
      </c>
      <c r="AA35" s="197">
        <v>49.832053742802302</v>
      </c>
      <c r="AB35" s="197">
        <v>49.530685920577618</v>
      </c>
      <c r="AC35" s="197">
        <v>47.30568661534641</v>
      </c>
      <c r="AD35" s="197">
        <v>47.075718015665799</v>
      </c>
      <c r="AE35" s="196">
        <v>48.661616161616159</v>
      </c>
      <c r="AF35" s="206">
        <v>48.498727735368959</v>
      </c>
      <c r="AG35" s="197">
        <v>48.019931812221351</v>
      </c>
      <c r="AH35" s="196">
        <v>48.616706956755309</v>
      </c>
      <c r="AI35" s="196">
        <v>47.875523638539796</v>
      </c>
      <c r="AJ35" s="196">
        <v>47.17647058823529</v>
      </c>
      <c r="AK35" s="196">
        <v>47.23223059285948</v>
      </c>
      <c r="AL35" s="196">
        <v>46.062210456651229</v>
      </c>
      <c r="AM35" s="227">
        <v>48.497702368328035</v>
      </c>
    </row>
    <row r="36" spans="1:47" s="141" customFormat="1" ht="16.5" customHeight="1">
      <c r="A36" s="228" t="s">
        <v>507</v>
      </c>
      <c r="B36" s="229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U36" s="76"/>
    </row>
    <row r="37" spans="1:47" s="141" customFormat="1" ht="16.5" customHeight="1"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AU37" s="76"/>
    </row>
    <row r="38" spans="1:47" ht="16.5" customHeight="1">
      <c r="A38" s="166" t="s">
        <v>418</v>
      </c>
    </row>
    <row r="39" spans="1:47" s="141" customFormat="1" ht="16.5" customHeight="1">
      <c r="A39" s="230" t="s">
        <v>508</v>
      </c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AU39" s="76"/>
    </row>
    <row r="40" spans="1:47" s="141" customFormat="1" ht="16.5" customHeight="1" thickBot="1">
      <c r="A40" s="136"/>
      <c r="B40" s="231" t="s">
        <v>484</v>
      </c>
      <c r="C40" s="169" t="s">
        <v>485</v>
      </c>
      <c r="D40" s="169" t="s">
        <v>259</v>
      </c>
      <c r="E40" s="169" t="s">
        <v>260</v>
      </c>
      <c r="F40" s="169" t="s">
        <v>261</v>
      </c>
      <c r="G40" s="169" t="s">
        <v>262</v>
      </c>
      <c r="H40" s="169" t="s">
        <v>486</v>
      </c>
      <c r="I40" s="170" t="s">
        <v>263</v>
      </c>
      <c r="J40" s="171" t="s">
        <v>468</v>
      </c>
      <c r="K40" s="202" t="s">
        <v>473</v>
      </c>
      <c r="L40" s="232" t="s">
        <v>478</v>
      </c>
      <c r="M40" s="183" t="s">
        <v>483</v>
      </c>
      <c r="N40" s="233" t="s">
        <v>558</v>
      </c>
      <c r="O40" s="182"/>
      <c r="P40" s="182"/>
      <c r="Q40" s="182"/>
      <c r="R40" s="182"/>
      <c r="AU40" s="76"/>
    </row>
    <row r="41" spans="1:47" s="141" customFormat="1" ht="16.5" customHeight="1" thickTop="1">
      <c r="A41" s="184" t="s">
        <v>509</v>
      </c>
      <c r="B41" s="234">
        <v>99.9</v>
      </c>
      <c r="C41" s="187">
        <v>99.7</v>
      </c>
      <c r="D41" s="187">
        <v>99.3</v>
      </c>
      <c r="E41" s="187">
        <v>99.5</v>
      </c>
      <c r="F41" s="187">
        <v>99.6</v>
      </c>
      <c r="G41" s="187">
        <v>99.5</v>
      </c>
      <c r="H41" s="187">
        <v>99.1</v>
      </c>
      <c r="I41" s="204">
        <v>99.362949599729404</v>
      </c>
      <c r="J41" s="188">
        <v>99.548779654064404</v>
      </c>
      <c r="K41" s="187">
        <v>99.736406085253805</v>
      </c>
      <c r="L41" s="204">
        <v>98.895524830238074</v>
      </c>
      <c r="M41" s="188">
        <v>99.664402062700006</v>
      </c>
      <c r="N41" s="235">
        <v>99.721871049304681</v>
      </c>
      <c r="O41" s="182"/>
      <c r="P41" s="182"/>
      <c r="Q41" s="182"/>
      <c r="R41" s="182"/>
      <c r="AU41" s="76"/>
    </row>
    <row r="42" spans="1:47" s="141" customFormat="1" ht="16.5" customHeight="1">
      <c r="A42" s="236" t="s">
        <v>510</v>
      </c>
      <c r="B42" s="237">
        <v>93</v>
      </c>
      <c r="C42" s="238">
        <v>91.1</v>
      </c>
      <c r="D42" s="238">
        <v>89.8</v>
      </c>
      <c r="E42" s="238">
        <v>88.4</v>
      </c>
      <c r="F42" s="238">
        <v>92.9</v>
      </c>
      <c r="G42" s="238">
        <v>93.1</v>
      </c>
      <c r="H42" s="238">
        <v>94.5</v>
      </c>
      <c r="I42" s="239">
        <v>94.388440860215056</v>
      </c>
      <c r="J42" s="240">
        <v>94.461717839098327</v>
      </c>
      <c r="K42" s="238">
        <v>95.60004656035386</v>
      </c>
      <c r="L42" s="239">
        <v>93.632059287723862</v>
      </c>
      <c r="M42" s="240">
        <v>96.195943360100003</v>
      </c>
      <c r="N42" s="241">
        <v>96.508477200588374</v>
      </c>
      <c r="O42" s="182"/>
      <c r="P42" s="182"/>
      <c r="Q42" s="182"/>
      <c r="R42" s="182"/>
      <c r="AU42" s="76"/>
    </row>
    <row r="43" spans="1:47" s="141" customFormat="1" ht="16.5" customHeight="1">
      <c r="A43" s="236" t="s">
        <v>511</v>
      </c>
      <c r="B43" s="237">
        <v>41.4</v>
      </c>
      <c r="C43" s="238">
        <v>38.1</v>
      </c>
      <c r="D43" s="238">
        <v>38.1</v>
      </c>
      <c r="E43" s="238">
        <v>43.2</v>
      </c>
      <c r="F43" s="238">
        <v>53</v>
      </c>
      <c r="G43" s="238">
        <v>57.1</v>
      </c>
      <c r="H43" s="238">
        <v>62.7</v>
      </c>
      <c r="I43" s="239">
        <v>65.619460913147122</v>
      </c>
      <c r="J43" s="240">
        <v>66.890357216601288</v>
      </c>
      <c r="K43" s="238">
        <v>70.544412607449857</v>
      </c>
      <c r="L43" s="239">
        <v>69.305077130447799</v>
      </c>
      <c r="M43" s="240">
        <v>70.911057042400003</v>
      </c>
      <c r="N43" s="241">
        <v>71.530108588351425</v>
      </c>
      <c r="O43" s="182"/>
      <c r="P43" s="182"/>
      <c r="Q43" s="182"/>
      <c r="R43" s="182"/>
      <c r="AU43" s="76"/>
    </row>
    <row r="44" spans="1:47" s="141" customFormat="1" ht="16.5" customHeight="1">
      <c r="A44" s="236" t="s">
        <v>512</v>
      </c>
      <c r="B44" s="237">
        <v>6.9</v>
      </c>
      <c r="C44" s="238">
        <v>8.1</v>
      </c>
      <c r="D44" s="238">
        <v>7.5</v>
      </c>
      <c r="E44" s="238">
        <v>9.1999999999999993</v>
      </c>
      <c r="F44" s="238">
        <v>16.7</v>
      </c>
      <c r="G44" s="238">
        <v>22.5</v>
      </c>
      <c r="H44" s="238">
        <v>26.9</v>
      </c>
      <c r="I44" s="239">
        <v>34.324676214623452</v>
      </c>
      <c r="J44" s="240">
        <v>38.99434956510698</v>
      </c>
      <c r="K44" s="238">
        <v>44.036597910237667</v>
      </c>
      <c r="L44" s="239">
        <v>43.266752577319586</v>
      </c>
      <c r="M44" s="240">
        <v>44.603225291400001</v>
      </c>
      <c r="N44" s="241">
        <v>44.279468026963016</v>
      </c>
      <c r="O44" s="182"/>
      <c r="P44" s="182"/>
      <c r="Q44" s="182"/>
      <c r="R44" s="182"/>
      <c r="AU44" s="76"/>
    </row>
    <row r="45" spans="1:47" s="141" customFormat="1" ht="16.5" customHeight="1">
      <c r="A45" s="236" t="s">
        <v>513</v>
      </c>
      <c r="B45" s="237">
        <v>2.7</v>
      </c>
      <c r="C45" s="238">
        <v>3.5</v>
      </c>
      <c r="D45" s="238">
        <v>3.5</v>
      </c>
      <c r="E45" s="238">
        <v>3.9</v>
      </c>
      <c r="F45" s="238">
        <v>5.9</v>
      </c>
      <c r="G45" s="238">
        <v>10.9</v>
      </c>
      <c r="H45" s="238">
        <v>15</v>
      </c>
      <c r="I45" s="239">
        <v>18.792613636363637</v>
      </c>
      <c r="J45" s="240">
        <v>23.322910744741328</v>
      </c>
      <c r="K45" s="238">
        <v>26.945835229858901</v>
      </c>
      <c r="L45" s="239">
        <v>31.650979119333549</v>
      </c>
      <c r="M45" s="240">
        <v>31.264803410700001</v>
      </c>
      <c r="N45" s="241">
        <v>33.456092969964807</v>
      </c>
      <c r="O45" s="182"/>
      <c r="P45" s="182"/>
      <c r="Q45" s="182"/>
      <c r="R45" s="182"/>
      <c r="AU45" s="76"/>
    </row>
    <row r="46" spans="1:47" s="141" customFormat="1" ht="16.5" customHeight="1">
      <c r="A46" s="193" t="s">
        <v>514</v>
      </c>
      <c r="B46" s="242">
        <v>1.6</v>
      </c>
      <c r="C46" s="196">
        <v>2</v>
      </c>
      <c r="D46" s="196">
        <v>2.2000000000000002</v>
      </c>
      <c r="E46" s="196">
        <v>2.7</v>
      </c>
      <c r="F46" s="196">
        <v>3.3</v>
      </c>
      <c r="G46" s="196">
        <v>5.0999999999999996</v>
      </c>
      <c r="H46" s="196">
        <v>9.4</v>
      </c>
      <c r="I46" s="206">
        <v>13.344208809135399</v>
      </c>
      <c r="J46" s="197">
        <v>15.507511909124222</v>
      </c>
      <c r="K46" s="199">
        <v>19.627517505233524</v>
      </c>
      <c r="L46" s="200">
        <v>24.741998693664272</v>
      </c>
      <c r="M46" s="198">
        <v>26.077148657799999</v>
      </c>
      <c r="N46" s="243">
        <v>26.23732044386956</v>
      </c>
      <c r="O46" s="182"/>
      <c r="P46" s="182"/>
      <c r="Q46" s="182"/>
      <c r="R46" s="182"/>
      <c r="AU46" s="76"/>
    </row>
    <row r="47" spans="1:47" s="141" customFormat="1" ht="16.5" customHeight="1">
      <c r="A47" s="230" t="s">
        <v>515</v>
      </c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AU47" s="76"/>
    </row>
    <row r="48" spans="1:47" s="141" customFormat="1" ht="16.5" customHeight="1" thickBot="1">
      <c r="A48" s="136"/>
      <c r="B48" s="231" t="s">
        <v>484</v>
      </c>
      <c r="C48" s="169" t="s">
        <v>485</v>
      </c>
      <c r="D48" s="169" t="s">
        <v>259</v>
      </c>
      <c r="E48" s="169" t="s">
        <v>260</v>
      </c>
      <c r="F48" s="169" t="s">
        <v>261</v>
      </c>
      <c r="G48" s="169" t="s">
        <v>262</v>
      </c>
      <c r="H48" s="169" t="s">
        <v>486</v>
      </c>
      <c r="I48" s="170" t="s">
        <v>263</v>
      </c>
      <c r="J48" s="171" t="s">
        <v>468</v>
      </c>
      <c r="K48" s="169" t="s">
        <v>473</v>
      </c>
      <c r="L48" s="170" t="s">
        <v>478</v>
      </c>
      <c r="M48" s="171" t="s">
        <v>483</v>
      </c>
      <c r="N48" s="244" t="s">
        <v>558</v>
      </c>
      <c r="O48" s="181">
        <v>0</v>
      </c>
      <c r="P48" s="181">
        <v>0</v>
      </c>
      <c r="Q48" s="181">
        <v>0</v>
      </c>
      <c r="R48" s="181">
        <v>0</v>
      </c>
      <c r="S48" s="181">
        <v>0</v>
      </c>
      <c r="T48" s="181">
        <v>0</v>
      </c>
      <c r="U48" s="181">
        <v>0</v>
      </c>
      <c r="V48" s="181">
        <v>0</v>
      </c>
      <c r="W48" s="181">
        <v>0</v>
      </c>
      <c r="X48" s="181">
        <v>0</v>
      </c>
      <c r="Y48" s="181">
        <v>0</v>
      </c>
      <c r="Z48" s="181">
        <v>0</v>
      </c>
      <c r="AU48" s="76"/>
    </row>
    <row r="49" spans="1:47" s="141" customFormat="1" ht="16.5" customHeight="1" thickTop="1">
      <c r="A49" s="184" t="s">
        <v>509</v>
      </c>
      <c r="B49" s="234">
        <v>98.7</v>
      </c>
      <c r="C49" s="187">
        <v>99</v>
      </c>
      <c r="D49" s="187">
        <v>98</v>
      </c>
      <c r="E49" s="187">
        <v>98.6</v>
      </c>
      <c r="F49" s="187">
        <v>99.1</v>
      </c>
      <c r="G49" s="187">
        <v>99</v>
      </c>
      <c r="H49" s="187">
        <v>98.6</v>
      </c>
      <c r="I49" s="204">
        <v>99.114292647415681</v>
      </c>
      <c r="J49" s="188">
        <v>99.343822235478342</v>
      </c>
      <c r="K49" s="245">
        <v>99.370224200184737</v>
      </c>
      <c r="L49" s="246">
        <v>99.128540305010887</v>
      </c>
      <c r="M49" s="247">
        <v>99.676404494400003</v>
      </c>
      <c r="N49" s="248">
        <v>99.706691109074242</v>
      </c>
      <c r="O49" s="181">
        <v>0</v>
      </c>
      <c r="P49" s="181">
        <v>0</v>
      </c>
      <c r="Q49" s="181">
        <v>0</v>
      </c>
      <c r="R49" s="181">
        <v>0</v>
      </c>
      <c r="S49" s="181">
        <v>0</v>
      </c>
      <c r="T49" s="181">
        <v>0</v>
      </c>
      <c r="U49" s="181">
        <v>0</v>
      </c>
      <c r="V49" s="181">
        <v>0</v>
      </c>
      <c r="W49" s="181">
        <v>0</v>
      </c>
      <c r="X49" s="181">
        <v>0</v>
      </c>
      <c r="Y49" s="181">
        <v>0</v>
      </c>
      <c r="Z49" s="181">
        <v>0</v>
      </c>
      <c r="AU49" s="76"/>
    </row>
    <row r="50" spans="1:47" s="141" customFormat="1" ht="16.5" customHeight="1">
      <c r="A50" s="236" t="s">
        <v>510</v>
      </c>
      <c r="B50" s="237">
        <v>67.7</v>
      </c>
      <c r="C50" s="238">
        <v>62.7</v>
      </c>
      <c r="D50" s="238">
        <v>66.900000000000006</v>
      </c>
      <c r="E50" s="238">
        <v>66.3</v>
      </c>
      <c r="F50" s="238">
        <v>76.8</v>
      </c>
      <c r="G50" s="238">
        <v>81.400000000000006</v>
      </c>
      <c r="H50" s="238">
        <v>87.6</v>
      </c>
      <c r="I50" s="239">
        <v>88.944298499487957</v>
      </c>
      <c r="J50" s="240">
        <v>90.31155440995181</v>
      </c>
      <c r="K50" s="238">
        <v>91.746136139427819</v>
      </c>
      <c r="L50" s="239">
        <v>90.079663309785062</v>
      </c>
      <c r="M50" s="240">
        <v>92.577354932700004</v>
      </c>
      <c r="N50" s="241">
        <v>94.112706811119509</v>
      </c>
      <c r="O50" s="181">
        <v>0</v>
      </c>
      <c r="P50" s="181">
        <v>0</v>
      </c>
      <c r="Q50" s="181">
        <v>0</v>
      </c>
      <c r="R50" s="181">
        <v>0</v>
      </c>
      <c r="S50" s="181">
        <v>0</v>
      </c>
      <c r="T50" s="181">
        <v>0</v>
      </c>
      <c r="U50" s="181">
        <v>0</v>
      </c>
      <c r="V50" s="181">
        <v>0</v>
      </c>
      <c r="W50" s="181">
        <v>0</v>
      </c>
      <c r="X50" s="181">
        <v>0</v>
      </c>
      <c r="Y50" s="181">
        <v>0</v>
      </c>
      <c r="Z50" s="181">
        <v>0</v>
      </c>
      <c r="AU50" s="76"/>
    </row>
    <row r="51" spans="1:47" s="141" customFormat="1" ht="16.5" customHeight="1">
      <c r="A51" s="236" t="s">
        <v>511</v>
      </c>
      <c r="B51" s="237">
        <v>17.2</v>
      </c>
      <c r="C51" s="238">
        <v>13.7</v>
      </c>
      <c r="D51" s="238">
        <v>13.9</v>
      </c>
      <c r="E51" s="238">
        <v>16.3</v>
      </c>
      <c r="F51" s="238">
        <v>18.7</v>
      </c>
      <c r="G51" s="238">
        <v>25.8</v>
      </c>
      <c r="H51" s="238">
        <v>36.299999999999997</v>
      </c>
      <c r="I51" s="239">
        <v>47.764930265824297</v>
      </c>
      <c r="J51" s="240">
        <v>53.498985801217039</v>
      </c>
      <c r="K51" s="238">
        <v>60.497411942936495</v>
      </c>
      <c r="L51" s="239">
        <v>60.392618189838984</v>
      </c>
      <c r="M51" s="240">
        <v>61.422767741400001</v>
      </c>
      <c r="N51" s="241">
        <v>61.653348554033485</v>
      </c>
      <c r="O51" s="181">
        <v>0</v>
      </c>
      <c r="P51" s="181">
        <v>0</v>
      </c>
      <c r="Q51" s="181">
        <v>0</v>
      </c>
      <c r="R51" s="181">
        <v>0</v>
      </c>
      <c r="S51" s="181">
        <v>0</v>
      </c>
      <c r="T51" s="181">
        <v>0</v>
      </c>
      <c r="U51" s="181">
        <v>0</v>
      </c>
      <c r="V51" s="181">
        <v>0</v>
      </c>
      <c r="W51" s="181">
        <v>0</v>
      </c>
      <c r="X51" s="181">
        <v>0</v>
      </c>
      <c r="Y51" s="181">
        <v>0</v>
      </c>
      <c r="Z51" s="181">
        <v>0</v>
      </c>
      <c r="AU51" s="76"/>
    </row>
    <row r="52" spans="1:47" s="141" customFormat="1" ht="16.5" customHeight="1">
      <c r="A52" s="236" t="s">
        <v>512</v>
      </c>
      <c r="B52" s="237">
        <v>8.6999999999999993</v>
      </c>
      <c r="C52" s="238">
        <v>8.5</v>
      </c>
      <c r="D52" s="238">
        <v>6.5</v>
      </c>
      <c r="E52" s="238">
        <v>7.3</v>
      </c>
      <c r="F52" s="238">
        <v>7.7</v>
      </c>
      <c r="G52" s="238">
        <v>8.5</v>
      </c>
      <c r="H52" s="238">
        <v>11.8</v>
      </c>
      <c r="I52" s="239">
        <v>17.82099094299414</v>
      </c>
      <c r="J52" s="240">
        <v>25.769278684440017</v>
      </c>
      <c r="K52" s="238">
        <v>31.710969674279294</v>
      </c>
      <c r="L52" s="239">
        <v>34.492270190518951</v>
      </c>
      <c r="M52" s="240">
        <v>34.210931485800003</v>
      </c>
      <c r="N52" s="241">
        <v>35.934616398629053</v>
      </c>
      <c r="O52" s="181">
        <v>0</v>
      </c>
      <c r="P52" s="181">
        <v>0</v>
      </c>
      <c r="Q52" s="181">
        <v>0</v>
      </c>
      <c r="R52" s="181">
        <v>0</v>
      </c>
      <c r="S52" s="181">
        <v>0</v>
      </c>
      <c r="T52" s="181">
        <v>0</v>
      </c>
      <c r="U52" s="181">
        <v>0</v>
      </c>
      <c r="V52" s="181">
        <v>0</v>
      </c>
      <c r="W52" s="181">
        <v>0</v>
      </c>
      <c r="X52" s="181">
        <v>0</v>
      </c>
      <c r="Y52" s="181">
        <v>0</v>
      </c>
      <c r="Z52" s="181">
        <v>0</v>
      </c>
      <c r="AU52" s="76"/>
    </row>
    <row r="53" spans="1:47" s="141" customFormat="1" ht="16.5" customHeight="1">
      <c r="A53" s="236" t="s">
        <v>513</v>
      </c>
      <c r="B53" s="237">
        <v>6.3</v>
      </c>
      <c r="C53" s="238">
        <v>6.8</v>
      </c>
      <c r="D53" s="238">
        <v>5.7</v>
      </c>
      <c r="E53" s="238">
        <v>5.0999999999999996</v>
      </c>
      <c r="F53" s="238">
        <v>5.6</v>
      </c>
      <c r="G53" s="238">
        <v>5.9</v>
      </c>
      <c r="H53" s="238">
        <v>6.6</v>
      </c>
      <c r="I53" s="239">
        <v>9.2415057098547866</v>
      </c>
      <c r="J53" s="240">
        <v>13.098688750862664</v>
      </c>
      <c r="K53" s="238">
        <v>18.519717671436897</v>
      </c>
      <c r="L53" s="239">
        <v>22.678417884780739</v>
      </c>
      <c r="M53" s="240">
        <v>23.8710528051</v>
      </c>
      <c r="N53" s="241">
        <v>23.54520331622582</v>
      </c>
      <c r="O53" s="181">
        <v>0</v>
      </c>
      <c r="P53" s="181">
        <v>0</v>
      </c>
      <c r="Q53" s="181">
        <v>0</v>
      </c>
      <c r="R53" s="181">
        <v>0</v>
      </c>
      <c r="S53" s="181">
        <v>0</v>
      </c>
      <c r="T53" s="181">
        <v>0</v>
      </c>
      <c r="U53" s="181">
        <v>0</v>
      </c>
      <c r="V53" s="181">
        <v>0</v>
      </c>
      <c r="W53" s="181">
        <v>0</v>
      </c>
      <c r="X53" s="181">
        <v>0</v>
      </c>
      <c r="Y53" s="181">
        <v>0</v>
      </c>
      <c r="Z53" s="181">
        <v>0</v>
      </c>
      <c r="AU53" s="76"/>
    </row>
    <row r="54" spans="1:47" s="141" customFormat="1" ht="16.5" customHeight="1">
      <c r="A54" s="193" t="s">
        <v>514</v>
      </c>
      <c r="B54" s="242">
        <v>3.6</v>
      </c>
      <c r="C54" s="196">
        <v>4.4000000000000004</v>
      </c>
      <c r="D54" s="196">
        <v>5.5</v>
      </c>
      <c r="E54" s="196">
        <v>5.3</v>
      </c>
      <c r="F54" s="196">
        <v>4.5999999999999996</v>
      </c>
      <c r="G54" s="196">
        <v>5</v>
      </c>
      <c r="H54" s="196">
        <v>5.0999999999999996</v>
      </c>
      <c r="I54" s="206">
        <v>5.8067030397505848</v>
      </c>
      <c r="J54" s="197">
        <v>8.0170298744407571</v>
      </c>
      <c r="K54" s="199">
        <v>11.598352070386147</v>
      </c>
      <c r="L54" s="200">
        <v>16.845831992275507</v>
      </c>
      <c r="M54" s="198">
        <v>18.6814392277</v>
      </c>
      <c r="N54" s="243">
        <v>19.910259844628985</v>
      </c>
      <c r="O54" s="181">
        <v>0</v>
      </c>
      <c r="P54" s="181">
        <v>0</v>
      </c>
      <c r="Q54" s="181">
        <v>0</v>
      </c>
      <c r="R54" s="181">
        <v>0</v>
      </c>
      <c r="S54" s="181">
        <v>0</v>
      </c>
      <c r="T54" s="181">
        <v>0</v>
      </c>
      <c r="U54" s="181">
        <v>0</v>
      </c>
      <c r="V54" s="181">
        <v>0</v>
      </c>
      <c r="W54" s="181">
        <v>0</v>
      </c>
      <c r="X54" s="181">
        <v>0</v>
      </c>
      <c r="Y54" s="181">
        <v>0</v>
      </c>
      <c r="Z54" s="181">
        <v>0</v>
      </c>
      <c r="AU54" s="76"/>
    </row>
    <row r="55" spans="1:47" ht="16.5" customHeight="1">
      <c r="A55" s="249" t="s">
        <v>559</v>
      </c>
    </row>
    <row r="56" spans="1:47" ht="6.75" customHeight="1">
      <c r="A56" s="250"/>
    </row>
    <row r="57" spans="1:47" ht="16.5" customHeight="1">
      <c r="A57" s="141" t="s">
        <v>534</v>
      </c>
    </row>
  </sheetData>
  <mergeCells count="1">
    <mergeCell ref="K24:R24"/>
  </mergeCells>
  <phoneticPr fontId="1"/>
  <printOptions gridLinesSet="0"/>
  <pageMargins left="0.78740157480314965" right="0.39370078740157483" top="0.59055118110236227" bottom="0.39370078740157483" header="0.51181102362204722" footer="0.51181102362204722"/>
  <pageSetup paperSize="8" scale="86" firstPageNumber="43" fitToWidth="2" orientation="landscape" useFirstPageNumber="1" r:id="rId1"/>
  <headerFooter alignWithMargins="0">
    <oddFooter xml:space="preserve">&amp;C&amp;P </oddFooter>
  </headerFooter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29"/>
  <sheetViews>
    <sheetView showGridLines="0" zoomScaleNormal="100" zoomScaleSheetLayoutView="100" workbookViewId="0">
      <pane ySplit="2" topLeftCell="A3" activePane="bottomLeft" state="frozen"/>
      <selection activeCell="J18" sqref="J18"/>
      <selection pane="bottomLeft" activeCell="G8" sqref="G8"/>
    </sheetView>
  </sheetViews>
  <sheetFormatPr defaultColWidth="9" defaultRowHeight="20.149999999999999" customHeight="1"/>
  <cols>
    <col min="1" max="1" width="1.6328125" style="2" customWidth="1"/>
    <col min="2" max="2" width="3.6328125" style="2" customWidth="1"/>
    <col min="3" max="3" width="5.453125" style="2" bestFit="1" customWidth="1"/>
    <col min="4" max="4" width="11.6328125" style="2" bestFit="1" customWidth="1"/>
    <col min="5" max="5" width="5.6328125" style="2" customWidth="1"/>
    <col min="6" max="9" width="5" style="2" customWidth="1"/>
    <col min="10" max="10" width="5.6328125" style="2" customWidth="1"/>
    <col min="11" max="11" width="6.90625" style="2" bestFit="1" customWidth="1"/>
    <col min="12" max="13" width="5.6328125" style="2" customWidth="1"/>
    <col min="14" max="16" width="5.36328125" style="2" customWidth="1"/>
    <col min="17" max="16384" width="9" style="2"/>
  </cols>
  <sheetData>
    <row r="1" spans="1:16" s="1" customFormat="1" ht="20.149999999999999" customHeight="1">
      <c r="A1" s="591" t="s">
        <v>195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2" t="s">
        <v>599</v>
      </c>
      <c r="O1" s="592"/>
      <c r="P1" s="592"/>
    </row>
    <row r="2" spans="1:16" ht="67.5" customHeight="1">
      <c r="B2" s="593"/>
      <c r="C2" s="594"/>
      <c r="D2" s="595"/>
      <c r="E2" s="3" t="s">
        <v>5</v>
      </c>
      <c r="F2" s="259" t="s">
        <v>196</v>
      </c>
      <c r="G2" s="259" t="s">
        <v>282</v>
      </c>
      <c r="H2" s="259" t="s">
        <v>283</v>
      </c>
      <c r="I2" s="259" t="s">
        <v>284</v>
      </c>
      <c r="J2" s="259" t="s">
        <v>285</v>
      </c>
      <c r="K2" s="259" t="s">
        <v>197</v>
      </c>
      <c r="L2" s="259" t="s">
        <v>286</v>
      </c>
      <c r="M2" s="259" t="s">
        <v>287</v>
      </c>
      <c r="N2" s="259" t="s">
        <v>288</v>
      </c>
      <c r="O2" s="259" t="s">
        <v>289</v>
      </c>
      <c r="P2" s="260" t="s">
        <v>290</v>
      </c>
    </row>
    <row r="3" spans="1:16" ht="24" customHeight="1">
      <c r="B3" s="596" t="s">
        <v>198</v>
      </c>
      <c r="C3" s="583" t="s">
        <v>291</v>
      </c>
      <c r="D3" s="584"/>
      <c r="E3" s="4">
        <f>SUM(E4:E11)</f>
        <v>2829</v>
      </c>
      <c r="F3" s="5">
        <f>SUM(F4:F11)</f>
        <v>5</v>
      </c>
      <c r="G3" s="5">
        <f>SUM(G4:G11)</f>
        <v>11</v>
      </c>
      <c r="H3" s="5">
        <f t="shared" ref="H3:P3" si="0">SUM(H4:H11)</f>
        <v>36</v>
      </c>
      <c r="I3" s="5">
        <f t="shared" si="0"/>
        <v>217</v>
      </c>
      <c r="J3" s="5">
        <f t="shared" si="0"/>
        <v>1126</v>
      </c>
      <c r="K3" s="5">
        <f>SUM(K4:K11)</f>
        <v>2</v>
      </c>
      <c r="L3" s="5">
        <f t="shared" si="0"/>
        <v>1175</v>
      </c>
      <c r="M3" s="5">
        <f t="shared" si="0"/>
        <v>240</v>
      </c>
      <c r="N3" s="5">
        <f t="shared" si="0"/>
        <v>19</v>
      </c>
      <c r="O3" s="5">
        <f t="shared" si="0"/>
        <v>0</v>
      </c>
      <c r="P3" s="6">
        <f t="shared" si="0"/>
        <v>0</v>
      </c>
    </row>
    <row r="4" spans="1:16" ht="24" customHeight="1">
      <c r="B4" s="597"/>
      <c r="C4" s="585" t="s">
        <v>199</v>
      </c>
      <c r="D4" s="7" t="s">
        <v>200</v>
      </c>
      <c r="E4" s="8">
        <f t="shared" ref="E4:E11" si="1">SUM(F4:P4)-K4</f>
        <v>0</v>
      </c>
      <c r="F4" s="9">
        <f t="shared" ref="F4:P11" si="2">F13+F22</f>
        <v>0</v>
      </c>
      <c r="G4" s="9">
        <f t="shared" si="2"/>
        <v>0</v>
      </c>
      <c r="H4" s="9">
        <f t="shared" si="2"/>
        <v>0</v>
      </c>
      <c r="I4" s="9">
        <f t="shared" si="2"/>
        <v>0</v>
      </c>
      <c r="J4" s="9">
        <f t="shared" si="2"/>
        <v>0</v>
      </c>
      <c r="K4" s="9">
        <f t="shared" si="2"/>
        <v>0</v>
      </c>
      <c r="L4" s="9">
        <f t="shared" si="2"/>
        <v>0</v>
      </c>
      <c r="M4" s="9">
        <f t="shared" si="2"/>
        <v>0</v>
      </c>
      <c r="N4" s="9">
        <f t="shared" si="2"/>
        <v>0</v>
      </c>
      <c r="O4" s="9">
        <f t="shared" si="2"/>
        <v>0</v>
      </c>
      <c r="P4" s="10">
        <f t="shared" si="2"/>
        <v>0</v>
      </c>
    </row>
    <row r="5" spans="1:16" ht="24" customHeight="1">
      <c r="B5" s="597"/>
      <c r="C5" s="585"/>
      <c r="D5" s="11" t="s">
        <v>201</v>
      </c>
      <c r="E5" s="8">
        <f t="shared" si="1"/>
        <v>0</v>
      </c>
      <c r="F5" s="9">
        <f t="shared" si="2"/>
        <v>0</v>
      </c>
      <c r="G5" s="9">
        <f t="shared" si="2"/>
        <v>0</v>
      </c>
      <c r="H5" s="9">
        <f t="shared" si="2"/>
        <v>0</v>
      </c>
      <c r="I5" s="9">
        <f t="shared" si="2"/>
        <v>0</v>
      </c>
      <c r="J5" s="9">
        <f t="shared" si="2"/>
        <v>0</v>
      </c>
      <c r="K5" s="9">
        <f t="shared" si="2"/>
        <v>0</v>
      </c>
      <c r="L5" s="9">
        <f t="shared" si="2"/>
        <v>0</v>
      </c>
      <c r="M5" s="9">
        <f t="shared" si="2"/>
        <v>0</v>
      </c>
      <c r="N5" s="9">
        <f t="shared" si="2"/>
        <v>0</v>
      </c>
      <c r="O5" s="9">
        <f t="shared" si="2"/>
        <v>0</v>
      </c>
      <c r="P5" s="10">
        <f t="shared" si="2"/>
        <v>0</v>
      </c>
    </row>
    <row r="6" spans="1:16" ht="24" customHeight="1">
      <c r="B6" s="597"/>
      <c r="C6" s="585"/>
      <c r="D6" s="11" t="s">
        <v>202</v>
      </c>
      <c r="E6" s="8">
        <f t="shared" si="1"/>
        <v>3</v>
      </c>
      <c r="F6" s="9">
        <f t="shared" si="2"/>
        <v>3</v>
      </c>
      <c r="G6" s="9">
        <f t="shared" si="2"/>
        <v>0</v>
      </c>
      <c r="H6" s="9">
        <f t="shared" si="2"/>
        <v>0</v>
      </c>
      <c r="I6" s="9">
        <f t="shared" si="2"/>
        <v>0</v>
      </c>
      <c r="J6" s="9">
        <f>J15+J24</f>
        <v>0</v>
      </c>
      <c r="K6" s="9">
        <f t="shared" si="2"/>
        <v>0</v>
      </c>
      <c r="L6" s="9">
        <f t="shared" si="2"/>
        <v>0</v>
      </c>
      <c r="M6" s="9">
        <f t="shared" si="2"/>
        <v>0</v>
      </c>
      <c r="N6" s="9">
        <f t="shared" si="2"/>
        <v>0</v>
      </c>
      <c r="O6" s="9">
        <f t="shared" si="2"/>
        <v>0</v>
      </c>
      <c r="P6" s="10">
        <f t="shared" si="2"/>
        <v>0</v>
      </c>
    </row>
    <row r="7" spans="1:16" ht="24" customHeight="1">
      <c r="B7" s="597"/>
      <c r="C7" s="585"/>
      <c r="D7" s="11" t="s">
        <v>203</v>
      </c>
      <c r="E7" s="8">
        <f t="shared" si="1"/>
        <v>10</v>
      </c>
      <c r="F7" s="9">
        <f t="shared" si="2"/>
        <v>2</v>
      </c>
      <c r="G7" s="9">
        <f t="shared" si="2"/>
        <v>4</v>
      </c>
      <c r="H7" s="9">
        <f t="shared" si="2"/>
        <v>2</v>
      </c>
      <c r="I7" s="9">
        <f t="shared" si="2"/>
        <v>1</v>
      </c>
      <c r="J7" s="9">
        <f t="shared" si="2"/>
        <v>1</v>
      </c>
      <c r="K7" s="9">
        <f t="shared" si="2"/>
        <v>0</v>
      </c>
      <c r="L7" s="9">
        <f t="shared" si="2"/>
        <v>0</v>
      </c>
      <c r="M7" s="9">
        <f t="shared" si="2"/>
        <v>0</v>
      </c>
      <c r="N7" s="9">
        <f t="shared" si="2"/>
        <v>0</v>
      </c>
      <c r="O7" s="9">
        <f t="shared" si="2"/>
        <v>0</v>
      </c>
      <c r="P7" s="10">
        <f t="shared" si="2"/>
        <v>0</v>
      </c>
    </row>
    <row r="8" spans="1:16" ht="24" customHeight="1">
      <c r="B8" s="597"/>
      <c r="C8" s="585"/>
      <c r="D8" s="11" t="s">
        <v>204</v>
      </c>
      <c r="E8" s="8">
        <f t="shared" si="1"/>
        <v>152</v>
      </c>
      <c r="F8" s="9">
        <f t="shared" si="2"/>
        <v>0</v>
      </c>
      <c r="G8" s="9">
        <f t="shared" si="2"/>
        <v>7</v>
      </c>
      <c r="H8" s="9">
        <f t="shared" si="2"/>
        <v>25</v>
      </c>
      <c r="I8" s="9">
        <f t="shared" si="2"/>
        <v>69</v>
      </c>
      <c r="J8" s="9">
        <f t="shared" si="2"/>
        <v>44</v>
      </c>
      <c r="K8" s="9">
        <f>K17+K26</f>
        <v>0</v>
      </c>
      <c r="L8" s="9">
        <f t="shared" si="2"/>
        <v>6</v>
      </c>
      <c r="M8" s="9">
        <f t="shared" si="2"/>
        <v>1</v>
      </c>
      <c r="N8" s="9">
        <f t="shared" si="2"/>
        <v>0</v>
      </c>
      <c r="O8" s="9">
        <f t="shared" si="2"/>
        <v>0</v>
      </c>
      <c r="P8" s="10">
        <f t="shared" si="2"/>
        <v>0</v>
      </c>
    </row>
    <row r="9" spans="1:16" ht="24" customHeight="1">
      <c r="B9" s="597"/>
      <c r="C9" s="256" t="s">
        <v>205</v>
      </c>
      <c r="D9" s="11" t="s">
        <v>206</v>
      </c>
      <c r="E9" s="8">
        <f t="shared" si="1"/>
        <v>2663</v>
      </c>
      <c r="F9" s="9">
        <f t="shared" si="2"/>
        <v>0</v>
      </c>
      <c r="G9" s="9">
        <f t="shared" si="2"/>
        <v>0</v>
      </c>
      <c r="H9" s="9">
        <f t="shared" si="2"/>
        <v>9</v>
      </c>
      <c r="I9" s="9">
        <f t="shared" si="2"/>
        <v>147</v>
      </c>
      <c r="J9" s="9">
        <f t="shared" si="2"/>
        <v>1081</v>
      </c>
      <c r="K9" s="9">
        <f>K18+K27</f>
        <v>2</v>
      </c>
      <c r="L9" s="9">
        <f>L18+L27</f>
        <v>1169</v>
      </c>
      <c r="M9" s="9">
        <f t="shared" si="2"/>
        <v>238</v>
      </c>
      <c r="N9" s="9">
        <f t="shared" si="2"/>
        <v>19</v>
      </c>
      <c r="O9" s="9">
        <f t="shared" si="2"/>
        <v>0</v>
      </c>
      <c r="P9" s="10">
        <f t="shared" si="2"/>
        <v>0</v>
      </c>
    </row>
    <row r="10" spans="1:16" ht="24" customHeight="1">
      <c r="B10" s="597"/>
      <c r="C10" s="256" t="s">
        <v>207</v>
      </c>
      <c r="D10" s="11" t="s">
        <v>208</v>
      </c>
      <c r="E10" s="8">
        <f t="shared" si="1"/>
        <v>1</v>
      </c>
      <c r="F10" s="9">
        <f t="shared" si="2"/>
        <v>0</v>
      </c>
      <c r="G10" s="9">
        <f t="shared" si="2"/>
        <v>0</v>
      </c>
      <c r="H10" s="9">
        <f t="shared" si="2"/>
        <v>0</v>
      </c>
      <c r="I10" s="9">
        <f t="shared" si="2"/>
        <v>0</v>
      </c>
      <c r="J10" s="9">
        <f>J19+J28</f>
        <v>0</v>
      </c>
      <c r="K10" s="9">
        <f t="shared" si="2"/>
        <v>0</v>
      </c>
      <c r="L10" s="9">
        <f t="shared" si="2"/>
        <v>0</v>
      </c>
      <c r="M10" s="9">
        <f t="shared" si="2"/>
        <v>1</v>
      </c>
      <c r="N10" s="9">
        <f t="shared" si="2"/>
        <v>0</v>
      </c>
      <c r="O10" s="9">
        <f t="shared" si="2"/>
        <v>0</v>
      </c>
      <c r="P10" s="10">
        <f t="shared" si="2"/>
        <v>0</v>
      </c>
    </row>
    <row r="11" spans="1:16" ht="24" customHeight="1">
      <c r="B11" s="598"/>
      <c r="C11" s="599" t="s">
        <v>209</v>
      </c>
      <c r="D11" s="600"/>
      <c r="E11" s="12">
        <f t="shared" si="1"/>
        <v>0</v>
      </c>
      <c r="F11" s="13">
        <f t="shared" si="2"/>
        <v>0</v>
      </c>
      <c r="G11" s="13">
        <f t="shared" si="2"/>
        <v>0</v>
      </c>
      <c r="H11" s="13">
        <f t="shared" si="2"/>
        <v>0</v>
      </c>
      <c r="I11" s="13">
        <f t="shared" si="2"/>
        <v>0</v>
      </c>
      <c r="J11" s="13">
        <f t="shared" si="2"/>
        <v>0</v>
      </c>
      <c r="K11" s="13">
        <f t="shared" si="2"/>
        <v>0</v>
      </c>
      <c r="L11" s="13">
        <f t="shared" si="2"/>
        <v>0</v>
      </c>
      <c r="M11" s="13">
        <f t="shared" si="2"/>
        <v>0</v>
      </c>
      <c r="N11" s="13">
        <f t="shared" si="2"/>
        <v>0</v>
      </c>
      <c r="O11" s="13">
        <f t="shared" si="2"/>
        <v>0</v>
      </c>
      <c r="P11" s="14">
        <f t="shared" si="2"/>
        <v>0</v>
      </c>
    </row>
    <row r="12" spans="1:16" ht="24" customHeight="1">
      <c r="B12" s="588" t="s">
        <v>210</v>
      </c>
      <c r="C12" s="589" t="s">
        <v>292</v>
      </c>
      <c r="D12" s="590"/>
      <c r="E12" s="15">
        <f>SUM(E13:E20)</f>
        <v>1381</v>
      </c>
      <c r="F12" s="16">
        <f>SUM(F13:F20)</f>
        <v>0</v>
      </c>
      <c r="G12" s="16">
        <f t="shared" ref="G12:P12" si="3">SUM(G13:G20)</f>
        <v>5</v>
      </c>
      <c r="H12" s="16">
        <f t="shared" si="3"/>
        <v>16</v>
      </c>
      <c r="I12" s="16">
        <f t="shared" si="3"/>
        <v>80</v>
      </c>
      <c r="J12" s="16">
        <f t="shared" si="3"/>
        <v>487</v>
      </c>
      <c r="K12" s="16">
        <f t="shared" si="3"/>
        <v>1</v>
      </c>
      <c r="L12" s="16">
        <f t="shared" si="3"/>
        <v>625</v>
      </c>
      <c r="M12" s="16">
        <f t="shared" si="3"/>
        <v>155</v>
      </c>
      <c r="N12" s="16">
        <f t="shared" si="3"/>
        <v>13</v>
      </c>
      <c r="O12" s="16">
        <f t="shared" si="3"/>
        <v>0</v>
      </c>
      <c r="P12" s="17">
        <f t="shared" si="3"/>
        <v>0</v>
      </c>
    </row>
    <row r="13" spans="1:16" ht="24" customHeight="1">
      <c r="B13" s="581"/>
      <c r="C13" s="585" t="s">
        <v>199</v>
      </c>
      <c r="D13" s="7" t="s">
        <v>200</v>
      </c>
      <c r="E13" s="8">
        <f>SUM(F13:P13)-K13</f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</row>
    <row r="14" spans="1:16" ht="24" customHeight="1">
      <c r="B14" s="581"/>
      <c r="C14" s="585"/>
      <c r="D14" s="11" t="s">
        <v>201</v>
      </c>
      <c r="E14" s="8">
        <f t="shared" ref="E14:E20" si="4">SUM(F14:P14)-K14</f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</row>
    <row r="15" spans="1:16" ht="24" customHeight="1">
      <c r="B15" s="581"/>
      <c r="C15" s="585"/>
      <c r="D15" s="11" t="s">
        <v>202</v>
      </c>
      <c r="E15" s="8">
        <f t="shared" si="4"/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</row>
    <row r="16" spans="1:16" ht="24" customHeight="1">
      <c r="B16" s="581"/>
      <c r="C16" s="585"/>
      <c r="D16" s="11" t="s">
        <v>203</v>
      </c>
      <c r="E16" s="8">
        <f t="shared" si="4"/>
        <v>4</v>
      </c>
      <c r="F16" s="9">
        <v>0</v>
      </c>
      <c r="G16" s="9">
        <v>2</v>
      </c>
      <c r="H16" s="9">
        <v>2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</row>
    <row r="17" spans="2:16" ht="24" customHeight="1">
      <c r="B17" s="581"/>
      <c r="C17" s="585"/>
      <c r="D17" s="11" t="s">
        <v>204</v>
      </c>
      <c r="E17" s="8">
        <f t="shared" si="4"/>
        <v>80</v>
      </c>
      <c r="F17" s="9">
        <v>0</v>
      </c>
      <c r="G17" s="9">
        <v>3</v>
      </c>
      <c r="H17" s="9">
        <v>10</v>
      </c>
      <c r="I17" s="9">
        <v>39</v>
      </c>
      <c r="J17" s="9">
        <v>23</v>
      </c>
      <c r="K17" s="9">
        <v>0</v>
      </c>
      <c r="L17" s="9">
        <v>5</v>
      </c>
      <c r="M17" s="9">
        <v>0</v>
      </c>
      <c r="N17" s="9">
        <v>0</v>
      </c>
      <c r="O17" s="9">
        <v>0</v>
      </c>
      <c r="P17" s="10">
        <v>0</v>
      </c>
    </row>
    <row r="18" spans="2:16" ht="24" customHeight="1">
      <c r="B18" s="581"/>
      <c r="C18" s="256" t="s">
        <v>205</v>
      </c>
      <c r="D18" s="11" t="s">
        <v>206</v>
      </c>
      <c r="E18" s="8">
        <f t="shared" si="4"/>
        <v>1296</v>
      </c>
      <c r="F18" s="9">
        <v>0</v>
      </c>
      <c r="G18" s="9">
        <v>0</v>
      </c>
      <c r="H18" s="9">
        <v>4</v>
      </c>
      <c r="I18" s="9">
        <v>41</v>
      </c>
      <c r="J18" s="9">
        <v>464</v>
      </c>
      <c r="K18" s="9">
        <v>1</v>
      </c>
      <c r="L18" s="9">
        <v>620</v>
      </c>
      <c r="M18" s="9">
        <v>154</v>
      </c>
      <c r="N18" s="9">
        <v>13</v>
      </c>
      <c r="O18" s="9">
        <v>0</v>
      </c>
      <c r="P18" s="10">
        <v>0</v>
      </c>
    </row>
    <row r="19" spans="2:16" ht="24" customHeight="1">
      <c r="B19" s="581"/>
      <c r="C19" s="256" t="s">
        <v>207</v>
      </c>
      <c r="D19" s="11" t="s">
        <v>208</v>
      </c>
      <c r="E19" s="8">
        <f t="shared" si="4"/>
        <v>1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1</v>
      </c>
      <c r="N19" s="9">
        <v>0</v>
      </c>
      <c r="O19" s="9">
        <v>0</v>
      </c>
      <c r="P19" s="10">
        <v>0</v>
      </c>
    </row>
    <row r="20" spans="2:16" ht="24" customHeight="1">
      <c r="B20" s="582"/>
      <c r="C20" s="586" t="s">
        <v>209</v>
      </c>
      <c r="D20" s="587"/>
      <c r="E20" s="18">
        <f t="shared" si="4"/>
        <v>0</v>
      </c>
      <c r="F20" s="281">
        <v>0</v>
      </c>
      <c r="G20" s="281">
        <v>0</v>
      </c>
      <c r="H20" s="281">
        <v>0</v>
      </c>
      <c r="I20" s="281">
        <v>0</v>
      </c>
      <c r="J20" s="281">
        <v>0</v>
      </c>
      <c r="K20" s="281">
        <v>0</v>
      </c>
      <c r="L20" s="281">
        <v>0</v>
      </c>
      <c r="M20" s="281">
        <v>0</v>
      </c>
      <c r="N20" s="281">
        <v>0</v>
      </c>
      <c r="O20" s="281">
        <v>0</v>
      </c>
      <c r="P20" s="20">
        <v>0</v>
      </c>
    </row>
    <row r="21" spans="2:16" ht="24" customHeight="1">
      <c r="B21" s="580" t="s">
        <v>211</v>
      </c>
      <c r="C21" s="583" t="s">
        <v>293</v>
      </c>
      <c r="D21" s="584"/>
      <c r="E21" s="4">
        <f>SUM(E22:E29)</f>
        <v>1448</v>
      </c>
      <c r="F21" s="5">
        <f t="shared" ref="F21:P21" si="5">SUM(F22:F29)</f>
        <v>5</v>
      </c>
      <c r="G21" s="5">
        <f t="shared" si="5"/>
        <v>6</v>
      </c>
      <c r="H21" s="5">
        <f t="shared" si="5"/>
        <v>20</v>
      </c>
      <c r="I21" s="5">
        <f t="shared" si="5"/>
        <v>137</v>
      </c>
      <c r="J21" s="5">
        <f t="shared" si="5"/>
        <v>639</v>
      </c>
      <c r="K21" s="5">
        <f t="shared" si="5"/>
        <v>1</v>
      </c>
      <c r="L21" s="5">
        <f t="shared" si="5"/>
        <v>550</v>
      </c>
      <c r="M21" s="5">
        <f t="shared" si="5"/>
        <v>85</v>
      </c>
      <c r="N21" s="5">
        <f t="shared" si="5"/>
        <v>6</v>
      </c>
      <c r="O21" s="5">
        <f t="shared" si="5"/>
        <v>0</v>
      </c>
      <c r="P21" s="6">
        <f t="shared" si="5"/>
        <v>0</v>
      </c>
    </row>
    <row r="22" spans="2:16" ht="24" customHeight="1">
      <c r="B22" s="581"/>
      <c r="C22" s="585" t="s">
        <v>199</v>
      </c>
      <c r="D22" s="7" t="s">
        <v>200</v>
      </c>
      <c r="E22" s="8">
        <f t="shared" ref="E22:E29" si="6">SUM(F22:P22)-K22</f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</row>
    <row r="23" spans="2:16" ht="24" customHeight="1">
      <c r="B23" s="581"/>
      <c r="C23" s="585"/>
      <c r="D23" s="11" t="s">
        <v>201</v>
      </c>
      <c r="E23" s="8">
        <f t="shared" si="6"/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</row>
    <row r="24" spans="2:16" ht="24" customHeight="1">
      <c r="B24" s="581"/>
      <c r="C24" s="585"/>
      <c r="D24" s="11" t="s">
        <v>202</v>
      </c>
      <c r="E24" s="8">
        <f t="shared" si="6"/>
        <v>3</v>
      </c>
      <c r="F24" s="9">
        <v>3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10">
        <v>0</v>
      </c>
    </row>
    <row r="25" spans="2:16" ht="24" customHeight="1">
      <c r="B25" s="581"/>
      <c r="C25" s="585"/>
      <c r="D25" s="11" t="s">
        <v>203</v>
      </c>
      <c r="E25" s="8">
        <f t="shared" si="6"/>
        <v>6</v>
      </c>
      <c r="F25" s="282">
        <v>2</v>
      </c>
      <c r="G25" s="9">
        <v>2</v>
      </c>
      <c r="H25" s="9">
        <v>0</v>
      </c>
      <c r="I25" s="9">
        <v>1</v>
      </c>
      <c r="J25" s="9">
        <v>1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10">
        <v>0</v>
      </c>
    </row>
    <row r="26" spans="2:16" ht="24" customHeight="1">
      <c r="B26" s="581"/>
      <c r="C26" s="585"/>
      <c r="D26" s="11" t="s">
        <v>204</v>
      </c>
      <c r="E26" s="8">
        <f t="shared" si="6"/>
        <v>72</v>
      </c>
      <c r="F26" s="9">
        <v>0</v>
      </c>
      <c r="G26" s="9">
        <v>4</v>
      </c>
      <c r="H26" s="9">
        <v>15</v>
      </c>
      <c r="I26" s="9">
        <v>30</v>
      </c>
      <c r="J26" s="9">
        <v>21</v>
      </c>
      <c r="K26" s="9">
        <v>0</v>
      </c>
      <c r="L26" s="9">
        <v>1</v>
      </c>
      <c r="M26" s="9">
        <v>1</v>
      </c>
      <c r="N26" s="9">
        <v>0</v>
      </c>
      <c r="O26" s="9">
        <v>0</v>
      </c>
      <c r="P26" s="10">
        <v>0</v>
      </c>
    </row>
    <row r="27" spans="2:16" ht="24" customHeight="1">
      <c r="B27" s="581"/>
      <c r="C27" s="256" t="s">
        <v>205</v>
      </c>
      <c r="D27" s="11" t="s">
        <v>206</v>
      </c>
      <c r="E27" s="8">
        <f>SUM(F27:P27)-K27</f>
        <v>1367</v>
      </c>
      <c r="F27" s="9">
        <v>0</v>
      </c>
      <c r="G27" s="9">
        <v>0</v>
      </c>
      <c r="H27" s="9">
        <v>5</v>
      </c>
      <c r="I27" s="9">
        <v>106</v>
      </c>
      <c r="J27" s="9">
        <v>617</v>
      </c>
      <c r="K27" s="9">
        <v>1</v>
      </c>
      <c r="L27" s="9">
        <v>549</v>
      </c>
      <c r="M27" s="9">
        <v>84</v>
      </c>
      <c r="N27" s="9">
        <v>6</v>
      </c>
      <c r="O27" s="9">
        <v>0</v>
      </c>
      <c r="P27" s="10">
        <v>0</v>
      </c>
    </row>
    <row r="28" spans="2:16" ht="24" customHeight="1">
      <c r="B28" s="581"/>
      <c r="C28" s="256" t="s">
        <v>207</v>
      </c>
      <c r="D28" s="11" t="s">
        <v>208</v>
      </c>
      <c r="E28" s="8">
        <f t="shared" si="6"/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10">
        <v>0</v>
      </c>
    </row>
    <row r="29" spans="2:16" ht="24" customHeight="1">
      <c r="B29" s="582"/>
      <c r="C29" s="586" t="s">
        <v>209</v>
      </c>
      <c r="D29" s="587"/>
      <c r="E29" s="19">
        <f t="shared" si="6"/>
        <v>0</v>
      </c>
      <c r="F29" s="281">
        <v>0</v>
      </c>
      <c r="G29" s="281">
        <v>0</v>
      </c>
      <c r="H29" s="281">
        <v>0</v>
      </c>
      <c r="I29" s="281">
        <v>0</v>
      </c>
      <c r="J29" s="281">
        <v>0</v>
      </c>
      <c r="K29" s="281">
        <v>0</v>
      </c>
      <c r="L29" s="281">
        <v>0</v>
      </c>
      <c r="M29" s="281">
        <v>0</v>
      </c>
      <c r="N29" s="281">
        <v>0</v>
      </c>
      <c r="O29" s="281">
        <v>0</v>
      </c>
      <c r="P29" s="20">
        <v>0</v>
      </c>
    </row>
  </sheetData>
  <mergeCells count="15">
    <mergeCell ref="A1:M1"/>
    <mergeCell ref="N1:P1"/>
    <mergeCell ref="B2:D2"/>
    <mergeCell ref="B3:B11"/>
    <mergeCell ref="C3:D3"/>
    <mergeCell ref="C4:C8"/>
    <mergeCell ref="C11:D11"/>
    <mergeCell ref="B21:B29"/>
    <mergeCell ref="C21:D21"/>
    <mergeCell ref="C22:C26"/>
    <mergeCell ref="C29:D29"/>
    <mergeCell ref="B12:B20"/>
    <mergeCell ref="C12:D12"/>
    <mergeCell ref="C13:C17"/>
    <mergeCell ref="C20:D20"/>
  </mergeCells>
  <phoneticPr fontId="1"/>
  <pageMargins left="0.74803149606299213" right="0.47244094488188981" top="0.98425196850393704" bottom="0.51181102362204722" header="0.51181102362204722" footer="0.51181102362204722"/>
  <pageSetup paperSize="9" firstPageNumber="17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47"/>
  <sheetViews>
    <sheetView showGridLines="0" view="pageBreakPreview" zoomScaleNormal="100" zoomScaleSheetLayoutView="100" workbookViewId="0">
      <pane ySplit="2" topLeftCell="A3" activePane="bottomLeft" state="frozen"/>
      <selection activeCell="J18" sqref="J18"/>
      <selection pane="bottomLeft" sqref="A1:I1"/>
    </sheetView>
  </sheetViews>
  <sheetFormatPr defaultColWidth="9" defaultRowHeight="20.149999999999999" customHeight="1"/>
  <cols>
    <col min="1" max="1" width="1.6328125" style="1" customWidth="1"/>
    <col min="2" max="2" width="2.6328125" style="1" customWidth="1"/>
    <col min="3" max="3" width="7.453125" style="1" bestFit="1" customWidth="1"/>
    <col min="4" max="4" width="8.453125" style="1" customWidth="1"/>
    <col min="5" max="5" width="7.6328125" style="1" customWidth="1"/>
    <col min="6" max="11" width="7.6328125" style="27" customWidth="1"/>
    <col min="12" max="12" width="7.6328125" style="1" customWidth="1"/>
    <col min="13" max="13" width="5.453125" style="1" bestFit="1" customWidth="1"/>
    <col min="14" max="16384" width="9" style="1"/>
  </cols>
  <sheetData>
    <row r="1" spans="1:14" ht="20.149999999999999" customHeight="1">
      <c r="A1" s="591" t="s">
        <v>212</v>
      </c>
      <c r="B1" s="591"/>
      <c r="C1" s="591"/>
      <c r="D1" s="591"/>
      <c r="E1" s="591"/>
      <c r="F1" s="591"/>
      <c r="G1" s="591"/>
      <c r="H1" s="591"/>
      <c r="I1" s="591"/>
      <c r="J1" s="592" t="s">
        <v>599</v>
      </c>
      <c r="K1" s="592"/>
      <c r="L1" s="592"/>
      <c r="M1" s="592"/>
    </row>
    <row r="2" spans="1:14" s="2" customFormat="1" ht="26">
      <c r="B2" s="604"/>
      <c r="C2" s="605"/>
      <c r="D2" s="3" t="s">
        <v>5</v>
      </c>
      <c r="E2" s="259" t="s">
        <v>388</v>
      </c>
      <c r="F2" s="21" t="s">
        <v>389</v>
      </c>
      <c r="G2" s="21" t="s">
        <v>390</v>
      </c>
      <c r="H2" s="21" t="s">
        <v>391</v>
      </c>
      <c r="I2" s="21" t="s">
        <v>392</v>
      </c>
      <c r="J2" s="21" t="s">
        <v>393</v>
      </c>
      <c r="K2" s="21" t="s">
        <v>394</v>
      </c>
      <c r="L2" s="259" t="s">
        <v>395</v>
      </c>
      <c r="M2" s="260" t="s">
        <v>209</v>
      </c>
    </row>
    <row r="3" spans="1:14" s="2" customFormat="1" ht="20.149999999999999" customHeight="1">
      <c r="B3" s="601" t="s">
        <v>198</v>
      </c>
      <c r="C3" s="22" t="s">
        <v>5</v>
      </c>
      <c r="D3" s="4">
        <f t="shared" ref="D3:D14" si="0">SUM(E3:M3)</f>
        <v>2829</v>
      </c>
      <c r="E3" s="8">
        <f>SUM(E4:E14)</f>
        <v>0</v>
      </c>
      <c r="F3" s="8">
        <f t="shared" ref="F3:K3" si="1">SUM(F4:F14)</f>
        <v>12</v>
      </c>
      <c r="G3" s="8">
        <f t="shared" si="1"/>
        <v>158</v>
      </c>
      <c r="H3" s="8">
        <f t="shared" si="1"/>
        <v>802</v>
      </c>
      <c r="I3" s="8">
        <f t="shared" si="1"/>
        <v>1022</v>
      </c>
      <c r="J3" s="8">
        <f t="shared" si="1"/>
        <v>651</v>
      </c>
      <c r="K3" s="8">
        <f t="shared" si="1"/>
        <v>178</v>
      </c>
      <c r="L3" s="8">
        <f>SUM(L4:L14)</f>
        <v>6</v>
      </c>
      <c r="M3" s="10">
        <f>SUM(M4:M14)</f>
        <v>0</v>
      </c>
    </row>
    <row r="4" spans="1:14" s="2" customFormat="1" ht="20.149999999999999" customHeight="1">
      <c r="B4" s="602"/>
      <c r="C4" s="23" t="s">
        <v>213</v>
      </c>
      <c r="D4" s="8">
        <f t="shared" si="0"/>
        <v>1372</v>
      </c>
      <c r="E4" s="8">
        <f t="shared" ref="E4:L14" si="2">E16+E28</f>
        <v>0</v>
      </c>
      <c r="F4" s="8">
        <f t="shared" si="2"/>
        <v>11</v>
      </c>
      <c r="G4" s="8">
        <f t="shared" si="2"/>
        <v>114</v>
      </c>
      <c r="H4" s="8">
        <f t="shared" si="2"/>
        <v>540</v>
      </c>
      <c r="I4" s="8">
        <f t="shared" si="2"/>
        <v>455</v>
      </c>
      <c r="J4" s="8">
        <f t="shared" si="2"/>
        <v>190</v>
      </c>
      <c r="K4" s="8">
        <f t="shared" si="2"/>
        <v>59</v>
      </c>
      <c r="L4" s="8">
        <f t="shared" si="2"/>
        <v>3</v>
      </c>
      <c r="M4" s="10">
        <f t="shared" ref="M4:M14" si="3">M16+M28</f>
        <v>0</v>
      </c>
    </row>
    <row r="5" spans="1:14" s="2" customFormat="1" ht="20.149999999999999" customHeight="1">
      <c r="B5" s="602"/>
      <c r="C5" s="23">
        <v>2</v>
      </c>
      <c r="D5" s="8">
        <f t="shared" si="0"/>
        <v>1018</v>
      </c>
      <c r="E5" s="8">
        <f t="shared" si="2"/>
        <v>0</v>
      </c>
      <c r="F5" s="8">
        <f t="shared" si="2"/>
        <v>1</v>
      </c>
      <c r="G5" s="8">
        <f t="shared" si="2"/>
        <v>38</v>
      </c>
      <c r="H5" s="8">
        <f t="shared" si="2"/>
        <v>209</v>
      </c>
      <c r="I5" s="8">
        <f t="shared" si="2"/>
        <v>416</v>
      </c>
      <c r="J5" s="8">
        <f t="shared" si="2"/>
        <v>272</v>
      </c>
      <c r="K5" s="8">
        <f t="shared" si="2"/>
        <v>81</v>
      </c>
      <c r="L5" s="8">
        <f t="shared" si="2"/>
        <v>1</v>
      </c>
      <c r="M5" s="10">
        <f t="shared" si="3"/>
        <v>0</v>
      </c>
    </row>
    <row r="6" spans="1:14" s="2" customFormat="1" ht="20.149999999999999" customHeight="1">
      <c r="B6" s="602"/>
      <c r="C6" s="23">
        <v>3</v>
      </c>
      <c r="D6" s="8">
        <f t="shared" si="0"/>
        <v>346</v>
      </c>
      <c r="E6" s="8">
        <f t="shared" si="2"/>
        <v>0</v>
      </c>
      <c r="F6" s="8">
        <f t="shared" si="2"/>
        <v>0</v>
      </c>
      <c r="G6" s="8">
        <f t="shared" si="2"/>
        <v>6</v>
      </c>
      <c r="H6" s="8">
        <f t="shared" si="2"/>
        <v>46</v>
      </c>
      <c r="I6" s="8">
        <f t="shared" si="2"/>
        <v>125</v>
      </c>
      <c r="J6" s="8">
        <f t="shared" si="2"/>
        <v>138</v>
      </c>
      <c r="K6" s="8">
        <f t="shared" si="2"/>
        <v>30</v>
      </c>
      <c r="L6" s="8">
        <f t="shared" si="2"/>
        <v>1</v>
      </c>
      <c r="M6" s="10">
        <f t="shared" si="3"/>
        <v>0</v>
      </c>
    </row>
    <row r="7" spans="1:14" s="2" customFormat="1" ht="20.149999999999999" customHeight="1">
      <c r="B7" s="602"/>
      <c r="C7" s="23">
        <v>4</v>
      </c>
      <c r="D7" s="8">
        <f t="shared" si="0"/>
        <v>70</v>
      </c>
      <c r="E7" s="8">
        <f t="shared" si="2"/>
        <v>0</v>
      </c>
      <c r="F7" s="8">
        <f t="shared" si="2"/>
        <v>0</v>
      </c>
      <c r="G7" s="8">
        <f t="shared" si="2"/>
        <v>0</v>
      </c>
      <c r="H7" s="8">
        <f t="shared" si="2"/>
        <v>6</v>
      </c>
      <c r="I7" s="8">
        <f t="shared" si="2"/>
        <v>22</v>
      </c>
      <c r="J7" s="8">
        <f t="shared" si="2"/>
        <v>38</v>
      </c>
      <c r="K7" s="8">
        <f t="shared" si="2"/>
        <v>3</v>
      </c>
      <c r="L7" s="8">
        <f t="shared" si="2"/>
        <v>1</v>
      </c>
      <c r="M7" s="10">
        <f t="shared" si="3"/>
        <v>0</v>
      </c>
    </row>
    <row r="8" spans="1:14" s="2" customFormat="1" ht="20.149999999999999" customHeight="1">
      <c r="B8" s="602"/>
      <c r="C8" s="23">
        <v>5</v>
      </c>
      <c r="D8" s="8">
        <f t="shared" si="0"/>
        <v>15</v>
      </c>
      <c r="E8" s="8">
        <f t="shared" si="2"/>
        <v>0</v>
      </c>
      <c r="F8" s="8">
        <f t="shared" si="2"/>
        <v>0</v>
      </c>
      <c r="G8" s="8">
        <f t="shared" si="2"/>
        <v>0</v>
      </c>
      <c r="H8" s="8">
        <f t="shared" si="2"/>
        <v>0</v>
      </c>
      <c r="I8" s="8">
        <f t="shared" si="2"/>
        <v>3</v>
      </c>
      <c r="J8" s="8">
        <f t="shared" si="2"/>
        <v>9</v>
      </c>
      <c r="K8" s="8">
        <f t="shared" si="2"/>
        <v>3</v>
      </c>
      <c r="L8" s="8">
        <f t="shared" si="2"/>
        <v>0</v>
      </c>
      <c r="M8" s="10">
        <f t="shared" si="3"/>
        <v>0</v>
      </c>
    </row>
    <row r="9" spans="1:14" s="2" customFormat="1" ht="20.149999999999999" customHeight="1">
      <c r="B9" s="602"/>
      <c r="C9" s="23">
        <v>6</v>
      </c>
      <c r="D9" s="8">
        <f t="shared" si="0"/>
        <v>6</v>
      </c>
      <c r="E9" s="8">
        <f t="shared" si="2"/>
        <v>0</v>
      </c>
      <c r="F9" s="8">
        <f t="shared" si="2"/>
        <v>0</v>
      </c>
      <c r="G9" s="8">
        <f t="shared" si="2"/>
        <v>0</v>
      </c>
      <c r="H9" s="8">
        <f t="shared" si="2"/>
        <v>1</v>
      </c>
      <c r="I9" s="8">
        <f t="shared" si="2"/>
        <v>0</v>
      </c>
      <c r="J9" s="8">
        <f t="shared" si="2"/>
        <v>3</v>
      </c>
      <c r="K9" s="8">
        <f t="shared" si="2"/>
        <v>2</v>
      </c>
      <c r="L9" s="8">
        <f t="shared" si="2"/>
        <v>0</v>
      </c>
      <c r="M9" s="10">
        <f t="shared" si="3"/>
        <v>0</v>
      </c>
    </row>
    <row r="10" spans="1:14" s="2" customFormat="1" ht="20.149999999999999" customHeight="1">
      <c r="B10" s="602"/>
      <c r="C10" s="23">
        <v>7</v>
      </c>
      <c r="D10" s="8">
        <f t="shared" si="0"/>
        <v>2</v>
      </c>
      <c r="E10" s="8">
        <f t="shared" si="2"/>
        <v>0</v>
      </c>
      <c r="F10" s="8">
        <f t="shared" si="2"/>
        <v>0</v>
      </c>
      <c r="G10" s="8">
        <f t="shared" si="2"/>
        <v>0</v>
      </c>
      <c r="H10" s="8">
        <f t="shared" si="2"/>
        <v>0</v>
      </c>
      <c r="I10" s="8">
        <f t="shared" si="2"/>
        <v>1</v>
      </c>
      <c r="J10" s="8">
        <f t="shared" si="2"/>
        <v>1</v>
      </c>
      <c r="K10" s="8">
        <f t="shared" si="2"/>
        <v>0</v>
      </c>
      <c r="L10" s="8">
        <f t="shared" si="2"/>
        <v>0</v>
      </c>
      <c r="M10" s="10">
        <f t="shared" si="3"/>
        <v>0</v>
      </c>
    </row>
    <row r="11" spans="1:14" s="2" customFormat="1" ht="20.149999999999999" customHeight="1">
      <c r="B11" s="602"/>
      <c r="C11" s="23">
        <v>8</v>
      </c>
      <c r="D11" s="8">
        <f t="shared" si="0"/>
        <v>0</v>
      </c>
      <c r="E11" s="8">
        <f t="shared" si="2"/>
        <v>0</v>
      </c>
      <c r="F11" s="8">
        <f t="shared" si="2"/>
        <v>0</v>
      </c>
      <c r="G11" s="8">
        <f t="shared" si="2"/>
        <v>0</v>
      </c>
      <c r="H11" s="8">
        <f t="shared" si="2"/>
        <v>0</v>
      </c>
      <c r="I11" s="8">
        <f t="shared" si="2"/>
        <v>0</v>
      </c>
      <c r="J11" s="8">
        <f t="shared" si="2"/>
        <v>0</v>
      </c>
      <c r="K11" s="8">
        <f t="shared" si="2"/>
        <v>0</v>
      </c>
      <c r="L11" s="8">
        <f t="shared" si="2"/>
        <v>0</v>
      </c>
      <c r="M11" s="10">
        <f t="shared" si="3"/>
        <v>0</v>
      </c>
    </row>
    <row r="12" spans="1:14" s="2" customFormat="1" ht="20.149999999999999" customHeight="1">
      <c r="B12" s="602"/>
      <c r="C12" s="23">
        <v>9</v>
      </c>
      <c r="D12" s="8">
        <f t="shared" si="0"/>
        <v>0</v>
      </c>
      <c r="E12" s="8">
        <f t="shared" si="2"/>
        <v>0</v>
      </c>
      <c r="F12" s="8">
        <f t="shared" si="2"/>
        <v>0</v>
      </c>
      <c r="G12" s="8">
        <f t="shared" si="2"/>
        <v>0</v>
      </c>
      <c r="H12" s="8">
        <f t="shared" si="2"/>
        <v>0</v>
      </c>
      <c r="I12" s="8">
        <f t="shared" si="2"/>
        <v>0</v>
      </c>
      <c r="J12" s="8">
        <f t="shared" si="2"/>
        <v>0</v>
      </c>
      <c r="K12" s="8">
        <f t="shared" si="2"/>
        <v>0</v>
      </c>
      <c r="L12" s="8">
        <f t="shared" si="2"/>
        <v>0</v>
      </c>
      <c r="M12" s="10">
        <f t="shared" si="3"/>
        <v>0</v>
      </c>
    </row>
    <row r="13" spans="1:14" s="2" customFormat="1" ht="20.149999999999999" customHeight="1">
      <c r="B13" s="602"/>
      <c r="C13" s="23" t="s">
        <v>364</v>
      </c>
      <c r="D13" s="8">
        <f t="shared" si="0"/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  <c r="J13" s="8">
        <f t="shared" si="2"/>
        <v>0</v>
      </c>
      <c r="K13" s="8">
        <f t="shared" si="2"/>
        <v>0</v>
      </c>
      <c r="L13" s="8">
        <f t="shared" si="2"/>
        <v>0</v>
      </c>
      <c r="M13" s="10">
        <f t="shared" si="3"/>
        <v>0</v>
      </c>
    </row>
    <row r="14" spans="1:14" s="2" customFormat="1" ht="20.149999999999999" customHeight="1">
      <c r="B14" s="603"/>
      <c r="C14" s="257" t="s">
        <v>209</v>
      </c>
      <c r="D14" s="19">
        <f t="shared" si="0"/>
        <v>0</v>
      </c>
      <c r="E14" s="8">
        <f t="shared" si="2"/>
        <v>0</v>
      </c>
      <c r="F14" s="8">
        <f t="shared" si="2"/>
        <v>0</v>
      </c>
      <c r="G14" s="8">
        <f t="shared" si="2"/>
        <v>0</v>
      </c>
      <c r="H14" s="8">
        <f t="shared" si="2"/>
        <v>0</v>
      </c>
      <c r="I14" s="8">
        <f t="shared" si="2"/>
        <v>0</v>
      </c>
      <c r="J14" s="8">
        <f t="shared" si="2"/>
        <v>0</v>
      </c>
      <c r="K14" s="8">
        <f t="shared" si="2"/>
        <v>0</v>
      </c>
      <c r="L14" s="8">
        <f t="shared" si="2"/>
        <v>0</v>
      </c>
      <c r="M14" s="20">
        <f t="shared" si="3"/>
        <v>0</v>
      </c>
    </row>
    <row r="15" spans="1:14" s="2" customFormat="1" ht="20.149999999999999" customHeight="1">
      <c r="B15" s="601" t="s">
        <v>214</v>
      </c>
      <c r="C15" s="22" t="s">
        <v>5</v>
      </c>
      <c r="D15" s="4">
        <f t="shared" ref="D15:D38" si="4">SUM(E15:M15)</f>
        <v>1381</v>
      </c>
      <c r="E15" s="16">
        <f t="shared" ref="E15:M15" si="5">SUM(E16:E26)</f>
        <v>0</v>
      </c>
      <c r="F15" s="16">
        <f t="shared" si="5"/>
        <v>10</v>
      </c>
      <c r="G15" s="16">
        <f t="shared" si="5"/>
        <v>85</v>
      </c>
      <c r="H15" s="16">
        <f t="shared" si="5"/>
        <v>373</v>
      </c>
      <c r="I15" s="16">
        <f t="shared" si="5"/>
        <v>491</v>
      </c>
      <c r="J15" s="16">
        <f t="shared" si="5"/>
        <v>327</v>
      </c>
      <c r="K15" s="16">
        <f t="shared" si="5"/>
        <v>93</v>
      </c>
      <c r="L15" s="16">
        <f t="shared" si="5"/>
        <v>2</v>
      </c>
      <c r="M15" s="17">
        <f t="shared" si="5"/>
        <v>0</v>
      </c>
      <c r="N15" s="24"/>
    </row>
    <row r="16" spans="1:14" s="2" customFormat="1" ht="20.149999999999999" customHeight="1">
      <c r="B16" s="602"/>
      <c r="C16" s="23" t="s">
        <v>213</v>
      </c>
      <c r="D16" s="8">
        <f t="shared" si="4"/>
        <v>661</v>
      </c>
      <c r="E16" s="9">
        <v>0</v>
      </c>
      <c r="F16" s="9">
        <v>9</v>
      </c>
      <c r="G16" s="9">
        <v>60</v>
      </c>
      <c r="H16" s="9">
        <v>249</v>
      </c>
      <c r="I16" s="9">
        <v>218</v>
      </c>
      <c r="J16" s="9">
        <v>96</v>
      </c>
      <c r="K16" s="9">
        <v>29</v>
      </c>
      <c r="L16" s="9">
        <v>0</v>
      </c>
      <c r="M16" s="10">
        <v>0</v>
      </c>
    </row>
    <row r="17" spans="2:14" s="2" customFormat="1" ht="20.149999999999999" customHeight="1">
      <c r="B17" s="602"/>
      <c r="C17" s="23">
        <v>2</v>
      </c>
      <c r="D17" s="8">
        <f t="shared" si="4"/>
        <v>494</v>
      </c>
      <c r="E17" s="9">
        <v>0</v>
      </c>
      <c r="F17" s="9">
        <v>1</v>
      </c>
      <c r="G17" s="9">
        <v>22</v>
      </c>
      <c r="H17" s="9">
        <v>98</v>
      </c>
      <c r="I17" s="9">
        <v>206</v>
      </c>
      <c r="J17" s="9">
        <v>123</v>
      </c>
      <c r="K17" s="9">
        <v>44</v>
      </c>
      <c r="L17" s="9">
        <v>0</v>
      </c>
      <c r="M17" s="10">
        <v>0</v>
      </c>
    </row>
    <row r="18" spans="2:14" s="2" customFormat="1" ht="20.149999999999999" customHeight="1">
      <c r="B18" s="602"/>
      <c r="C18" s="23">
        <v>3</v>
      </c>
      <c r="D18" s="8">
        <f t="shared" si="4"/>
        <v>181</v>
      </c>
      <c r="E18" s="9">
        <v>0</v>
      </c>
      <c r="F18" s="9">
        <v>0</v>
      </c>
      <c r="G18" s="9">
        <v>3</v>
      </c>
      <c r="H18" s="9">
        <v>24</v>
      </c>
      <c r="I18" s="9">
        <v>60</v>
      </c>
      <c r="J18" s="9">
        <v>76</v>
      </c>
      <c r="K18" s="9">
        <v>17</v>
      </c>
      <c r="L18" s="9">
        <v>1</v>
      </c>
      <c r="M18" s="10">
        <v>0</v>
      </c>
    </row>
    <row r="19" spans="2:14" s="2" customFormat="1" ht="20.149999999999999" customHeight="1">
      <c r="B19" s="602"/>
      <c r="C19" s="23">
        <v>4</v>
      </c>
      <c r="D19" s="8">
        <f t="shared" si="4"/>
        <v>35</v>
      </c>
      <c r="E19" s="9">
        <v>0</v>
      </c>
      <c r="F19" s="9">
        <v>0</v>
      </c>
      <c r="G19" s="9">
        <v>0</v>
      </c>
      <c r="H19" s="9">
        <v>2</v>
      </c>
      <c r="I19" s="9">
        <v>6</v>
      </c>
      <c r="J19" s="9">
        <v>23</v>
      </c>
      <c r="K19" s="9">
        <v>3</v>
      </c>
      <c r="L19" s="9">
        <v>1</v>
      </c>
      <c r="M19" s="10">
        <v>0</v>
      </c>
    </row>
    <row r="20" spans="2:14" s="2" customFormat="1" ht="20.149999999999999" customHeight="1">
      <c r="B20" s="602"/>
      <c r="C20" s="23">
        <v>5</v>
      </c>
      <c r="D20" s="8">
        <f t="shared" si="4"/>
        <v>7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7</v>
      </c>
      <c r="K20" s="9">
        <v>0</v>
      </c>
      <c r="L20" s="9">
        <v>0</v>
      </c>
      <c r="M20" s="10">
        <v>0</v>
      </c>
    </row>
    <row r="21" spans="2:14" s="2" customFormat="1" ht="20.149999999999999" customHeight="1">
      <c r="B21" s="602"/>
      <c r="C21" s="23">
        <v>6</v>
      </c>
      <c r="D21" s="8">
        <f t="shared" si="4"/>
        <v>2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2</v>
      </c>
      <c r="K21" s="9">
        <v>0</v>
      </c>
      <c r="L21" s="9">
        <v>0</v>
      </c>
      <c r="M21" s="10">
        <v>0</v>
      </c>
    </row>
    <row r="22" spans="2:14" s="2" customFormat="1" ht="20.149999999999999" customHeight="1">
      <c r="B22" s="602"/>
      <c r="C22" s="23">
        <v>7</v>
      </c>
      <c r="D22" s="8">
        <f t="shared" si="4"/>
        <v>1</v>
      </c>
      <c r="E22" s="9">
        <v>0</v>
      </c>
      <c r="F22" s="9">
        <v>0</v>
      </c>
      <c r="G22" s="9">
        <v>0</v>
      </c>
      <c r="H22" s="9">
        <v>0</v>
      </c>
      <c r="I22" s="9">
        <v>1</v>
      </c>
      <c r="J22" s="9">
        <v>0</v>
      </c>
      <c r="K22" s="9">
        <v>0</v>
      </c>
      <c r="L22" s="9">
        <v>0</v>
      </c>
      <c r="M22" s="10">
        <v>0</v>
      </c>
    </row>
    <row r="23" spans="2:14" s="2" customFormat="1" ht="20.149999999999999" customHeight="1">
      <c r="B23" s="602"/>
      <c r="C23" s="23">
        <v>8</v>
      </c>
      <c r="D23" s="8">
        <f t="shared" si="4"/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10">
        <v>0</v>
      </c>
    </row>
    <row r="24" spans="2:14" s="2" customFormat="1" ht="20.149999999999999" customHeight="1">
      <c r="B24" s="602"/>
      <c r="C24" s="23">
        <v>9</v>
      </c>
      <c r="D24" s="8">
        <f t="shared" si="4"/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10">
        <v>0</v>
      </c>
    </row>
    <row r="25" spans="2:14" s="2" customFormat="1" ht="20.149999999999999" customHeight="1">
      <c r="B25" s="602"/>
      <c r="C25" s="23" t="s">
        <v>294</v>
      </c>
      <c r="D25" s="8">
        <f t="shared" si="4"/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10">
        <v>0</v>
      </c>
    </row>
    <row r="26" spans="2:14" s="2" customFormat="1" ht="20.149999999999999" customHeight="1">
      <c r="B26" s="603"/>
      <c r="C26" s="257" t="s">
        <v>209</v>
      </c>
      <c r="D26" s="19">
        <f t="shared" si="4"/>
        <v>0</v>
      </c>
      <c r="E26" s="281">
        <v>0</v>
      </c>
      <c r="F26" s="281">
        <v>0</v>
      </c>
      <c r="G26" s="281">
        <v>0</v>
      </c>
      <c r="H26" s="281">
        <v>0</v>
      </c>
      <c r="I26" s="281">
        <v>0</v>
      </c>
      <c r="J26" s="281">
        <v>0</v>
      </c>
      <c r="K26" s="281">
        <v>0</v>
      </c>
      <c r="L26" s="281">
        <v>0</v>
      </c>
      <c r="M26" s="20">
        <v>0</v>
      </c>
    </row>
    <row r="27" spans="2:14" s="2" customFormat="1" ht="20.149999999999999" customHeight="1">
      <c r="B27" s="601" t="s">
        <v>215</v>
      </c>
      <c r="C27" s="22" t="s">
        <v>5</v>
      </c>
      <c r="D27" s="4">
        <f t="shared" si="4"/>
        <v>1448</v>
      </c>
      <c r="E27" s="16">
        <f>SUM(E28:E38)</f>
        <v>0</v>
      </c>
      <c r="F27" s="16">
        <f>SUM(F28:F38)</f>
        <v>2</v>
      </c>
      <c r="G27" s="16">
        <f t="shared" ref="G27:L27" si="6">SUM(G28:G38)</f>
        <v>73</v>
      </c>
      <c r="H27" s="16">
        <f t="shared" si="6"/>
        <v>429</v>
      </c>
      <c r="I27" s="16">
        <f t="shared" si="6"/>
        <v>531</v>
      </c>
      <c r="J27" s="16">
        <f t="shared" si="6"/>
        <v>324</v>
      </c>
      <c r="K27" s="16">
        <f t="shared" si="6"/>
        <v>85</v>
      </c>
      <c r="L27" s="16">
        <f t="shared" si="6"/>
        <v>4</v>
      </c>
      <c r="M27" s="17">
        <f>SUM(M28:M38)</f>
        <v>0</v>
      </c>
      <c r="N27" s="24"/>
    </row>
    <row r="28" spans="2:14" s="2" customFormat="1" ht="20.149999999999999" customHeight="1">
      <c r="B28" s="602"/>
      <c r="C28" s="23" t="s">
        <v>213</v>
      </c>
      <c r="D28" s="8">
        <f t="shared" si="4"/>
        <v>711</v>
      </c>
      <c r="E28" s="9">
        <v>0</v>
      </c>
      <c r="F28" s="9">
        <v>2</v>
      </c>
      <c r="G28" s="9">
        <v>54</v>
      </c>
      <c r="H28" s="9">
        <v>291</v>
      </c>
      <c r="I28" s="9">
        <v>237</v>
      </c>
      <c r="J28" s="9">
        <v>94</v>
      </c>
      <c r="K28" s="9">
        <v>30</v>
      </c>
      <c r="L28" s="9">
        <v>3</v>
      </c>
      <c r="M28" s="10">
        <v>0</v>
      </c>
    </row>
    <row r="29" spans="2:14" s="2" customFormat="1" ht="20.149999999999999" customHeight="1">
      <c r="B29" s="602"/>
      <c r="C29" s="23">
        <v>2</v>
      </c>
      <c r="D29" s="8">
        <f t="shared" si="4"/>
        <v>524</v>
      </c>
      <c r="E29" s="9">
        <v>0</v>
      </c>
      <c r="F29" s="9">
        <v>0</v>
      </c>
      <c r="G29" s="9">
        <v>16</v>
      </c>
      <c r="H29" s="9">
        <v>111</v>
      </c>
      <c r="I29" s="9">
        <v>210</v>
      </c>
      <c r="J29" s="9">
        <v>149</v>
      </c>
      <c r="K29" s="9">
        <v>37</v>
      </c>
      <c r="L29" s="9">
        <v>1</v>
      </c>
      <c r="M29" s="10">
        <v>0</v>
      </c>
    </row>
    <row r="30" spans="2:14" s="2" customFormat="1" ht="20.149999999999999" customHeight="1">
      <c r="B30" s="602"/>
      <c r="C30" s="23">
        <v>3</v>
      </c>
      <c r="D30" s="8">
        <f t="shared" si="4"/>
        <v>165</v>
      </c>
      <c r="E30" s="9">
        <v>0</v>
      </c>
      <c r="F30" s="9">
        <v>0</v>
      </c>
      <c r="G30" s="9">
        <v>3</v>
      </c>
      <c r="H30" s="9">
        <v>22</v>
      </c>
      <c r="I30" s="9">
        <v>65</v>
      </c>
      <c r="J30" s="9">
        <v>62</v>
      </c>
      <c r="K30" s="9">
        <v>13</v>
      </c>
      <c r="L30" s="9">
        <v>0</v>
      </c>
      <c r="M30" s="10">
        <v>0</v>
      </c>
    </row>
    <row r="31" spans="2:14" s="2" customFormat="1" ht="20.149999999999999" customHeight="1">
      <c r="B31" s="602"/>
      <c r="C31" s="23">
        <v>4</v>
      </c>
      <c r="D31" s="8">
        <f t="shared" si="4"/>
        <v>35</v>
      </c>
      <c r="E31" s="9">
        <v>0</v>
      </c>
      <c r="F31" s="9">
        <v>0</v>
      </c>
      <c r="G31" s="9">
        <v>0</v>
      </c>
      <c r="H31" s="9">
        <v>4</v>
      </c>
      <c r="I31" s="9">
        <v>16</v>
      </c>
      <c r="J31" s="9">
        <v>15</v>
      </c>
      <c r="K31" s="9">
        <v>0</v>
      </c>
      <c r="L31" s="9">
        <v>0</v>
      </c>
      <c r="M31" s="10">
        <v>0</v>
      </c>
    </row>
    <row r="32" spans="2:14" s="2" customFormat="1" ht="20.149999999999999" customHeight="1">
      <c r="B32" s="602"/>
      <c r="C32" s="23">
        <v>5</v>
      </c>
      <c r="D32" s="8">
        <f t="shared" si="4"/>
        <v>8</v>
      </c>
      <c r="E32" s="9">
        <v>0</v>
      </c>
      <c r="F32" s="9">
        <v>0</v>
      </c>
      <c r="G32" s="9">
        <v>0</v>
      </c>
      <c r="H32" s="9">
        <v>0</v>
      </c>
      <c r="I32" s="9">
        <v>3</v>
      </c>
      <c r="J32" s="9">
        <v>2</v>
      </c>
      <c r="K32" s="9">
        <v>3</v>
      </c>
      <c r="L32" s="9">
        <v>0</v>
      </c>
      <c r="M32" s="10">
        <v>0</v>
      </c>
    </row>
    <row r="33" spans="2:13" s="2" customFormat="1" ht="20.149999999999999" customHeight="1">
      <c r="B33" s="602"/>
      <c r="C33" s="23">
        <v>6</v>
      </c>
      <c r="D33" s="8">
        <f t="shared" si="4"/>
        <v>4</v>
      </c>
      <c r="E33" s="9">
        <v>0</v>
      </c>
      <c r="F33" s="9">
        <v>0</v>
      </c>
      <c r="G33" s="9">
        <v>0</v>
      </c>
      <c r="H33" s="9">
        <v>1</v>
      </c>
      <c r="I33" s="9">
        <v>0</v>
      </c>
      <c r="J33" s="9">
        <v>1</v>
      </c>
      <c r="K33" s="9">
        <v>2</v>
      </c>
      <c r="L33" s="9">
        <v>0</v>
      </c>
      <c r="M33" s="10">
        <v>0</v>
      </c>
    </row>
    <row r="34" spans="2:13" s="2" customFormat="1" ht="20.149999999999999" customHeight="1">
      <c r="B34" s="602"/>
      <c r="C34" s="23">
        <v>7</v>
      </c>
      <c r="D34" s="8">
        <f t="shared" si="4"/>
        <v>1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1</v>
      </c>
      <c r="K34" s="9">
        <v>0</v>
      </c>
      <c r="L34" s="9">
        <v>0</v>
      </c>
      <c r="M34" s="10">
        <v>0</v>
      </c>
    </row>
    <row r="35" spans="2:13" s="2" customFormat="1" ht="20.149999999999999" customHeight="1">
      <c r="B35" s="602"/>
      <c r="C35" s="23">
        <v>8</v>
      </c>
      <c r="D35" s="8">
        <f t="shared" si="4"/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10">
        <v>0</v>
      </c>
    </row>
    <row r="36" spans="2:13" s="2" customFormat="1" ht="20.149999999999999" customHeight="1">
      <c r="B36" s="602"/>
      <c r="C36" s="23">
        <v>9</v>
      </c>
      <c r="D36" s="8">
        <f t="shared" si="4"/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10">
        <v>0</v>
      </c>
    </row>
    <row r="37" spans="2:13" s="2" customFormat="1" ht="20.149999999999999" customHeight="1">
      <c r="B37" s="602"/>
      <c r="C37" s="23" t="s">
        <v>294</v>
      </c>
      <c r="D37" s="8">
        <f t="shared" si="4"/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10">
        <v>0</v>
      </c>
    </row>
    <row r="38" spans="2:13" s="2" customFormat="1" ht="20.149999999999999" customHeight="1">
      <c r="B38" s="603"/>
      <c r="C38" s="257" t="s">
        <v>209</v>
      </c>
      <c r="D38" s="12">
        <f t="shared" si="4"/>
        <v>0</v>
      </c>
      <c r="E38" s="281">
        <v>0</v>
      </c>
      <c r="F38" s="281">
        <v>0</v>
      </c>
      <c r="G38" s="281">
        <v>0</v>
      </c>
      <c r="H38" s="281">
        <v>0</v>
      </c>
      <c r="I38" s="281">
        <v>0</v>
      </c>
      <c r="J38" s="281">
        <v>0</v>
      </c>
      <c r="K38" s="281">
        <v>0</v>
      </c>
      <c r="L38" s="281">
        <v>0</v>
      </c>
      <c r="M38" s="20">
        <v>0</v>
      </c>
    </row>
    <row r="39" spans="2:13" s="2" customFormat="1" ht="20.149999999999999" customHeight="1">
      <c r="D39" s="25"/>
      <c r="F39" s="26"/>
      <c r="G39" s="26"/>
      <c r="H39" s="26"/>
      <c r="I39" s="26"/>
      <c r="J39" s="26"/>
      <c r="K39" s="26"/>
    </row>
    <row r="40" spans="2:13" s="2" customFormat="1" ht="20.149999999999999" customHeight="1">
      <c r="F40" s="26"/>
      <c r="G40" s="26"/>
      <c r="H40" s="26"/>
      <c r="I40" s="26"/>
      <c r="J40" s="26"/>
      <c r="K40" s="26"/>
    </row>
    <row r="41" spans="2:13" s="2" customFormat="1" ht="20.149999999999999" customHeight="1">
      <c r="F41" s="26"/>
      <c r="G41" s="26"/>
      <c r="H41" s="26"/>
      <c r="I41" s="26"/>
      <c r="J41" s="26"/>
      <c r="K41" s="26"/>
    </row>
    <row r="42" spans="2:13" s="2" customFormat="1" ht="20.149999999999999" customHeight="1">
      <c r="F42" s="26"/>
      <c r="G42" s="26"/>
      <c r="H42" s="26"/>
      <c r="I42" s="26"/>
      <c r="J42" s="26"/>
      <c r="K42" s="26"/>
    </row>
    <row r="43" spans="2:13" s="2" customFormat="1" ht="20.149999999999999" customHeight="1">
      <c r="F43" s="26"/>
      <c r="G43" s="26"/>
      <c r="H43" s="26"/>
      <c r="I43" s="26"/>
      <c r="J43" s="26"/>
      <c r="K43" s="26"/>
    </row>
    <row r="44" spans="2:13" s="2" customFormat="1" ht="20.149999999999999" customHeight="1">
      <c r="F44" s="26"/>
      <c r="G44" s="26"/>
      <c r="H44" s="26"/>
      <c r="I44" s="26"/>
      <c r="J44" s="26"/>
      <c r="K44" s="26"/>
    </row>
    <row r="45" spans="2:13" s="2" customFormat="1" ht="20.149999999999999" customHeight="1">
      <c r="F45" s="26"/>
      <c r="G45" s="26"/>
      <c r="H45" s="26"/>
      <c r="I45" s="26"/>
      <c r="J45" s="26"/>
      <c r="K45" s="26"/>
    </row>
    <row r="46" spans="2:13" s="2" customFormat="1" ht="20.149999999999999" customHeight="1">
      <c r="F46" s="26"/>
      <c r="G46" s="26"/>
      <c r="H46" s="26"/>
      <c r="I46" s="26"/>
      <c r="J46" s="26"/>
      <c r="K46" s="26"/>
    </row>
    <row r="47" spans="2:13" s="2" customFormat="1" ht="20.149999999999999" customHeight="1">
      <c r="F47" s="26"/>
      <c r="G47" s="26"/>
      <c r="H47" s="26"/>
      <c r="I47" s="26"/>
      <c r="J47" s="26"/>
      <c r="K47" s="26"/>
    </row>
  </sheetData>
  <mergeCells count="6">
    <mergeCell ref="J1:M1"/>
    <mergeCell ref="B3:B14"/>
    <mergeCell ref="B15:B26"/>
    <mergeCell ref="B27:B38"/>
    <mergeCell ref="A1:I1"/>
    <mergeCell ref="B2:C2"/>
  </mergeCells>
  <phoneticPr fontId="1"/>
  <pageMargins left="0.74803149606299213" right="0.47244094488188981" top="0.98425196850393704" bottom="0.51181102362204722" header="0.51181102362204722" footer="0.51181102362204722"/>
  <pageSetup paperSize="9" scale="98" firstPageNumber="18" orientation="portrait" useFirstPageNumber="1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V36"/>
  <sheetViews>
    <sheetView showGridLines="0" view="pageBreakPreview" zoomScale="90" zoomScaleNormal="100" zoomScaleSheetLayoutView="90" workbookViewId="0">
      <pane ySplit="2" topLeftCell="A3" activePane="bottomLeft" state="frozen"/>
      <selection activeCell="J18" sqref="J18"/>
      <selection pane="bottomLeft" activeCell="F34" sqref="F34"/>
    </sheetView>
  </sheetViews>
  <sheetFormatPr defaultColWidth="9" defaultRowHeight="20.149999999999999" customHeight="1"/>
  <cols>
    <col min="1" max="1" width="1.6328125" style="2" customWidth="1"/>
    <col min="2" max="2" width="16.08984375" style="2" customWidth="1"/>
    <col min="3" max="3" width="10.08984375" style="2" customWidth="1"/>
    <col min="4" max="4" width="6.6328125" style="2" customWidth="1"/>
    <col min="5" max="5" width="10.08984375" style="2" customWidth="1"/>
    <col min="6" max="6" width="7" style="2" bestFit="1" customWidth="1"/>
    <col min="7" max="7" width="9.453125" style="2" bestFit="1" customWidth="1"/>
    <col min="8" max="8" width="7" style="2" bestFit="1" customWidth="1"/>
    <col min="9" max="9" width="10.08984375" style="2" customWidth="1"/>
    <col min="10" max="10" width="6" style="2" bestFit="1" customWidth="1"/>
    <col min="11" max="11" width="10.6328125" style="2" customWidth="1"/>
    <col min="12" max="12" width="4.6328125" style="2" customWidth="1"/>
    <col min="13" max="13" width="11" style="2" customWidth="1"/>
    <col min="14" max="14" width="4.6328125" style="2" customWidth="1"/>
    <col min="15" max="15" width="9.6328125" style="2" customWidth="1"/>
    <col min="16" max="16" width="4.6328125" style="2" customWidth="1"/>
    <col min="17" max="17" width="10.6328125" style="2" customWidth="1"/>
    <col min="18" max="18" width="4.6328125" style="2" customWidth="1"/>
    <col min="19" max="19" width="10.6328125" style="2" customWidth="1"/>
    <col min="20" max="20" width="4.6328125" style="2" customWidth="1"/>
    <col min="21" max="21" width="9.6328125" style="2" customWidth="1"/>
    <col min="22" max="22" width="4.6328125" style="2" customWidth="1"/>
    <col min="23" max="16384" width="9" style="2"/>
  </cols>
  <sheetData>
    <row r="1" spans="1:22" ht="20.149999999999999" customHeight="1">
      <c r="A1" s="591" t="s">
        <v>42</v>
      </c>
      <c r="B1" s="591"/>
      <c r="C1" s="591"/>
      <c r="D1" s="591"/>
      <c r="E1" s="591"/>
      <c r="F1" s="591"/>
      <c r="G1" s="591"/>
      <c r="H1" s="591"/>
      <c r="I1" s="591"/>
      <c r="J1" s="591"/>
      <c r="K1" s="258"/>
      <c r="L1" s="258"/>
    </row>
    <row r="2" spans="1:22" ht="20.149999999999999" customHeight="1">
      <c r="B2" s="270" t="s">
        <v>43</v>
      </c>
      <c r="C2" s="609" t="s">
        <v>44</v>
      </c>
      <c r="D2" s="608"/>
      <c r="E2" s="606" t="s">
        <v>45</v>
      </c>
      <c r="F2" s="608"/>
      <c r="G2" s="606" t="s">
        <v>46</v>
      </c>
      <c r="H2" s="608"/>
      <c r="I2" s="606" t="s">
        <v>47</v>
      </c>
      <c r="J2" s="608"/>
      <c r="K2" s="606" t="s">
        <v>48</v>
      </c>
      <c r="L2" s="608"/>
      <c r="M2" s="606" t="s">
        <v>396</v>
      </c>
      <c r="N2" s="608"/>
      <c r="O2" s="606" t="s">
        <v>49</v>
      </c>
      <c r="P2" s="608"/>
      <c r="Q2" s="606" t="s">
        <v>50</v>
      </c>
      <c r="R2" s="608"/>
      <c r="S2" s="606" t="s">
        <v>51</v>
      </c>
      <c r="T2" s="608"/>
      <c r="U2" s="606" t="s">
        <v>52</v>
      </c>
      <c r="V2" s="607"/>
    </row>
    <row r="3" spans="1:22" ht="30" customHeight="1">
      <c r="B3" s="283" t="s">
        <v>53</v>
      </c>
      <c r="C3" s="284" t="s">
        <v>62</v>
      </c>
      <c r="D3" s="285">
        <v>138.6</v>
      </c>
      <c r="E3" s="286" t="s">
        <v>63</v>
      </c>
      <c r="F3" s="287">
        <v>132.80000000000001</v>
      </c>
      <c r="G3" s="288" t="s">
        <v>54</v>
      </c>
      <c r="H3" s="287">
        <v>83</v>
      </c>
      <c r="I3" s="289" t="s">
        <v>55</v>
      </c>
      <c r="J3" s="287">
        <v>41</v>
      </c>
      <c r="K3" s="290" t="s">
        <v>56</v>
      </c>
      <c r="L3" s="291">
        <v>33.799999999999997</v>
      </c>
      <c r="M3" s="292" t="s">
        <v>57</v>
      </c>
      <c r="N3" s="291">
        <v>28.1</v>
      </c>
      <c r="O3" s="288" t="s">
        <v>58</v>
      </c>
      <c r="P3" s="291">
        <v>16.899999999999999</v>
      </c>
      <c r="Q3" s="288" t="s">
        <v>59</v>
      </c>
      <c r="R3" s="291">
        <v>16.3</v>
      </c>
      <c r="S3" s="288" t="s">
        <v>60</v>
      </c>
      <c r="T3" s="291">
        <v>14.4</v>
      </c>
      <c r="U3" s="289" t="s">
        <v>61</v>
      </c>
      <c r="V3" s="293">
        <v>12.2</v>
      </c>
    </row>
    <row r="4" spans="1:22" ht="30" customHeight="1">
      <c r="B4" s="283">
        <v>50</v>
      </c>
      <c r="C4" s="283" t="s">
        <v>295</v>
      </c>
      <c r="D4" s="287">
        <v>149.80000000000001</v>
      </c>
      <c r="E4" s="286" t="s">
        <v>296</v>
      </c>
      <c r="F4" s="287">
        <v>129.19999999999999</v>
      </c>
      <c r="G4" s="288" t="s">
        <v>54</v>
      </c>
      <c r="H4" s="287">
        <v>69.099999999999994</v>
      </c>
      <c r="I4" s="292" t="s">
        <v>57</v>
      </c>
      <c r="J4" s="287">
        <v>33.299999999999997</v>
      </c>
      <c r="K4" s="290" t="s">
        <v>56</v>
      </c>
      <c r="L4" s="291">
        <v>27.9</v>
      </c>
      <c r="M4" s="289" t="s">
        <v>55</v>
      </c>
      <c r="N4" s="291">
        <v>27.2</v>
      </c>
      <c r="O4" s="288" t="s">
        <v>60</v>
      </c>
      <c r="P4" s="291">
        <v>16.8</v>
      </c>
      <c r="Q4" s="288" t="s">
        <v>58</v>
      </c>
      <c r="R4" s="291">
        <v>11.7</v>
      </c>
      <c r="S4" s="288" t="s">
        <v>297</v>
      </c>
      <c r="T4" s="291">
        <v>10.9</v>
      </c>
      <c r="U4" s="289" t="s">
        <v>61</v>
      </c>
      <c r="V4" s="293">
        <v>10.7</v>
      </c>
    </row>
    <row r="5" spans="1:22" ht="30" customHeight="1">
      <c r="B5" s="283">
        <v>55</v>
      </c>
      <c r="C5" s="294" t="s">
        <v>296</v>
      </c>
      <c r="D5" s="287">
        <v>152.1</v>
      </c>
      <c r="E5" s="288" t="s">
        <v>295</v>
      </c>
      <c r="F5" s="287">
        <v>130</v>
      </c>
      <c r="G5" s="288" t="s">
        <v>54</v>
      </c>
      <c r="H5" s="287">
        <v>99.7</v>
      </c>
      <c r="I5" s="292" t="s">
        <v>57</v>
      </c>
      <c r="J5" s="287">
        <v>38</v>
      </c>
      <c r="K5" s="290" t="s">
        <v>55</v>
      </c>
      <c r="L5" s="291">
        <v>21.4</v>
      </c>
      <c r="M5" s="290" t="s">
        <v>56</v>
      </c>
      <c r="N5" s="291">
        <v>19.2</v>
      </c>
      <c r="O5" s="288" t="s">
        <v>60</v>
      </c>
      <c r="P5" s="291">
        <v>12.3</v>
      </c>
      <c r="Q5" s="289" t="s">
        <v>61</v>
      </c>
      <c r="R5" s="291">
        <v>10.3</v>
      </c>
      <c r="S5" s="288" t="s">
        <v>58</v>
      </c>
      <c r="T5" s="291">
        <v>8.1999999999999993</v>
      </c>
      <c r="U5" s="288" t="s">
        <v>297</v>
      </c>
      <c r="V5" s="293">
        <v>7.4</v>
      </c>
    </row>
    <row r="6" spans="1:22" ht="30" customHeight="1">
      <c r="B6" s="283">
        <v>60</v>
      </c>
      <c r="C6" s="294" t="s">
        <v>298</v>
      </c>
      <c r="D6" s="287">
        <v>167.5</v>
      </c>
      <c r="E6" s="288" t="s">
        <v>54</v>
      </c>
      <c r="F6" s="287">
        <v>101</v>
      </c>
      <c r="G6" s="288" t="s">
        <v>62</v>
      </c>
      <c r="H6" s="287">
        <v>96.3</v>
      </c>
      <c r="I6" s="292" t="s">
        <v>57</v>
      </c>
      <c r="J6" s="287">
        <v>43.9</v>
      </c>
      <c r="K6" s="290" t="s">
        <v>56</v>
      </c>
      <c r="L6" s="291">
        <v>22.4</v>
      </c>
      <c r="M6" s="289" t="s">
        <v>55</v>
      </c>
      <c r="N6" s="291">
        <v>17.7</v>
      </c>
      <c r="O6" s="288" t="s">
        <v>60</v>
      </c>
      <c r="P6" s="291">
        <v>16.8</v>
      </c>
      <c r="Q6" s="289" t="s">
        <v>61</v>
      </c>
      <c r="R6" s="291">
        <v>9.6</v>
      </c>
      <c r="S6" s="288" t="s">
        <v>299</v>
      </c>
      <c r="T6" s="291">
        <v>8.9</v>
      </c>
      <c r="U6" s="288" t="s">
        <v>65</v>
      </c>
      <c r="V6" s="293">
        <v>8.9</v>
      </c>
    </row>
    <row r="7" spans="1:22" ht="30" customHeight="1">
      <c r="B7" s="283" t="s">
        <v>66</v>
      </c>
      <c r="C7" s="294" t="s">
        <v>300</v>
      </c>
      <c r="D7" s="287">
        <v>178.1</v>
      </c>
      <c r="E7" s="288" t="s">
        <v>54</v>
      </c>
      <c r="F7" s="287">
        <v>103.7</v>
      </c>
      <c r="G7" s="288" t="s">
        <v>62</v>
      </c>
      <c r="H7" s="287">
        <v>86.7</v>
      </c>
      <c r="I7" s="292" t="s">
        <v>57</v>
      </c>
      <c r="J7" s="287">
        <v>71</v>
      </c>
      <c r="K7" s="290" t="s">
        <v>56</v>
      </c>
      <c r="L7" s="291">
        <v>24.1</v>
      </c>
      <c r="M7" s="288" t="s">
        <v>65</v>
      </c>
      <c r="N7" s="291">
        <v>12.9</v>
      </c>
      <c r="O7" s="288" t="s">
        <v>60</v>
      </c>
      <c r="P7" s="291">
        <v>12.9</v>
      </c>
      <c r="Q7" s="289" t="s">
        <v>61</v>
      </c>
      <c r="R7" s="291">
        <v>12.3</v>
      </c>
      <c r="S7" s="289" t="s">
        <v>55</v>
      </c>
      <c r="T7" s="291">
        <v>11.6</v>
      </c>
      <c r="U7" s="288" t="s">
        <v>301</v>
      </c>
      <c r="V7" s="293">
        <v>7.9</v>
      </c>
    </row>
    <row r="8" spans="1:22" ht="30" customHeight="1">
      <c r="B8" s="283">
        <v>7</v>
      </c>
      <c r="C8" s="294" t="s">
        <v>305</v>
      </c>
      <c r="D8" s="287">
        <v>197.3</v>
      </c>
      <c r="E8" s="288" t="s">
        <v>306</v>
      </c>
      <c r="F8" s="287">
        <v>101.4</v>
      </c>
      <c r="G8" s="288" t="s">
        <v>54</v>
      </c>
      <c r="H8" s="287">
        <v>91.2</v>
      </c>
      <c r="I8" s="288" t="s">
        <v>307</v>
      </c>
      <c r="J8" s="287">
        <v>76.2</v>
      </c>
      <c r="K8" s="295" t="s">
        <v>308</v>
      </c>
      <c r="L8" s="291">
        <v>26.1</v>
      </c>
      <c r="M8" s="288" t="s">
        <v>60</v>
      </c>
      <c r="N8" s="291">
        <v>12.8</v>
      </c>
      <c r="O8" s="288" t="s">
        <v>304</v>
      </c>
      <c r="P8" s="291">
        <v>12.4</v>
      </c>
      <c r="Q8" s="292" t="s">
        <v>309</v>
      </c>
      <c r="R8" s="291">
        <v>11.1</v>
      </c>
      <c r="S8" s="288" t="s">
        <v>310</v>
      </c>
      <c r="T8" s="291">
        <v>10</v>
      </c>
      <c r="U8" s="288" t="s">
        <v>67</v>
      </c>
      <c r="V8" s="293">
        <v>8.9</v>
      </c>
    </row>
    <row r="9" spans="1:22" ht="30" customHeight="1">
      <c r="B9" s="296">
        <v>12</v>
      </c>
      <c r="C9" s="297" t="s">
        <v>302</v>
      </c>
      <c r="D9" s="298">
        <v>221.9</v>
      </c>
      <c r="E9" s="292" t="s">
        <v>54</v>
      </c>
      <c r="F9" s="298">
        <v>102</v>
      </c>
      <c r="G9" s="292" t="s">
        <v>62</v>
      </c>
      <c r="H9" s="298">
        <v>89.6</v>
      </c>
      <c r="I9" s="292" t="s">
        <v>307</v>
      </c>
      <c r="J9" s="298">
        <v>78.8</v>
      </c>
      <c r="K9" s="295" t="s">
        <v>308</v>
      </c>
      <c r="L9" s="291">
        <v>25.8</v>
      </c>
      <c r="M9" s="292" t="s">
        <v>311</v>
      </c>
      <c r="N9" s="291">
        <v>18.8</v>
      </c>
      <c r="O9" s="292" t="s">
        <v>67</v>
      </c>
      <c r="P9" s="291">
        <v>12.1</v>
      </c>
      <c r="Q9" s="292" t="s">
        <v>312</v>
      </c>
      <c r="R9" s="291">
        <v>8.6</v>
      </c>
      <c r="S9" s="292" t="s">
        <v>313</v>
      </c>
      <c r="T9" s="291">
        <v>8.6</v>
      </c>
      <c r="U9" s="292" t="s">
        <v>314</v>
      </c>
      <c r="V9" s="293">
        <v>7.3</v>
      </c>
    </row>
    <row r="10" spans="1:22" ht="30" customHeight="1">
      <c r="B10" s="299">
        <v>17</v>
      </c>
      <c r="C10" s="271" t="s">
        <v>315</v>
      </c>
      <c r="D10" s="300">
        <v>225.2</v>
      </c>
      <c r="E10" s="301" t="s">
        <v>54</v>
      </c>
      <c r="F10" s="300">
        <v>129.69999999999999</v>
      </c>
      <c r="G10" s="301" t="s">
        <v>270</v>
      </c>
      <c r="H10" s="300">
        <v>89</v>
      </c>
      <c r="I10" s="301" t="s">
        <v>303</v>
      </c>
      <c r="J10" s="300">
        <v>87.5</v>
      </c>
      <c r="K10" s="302" t="s">
        <v>316</v>
      </c>
      <c r="L10" s="303">
        <v>24</v>
      </c>
      <c r="M10" s="301" t="s">
        <v>317</v>
      </c>
      <c r="N10" s="303">
        <v>21.8</v>
      </c>
      <c r="O10" s="301" t="s">
        <v>318</v>
      </c>
      <c r="P10" s="303">
        <v>14</v>
      </c>
      <c r="Q10" s="304" t="s">
        <v>271</v>
      </c>
      <c r="R10" s="305">
        <v>13.5</v>
      </c>
      <c r="S10" s="304" t="s">
        <v>319</v>
      </c>
      <c r="T10" s="305">
        <v>11.1</v>
      </c>
      <c r="U10" s="304" t="s">
        <v>67</v>
      </c>
      <c r="V10" s="306">
        <v>9.8000000000000007</v>
      </c>
    </row>
    <row r="11" spans="1:22" ht="30" customHeight="1">
      <c r="B11" s="307">
        <v>18</v>
      </c>
      <c r="C11" s="308" t="s">
        <v>302</v>
      </c>
      <c r="D11" s="309">
        <v>249.6</v>
      </c>
      <c r="E11" s="304" t="s">
        <v>54</v>
      </c>
      <c r="F11" s="309">
        <v>120.3</v>
      </c>
      <c r="G11" s="304" t="s">
        <v>270</v>
      </c>
      <c r="H11" s="309">
        <v>81.5</v>
      </c>
      <c r="I11" s="304" t="s">
        <v>303</v>
      </c>
      <c r="J11" s="309">
        <v>80.599999999999994</v>
      </c>
      <c r="K11" s="310" t="s">
        <v>316</v>
      </c>
      <c r="L11" s="305">
        <v>25</v>
      </c>
      <c r="M11" s="304" t="s">
        <v>317</v>
      </c>
      <c r="N11" s="305">
        <v>20.6</v>
      </c>
      <c r="O11" s="304" t="s">
        <v>271</v>
      </c>
      <c r="P11" s="305">
        <v>19.3</v>
      </c>
      <c r="Q11" s="304" t="s">
        <v>71</v>
      </c>
      <c r="R11" s="305">
        <v>10.4</v>
      </c>
      <c r="S11" s="304" t="s">
        <v>178</v>
      </c>
      <c r="T11" s="305">
        <v>9.5</v>
      </c>
      <c r="U11" s="304" t="s">
        <v>136</v>
      </c>
      <c r="V11" s="306">
        <v>9.3000000000000007</v>
      </c>
    </row>
    <row r="12" spans="1:22" ht="30" customHeight="1">
      <c r="B12" s="307">
        <v>19</v>
      </c>
      <c r="C12" s="308" t="s">
        <v>68</v>
      </c>
      <c r="D12" s="309">
        <v>255.6</v>
      </c>
      <c r="E12" s="304" t="s">
        <v>54</v>
      </c>
      <c r="F12" s="309">
        <v>121.1</v>
      </c>
      <c r="G12" s="304" t="s">
        <v>69</v>
      </c>
      <c r="H12" s="309">
        <v>98.1</v>
      </c>
      <c r="I12" s="304" t="s">
        <v>270</v>
      </c>
      <c r="J12" s="309">
        <v>86.6</v>
      </c>
      <c r="K12" s="310" t="s">
        <v>187</v>
      </c>
      <c r="L12" s="305">
        <v>23.9</v>
      </c>
      <c r="M12" s="304" t="s">
        <v>193</v>
      </c>
      <c r="N12" s="305">
        <v>19.7</v>
      </c>
      <c r="O12" s="304" t="s">
        <v>271</v>
      </c>
      <c r="P12" s="305">
        <v>19</v>
      </c>
      <c r="Q12" s="304" t="s">
        <v>178</v>
      </c>
      <c r="R12" s="305">
        <v>11.5</v>
      </c>
      <c r="S12" s="304" t="s">
        <v>67</v>
      </c>
      <c r="T12" s="305">
        <v>10.199999999999999</v>
      </c>
      <c r="U12" s="304" t="s">
        <v>171</v>
      </c>
      <c r="V12" s="306">
        <v>9.6999999999999993</v>
      </c>
    </row>
    <row r="13" spans="1:22" ht="30" customHeight="1">
      <c r="B13" s="307">
        <v>20</v>
      </c>
      <c r="C13" s="308" t="s">
        <v>68</v>
      </c>
      <c r="D13" s="309">
        <v>254.3</v>
      </c>
      <c r="E13" s="304" t="s">
        <v>54</v>
      </c>
      <c r="F13" s="309">
        <v>125</v>
      </c>
      <c r="G13" s="304" t="s">
        <v>69</v>
      </c>
      <c r="H13" s="309">
        <v>93</v>
      </c>
      <c r="I13" s="304" t="s">
        <v>270</v>
      </c>
      <c r="J13" s="309">
        <v>80.900000000000006</v>
      </c>
      <c r="K13" s="310" t="s">
        <v>187</v>
      </c>
      <c r="L13" s="305">
        <v>33.1</v>
      </c>
      <c r="M13" s="304" t="s">
        <v>271</v>
      </c>
      <c r="N13" s="305">
        <v>21.8</v>
      </c>
      <c r="O13" s="304" t="s">
        <v>193</v>
      </c>
      <c r="P13" s="305">
        <v>18.100000000000001</v>
      </c>
      <c r="Q13" s="304" t="s">
        <v>178</v>
      </c>
      <c r="R13" s="305">
        <v>16.3</v>
      </c>
      <c r="S13" s="304" t="s">
        <v>71</v>
      </c>
      <c r="T13" s="305">
        <v>13.2</v>
      </c>
      <c r="U13" s="304" t="s">
        <v>67</v>
      </c>
      <c r="V13" s="306">
        <v>11.9</v>
      </c>
    </row>
    <row r="14" spans="1:22" ht="30" customHeight="1">
      <c r="B14" s="296">
        <v>21</v>
      </c>
      <c r="C14" s="297" t="s">
        <v>302</v>
      </c>
      <c r="D14" s="298">
        <v>260.5</v>
      </c>
      <c r="E14" s="292" t="s">
        <v>54</v>
      </c>
      <c r="F14" s="298">
        <v>124.7</v>
      </c>
      <c r="G14" s="292" t="s">
        <v>69</v>
      </c>
      <c r="H14" s="298">
        <v>90.7</v>
      </c>
      <c r="I14" s="292" t="s">
        <v>270</v>
      </c>
      <c r="J14" s="298">
        <v>83.9</v>
      </c>
      <c r="K14" s="295" t="s">
        <v>316</v>
      </c>
      <c r="L14" s="291">
        <v>29.2</v>
      </c>
      <c r="M14" s="292" t="s">
        <v>271</v>
      </c>
      <c r="N14" s="291">
        <v>23.5</v>
      </c>
      <c r="O14" s="292" t="s">
        <v>193</v>
      </c>
      <c r="P14" s="291">
        <v>21.3</v>
      </c>
      <c r="Q14" s="292" t="s">
        <v>178</v>
      </c>
      <c r="R14" s="291">
        <v>12.7</v>
      </c>
      <c r="S14" s="292" t="s">
        <v>71</v>
      </c>
      <c r="T14" s="291">
        <v>12.1</v>
      </c>
      <c r="U14" s="292" t="s">
        <v>171</v>
      </c>
      <c r="V14" s="293">
        <v>10.8</v>
      </c>
    </row>
    <row r="15" spans="1:22" ht="30" customHeight="1">
      <c r="B15" s="299">
        <v>22</v>
      </c>
      <c r="C15" s="271" t="s">
        <v>63</v>
      </c>
      <c r="D15" s="300">
        <v>258.7</v>
      </c>
      <c r="E15" s="301" t="s">
        <v>54</v>
      </c>
      <c r="F15" s="300">
        <v>124.8</v>
      </c>
      <c r="G15" s="301" t="s">
        <v>415</v>
      </c>
      <c r="H15" s="300">
        <v>96.4</v>
      </c>
      <c r="I15" s="301" t="s">
        <v>69</v>
      </c>
      <c r="J15" s="300">
        <v>83.3</v>
      </c>
      <c r="K15" s="302" t="s">
        <v>308</v>
      </c>
      <c r="L15" s="303">
        <v>32.6</v>
      </c>
      <c r="M15" s="301" t="s">
        <v>271</v>
      </c>
      <c r="N15" s="303">
        <v>25.3</v>
      </c>
      <c r="O15" s="301" t="s">
        <v>193</v>
      </c>
      <c r="P15" s="303">
        <v>19</v>
      </c>
      <c r="Q15" s="304" t="s">
        <v>67</v>
      </c>
      <c r="R15" s="303">
        <v>12.9</v>
      </c>
      <c r="S15" s="301" t="s">
        <v>71</v>
      </c>
      <c r="T15" s="303">
        <v>12.7</v>
      </c>
      <c r="U15" s="301" t="s">
        <v>416</v>
      </c>
      <c r="V15" s="311">
        <v>10.9</v>
      </c>
    </row>
    <row r="16" spans="1:22" ht="30" customHeight="1">
      <c r="B16" s="307">
        <v>23</v>
      </c>
      <c r="C16" s="308" t="s">
        <v>63</v>
      </c>
      <c r="D16" s="309">
        <v>258.8</v>
      </c>
      <c r="E16" s="304" t="s">
        <v>54</v>
      </c>
      <c r="F16" s="309">
        <v>133.30000000000001</v>
      </c>
      <c r="G16" s="304" t="s">
        <v>415</v>
      </c>
      <c r="H16" s="309">
        <v>103.2</v>
      </c>
      <c r="I16" s="304" t="s">
        <v>69</v>
      </c>
      <c r="J16" s="309">
        <v>87.5</v>
      </c>
      <c r="K16" s="310" t="s">
        <v>308</v>
      </c>
      <c r="L16" s="305">
        <v>30.5</v>
      </c>
      <c r="M16" s="304" t="s">
        <v>271</v>
      </c>
      <c r="N16" s="305">
        <v>29</v>
      </c>
      <c r="O16" s="304" t="s">
        <v>193</v>
      </c>
      <c r="P16" s="305">
        <v>23.8</v>
      </c>
      <c r="Q16" s="304" t="s">
        <v>71</v>
      </c>
      <c r="R16" s="305">
        <v>16.399999999999999</v>
      </c>
      <c r="S16" s="304" t="s">
        <v>416</v>
      </c>
      <c r="T16" s="305">
        <v>14.4</v>
      </c>
      <c r="U16" s="304" t="s">
        <v>67</v>
      </c>
      <c r="V16" s="306">
        <v>9.6</v>
      </c>
    </row>
    <row r="17" spans="2:22" ht="30" customHeight="1">
      <c r="B17" s="312">
        <v>24</v>
      </c>
      <c r="C17" s="313" t="s">
        <v>63</v>
      </c>
      <c r="D17" s="314">
        <v>265.39999999999998</v>
      </c>
      <c r="E17" s="315" t="s">
        <v>54</v>
      </c>
      <c r="F17" s="314">
        <v>144.4</v>
      </c>
      <c r="G17" s="315" t="s">
        <v>415</v>
      </c>
      <c r="H17" s="314">
        <v>97.6</v>
      </c>
      <c r="I17" s="315" t="s">
        <v>69</v>
      </c>
      <c r="J17" s="314">
        <v>94.8</v>
      </c>
      <c r="K17" s="315" t="s">
        <v>271</v>
      </c>
      <c r="L17" s="316">
        <v>38.799999999999997</v>
      </c>
      <c r="M17" s="315" t="s">
        <v>187</v>
      </c>
      <c r="N17" s="316">
        <v>24</v>
      </c>
      <c r="O17" s="315" t="s">
        <v>193</v>
      </c>
      <c r="P17" s="316">
        <v>22.9</v>
      </c>
      <c r="Q17" s="315" t="s">
        <v>416</v>
      </c>
      <c r="R17" s="316">
        <v>15</v>
      </c>
      <c r="S17" s="315" t="s">
        <v>71</v>
      </c>
      <c r="T17" s="316">
        <v>13.1</v>
      </c>
      <c r="U17" s="304" t="s">
        <v>67</v>
      </c>
      <c r="V17" s="306">
        <v>12</v>
      </c>
    </row>
    <row r="18" spans="2:22" ht="30" customHeight="1">
      <c r="B18" s="317">
        <v>25</v>
      </c>
      <c r="C18" s="318" t="s">
        <v>63</v>
      </c>
      <c r="D18" s="319">
        <v>266.39999999999998</v>
      </c>
      <c r="E18" s="320" t="s">
        <v>54</v>
      </c>
      <c r="F18" s="319">
        <v>153.19999999999999</v>
      </c>
      <c r="G18" s="320" t="s">
        <v>415</v>
      </c>
      <c r="H18" s="319">
        <v>96.4</v>
      </c>
      <c r="I18" s="320" t="s">
        <v>69</v>
      </c>
      <c r="J18" s="319">
        <v>93.8</v>
      </c>
      <c r="K18" s="320" t="s">
        <v>271</v>
      </c>
      <c r="L18" s="321">
        <v>49.6</v>
      </c>
      <c r="M18" s="320" t="s">
        <v>187</v>
      </c>
      <c r="N18" s="321">
        <v>23.9</v>
      </c>
      <c r="O18" s="320" t="s">
        <v>193</v>
      </c>
      <c r="P18" s="321">
        <v>16.8</v>
      </c>
      <c r="Q18" s="320" t="s">
        <v>416</v>
      </c>
      <c r="R18" s="321">
        <v>13.1</v>
      </c>
      <c r="S18" s="320" t="s">
        <v>171</v>
      </c>
      <c r="T18" s="321">
        <v>12.4</v>
      </c>
      <c r="U18" s="320" t="s">
        <v>67</v>
      </c>
      <c r="V18" s="322">
        <v>12</v>
      </c>
    </row>
    <row r="19" spans="2:22" ht="30" customHeight="1">
      <c r="B19" s="323">
        <v>26</v>
      </c>
      <c r="C19" s="324" t="s">
        <v>63</v>
      </c>
      <c r="D19" s="325">
        <v>268.89999999999998</v>
      </c>
      <c r="E19" s="326" t="s">
        <v>54</v>
      </c>
      <c r="F19" s="325">
        <v>150.4</v>
      </c>
      <c r="G19" s="326" t="s">
        <v>69</v>
      </c>
      <c r="H19" s="325">
        <v>98</v>
      </c>
      <c r="I19" s="326" t="s">
        <v>415</v>
      </c>
      <c r="J19" s="325">
        <v>87.2</v>
      </c>
      <c r="K19" s="326" t="s">
        <v>271</v>
      </c>
      <c r="L19" s="327">
        <v>49.1</v>
      </c>
      <c r="M19" s="326" t="s">
        <v>187</v>
      </c>
      <c r="N19" s="327">
        <v>28.9</v>
      </c>
      <c r="O19" s="326" t="s">
        <v>416</v>
      </c>
      <c r="P19" s="327">
        <v>16.100000000000001</v>
      </c>
      <c r="Q19" s="326" t="s">
        <v>71</v>
      </c>
      <c r="R19" s="327">
        <v>13.9</v>
      </c>
      <c r="S19" s="326" t="s">
        <v>193</v>
      </c>
      <c r="T19" s="327">
        <v>13.3</v>
      </c>
      <c r="U19" s="326" t="s">
        <v>67</v>
      </c>
      <c r="V19" s="328">
        <v>11.5</v>
      </c>
    </row>
    <row r="20" spans="2:22" ht="30" customHeight="1">
      <c r="B20" s="307">
        <v>27</v>
      </c>
      <c r="C20" s="308" t="s">
        <v>63</v>
      </c>
      <c r="D20" s="309">
        <v>279.7</v>
      </c>
      <c r="E20" s="304" t="s">
        <v>54</v>
      </c>
      <c r="F20" s="309">
        <v>141.6</v>
      </c>
      <c r="G20" s="304" t="s">
        <v>415</v>
      </c>
      <c r="H20" s="309">
        <v>98</v>
      </c>
      <c r="I20" s="304" t="s">
        <v>451</v>
      </c>
      <c r="J20" s="309">
        <v>92.8</v>
      </c>
      <c r="K20" s="304" t="s">
        <v>271</v>
      </c>
      <c r="L20" s="305">
        <v>52.2</v>
      </c>
      <c r="M20" s="304" t="s">
        <v>187</v>
      </c>
      <c r="N20" s="305">
        <v>31.9</v>
      </c>
      <c r="O20" s="304" t="s">
        <v>452</v>
      </c>
      <c r="P20" s="305">
        <v>16.5</v>
      </c>
      <c r="Q20" s="304" t="s">
        <v>453</v>
      </c>
      <c r="R20" s="305">
        <v>15.4</v>
      </c>
      <c r="S20" s="304" t="s">
        <v>448</v>
      </c>
      <c r="T20" s="305">
        <v>13.9</v>
      </c>
      <c r="U20" s="304" t="s">
        <v>454</v>
      </c>
      <c r="V20" s="306">
        <v>13.2</v>
      </c>
    </row>
    <row r="21" spans="2:22" ht="30" customHeight="1">
      <c r="B21" s="307">
        <v>28</v>
      </c>
      <c r="C21" s="308" t="s">
        <v>63</v>
      </c>
      <c r="D21" s="309">
        <v>272.89999999999998</v>
      </c>
      <c r="E21" s="304" t="s">
        <v>54</v>
      </c>
      <c r="F21" s="309">
        <v>142.6</v>
      </c>
      <c r="G21" s="304" t="s">
        <v>415</v>
      </c>
      <c r="H21" s="309">
        <v>86.9</v>
      </c>
      <c r="I21" s="304" t="s">
        <v>62</v>
      </c>
      <c r="J21" s="309">
        <v>83.9</v>
      </c>
      <c r="K21" s="304" t="s">
        <v>271</v>
      </c>
      <c r="L21" s="305">
        <v>56.4</v>
      </c>
      <c r="M21" s="304" t="s">
        <v>187</v>
      </c>
      <c r="N21" s="305">
        <v>29.3</v>
      </c>
      <c r="O21" s="304" t="s">
        <v>416</v>
      </c>
      <c r="P21" s="305">
        <v>17.100000000000001</v>
      </c>
      <c r="Q21" s="304" t="s">
        <v>314</v>
      </c>
      <c r="R21" s="305">
        <v>15</v>
      </c>
      <c r="S21" s="304" t="s">
        <v>452</v>
      </c>
      <c r="T21" s="305">
        <v>14.7</v>
      </c>
      <c r="U21" s="304" t="s">
        <v>492</v>
      </c>
      <c r="V21" s="306">
        <v>13</v>
      </c>
    </row>
    <row r="22" spans="2:22" ht="30" customHeight="1">
      <c r="B22" s="323">
        <v>29</v>
      </c>
      <c r="C22" s="324" t="s">
        <v>63</v>
      </c>
      <c r="D22" s="325">
        <v>283.60000000000002</v>
      </c>
      <c r="E22" s="326" t="s">
        <v>54</v>
      </c>
      <c r="F22" s="325">
        <v>144.9</v>
      </c>
      <c r="G22" s="326" t="s">
        <v>62</v>
      </c>
      <c r="H22" s="325">
        <v>98.1</v>
      </c>
      <c r="I22" s="326" t="s">
        <v>415</v>
      </c>
      <c r="J22" s="325">
        <v>75.900000000000006</v>
      </c>
      <c r="K22" s="326" t="s">
        <v>271</v>
      </c>
      <c r="L22" s="327">
        <v>58.2</v>
      </c>
      <c r="M22" s="326" t="s">
        <v>187</v>
      </c>
      <c r="N22" s="327">
        <v>30.2</v>
      </c>
      <c r="O22" s="326" t="s">
        <v>452</v>
      </c>
      <c r="P22" s="327">
        <v>19.3</v>
      </c>
      <c r="Q22" s="326" t="s">
        <v>416</v>
      </c>
      <c r="R22" s="327">
        <v>18.399999999999999</v>
      </c>
      <c r="S22" s="326" t="s">
        <v>492</v>
      </c>
      <c r="T22" s="327">
        <v>15.8</v>
      </c>
      <c r="U22" s="326" t="s">
        <v>314</v>
      </c>
      <c r="V22" s="322">
        <v>15.6</v>
      </c>
    </row>
    <row r="23" spans="2:22" ht="30" customHeight="1">
      <c r="B23" s="299">
        <v>30</v>
      </c>
      <c r="C23" s="271" t="s">
        <v>63</v>
      </c>
      <c r="D23" s="300">
        <v>279.60000000000002</v>
      </c>
      <c r="E23" s="301" t="s">
        <v>54</v>
      </c>
      <c r="F23" s="300">
        <v>156.69999999999999</v>
      </c>
      <c r="G23" s="301" t="s">
        <v>62</v>
      </c>
      <c r="H23" s="300">
        <v>87.2</v>
      </c>
      <c r="I23" s="301" t="s">
        <v>271</v>
      </c>
      <c r="J23" s="300">
        <v>70</v>
      </c>
      <c r="K23" s="301" t="s">
        <v>415</v>
      </c>
      <c r="L23" s="303">
        <v>66.099999999999994</v>
      </c>
      <c r="M23" s="301" t="s">
        <v>187</v>
      </c>
      <c r="N23" s="303">
        <v>28.5</v>
      </c>
      <c r="O23" s="301" t="s">
        <v>416</v>
      </c>
      <c r="P23" s="303">
        <v>20.7</v>
      </c>
      <c r="Q23" s="301" t="s">
        <v>492</v>
      </c>
      <c r="R23" s="303">
        <v>13.9</v>
      </c>
      <c r="S23" s="301" t="s">
        <v>163</v>
      </c>
      <c r="T23" s="303">
        <v>13.5</v>
      </c>
      <c r="U23" s="301" t="s">
        <v>452</v>
      </c>
      <c r="V23" s="311">
        <v>10.7</v>
      </c>
    </row>
    <row r="24" spans="2:22" ht="30" customHeight="1">
      <c r="B24" s="296" t="s">
        <v>529</v>
      </c>
      <c r="C24" s="297" t="s">
        <v>63</v>
      </c>
      <c r="D24" s="298">
        <v>279.5</v>
      </c>
      <c r="E24" s="292" t="s">
        <v>54</v>
      </c>
      <c r="F24" s="298">
        <v>156.1</v>
      </c>
      <c r="G24" s="292" t="s">
        <v>309</v>
      </c>
      <c r="H24" s="298">
        <v>81.900000000000006</v>
      </c>
      <c r="I24" s="292" t="s">
        <v>530</v>
      </c>
      <c r="J24" s="298">
        <v>80.099999999999994</v>
      </c>
      <c r="K24" s="292" t="s">
        <v>415</v>
      </c>
      <c r="L24" s="291">
        <v>66.2</v>
      </c>
      <c r="M24" s="292" t="s">
        <v>187</v>
      </c>
      <c r="N24" s="291">
        <v>24.7</v>
      </c>
      <c r="O24" s="292" t="s">
        <v>416</v>
      </c>
      <c r="P24" s="291">
        <v>17.5</v>
      </c>
      <c r="Q24" s="292" t="s">
        <v>163</v>
      </c>
      <c r="R24" s="291">
        <v>15.7</v>
      </c>
      <c r="S24" s="292" t="s">
        <v>452</v>
      </c>
      <c r="T24" s="291">
        <v>13.5</v>
      </c>
      <c r="U24" s="292" t="s">
        <v>448</v>
      </c>
      <c r="V24" s="293">
        <v>13.1</v>
      </c>
    </row>
    <row r="25" spans="2:22" ht="30" customHeight="1">
      <c r="B25" s="299" t="s">
        <v>541</v>
      </c>
      <c r="C25" s="271" t="s">
        <v>63</v>
      </c>
      <c r="D25" s="300">
        <v>286.2</v>
      </c>
      <c r="E25" s="301" t="s">
        <v>54</v>
      </c>
      <c r="F25" s="300">
        <v>145.5</v>
      </c>
      <c r="G25" s="301" t="s">
        <v>309</v>
      </c>
      <c r="H25" s="300">
        <v>77.3</v>
      </c>
      <c r="I25" s="301" t="s">
        <v>530</v>
      </c>
      <c r="J25" s="300">
        <v>75.2</v>
      </c>
      <c r="K25" s="301" t="s">
        <v>415</v>
      </c>
      <c r="L25" s="303">
        <v>56.8</v>
      </c>
      <c r="M25" s="301" t="s">
        <v>187</v>
      </c>
      <c r="N25" s="303">
        <v>26.9</v>
      </c>
      <c r="O25" s="301" t="s">
        <v>416</v>
      </c>
      <c r="P25" s="303">
        <v>17.7</v>
      </c>
      <c r="Q25" s="301" t="s">
        <v>163</v>
      </c>
      <c r="R25" s="303">
        <v>14</v>
      </c>
      <c r="S25" s="301" t="s">
        <v>452</v>
      </c>
      <c r="T25" s="303">
        <v>12.9</v>
      </c>
      <c r="U25" s="301" t="s">
        <v>448</v>
      </c>
      <c r="V25" s="311">
        <v>12</v>
      </c>
    </row>
    <row r="26" spans="2:22" ht="30" customHeight="1">
      <c r="B26" s="312" t="s">
        <v>563</v>
      </c>
      <c r="C26" s="313" t="s">
        <v>63</v>
      </c>
      <c r="D26" s="314">
        <v>291.7</v>
      </c>
      <c r="E26" s="315" t="s">
        <v>54</v>
      </c>
      <c r="F26" s="314">
        <v>151.69999999999999</v>
      </c>
      <c r="G26" s="315" t="s">
        <v>530</v>
      </c>
      <c r="H26" s="314">
        <v>94</v>
      </c>
      <c r="I26" s="315" t="s">
        <v>185</v>
      </c>
      <c r="J26" s="314">
        <v>85.7</v>
      </c>
      <c r="K26" s="315" t="s">
        <v>415</v>
      </c>
      <c r="L26" s="316">
        <v>61.1</v>
      </c>
      <c r="M26" s="315" t="s">
        <v>187</v>
      </c>
      <c r="N26" s="316">
        <v>26.7</v>
      </c>
      <c r="O26" s="315" t="s">
        <v>416</v>
      </c>
      <c r="P26" s="316">
        <v>16</v>
      </c>
      <c r="Q26" s="315" t="s">
        <v>163</v>
      </c>
      <c r="R26" s="316">
        <v>15.3</v>
      </c>
      <c r="S26" s="315" t="s">
        <v>448</v>
      </c>
      <c r="T26" s="316">
        <v>12.9</v>
      </c>
      <c r="U26" s="315" t="s">
        <v>64</v>
      </c>
      <c r="V26" s="329">
        <v>11.8</v>
      </c>
    </row>
    <row r="27" spans="2:22" ht="30" customHeight="1">
      <c r="B27" s="330" t="s">
        <v>581</v>
      </c>
      <c r="C27" s="272" t="s">
        <v>63</v>
      </c>
      <c r="D27" s="331">
        <v>294.5</v>
      </c>
      <c r="E27" s="332" t="s">
        <v>54</v>
      </c>
      <c r="F27" s="331">
        <v>164.3</v>
      </c>
      <c r="G27" s="332" t="s">
        <v>185</v>
      </c>
      <c r="H27" s="331">
        <v>127.1</v>
      </c>
      <c r="I27" s="332" t="s">
        <v>530</v>
      </c>
      <c r="J27" s="331">
        <v>82.4</v>
      </c>
      <c r="K27" s="332" t="s">
        <v>415</v>
      </c>
      <c r="L27" s="333">
        <v>51.1</v>
      </c>
      <c r="M27" s="332" t="s">
        <v>583</v>
      </c>
      <c r="N27" s="333">
        <v>28.4</v>
      </c>
      <c r="O27" s="332" t="s">
        <v>416</v>
      </c>
      <c r="P27" s="333">
        <v>17</v>
      </c>
      <c r="Q27" s="332" t="s">
        <v>163</v>
      </c>
      <c r="R27" s="333">
        <v>15.6</v>
      </c>
      <c r="S27" s="332" t="s">
        <v>452</v>
      </c>
      <c r="T27" s="333">
        <v>15.6</v>
      </c>
      <c r="U27" s="332" t="s">
        <v>342</v>
      </c>
      <c r="V27" s="334">
        <v>13.7</v>
      </c>
    </row>
    <row r="28" spans="2:22" ht="30" customHeight="1">
      <c r="B28" s="330" t="s">
        <v>600</v>
      </c>
      <c r="C28" s="272" t="s">
        <v>63</v>
      </c>
      <c r="D28" s="331">
        <v>286.10000000000002</v>
      </c>
      <c r="E28" s="332" t="s">
        <v>54</v>
      </c>
      <c r="F28" s="331">
        <v>165</v>
      </c>
      <c r="G28" s="332" t="s">
        <v>185</v>
      </c>
      <c r="H28" s="331">
        <v>131.5</v>
      </c>
      <c r="I28" s="332" t="s">
        <v>530</v>
      </c>
      <c r="J28" s="331">
        <v>91.8</v>
      </c>
      <c r="K28" s="332" t="s">
        <v>415</v>
      </c>
      <c r="L28" s="333">
        <v>57.5</v>
      </c>
      <c r="M28" s="332" t="s">
        <v>583</v>
      </c>
      <c r="N28" s="333">
        <v>33.299999999999997</v>
      </c>
      <c r="O28" s="332" t="s">
        <v>416</v>
      </c>
      <c r="P28" s="333">
        <v>18.399999999999999</v>
      </c>
      <c r="Q28" s="332" t="s">
        <v>452</v>
      </c>
      <c r="R28" s="333">
        <v>18.2</v>
      </c>
      <c r="S28" s="332" t="s">
        <v>163</v>
      </c>
      <c r="T28" s="333">
        <v>15.3</v>
      </c>
      <c r="U28" s="332" t="s">
        <v>136</v>
      </c>
      <c r="V28" s="334">
        <v>15.1</v>
      </c>
    </row>
    <row r="29" spans="2:22" ht="20.149999999999999" customHeight="1">
      <c r="B29" s="335" t="s">
        <v>72</v>
      </c>
      <c r="C29" s="610" t="s">
        <v>524</v>
      </c>
      <c r="D29" s="610"/>
      <c r="E29" s="610"/>
      <c r="F29" s="610"/>
      <c r="G29" s="610"/>
      <c r="H29" s="610"/>
      <c r="I29" s="610"/>
      <c r="J29" s="610"/>
      <c r="K29" s="336"/>
    </row>
    <row r="30" spans="2:22" ht="50.25" customHeight="1">
      <c r="B30" s="337" t="s">
        <v>491</v>
      </c>
      <c r="C30" s="611" t="s">
        <v>516</v>
      </c>
      <c r="D30" s="611"/>
      <c r="E30" s="611"/>
      <c r="F30" s="611"/>
      <c r="G30" s="611"/>
      <c r="H30" s="611"/>
      <c r="I30" s="611"/>
      <c r="J30" s="611"/>
      <c r="K30" s="28"/>
    </row>
    <row r="31" spans="2:22" ht="30" customHeight="1">
      <c r="B31" s="69"/>
    </row>
    <row r="32" spans="2:22" ht="30" customHeight="1">
      <c r="B32" s="69"/>
    </row>
    <row r="33" spans="2:2" ht="30" customHeight="1">
      <c r="B33" s="69"/>
    </row>
    <row r="34" spans="2:2" ht="30" customHeight="1">
      <c r="B34" s="69"/>
    </row>
    <row r="35" spans="2:2" ht="30" customHeight="1">
      <c r="B35" s="69"/>
    </row>
    <row r="36" spans="2:2" ht="30" customHeight="1">
      <c r="B36" s="69"/>
    </row>
  </sheetData>
  <mergeCells count="13">
    <mergeCell ref="C29:J29"/>
    <mergeCell ref="C30:J30"/>
    <mergeCell ref="K2:L2"/>
    <mergeCell ref="M2:N2"/>
    <mergeCell ref="O2:P2"/>
    <mergeCell ref="U2:V2"/>
    <mergeCell ref="S2:T2"/>
    <mergeCell ref="Q2:R2"/>
    <mergeCell ref="A1:J1"/>
    <mergeCell ref="C2:D2"/>
    <mergeCell ref="E2:F2"/>
    <mergeCell ref="G2:H2"/>
    <mergeCell ref="I2:J2"/>
  </mergeCells>
  <phoneticPr fontId="1"/>
  <pageMargins left="0.74803149606299213" right="0.47244094488188981" top="0.78740157480314965" bottom="0.51181102362204722" header="0.51181102362204722" footer="0.31496062992125984"/>
  <pageSetup paperSize="9" scale="88" firstPageNumber="19" orientation="portrait" useFirstPageNumber="1" r:id="rId1"/>
  <headerFooter alignWithMargins="0">
    <oddFooter>&amp;C&amp;P</oddFooter>
  </headerFooter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74"/>
  <sheetViews>
    <sheetView showGridLines="0" view="pageBreakPreview" topLeftCell="A20" zoomScaleNormal="100" zoomScaleSheetLayoutView="100" workbookViewId="0">
      <pane ySplit="6" topLeftCell="A26" activePane="bottomLeft" state="frozen"/>
      <selection activeCell="J18" sqref="J18"/>
      <selection pane="bottomLeft" activeCell="F60" sqref="F60"/>
    </sheetView>
  </sheetViews>
  <sheetFormatPr defaultColWidth="9" defaultRowHeight="14"/>
  <cols>
    <col min="1" max="1" width="1.6328125" style="1" customWidth="1"/>
    <col min="2" max="2" width="5.6328125" style="1" bestFit="1" customWidth="1"/>
    <col min="3" max="3" width="7.453125" style="1" bestFit="1" customWidth="1"/>
    <col min="4" max="4" width="9.7265625" style="1" customWidth="1"/>
    <col min="5" max="6" width="7.26953125" style="1" bestFit="1" customWidth="1"/>
    <col min="7" max="7" width="6.08984375" style="1" customWidth="1"/>
    <col min="8" max="8" width="8.08984375" style="1" customWidth="1"/>
    <col min="9" max="9" width="6.08984375" style="1" customWidth="1"/>
    <col min="10" max="10" width="7.90625" style="1" customWidth="1"/>
    <col min="11" max="11" width="6.08984375" style="1" customWidth="1"/>
    <col min="12" max="12" width="8.08984375" style="1" customWidth="1"/>
    <col min="13" max="13" width="6.08984375" style="1" customWidth="1"/>
    <col min="14" max="14" width="8.08984375" style="1" customWidth="1"/>
    <col min="15" max="15" width="6.08984375" style="1" customWidth="1"/>
    <col min="16" max="16" width="8.08984375" style="1" customWidth="1"/>
    <col min="17" max="17" width="6.08984375" style="1" customWidth="1"/>
    <col min="18" max="18" width="8.08984375" style="1" customWidth="1"/>
    <col min="19" max="19" width="6.08984375" style="1" customWidth="1"/>
    <col min="20" max="20" width="8.08984375" style="1" customWidth="1"/>
    <col min="21" max="21" width="6.08984375" style="1" customWidth="1"/>
    <col min="22" max="22" width="8.08984375" style="1" customWidth="1"/>
    <col min="23" max="23" width="6.08984375" style="1" customWidth="1"/>
    <col min="24" max="24" width="8.08984375" style="1" customWidth="1"/>
    <col min="25" max="25" width="6.08984375" style="1" customWidth="1"/>
    <col min="26" max="26" width="8.08984375" style="1" customWidth="1"/>
    <col min="27" max="27" width="6.08984375" style="1" customWidth="1"/>
    <col min="28" max="28" width="8.08984375" style="1" customWidth="1"/>
    <col min="29" max="29" width="6.08984375" style="1" customWidth="1"/>
    <col min="30" max="30" width="8.08984375" style="1" customWidth="1"/>
    <col min="31" max="31" width="6.08984375" style="1" customWidth="1"/>
    <col min="32" max="32" width="8.08984375" style="1" customWidth="1"/>
    <col min="33" max="33" width="6.08984375" style="1" customWidth="1"/>
    <col min="34" max="34" width="8.08984375" style="1" customWidth="1"/>
    <col min="35" max="35" width="6.08984375" style="1" customWidth="1"/>
    <col min="36" max="16384" width="9" style="1"/>
  </cols>
  <sheetData>
    <row r="1" spans="1:31" ht="15" customHeight="1">
      <c r="A1" s="591" t="s">
        <v>425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</row>
    <row r="2" spans="1:31" ht="15" customHeight="1">
      <c r="A2" s="258"/>
      <c r="B2" s="258" t="s">
        <v>429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</row>
    <row r="3" spans="1:31" s="2" customFormat="1" ht="27.75" customHeight="1">
      <c r="B3" s="629" t="s">
        <v>325</v>
      </c>
      <c r="C3" s="630"/>
      <c r="D3" s="635" t="s">
        <v>326</v>
      </c>
      <c r="E3" s="636"/>
      <c r="F3" s="626" t="s">
        <v>397</v>
      </c>
      <c r="G3" s="626"/>
      <c r="H3" s="626" t="s">
        <v>398</v>
      </c>
      <c r="I3" s="626"/>
      <c r="J3" s="626">
        <v>39</v>
      </c>
      <c r="K3" s="626"/>
      <c r="L3" s="626" t="s">
        <v>399</v>
      </c>
      <c r="M3" s="626"/>
      <c r="N3" s="626" t="s">
        <v>400</v>
      </c>
      <c r="O3" s="626"/>
      <c r="P3" s="626" t="s">
        <v>401</v>
      </c>
      <c r="Q3" s="626"/>
      <c r="R3" s="626" t="s">
        <v>402</v>
      </c>
      <c r="S3" s="626"/>
      <c r="T3" s="626">
        <v>73</v>
      </c>
      <c r="U3" s="626"/>
      <c r="V3" s="626" t="s">
        <v>403</v>
      </c>
      <c r="W3" s="626"/>
      <c r="X3" s="626" t="s">
        <v>404</v>
      </c>
      <c r="Y3" s="626"/>
      <c r="Z3" s="626">
        <v>88</v>
      </c>
      <c r="AA3" s="626"/>
      <c r="AB3" s="626" t="s">
        <v>405</v>
      </c>
      <c r="AC3" s="626"/>
      <c r="AD3" s="626" t="s">
        <v>406</v>
      </c>
      <c r="AE3" s="641"/>
    </row>
    <row r="4" spans="1:31" s="2" customFormat="1" ht="39.75" customHeight="1">
      <c r="B4" s="631"/>
      <c r="C4" s="632"/>
      <c r="D4" s="637"/>
      <c r="E4" s="638"/>
      <c r="F4" s="622" t="s">
        <v>73</v>
      </c>
      <c r="G4" s="622"/>
      <c r="H4" s="622" t="s">
        <v>341</v>
      </c>
      <c r="I4" s="622"/>
      <c r="J4" s="622" t="s">
        <v>64</v>
      </c>
      <c r="K4" s="622"/>
      <c r="L4" s="622" t="s">
        <v>343</v>
      </c>
      <c r="M4" s="622"/>
      <c r="N4" s="622" t="s">
        <v>342</v>
      </c>
      <c r="O4" s="622"/>
      <c r="P4" s="622" t="s">
        <v>344</v>
      </c>
      <c r="Q4" s="622"/>
      <c r="R4" s="622" t="s">
        <v>407</v>
      </c>
      <c r="S4" s="622"/>
      <c r="T4" s="622" t="s">
        <v>408</v>
      </c>
      <c r="U4" s="622"/>
      <c r="V4" s="622" t="s">
        <v>409</v>
      </c>
      <c r="W4" s="622"/>
      <c r="X4" s="622" t="s">
        <v>410</v>
      </c>
      <c r="Y4" s="622"/>
      <c r="Z4" s="622" t="s">
        <v>74</v>
      </c>
      <c r="AA4" s="622"/>
      <c r="AB4" s="622" t="s">
        <v>320</v>
      </c>
      <c r="AC4" s="622"/>
      <c r="AD4" s="622" t="s">
        <v>311</v>
      </c>
      <c r="AE4" s="640"/>
    </row>
    <row r="5" spans="1:31" s="2" customFormat="1" ht="15" customHeight="1">
      <c r="B5" s="633"/>
      <c r="C5" s="634"/>
      <c r="D5" s="338" t="s">
        <v>75</v>
      </c>
      <c r="E5" s="339" t="s">
        <v>321</v>
      </c>
      <c r="F5" s="339" t="s">
        <v>75</v>
      </c>
      <c r="G5" s="339" t="s">
        <v>321</v>
      </c>
      <c r="H5" s="339" t="s">
        <v>75</v>
      </c>
      <c r="I5" s="339" t="s">
        <v>321</v>
      </c>
      <c r="J5" s="339" t="s">
        <v>75</v>
      </c>
      <c r="K5" s="339" t="s">
        <v>321</v>
      </c>
      <c r="L5" s="339" t="s">
        <v>75</v>
      </c>
      <c r="M5" s="339" t="s">
        <v>321</v>
      </c>
      <c r="N5" s="339" t="s">
        <v>75</v>
      </c>
      <c r="O5" s="339" t="s">
        <v>321</v>
      </c>
      <c r="P5" s="339" t="s">
        <v>75</v>
      </c>
      <c r="Q5" s="339" t="s">
        <v>321</v>
      </c>
      <c r="R5" s="339" t="s">
        <v>75</v>
      </c>
      <c r="S5" s="339" t="s">
        <v>321</v>
      </c>
      <c r="T5" s="339" t="s">
        <v>75</v>
      </c>
      <c r="U5" s="339" t="s">
        <v>321</v>
      </c>
      <c r="V5" s="339" t="s">
        <v>75</v>
      </c>
      <c r="W5" s="339" t="s">
        <v>321</v>
      </c>
      <c r="X5" s="339" t="s">
        <v>75</v>
      </c>
      <c r="Y5" s="339" t="s">
        <v>321</v>
      </c>
      <c r="Z5" s="339" t="s">
        <v>75</v>
      </c>
      <c r="AA5" s="339" t="s">
        <v>321</v>
      </c>
      <c r="AB5" s="339" t="s">
        <v>75</v>
      </c>
      <c r="AC5" s="339" t="s">
        <v>321</v>
      </c>
      <c r="AD5" s="339" t="s">
        <v>75</v>
      </c>
      <c r="AE5" s="340" t="s">
        <v>321</v>
      </c>
    </row>
    <row r="6" spans="1:31" s="341" customFormat="1" ht="18.75" customHeight="1">
      <c r="B6" s="624" t="s">
        <v>76</v>
      </c>
      <c r="C6" s="342" t="s">
        <v>322</v>
      </c>
      <c r="D6" s="343">
        <v>712962</v>
      </c>
      <c r="E6" s="344">
        <v>691.4</v>
      </c>
      <c r="F6" s="345">
        <v>15899</v>
      </c>
      <c r="G6" s="344">
        <v>15.4</v>
      </c>
      <c r="H6" s="345">
        <v>119977</v>
      </c>
      <c r="I6" s="344">
        <v>116.3</v>
      </c>
      <c r="J6" s="345">
        <v>7642</v>
      </c>
      <c r="K6" s="344">
        <v>7.4</v>
      </c>
      <c r="L6" s="345">
        <v>89411</v>
      </c>
      <c r="M6" s="344">
        <v>86.7</v>
      </c>
      <c r="N6" s="345">
        <v>18303</v>
      </c>
      <c r="O6" s="344">
        <v>17.7</v>
      </c>
      <c r="P6" s="345">
        <v>181315</v>
      </c>
      <c r="Q6" s="344">
        <v>175.8</v>
      </c>
      <c r="R6" s="345">
        <v>35142</v>
      </c>
      <c r="S6" s="344">
        <v>34.1</v>
      </c>
      <c r="T6" s="345">
        <v>12898</v>
      </c>
      <c r="U6" s="344">
        <v>12.5</v>
      </c>
      <c r="V6" s="345">
        <v>9188</v>
      </c>
      <c r="W6" s="344">
        <v>8.9</v>
      </c>
      <c r="X6" s="345">
        <v>8880</v>
      </c>
      <c r="Y6" s="344">
        <v>8.6</v>
      </c>
      <c r="Z6" s="345">
        <v>39277</v>
      </c>
      <c r="AA6" s="344">
        <v>38.1</v>
      </c>
      <c r="AB6" s="345">
        <v>43802</v>
      </c>
      <c r="AC6" s="344">
        <v>42.5</v>
      </c>
      <c r="AD6" s="345">
        <v>15728</v>
      </c>
      <c r="AE6" s="346">
        <v>15.3</v>
      </c>
    </row>
    <row r="7" spans="1:31" s="341" customFormat="1" ht="18.75" customHeight="1">
      <c r="B7" s="625"/>
      <c r="C7" s="347" t="s">
        <v>323</v>
      </c>
      <c r="D7" s="348">
        <v>7776</v>
      </c>
      <c r="E7" s="349">
        <v>775.7</v>
      </c>
      <c r="F7" s="350">
        <v>160</v>
      </c>
      <c r="G7" s="349">
        <v>16</v>
      </c>
      <c r="H7" s="350">
        <v>1344</v>
      </c>
      <c r="I7" s="349">
        <v>134.1</v>
      </c>
      <c r="J7" s="350">
        <v>94</v>
      </c>
      <c r="K7" s="349">
        <v>9.4</v>
      </c>
      <c r="L7" s="350">
        <v>991</v>
      </c>
      <c r="M7" s="349">
        <v>98.9</v>
      </c>
      <c r="N7" s="350">
        <v>204</v>
      </c>
      <c r="O7" s="349">
        <v>20.399999999999999</v>
      </c>
      <c r="P7" s="350">
        <v>1892</v>
      </c>
      <c r="Q7" s="349">
        <v>188.8</v>
      </c>
      <c r="R7" s="350">
        <v>387</v>
      </c>
      <c r="S7" s="349">
        <v>38.6</v>
      </c>
      <c r="T7" s="350">
        <v>111</v>
      </c>
      <c r="U7" s="349">
        <v>11.1</v>
      </c>
      <c r="V7" s="350">
        <v>87</v>
      </c>
      <c r="W7" s="349">
        <v>8.6999999999999993</v>
      </c>
      <c r="X7" s="350">
        <v>90</v>
      </c>
      <c r="Y7" s="349">
        <v>9</v>
      </c>
      <c r="Z7" s="350">
        <v>543</v>
      </c>
      <c r="AA7" s="349">
        <v>54.2</v>
      </c>
      <c r="AB7" s="350">
        <v>423</v>
      </c>
      <c r="AC7" s="349">
        <v>42.2</v>
      </c>
      <c r="AD7" s="350">
        <v>151</v>
      </c>
      <c r="AE7" s="351">
        <v>15.1</v>
      </c>
    </row>
    <row r="8" spans="1:31" s="341" customFormat="1" ht="18.75" customHeight="1">
      <c r="B8" s="618"/>
      <c r="C8" s="352" t="s">
        <v>281</v>
      </c>
      <c r="D8" s="353">
        <v>2349</v>
      </c>
      <c r="E8" s="354">
        <v>650</v>
      </c>
      <c r="F8" s="355">
        <v>59</v>
      </c>
      <c r="G8" s="354">
        <v>16.3</v>
      </c>
      <c r="H8" s="355">
        <v>480</v>
      </c>
      <c r="I8" s="354">
        <v>132.80000000000001</v>
      </c>
      <c r="J8" s="355">
        <v>34</v>
      </c>
      <c r="K8" s="354">
        <v>9.4</v>
      </c>
      <c r="L8" s="355">
        <v>300</v>
      </c>
      <c r="M8" s="354">
        <v>83</v>
      </c>
      <c r="N8" s="355">
        <v>61</v>
      </c>
      <c r="O8" s="354">
        <v>16.899999999999999</v>
      </c>
      <c r="P8" s="355">
        <v>501</v>
      </c>
      <c r="Q8" s="354">
        <v>138.6</v>
      </c>
      <c r="R8" s="355">
        <v>103</v>
      </c>
      <c r="S8" s="354">
        <v>28.5</v>
      </c>
      <c r="T8" s="355">
        <v>44</v>
      </c>
      <c r="U8" s="354">
        <v>12.2</v>
      </c>
      <c r="V8" s="355">
        <v>19</v>
      </c>
      <c r="W8" s="354">
        <v>5.3</v>
      </c>
      <c r="X8" s="355">
        <v>28</v>
      </c>
      <c r="Y8" s="354">
        <v>7.7</v>
      </c>
      <c r="Z8" s="355">
        <v>148</v>
      </c>
      <c r="AA8" s="354">
        <v>41</v>
      </c>
      <c r="AB8" s="355">
        <v>122</v>
      </c>
      <c r="AC8" s="354">
        <v>33.799999999999997</v>
      </c>
      <c r="AD8" s="355">
        <v>52</v>
      </c>
      <c r="AE8" s="356">
        <v>14.4</v>
      </c>
    </row>
    <row r="9" spans="1:31" s="341" customFormat="1" ht="18.75" customHeight="1">
      <c r="B9" s="614">
        <v>50</v>
      </c>
      <c r="C9" s="347" t="s">
        <v>322</v>
      </c>
      <c r="D9" s="348">
        <v>702275</v>
      </c>
      <c r="E9" s="349">
        <v>631.1</v>
      </c>
      <c r="F9" s="350">
        <v>10567</v>
      </c>
      <c r="G9" s="349">
        <v>9.5</v>
      </c>
      <c r="H9" s="350">
        <v>136383</v>
      </c>
      <c r="I9" s="349">
        <v>122.6</v>
      </c>
      <c r="J9" s="350">
        <v>9032</v>
      </c>
      <c r="K9" s="349">
        <v>8.1</v>
      </c>
      <c r="L9" s="350">
        <v>99226</v>
      </c>
      <c r="M9" s="349">
        <v>89.2</v>
      </c>
      <c r="N9" s="350">
        <v>19831</v>
      </c>
      <c r="O9" s="349">
        <v>17.8</v>
      </c>
      <c r="P9" s="350">
        <v>174367</v>
      </c>
      <c r="Q9" s="349">
        <v>156.69999999999999</v>
      </c>
      <c r="R9" s="350">
        <v>37462</v>
      </c>
      <c r="S9" s="349">
        <v>33.700000000000003</v>
      </c>
      <c r="T9" s="350">
        <v>15129</v>
      </c>
      <c r="U9" s="349">
        <v>13.6</v>
      </c>
      <c r="V9" s="350">
        <v>7038</v>
      </c>
      <c r="W9" s="349">
        <v>6.3</v>
      </c>
      <c r="X9" s="350">
        <v>6165</v>
      </c>
      <c r="Y9" s="349">
        <v>5.5</v>
      </c>
      <c r="Z9" s="350">
        <v>29916</v>
      </c>
      <c r="AA9" s="349">
        <v>26.9</v>
      </c>
      <c r="AB9" s="350">
        <v>33710</v>
      </c>
      <c r="AC9" s="349">
        <v>30.3</v>
      </c>
      <c r="AD9" s="350">
        <v>19975</v>
      </c>
      <c r="AE9" s="351">
        <v>18</v>
      </c>
    </row>
    <row r="10" spans="1:31" s="341" customFormat="1" ht="18.75" customHeight="1">
      <c r="B10" s="614"/>
      <c r="C10" s="347" t="s">
        <v>323</v>
      </c>
      <c r="D10" s="348">
        <v>7706</v>
      </c>
      <c r="E10" s="349">
        <v>722.3</v>
      </c>
      <c r="F10" s="350">
        <v>115</v>
      </c>
      <c r="G10" s="349">
        <v>10.8</v>
      </c>
      <c r="H10" s="350">
        <v>1473</v>
      </c>
      <c r="I10" s="349">
        <v>138.1</v>
      </c>
      <c r="J10" s="350">
        <v>133</v>
      </c>
      <c r="K10" s="349">
        <v>12.5</v>
      </c>
      <c r="L10" s="350">
        <v>1056</v>
      </c>
      <c r="M10" s="349">
        <v>99</v>
      </c>
      <c r="N10" s="350">
        <v>181</v>
      </c>
      <c r="O10" s="349">
        <v>17</v>
      </c>
      <c r="P10" s="350">
        <v>1888</v>
      </c>
      <c r="Q10" s="349">
        <v>177</v>
      </c>
      <c r="R10" s="350">
        <v>394</v>
      </c>
      <c r="S10" s="349">
        <v>36.9</v>
      </c>
      <c r="T10" s="350">
        <v>108</v>
      </c>
      <c r="U10" s="349">
        <v>10.1</v>
      </c>
      <c r="V10" s="350">
        <v>83</v>
      </c>
      <c r="W10" s="349">
        <v>7.8</v>
      </c>
      <c r="X10" s="350">
        <v>80</v>
      </c>
      <c r="Y10" s="349">
        <v>7.5</v>
      </c>
      <c r="Z10" s="350">
        <v>443</v>
      </c>
      <c r="AA10" s="349">
        <v>41.5</v>
      </c>
      <c r="AB10" s="350">
        <v>420</v>
      </c>
      <c r="AC10" s="349">
        <v>39.4</v>
      </c>
      <c r="AD10" s="350">
        <v>175</v>
      </c>
      <c r="AE10" s="351">
        <v>16.399999999999999</v>
      </c>
    </row>
    <row r="11" spans="1:31" s="341" customFormat="1" ht="18.75" customHeight="1">
      <c r="B11" s="614"/>
      <c r="C11" s="352" t="s">
        <v>281</v>
      </c>
      <c r="D11" s="353">
        <v>2359</v>
      </c>
      <c r="E11" s="354">
        <v>599</v>
      </c>
      <c r="F11" s="355">
        <v>37</v>
      </c>
      <c r="G11" s="354">
        <v>9.4</v>
      </c>
      <c r="H11" s="355">
        <v>509</v>
      </c>
      <c r="I11" s="354">
        <v>129.19999999999999</v>
      </c>
      <c r="J11" s="355">
        <v>43</v>
      </c>
      <c r="K11" s="354">
        <v>10.9</v>
      </c>
      <c r="L11" s="355">
        <v>272</v>
      </c>
      <c r="M11" s="354">
        <v>69.099999999999994</v>
      </c>
      <c r="N11" s="355">
        <v>46</v>
      </c>
      <c r="O11" s="354">
        <v>11.7</v>
      </c>
      <c r="P11" s="355">
        <v>590</v>
      </c>
      <c r="Q11" s="354">
        <v>149.80000000000001</v>
      </c>
      <c r="R11" s="355">
        <v>131</v>
      </c>
      <c r="S11" s="354">
        <v>33.299999999999997</v>
      </c>
      <c r="T11" s="355">
        <v>42</v>
      </c>
      <c r="U11" s="354">
        <v>10.7</v>
      </c>
      <c r="V11" s="355">
        <v>23</v>
      </c>
      <c r="W11" s="354">
        <v>5.8</v>
      </c>
      <c r="X11" s="355">
        <v>21</v>
      </c>
      <c r="Y11" s="354">
        <v>5.3</v>
      </c>
      <c r="Z11" s="355">
        <v>107</v>
      </c>
      <c r="AA11" s="354">
        <v>27.2</v>
      </c>
      <c r="AB11" s="355">
        <v>110</v>
      </c>
      <c r="AC11" s="354">
        <v>27.9</v>
      </c>
      <c r="AD11" s="355">
        <v>66</v>
      </c>
      <c r="AE11" s="356">
        <v>16.8</v>
      </c>
    </row>
    <row r="12" spans="1:31" s="341" customFormat="1" ht="18.75" customHeight="1">
      <c r="B12" s="614">
        <v>55</v>
      </c>
      <c r="C12" s="347" t="s">
        <v>322</v>
      </c>
      <c r="D12" s="348">
        <v>722801</v>
      </c>
      <c r="E12" s="349">
        <v>622</v>
      </c>
      <c r="F12" s="350">
        <v>6439</v>
      </c>
      <c r="G12" s="349">
        <v>5.5</v>
      </c>
      <c r="H12" s="350">
        <v>161764</v>
      </c>
      <c r="I12" s="349">
        <v>139.19999999999999</v>
      </c>
      <c r="J12" s="350">
        <v>8504</v>
      </c>
      <c r="K12" s="349">
        <v>7.3</v>
      </c>
      <c r="L12" s="350">
        <v>123505</v>
      </c>
      <c r="M12" s="349">
        <v>106.3</v>
      </c>
      <c r="N12" s="350">
        <v>15911</v>
      </c>
      <c r="O12" s="349">
        <v>13.7</v>
      </c>
      <c r="P12" s="350">
        <v>162317</v>
      </c>
      <c r="Q12" s="349">
        <v>139.69999999999999</v>
      </c>
      <c r="R12" s="350">
        <v>39241</v>
      </c>
      <c r="S12" s="349">
        <v>33.799999999999997</v>
      </c>
      <c r="T12" s="350">
        <v>16490</v>
      </c>
      <c r="U12" s="349">
        <v>14.2</v>
      </c>
      <c r="V12" s="350">
        <v>10180</v>
      </c>
      <c r="W12" s="349">
        <v>8.8000000000000007</v>
      </c>
      <c r="X12" s="350">
        <v>1905</v>
      </c>
      <c r="Y12" s="349">
        <v>1.6</v>
      </c>
      <c r="Z12" s="350">
        <v>32154</v>
      </c>
      <c r="AA12" s="349">
        <v>27.7</v>
      </c>
      <c r="AB12" s="350">
        <v>29217</v>
      </c>
      <c r="AC12" s="349">
        <v>25.1</v>
      </c>
      <c r="AD12" s="350">
        <v>20542</v>
      </c>
      <c r="AE12" s="351">
        <v>17.7</v>
      </c>
    </row>
    <row r="13" spans="1:31" s="341" customFormat="1" ht="18.75" customHeight="1">
      <c r="B13" s="614"/>
      <c r="C13" s="347" t="s">
        <v>323</v>
      </c>
      <c r="D13" s="348">
        <v>7681</v>
      </c>
      <c r="E13" s="349">
        <v>692.5</v>
      </c>
      <c r="F13" s="350">
        <v>48</v>
      </c>
      <c r="G13" s="349">
        <v>4.3</v>
      </c>
      <c r="H13" s="350">
        <v>1825</v>
      </c>
      <c r="I13" s="349">
        <v>164.5</v>
      </c>
      <c r="J13" s="350">
        <v>101</v>
      </c>
      <c r="K13" s="349">
        <v>9.1</v>
      </c>
      <c r="L13" s="350">
        <v>1302</v>
      </c>
      <c r="M13" s="349">
        <v>117.4</v>
      </c>
      <c r="N13" s="350">
        <v>164</v>
      </c>
      <c r="O13" s="349">
        <v>14.8</v>
      </c>
      <c r="P13" s="350">
        <v>1707</v>
      </c>
      <c r="Q13" s="349">
        <v>153.9</v>
      </c>
      <c r="R13" s="350">
        <v>449</v>
      </c>
      <c r="S13" s="349">
        <v>40.5</v>
      </c>
      <c r="T13" s="350">
        <v>122</v>
      </c>
      <c r="U13" s="349">
        <v>11</v>
      </c>
      <c r="V13" s="350">
        <v>81</v>
      </c>
      <c r="W13" s="349">
        <v>7.3</v>
      </c>
      <c r="X13" s="350">
        <v>24</v>
      </c>
      <c r="Y13" s="349">
        <v>2.2000000000000002</v>
      </c>
      <c r="Z13" s="350">
        <v>423</v>
      </c>
      <c r="AA13" s="349">
        <v>38.1</v>
      </c>
      <c r="AB13" s="350">
        <v>325</v>
      </c>
      <c r="AC13" s="349">
        <v>29.3</v>
      </c>
      <c r="AD13" s="350">
        <v>186</v>
      </c>
      <c r="AE13" s="351">
        <v>16.8</v>
      </c>
    </row>
    <row r="14" spans="1:31" s="341" customFormat="1" ht="18.75" customHeight="1">
      <c r="B14" s="614"/>
      <c r="C14" s="352" t="s">
        <v>281</v>
      </c>
      <c r="D14" s="353">
        <v>2401</v>
      </c>
      <c r="E14" s="354">
        <v>576.70000000000005</v>
      </c>
      <c r="F14" s="355">
        <v>11</v>
      </c>
      <c r="G14" s="354">
        <v>2.6</v>
      </c>
      <c r="H14" s="355">
        <v>633</v>
      </c>
      <c r="I14" s="354">
        <v>152.1</v>
      </c>
      <c r="J14" s="355">
        <v>31</v>
      </c>
      <c r="K14" s="354">
        <v>7.4</v>
      </c>
      <c r="L14" s="355">
        <v>415</v>
      </c>
      <c r="M14" s="354">
        <v>99.7</v>
      </c>
      <c r="N14" s="355">
        <v>34</v>
      </c>
      <c r="O14" s="354">
        <v>8.1999999999999993</v>
      </c>
      <c r="P14" s="355">
        <v>541</v>
      </c>
      <c r="Q14" s="354">
        <v>130</v>
      </c>
      <c r="R14" s="355">
        <v>158</v>
      </c>
      <c r="S14" s="354">
        <v>38</v>
      </c>
      <c r="T14" s="355">
        <v>43</v>
      </c>
      <c r="U14" s="354">
        <v>10.3</v>
      </c>
      <c r="V14" s="355">
        <v>25</v>
      </c>
      <c r="W14" s="354">
        <v>6</v>
      </c>
      <c r="X14" s="355">
        <v>8</v>
      </c>
      <c r="Y14" s="354">
        <v>1.9</v>
      </c>
      <c r="Z14" s="355">
        <v>89</v>
      </c>
      <c r="AA14" s="354">
        <v>21.4</v>
      </c>
      <c r="AB14" s="355">
        <v>80</v>
      </c>
      <c r="AC14" s="354">
        <v>19.2</v>
      </c>
      <c r="AD14" s="355">
        <v>51</v>
      </c>
      <c r="AE14" s="356">
        <v>12.3</v>
      </c>
    </row>
    <row r="15" spans="1:31" s="341" customFormat="1" ht="18.75" customHeight="1">
      <c r="B15" s="614">
        <v>60</v>
      </c>
      <c r="C15" s="347" t="s">
        <v>322</v>
      </c>
      <c r="D15" s="348">
        <v>752283</v>
      </c>
      <c r="E15" s="349">
        <v>625.5</v>
      </c>
      <c r="F15" s="350">
        <v>4692</v>
      </c>
      <c r="G15" s="349">
        <v>3.9</v>
      </c>
      <c r="H15" s="350">
        <v>187714</v>
      </c>
      <c r="I15" s="349">
        <v>156.1</v>
      </c>
      <c r="J15" s="350">
        <v>9244</v>
      </c>
      <c r="K15" s="349">
        <v>7.7</v>
      </c>
      <c r="L15" s="350">
        <v>141097</v>
      </c>
      <c r="M15" s="349">
        <v>117.3</v>
      </c>
      <c r="N15" s="350">
        <v>12700</v>
      </c>
      <c r="O15" s="349">
        <v>10.6</v>
      </c>
      <c r="P15" s="350">
        <v>134994</v>
      </c>
      <c r="Q15" s="349">
        <v>112.2</v>
      </c>
      <c r="R15" s="350">
        <v>51366</v>
      </c>
      <c r="S15" s="349">
        <v>42.7</v>
      </c>
      <c r="T15" s="350">
        <v>17174</v>
      </c>
      <c r="U15" s="349">
        <v>14.3</v>
      </c>
      <c r="V15" s="350">
        <v>13521</v>
      </c>
      <c r="W15" s="349">
        <v>11.2</v>
      </c>
      <c r="X15" s="350">
        <v>920</v>
      </c>
      <c r="Y15" s="349">
        <v>0.8</v>
      </c>
      <c r="Z15" s="350">
        <v>27804</v>
      </c>
      <c r="AA15" s="349">
        <v>23.1</v>
      </c>
      <c r="AB15" s="350">
        <v>29597</v>
      </c>
      <c r="AC15" s="349">
        <v>24.6</v>
      </c>
      <c r="AD15" s="350">
        <v>23383</v>
      </c>
      <c r="AE15" s="351">
        <v>19.399999999999999</v>
      </c>
    </row>
    <row r="16" spans="1:31" s="341" customFormat="1" ht="18.75" customHeight="1">
      <c r="B16" s="614"/>
      <c r="C16" s="347" t="s">
        <v>323</v>
      </c>
      <c r="D16" s="348">
        <v>7657</v>
      </c>
      <c r="E16" s="349">
        <v>666.4</v>
      </c>
      <c r="F16" s="350">
        <v>65</v>
      </c>
      <c r="G16" s="349">
        <v>5.7</v>
      </c>
      <c r="H16" s="350">
        <v>1960</v>
      </c>
      <c r="I16" s="349">
        <v>170.6</v>
      </c>
      <c r="J16" s="350">
        <v>114</v>
      </c>
      <c r="K16" s="349">
        <v>9.9</v>
      </c>
      <c r="L16" s="350">
        <v>1411</v>
      </c>
      <c r="M16" s="349">
        <v>125.4</v>
      </c>
      <c r="N16" s="350">
        <v>105</v>
      </c>
      <c r="O16" s="349">
        <v>9.1</v>
      </c>
      <c r="P16" s="350">
        <v>1356</v>
      </c>
      <c r="Q16" s="349">
        <v>118</v>
      </c>
      <c r="R16" s="350">
        <v>544</v>
      </c>
      <c r="S16" s="349">
        <v>47.3</v>
      </c>
      <c r="T16" s="350">
        <v>116</v>
      </c>
      <c r="U16" s="349">
        <v>10</v>
      </c>
      <c r="V16" s="350">
        <v>115</v>
      </c>
      <c r="W16" s="349">
        <v>10</v>
      </c>
      <c r="X16" s="350">
        <v>9</v>
      </c>
      <c r="Y16" s="349">
        <v>0.8</v>
      </c>
      <c r="Z16" s="350">
        <v>404</v>
      </c>
      <c r="AA16" s="349">
        <v>35.200000000000003</v>
      </c>
      <c r="AB16" s="350">
        <v>328</v>
      </c>
      <c r="AC16" s="349">
        <v>28.5</v>
      </c>
      <c r="AD16" s="350">
        <v>207</v>
      </c>
      <c r="AE16" s="351">
        <v>18</v>
      </c>
    </row>
    <row r="17" spans="1:35" s="341" customFormat="1" ht="18.75" customHeight="1">
      <c r="B17" s="614"/>
      <c r="C17" s="352" t="s">
        <v>281</v>
      </c>
      <c r="D17" s="353">
        <v>2443</v>
      </c>
      <c r="E17" s="354">
        <v>569.79999999999995</v>
      </c>
      <c r="F17" s="355">
        <v>17</v>
      </c>
      <c r="G17" s="354">
        <v>4</v>
      </c>
      <c r="H17" s="355">
        <v>918</v>
      </c>
      <c r="I17" s="354">
        <v>167.5</v>
      </c>
      <c r="J17" s="355">
        <v>38</v>
      </c>
      <c r="K17" s="354">
        <v>8.9</v>
      </c>
      <c r="L17" s="355">
        <v>433</v>
      </c>
      <c r="M17" s="354">
        <v>101</v>
      </c>
      <c r="N17" s="355">
        <v>35</v>
      </c>
      <c r="O17" s="354">
        <v>8.1999999999999993</v>
      </c>
      <c r="P17" s="355">
        <v>413</v>
      </c>
      <c r="Q17" s="354">
        <v>96.3</v>
      </c>
      <c r="R17" s="355">
        <v>188</v>
      </c>
      <c r="S17" s="354">
        <v>43.9</v>
      </c>
      <c r="T17" s="355">
        <v>41</v>
      </c>
      <c r="U17" s="354">
        <v>9.6</v>
      </c>
      <c r="V17" s="355">
        <v>38</v>
      </c>
      <c r="W17" s="354">
        <v>8.9</v>
      </c>
      <c r="X17" s="355">
        <v>5</v>
      </c>
      <c r="Y17" s="354">
        <v>1.2</v>
      </c>
      <c r="Z17" s="355">
        <v>76</v>
      </c>
      <c r="AA17" s="354">
        <v>17.7</v>
      </c>
      <c r="AB17" s="355">
        <v>96</v>
      </c>
      <c r="AC17" s="354">
        <v>22.4</v>
      </c>
      <c r="AD17" s="355">
        <v>72</v>
      </c>
      <c r="AE17" s="356">
        <v>16.8</v>
      </c>
    </row>
    <row r="18" spans="1:35" s="341" customFormat="1" ht="18.75" customHeight="1">
      <c r="B18" s="614" t="s">
        <v>77</v>
      </c>
      <c r="C18" s="347" t="s">
        <v>322</v>
      </c>
      <c r="D18" s="348">
        <v>820305</v>
      </c>
      <c r="E18" s="349">
        <v>668.4</v>
      </c>
      <c r="F18" s="350">
        <v>3664</v>
      </c>
      <c r="G18" s="349">
        <v>3</v>
      </c>
      <c r="H18" s="350">
        <v>217413</v>
      </c>
      <c r="I18" s="349">
        <v>177.2</v>
      </c>
      <c r="J18" s="350">
        <v>9470</v>
      </c>
      <c r="K18" s="349">
        <v>7.7</v>
      </c>
      <c r="L18" s="350">
        <v>165478</v>
      </c>
      <c r="M18" s="349">
        <v>134.80000000000001</v>
      </c>
      <c r="N18" s="350">
        <v>9246</v>
      </c>
      <c r="O18" s="349">
        <v>7.5</v>
      </c>
      <c r="P18" s="350">
        <v>121944</v>
      </c>
      <c r="Q18" s="349">
        <v>99.4</v>
      </c>
      <c r="R18" s="350">
        <v>74535</v>
      </c>
      <c r="S18" s="349">
        <v>60.7</v>
      </c>
      <c r="T18" s="350">
        <v>16804</v>
      </c>
      <c r="U18" s="349">
        <v>13.7</v>
      </c>
      <c r="V18" s="350">
        <v>17140</v>
      </c>
      <c r="W18" s="349">
        <v>14</v>
      </c>
      <c r="X18" s="350">
        <v>574</v>
      </c>
      <c r="Y18" s="349">
        <v>0.5</v>
      </c>
      <c r="Z18" s="350">
        <v>24187</v>
      </c>
      <c r="AA18" s="349">
        <v>19.7</v>
      </c>
      <c r="AB18" s="350">
        <v>32122</v>
      </c>
      <c r="AC18" s="349">
        <v>26.2</v>
      </c>
      <c r="AD18" s="350">
        <v>20088</v>
      </c>
      <c r="AE18" s="351">
        <v>16.399999999999999</v>
      </c>
    </row>
    <row r="19" spans="1:35" s="341" customFormat="1" ht="18.75" customHeight="1">
      <c r="B19" s="614"/>
      <c r="C19" s="347" t="s">
        <v>323</v>
      </c>
      <c r="D19" s="348">
        <v>8231</v>
      </c>
      <c r="E19" s="349">
        <v>709.5</v>
      </c>
      <c r="F19" s="350">
        <v>43</v>
      </c>
      <c r="G19" s="349">
        <v>3.7</v>
      </c>
      <c r="H19" s="350">
        <v>2181</v>
      </c>
      <c r="I19" s="349">
        <v>188</v>
      </c>
      <c r="J19" s="350">
        <v>92</v>
      </c>
      <c r="K19" s="349">
        <v>7.9</v>
      </c>
      <c r="L19" s="350">
        <v>1655</v>
      </c>
      <c r="M19" s="349">
        <v>142.69999999999999</v>
      </c>
      <c r="N19" s="350">
        <v>70</v>
      </c>
      <c r="O19" s="349">
        <v>6</v>
      </c>
      <c r="P19" s="350">
        <v>1218</v>
      </c>
      <c r="Q19" s="349">
        <v>105</v>
      </c>
      <c r="R19" s="350">
        <v>891</v>
      </c>
      <c r="S19" s="349">
        <v>76.8</v>
      </c>
      <c r="T19" s="350">
        <v>130</v>
      </c>
      <c r="U19" s="349">
        <v>11.2</v>
      </c>
      <c r="V19" s="350">
        <v>147</v>
      </c>
      <c r="W19" s="349">
        <v>12.7</v>
      </c>
      <c r="X19" s="350">
        <v>6</v>
      </c>
      <c r="Y19" s="349">
        <v>0.5</v>
      </c>
      <c r="Z19" s="350">
        <v>252</v>
      </c>
      <c r="AA19" s="349">
        <v>21.7</v>
      </c>
      <c r="AB19" s="350">
        <v>365</v>
      </c>
      <c r="AC19" s="349">
        <v>31.5</v>
      </c>
      <c r="AD19" s="350">
        <v>169</v>
      </c>
      <c r="AE19" s="351">
        <v>14.6</v>
      </c>
    </row>
    <row r="20" spans="1:35" s="341" customFormat="1" ht="18.75" customHeight="1">
      <c r="B20" s="615"/>
      <c r="C20" s="357" t="s">
        <v>281</v>
      </c>
      <c r="D20" s="358">
        <v>2698</v>
      </c>
      <c r="E20" s="359">
        <v>612.20000000000005</v>
      </c>
      <c r="F20" s="360">
        <v>12</v>
      </c>
      <c r="G20" s="359">
        <v>2.7</v>
      </c>
      <c r="H20" s="360">
        <v>785</v>
      </c>
      <c r="I20" s="359">
        <v>178.1</v>
      </c>
      <c r="J20" s="360">
        <v>35</v>
      </c>
      <c r="K20" s="359">
        <v>7.9</v>
      </c>
      <c r="L20" s="360">
        <v>457</v>
      </c>
      <c r="M20" s="359">
        <v>103.7</v>
      </c>
      <c r="N20" s="360">
        <v>22</v>
      </c>
      <c r="O20" s="359">
        <v>5</v>
      </c>
      <c r="P20" s="360">
        <v>382</v>
      </c>
      <c r="Q20" s="359">
        <v>86.7</v>
      </c>
      <c r="R20" s="360">
        <v>313</v>
      </c>
      <c r="S20" s="359">
        <v>71</v>
      </c>
      <c r="T20" s="360">
        <v>54</v>
      </c>
      <c r="U20" s="359">
        <v>12.3</v>
      </c>
      <c r="V20" s="360">
        <v>57</v>
      </c>
      <c r="W20" s="359">
        <v>12.9</v>
      </c>
      <c r="X20" s="360">
        <v>2</v>
      </c>
      <c r="Y20" s="359">
        <v>0.5</v>
      </c>
      <c r="Z20" s="360">
        <v>51</v>
      </c>
      <c r="AA20" s="359">
        <v>11.6</v>
      </c>
      <c r="AB20" s="360">
        <v>106</v>
      </c>
      <c r="AC20" s="359">
        <v>24.1</v>
      </c>
      <c r="AD20" s="360">
        <v>57</v>
      </c>
      <c r="AE20" s="361">
        <v>12.9</v>
      </c>
    </row>
    <row r="21" spans="1:35" s="2" customFormat="1" ht="10.5" customHeight="1">
      <c r="AG21" s="362"/>
    </row>
    <row r="22" spans="1:35" s="2" customFormat="1" ht="15" customHeight="1">
      <c r="A22" s="628" t="s">
        <v>324</v>
      </c>
      <c r="B22" s="628"/>
      <c r="C22" s="628"/>
      <c r="D22" s="628"/>
      <c r="E22" s="628"/>
      <c r="F22" s="628"/>
      <c r="G22" s="628"/>
      <c r="H22" s="628"/>
      <c r="I22" s="628"/>
      <c r="J22" s="628"/>
      <c r="K22" s="628"/>
      <c r="L22" s="628"/>
      <c r="M22" s="628"/>
    </row>
    <row r="23" spans="1:35" s="2" customFormat="1" ht="15" customHeight="1">
      <c r="B23" s="629" t="s">
        <v>325</v>
      </c>
      <c r="C23" s="630"/>
      <c r="D23" s="635" t="s">
        <v>326</v>
      </c>
      <c r="E23" s="636"/>
      <c r="F23" s="639" t="s">
        <v>426</v>
      </c>
      <c r="G23" s="639"/>
      <c r="H23" s="626" t="s">
        <v>327</v>
      </c>
      <c r="I23" s="626"/>
      <c r="J23" s="626" t="s">
        <v>328</v>
      </c>
      <c r="K23" s="626"/>
      <c r="L23" s="626" t="s">
        <v>329</v>
      </c>
      <c r="M23" s="626"/>
      <c r="N23" s="626" t="s">
        <v>330</v>
      </c>
      <c r="O23" s="626"/>
      <c r="P23" s="626" t="s">
        <v>331</v>
      </c>
      <c r="Q23" s="626"/>
      <c r="R23" s="626" t="s">
        <v>332</v>
      </c>
      <c r="S23" s="626"/>
      <c r="T23" s="626" t="s">
        <v>333</v>
      </c>
      <c r="U23" s="626"/>
      <c r="V23" s="626" t="s">
        <v>334</v>
      </c>
      <c r="W23" s="626"/>
      <c r="X23" s="626" t="s">
        <v>335</v>
      </c>
      <c r="Y23" s="626"/>
      <c r="Z23" s="626" t="s">
        <v>336</v>
      </c>
      <c r="AA23" s="626"/>
      <c r="AB23" s="626" t="s">
        <v>337</v>
      </c>
      <c r="AC23" s="626"/>
      <c r="AD23" s="626" t="s">
        <v>338</v>
      </c>
      <c r="AE23" s="626"/>
      <c r="AF23" s="626" t="s">
        <v>339</v>
      </c>
      <c r="AG23" s="626"/>
      <c r="AH23" s="626" t="s">
        <v>340</v>
      </c>
      <c r="AI23" s="627"/>
    </row>
    <row r="24" spans="1:35" s="2" customFormat="1" ht="30" customHeight="1">
      <c r="B24" s="631"/>
      <c r="C24" s="632"/>
      <c r="D24" s="637"/>
      <c r="E24" s="638"/>
      <c r="F24" s="622" t="s">
        <v>227</v>
      </c>
      <c r="G24" s="622"/>
      <c r="H24" s="622" t="s">
        <v>341</v>
      </c>
      <c r="I24" s="622"/>
      <c r="J24" s="622" t="s">
        <v>64</v>
      </c>
      <c r="K24" s="622"/>
      <c r="L24" s="622" t="s">
        <v>342</v>
      </c>
      <c r="M24" s="622"/>
      <c r="N24" s="622" t="s">
        <v>343</v>
      </c>
      <c r="O24" s="622"/>
      <c r="P24" s="622" t="s">
        <v>344</v>
      </c>
      <c r="Q24" s="622"/>
      <c r="R24" s="622" t="s">
        <v>345</v>
      </c>
      <c r="S24" s="622"/>
      <c r="T24" s="622" t="s">
        <v>307</v>
      </c>
      <c r="U24" s="622"/>
      <c r="V24" s="622" t="s">
        <v>346</v>
      </c>
      <c r="W24" s="622"/>
      <c r="X24" s="622" t="s">
        <v>78</v>
      </c>
      <c r="Y24" s="622"/>
      <c r="Z24" s="622" t="s">
        <v>310</v>
      </c>
      <c r="AA24" s="622"/>
      <c r="AB24" s="622" t="s">
        <v>318</v>
      </c>
      <c r="AC24" s="622"/>
      <c r="AD24" s="622" t="s">
        <v>309</v>
      </c>
      <c r="AE24" s="622"/>
      <c r="AF24" s="622" t="s">
        <v>308</v>
      </c>
      <c r="AG24" s="622"/>
      <c r="AH24" s="622" t="s">
        <v>311</v>
      </c>
      <c r="AI24" s="623"/>
    </row>
    <row r="25" spans="1:35" s="2" customFormat="1" ht="15" customHeight="1">
      <c r="B25" s="633"/>
      <c r="C25" s="634"/>
      <c r="D25" s="338" t="s">
        <v>75</v>
      </c>
      <c r="E25" s="339" t="s">
        <v>321</v>
      </c>
      <c r="F25" s="339" t="s">
        <v>75</v>
      </c>
      <c r="G25" s="339" t="s">
        <v>321</v>
      </c>
      <c r="H25" s="339" t="s">
        <v>75</v>
      </c>
      <c r="I25" s="339" t="s">
        <v>321</v>
      </c>
      <c r="J25" s="339" t="s">
        <v>75</v>
      </c>
      <c r="K25" s="339" t="s">
        <v>321</v>
      </c>
      <c r="L25" s="339" t="s">
        <v>75</v>
      </c>
      <c r="M25" s="339" t="s">
        <v>321</v>
      </c>
      <c r="N25" s="339" t="s">
        <v>75</v>
      </c>
      <c r="O25" s="339" t="s">
        <v>321</v>
      </c>
      <c r="P25" s="339" t="s">
        <v>75</v>
      </c>
      <c r="Q25" s="339" t="s">
        <v>321</v>
      </c>
      <c r="R25" s="339" t="s">
        <v>75</v>
      </c>
      <c r="S25" s="339" t="s">
        <v>321</v>
      </c>
      <c r="T25" s="339" t="s">
        <v>75</v>
      </c>
      <c r="U25" s="339" t="s">
        <v>321</v>
      </c>
      <c r="V25" s="339" t="s">
        <v>75</v>
      </c>
      <c r="W25" s="339" t="s">
        <v>321</v>
      </c>
      <c r="X25" s="339" t="s">
        <v>75</v>
      </c>
      <c r="Y25" s="339" t="s">
        <v>321</v>
      </c>
      <c r="Z25" s="339" t="s">
        <v>75</v>
      </c>
      <c r="AA25" s="339" t="s">
        <v>321</v>
      </c>
      <c r="AB25" s="339" t="s">
        <v>75</v>
      </c>
      <c r="AC25" s="339" t="s">
        <v>321</v>
      </c>
      <c r="AD25" s="339" t="s">
        <v>75</v>
      </c>
      <c r="AE25" s="339" t="s">
        <v>321</v>
      </c>
      <c r="AF25" s="339" t="s">
        <v>75</v>
      </c>
      <c r="AG25" s="339" t="s">
        <v>321</v>
      </c>
      <c r="AH25" s="339" t="s">
        <v>75</v>
      </c>
      <c r="AI25" s="363" t="s">
        <v>321</v>
      </c>
    </row>
    <row r="26" spans="1:35" s="341" customFormat="1" ht="18.75" customHeight="1">
      <c r="B26" s="624" t="s">
        <v>79</v>
      </c>
      <c r="C26" s="367" t="s">
        <v>322</v>
      </c>
      <c r="D26" s="343">
        <v>922139</v>
      </c>
      <c r="E26" s="344">
        <v>741.9</v>
      </c>
      <c r="F26" s="345">
        <v>3178</v>
      </c>
      <c r="G26" s="344">
        <v>2.6</v>
      </c>
      <c r="H26" s="345">
        <v>263022</v>
      </c>
      <c r="I26" s="344">
        <v>211.6</v>
      </c>
      <c r="J26" s="345">
        <v>14225</v>
      </c>
      <c r="K26" s="344">
        <v>11.4</v>
      </c>
      <c r="L26" s="345">
        <v>8222</v>
      </c>
      <c r="M26" s="344">
        <v>6.6</v>
      </c>
      <c r="N26" s="345">
        <v>139206</v>
      </c>
      <c r="O26" s="344">
        <v>112</v>
      </c>
      <c r="P26" s="345">
        <v>146552</v>
      </c>
      <c r="Q26" s="344">
        <v>117.9</v>
      </c>
      <c r="R26" s="345">
        <v>6207</v>
      </c>
      <c r="S26" s="344">
        <v>5</v>
      </c>
      <c r="T26" s="345">
        <v>79629</v>
      </c>
      <c r="U26" s="344">
        <v>64.099999999999994</v>
      </c>
      <c r="V26" s="345">
        <v>13092</v>
      </c>
      <c r="W26" s="344">
        <v>10.5</v>
      </c>
      <c r="X26" s="345">
        <v>7253</v>
      </c>
      <c r="Y26" s="344">
        <v>5.8</v>
      </c>
      <c r="Z26" s="345">
        <v>17018</v>
      </c>
      <c r="AA26" s="344">
        <v>13.7</v>
      </c>
      <c r="AB26" s="345">
        <v>16187</v>
      </c>
      <c r="AC26" s="344">
        <v>13</v>
      </c>
      <c r="AD26" s="345">
        <v>21493</v>
      </c>
      <c r="AE26" s="344">
        <v>17.3</v>
      </c>
      <c r="AF26" s="345">
        <v>45323</v>
      </c>
      <c r="AG26" s="344">
        <v>36.5</v>
      </c>
      <c r="AH26" s="345">
        <v>21420</v>
      </c>
      <c r="AI26" s="368">
        <v>17.2</v>
      </c>
    </row>
    <row r="27" spans="1:35" s="341" customFormat="1" ht="18.75" customHeight="1">
      <c r="B27" s="625"/>
      <c r="C27" s="369" t="s">
        <v>323</v>
      </c>
      <c r="D27" s="348">
        <v>9174</v>
      </c>
      <c r="E27" s="349">
        <v>780.7</v>
      </c>
      <c r="F27" s="350">
        <v>28</v>
      </c>
      <c r="G27" s="349">
        <v>2.4</v>
      </c>
      <c r="H27" s="350">
        <v>2582</v>
      </c>
      <c r="I27" s="349">
        <v>219.7</v>
      </c>
      <c r="J27" s="350">
        <v>152</v>
      </c>
      <c r="K27" s="349">
        <v>12.9</v>
      </c>
      <c r="L27" s="350">
        <v>90</v>
      </c>
      <c r="M27" s="349">
        <v>7.7</v>
      </c>
      <c r="N27" s="350">
        <v>1383</v>
      </c>
      <c r="O27" s="349">
        <v>117.7</v>
      </c>
      <c r="P27" s="350">
        <v>1470</v>
      </c>
      <c r="Q27" s="349">
        <v>125.1</v>
      </c>
      <c r="R27" s="350">
        <v>49</v>
      </c>
      <c r="S27" s="349">
        <v>4.2</v>
      </c>
      <c r="T27" s="350">
        <v>893</v>
      </c>
      <c r="U27" s="349">
        <v>76</v>
      </c>
      <c r="V27" s="350">
        <v>127</v>
      </c>
      <c r="W27" s="349">
        <v>10.8</v>
      </c>
      <c r="X27" s="350">
        <v>60</v>
      </c>
      <c r="Y27" s="349">
        <v>5.0999999999999996</v>
      </c>
      <c r="Z27" s="350">
        <v>143</v>
      </c>
      <c r="AA27" s="349">
        <v>12.2</v>
      </c>
      <c r="AB27" s="350">
        <v>138</v>
      </c>
      <c r="AC27" s="349">
        <v>11.7</v>
      </c>
      <c r="AD27" s="350">
        <v>212</v>
      </c>
      <c r="AE27" s="349">
        <v>18</v>
      </c>
      <c r="AF27" s="350">
        <v>455</v>
      </c>
      <c r="AG27" s="349">
        <v>38.700000000000003</v>
      </c>
      <c r="AH27" s="350">
        <v>188</v>
      </c>
      <c r="AI27" s="370">
        <v>16</v>
      </c>
    </row>
    <row r="28" spans="1:35" s="341" customFormat="1" ht="18.75" customHeight="1">
      <c r="B28" s="618"/>
      <c r="C28" s="371" t="s">
        <v>281</v>
      </c>
      <c r="D28" s="353">
        <v>2965</v>
      </c>
      <c r="E28" s="354">
        <v>656.6</v>
      </c>
      <c r="F28" s="355">
        <v>10</v>
      </c>
      <c r="G28" s="354">
        <v>2.2000000000000002</v>
      </c>
      <c r="H28" s="355">
        <v>891</v>
      </c>
      <c r="I28" s="354">
        <v>197.3</v>
      </c>
      <c r="J28" s="355">
        <v>56</v>
      </c>
      <c r="K28" s="354">
        <v>12.4</v>
      </c>
      <c r="L28" s="355">
        <v>29</v>
      </c>
      <c r="M28" s="354">
        <v>6.4</v>
      </c>
      <c r="N28" s="355">
        <v>412</v>
      </c>
      <c r="O28" s="354">
        <v>91.2</v>
      </c>
      <c r="P28" s="355">
        <v>458</v>
      </c>
      <c r="Q28" s="354">
        <v>101.4</v>
      </c>
      <c r="R28" s="355">
        <v>15</v>
      </c>
      <c r="S28" s="354">
        <v>3.3</v>
      </c>
      <c r="T28" s="355">
        <v>344</v>
      </c>
      <c r="U28" s="354">
        <v>76.2</v>
      </c>
      <c r="V28" s="355">
        <v>40</v>
      </c>
      <c r="W28" s="354">
        <v>8.9</v>
      </c>
      <c r="X28" s="355">
        <v>24</v>
      </c>
      <c r="Y28" s="354">
        <v>5.3</v>
      </c>
      <c r="Z28" s="355">
        <v>45</v>
      </c>
      <c r="AA28" s="354">
        <v>10</v>
      </c>
      <c r="AB28" s="355">
        <v>35</v>
      </c>
      <c r="AC28" s="354">
        <v>7.8</v>
      </c>
      <c r="AD28" s="355">
        <v>50</v>
      </c>
      <c r="AE28" s="354">
        <v>11.1</v>
      </c>
      <c r="AF28" s="355">
        <v>118</v>
      </c>
      <c r="AG28" s="354">
        <v>26.1</v>
      </c>
      <c r="AH28" s="355">
        <v>58</v>
      </c>
      <c r="AI28" s="372">
        <v>12.8</v>
      </c>
    </row>
    <row r="29" spans="1:35" s="341" customFormat="1" ht="18.75" customHeight="1">
      <c r="B29" s="618">
        <v>24</v>
      </c>
      <c r="C29" s="369" t="s">
        <v>322</v>
      </c>
      <c r="D29" s="348">
        <v>1256359</v>
      </c>
      <c r="E29" s="349">
        <v>997.5</v>
      </c>
      <c r="F29" s="350">
        <v>2110</v>
      </c>
      <c r="G29" s="349">
        <v>1.7</v>
      </c>
      <c r="H29" s="350">
        <v>360963</v>
      </c>
      <c r="I29" s="349">
        <v>286.60000000000002</v>
      </c>
      <c r="J29" s="350">
        <v>14486</v>
      </c>
      <c r="K29" s="349">
        <v>11.5</v>
      </c>
      <c r="L29" s="350">
        <v>7261</v>
      </c>
      <c r="M29" s="349">
        <v>5.8</v>
      </c>
      <c r="N29" s="350">
        <v>198836</v>
      </c>
      <c r="O29" s="349">
        <v>157.9</v>
      </c>
      <c r="P29" s="350">
        <v>121602</v>
      </c>
      <c r="Q29" s="349">
        <v>96.5</v>
      </c>
      <c r="R29" s="350">
        <v>15831</v>
      </c>
      <c r="S29" s="349">
        <v>12.6</v>
      </c>
      <c r="T29" s="350">
        <v>123925</v>
      </c>
      <c r="U29" s="349">
        <v>98.4</v>
      </c>
      <c r="V29" s="350">
        <v>16402</v>
      </c>
      <c r="W29" s="349">
        <v>13</v>
      </c>
      <c r="X29" s="350">
        <v>1874</v>
      </c>
      <c r="Y29" s="349">
        <v>1.5</v>
      </c>
      <c r="Z29" s="350">
        <v>15980</v>
      </c>
      <c r="AA29" s="349">
        <v>12.7</v>
      </c>
      <c r="AB29" s="350">
        <v>25107</v>
      </c>
      <c r="AC29" s="349">
        <v>19.899999999999999</v>
      </c>
      <c r="AD29" s="350">
        <v>60719</v>
      </c>
      <c r="AE29" s="349">
        <v>48.2</v>
      </c>
      <c r="AF29" s="350">
        <v>41031</v>
      </c>
      <c r="AG29" s="349">
        <v>32.6</v>
      </c>
      <c r="AH29" s="350">
        <v>26433</v>
      </c>
      <c r="AI29" s="370">
        <v>21</v>
      </c>
    </row>
    <row r="30" spans="1:35" s="341" customFormat="1" ht="18.75" customHeight="1">
      <c r="B30" s="614"/>
      <c r="C30" s="369" t="s">
        <v>323</v>
      </c>
      <c r="D30" s="348">
        <v>12223</v>
      </c>
      <c r="E30" s="349">
        <v>1059.2</v>
      </c>
      <c r="F30" s="350">
        <v>9</v>
      </c>
      <c r="G30" s="349">
        <v>0.8</v>
      </c>
      <c r="H30" s="350">
        <v>3485</v>
      </c>
      <c r="I30" s="349">
        <v>302</v>
      </c>
      <c r="J30" s="350">
        <v>130</v>
      </c>
      <c r="K30" s="349">
        <v>11.3</v>
      </c>
      <c r="L30" s="350">
        <v>54</v>
      </c>
      <c r="M30" s="349">
        <v>4.7</v>
      </c>
      <c r="N30" s="350">
        <v>1948</v>
      </c>
      <c r="O30" s="349">
        <v>168.8</v>
      </c>
      <c r="P30" s="350">
        <v>1278</v>
      </c>
      <c r="Q30" s="349">
        <v>110.7</v>
      </c>
      <c r="R30" s="350">
        <v>152</v>
      </c>
      <c r="S30" s="349">
        <v>13.2</v>
      </c>
      <c r="T30" s="350">
        <v>1246</v>
      </c>
      <c r="U30" s="349">
        <v>108</v>
      </c>
      <c r="V30" s="350">
        <v>167</v>
      </c>
      <c r="W30" s="349">
        <v>14.5</v>
      </c>
      <c r="X30" s="350">
        <v>19</v>
      </c>
      <c r="Y30" s="349">
        <v>1.6</v>
      </c>
      <c r="Z30" s="350">
        <v>124</v>
      </c>
      <c r="AA30" s="349">
        <v>10.7</v>
      </c>
      <c r="AB30" s="350">
        <v>221</v>
      </c>
      <c r="AC30" s="349">
        <v>19.2</v>
      </c>
      <c r="AD30" s="350">
        <v>638</v>
      </c>
      <c r="AE30" s="349">
        <v>55.3</v>
      </c>
      <c r="AF30" s="350">
        <v>431</v>
      </c>
      <c r="AG30" s="349">
        <v>37.299999999999997</v>
      </c>
      <c r="AH30" s="350">
        <v>241</v>
      </c>
      <c r="AI30" s="370">
        <v>20.9</v>
      </c>
    </row>
    <row r="31" spans="1:35" s="341" customFormat="1" ht="18.75" customHeight="1">
      <c r="B31" s="619"/>
      <c r="C31" s="373" t="s">
        <v>281</v>
      </c>
      <c r="D31" s="374">
        <v>4158</v>
      </c>
      <c r="E31" s="375">
        <v>905.9</v>
      </c>
      <c r="F31" s="376">
        <v>2</v>
      </c>
      <c r="G31" s="375">
        <v>0.4</v>
      </c>
      <c r="H31" s="376">
        <v>1218</v>
      </c>
      <c r="I31" s="375">
        <v>265.39999999999998</v>
      </c>
      <c r="J31" s="376">
        <v>47</v>
      </c>
      <c r="K31" s="375">
        <v>10.199999999999999</v>
      </c>
      <c r="L31" s="376">
        <v>18</v>
      </c>
      <c r="M31" s="375">
        <v>3.9</v>
      </c>
      <c r="N31" s="376">
        <v>663</v>
      </c>
      <c r="O31" s="375">
        <v>144.4</v>
      </c>
      <c r="P31" s="376">
        <v>435</v>
      </c>
      <c r="Q31" s="375">
        <v>94.8</v>
      </c>
      <c r="R31" s="376">
        <v>60</v>
      </c>
      <c r="S31" s="375">
        <v>13.1</v>
      </c>
      <c r="T31" s="376">
        <v>448</v>
      </c>
      <c r="U31" s="375">
        <v>97.6</v>
      </c>
      <c r="V31" s="376">
        <v>55</v>
      </c>
      <c r="W31" s="375">
        <v>12</v>
      </c>
      <c r="X31" s="376">
        <v>8</v>
      </c>
      <c r="Y31" s="375">
        <v>1.7</v>
      </c>
      <c r="Z31" s="376">
        <v>39</v>
      </c>
      <c r="AA31" s="375">
        <v>8.5</v>
      </c>
      <c r="AB31" s="376">
        <v>69</v>
      </c>
      <c r="AC31" s="375">
        <v>15</v>
      </c>
      <c r="AD31" s="376">
        <v>178</v>
      </c>
      <c r="AE31" s="375">
        <v>38.799999999999997</v>
      </c>
      <c r="AF31" s="376">
        <v>110</v>
      </c>
      <c r="AG31" s="375">
        <v>24</v>
      </c>
      <c r="AH31" s="376">
        <v>105</v>
      </c>
      <c r="AI31" s="377">
        <v>22.9</v>
      </c>
    </row>
    <row r="32" spans="1:35" s="341" customFormat="1" ht="18.75" customHeight="1">
      <c r="B32" s="618">
        <v>25</v>
      </c>
      <c r="C32" s="369" t="s">
        <v>322</v>
      </c>
      <c r="D32" s="348">
        <v>1268438</v>
      </c>
      <c r="E32" s="349">
        <v>1009.1</v>
      </c>
      <c r="F32" s="350">
        <v>2087</v>
      </c>
      <c r="G32" s="349">
        <v>1.7</v>
      </c>
      <c r="H32" s="350">
        <v>364873</v>
      </c>
      <c r="I32" s="349">
        <v>290.3</v>
      </c>
      <c r="J32" s="350">
        <v>13812</v>
      </c>
      <c r="K32" s="349">
        <v>11</v>
      </c>
      <c r="L32" s="350">
        <v>7165</v>
      </c>
      <c r="M32" s="349">
        <v>5.7</v>
      </c>
      <c r="N32" s="350">
        <v>196723</v>
      </c>
      <c r="O32" s="349">
        <v>156.5</v>
      </c>
      <c r="P32" s="350">
        <v>118347</v>
      </c>
      <c r="Q32" s="349">
        <v>94.1</v>
      </c>
      <c r="R32" s="350">
        <v>16105</v>
      </c>
      <c r="S32" s="349">
        <v>12.8</v>
      </c>
      <c r="T32" s="350">
        <v>122969</v>
      </c>
      <c r="U32" s="349">
        <v>97.8</v>
      </c>
      <c r="V32" s="350">
        <v>16443</v>
      </c>
      <c r="W32" s="349">
        <v>13.1</v>
      </c>
      <c r="X32" s="350">
        <v>1728</v>
      </c>
      <c r="Y32" s="349">
        <v>1.4</v>
      </c>
      <c r="Z32" s="350">
        <v>15930</v>
      </c>
      <c r="AA32" s="349">
        <v>12.7</v>
      </c>
      <c r="AB32" s="350">
        <v>25101</v>
      </c>
      <c r="AC32" s="349">
        <v>20</v>
      </c>
      <c r="AD32" s="350">
        <v>69721</v>
      </c>
      <c r="AE32" s="349">
        <v>55.5</v>
      </c>
      <c r="AF32" s="350">
        <v>39574</v>
      </c>
      <c r="AG32" s="349">
        <v>31.5</v>
      </c>
      <c r="AH32" s="350">
        <v>26063</v>
      </c>
      <c r="AI32" s="370">
        <v>20.7</v>
      </c>
    </row>
    <row r="33" spans="2:35" s="341" customFormat="1" ht="18.75" customHeight="1">
      <c r="B33" s="614"/>
      <c r="C33" s="369" t="s">
        <v>323</v>
      </c>
      <c r="D33" s="348">
        <v>12223</v>
      </c>
      <c r="E33" s="349">
        <v>1062.9000000000001</v>
      </c>
      <c r="F33" s="350">
        <v>15</v>
      </c>
      <c r="G33" s="349">
        <v>1.3</v>
      </c>
      <c r="H33" s="350">
        <v>3416</v>
      </c>
      <c r="I33" s="349">
        <v>297</v>
      </c>
      <c r="J33" s="350">
        <v>121</v>
      </c>
      <c r="K33" s="349">
        <v>10.5</v>
      </c>
      <c r="L33" s="350">
        <v>47</v>
      </c>
      <c r="M33" s="349">
        <v>4.0999999999999996</v>
      </c>
      <c r="N33" s="350">
        <v>1934</v>
      </c>
      <c r="O33" s="349">
        <v>168.2</v>
      </c>
      <c r="P33" s="350">
        <v>1296</v>
      </c>
      <c r="Q33" s="349">
        <v>112.7</v>
      </c>
      <c r="R33" s="350">
        <v>150</v>
      </c>
      <c r="S33" s="349">
        <v>13</v>
      </c>
      <c r="T33" s="350">
        <v>1251</v>
      </c>
      <c r="U33" s="349">
        <v>108.8</v>
      </c>
      <c r="V33" s="350">
        <v>149</v>
      </c>
      <c r="W33" s="349">
        <v>13</v>
      </c>
      <c r="X33" s="350">
        <v>21</v>
      </c>
      <c r="Y33" s="349">
        <v>1.8</v>
      </c>
      <c r="Z33" s="350">
        <v>132</v>
      </c>
      <c r="AA33" s="349">
        <v>11.5</v>
      </c>
      <c r="AB33" s="350">
        <v>191</v>
      </c>
      <c r="AC33" s="349">
        <v>16.600000000000001</v>
      </c>
      <c r="AD33" s="350">
        <v>742</v>
      </c>
      <c r="AE33" s="349">
        <v>64.5</v>
      </c>
      <c r="AF33" s="350">
        <v>405</v>
      </c>
      <c r="AG33" s="349">
        <v>35.200000000000003</v>
      </c>
      <c r="AH33" s="350">
        <v>204</v>
      </c>
      <c r="AI33" s="370">
        <v>17.7</v>
      </c>
    </row>
    <row r="34" spans="2:35" s="341" customFormat="1" ht="18.75" customHeight="1">
      <c r="B34" s="619"/>
      <c r="C34" s="373" t="s">
        <v>281</v>
      </c>
      <c r="D34" s="374">
        <v>4277</v>
      </c>
      <c r="E34" s="375">
        <v>930.9</v>
      </c>
      <c r="F34" s="376">
        <v>5</v>
      </c>
      <c r="G34" s="375">
        <v>1.1000000000000001</v>
      </c>
      <c r="H34" s="376">
        <v>1224</v>
      </c>
      <c r="I34" s="375">
        <v>266.39999999999998</v>
      </c>
      <c r="J34" s="376">
        <v>31</v>
      </c>
      <c r="K34" s="375">
        <v>6.7</v>
      </c>
      <c r="L34" s="376">
        <v>19</v>
      </c>
      <c r="M34" s="375">
        <v>4.0999999999999996</v>
      </c>
      <c r="N34" s="376">
        <v>704</v>
      </c>
      <c r="O34" s="375">
        <v>153.19999999999999</v>
      </c>
      <c r="P34" s="376">
        <v>431</v>
      </c>
      <c r="Q34" s="375">
        <v>93.8</v>
      </c>
      <c r="R34" s="376">
        <v>44</v>
      </c>
      <c r="S34" s="375">
        <v>9.6</v>
      </c>
      <c r="T34" s="376">
        <v>443</v>
      </c>
      <c r="U34" s="375">
        <v>96.4</v>
      </c>
      <c r="V34" s="376">
        <v>55</v>
      </c>
      <c r="W34" s="375">
        <v>12</v>
      </c>
      <c r="X34" s="376">
        <v>9</v>
      </c>
      <c r="Y34" s="375">
        <v>2</v>
      </c>
      <c r="Z34" s="376">
        <v>57</v>
      </c>
      <c r="AA34" s="375">
        <v>12.4</v>
      </c>
      <c r="AB34" s="376">
        <v>60</v>
      </c>
      <c r="AC34" s="375">
        <v>13.1</v>
      </c>
      <c r="AD34" s="376">
        <v>228</v>
      </c>
      <c r="AE34" s="375">
        <v>49.6</v>
      </c>
      <c r="AF34" s="376">
        <v>110</v>
      </c>
      <c r="AG34" s="375">
        <v>23.9</v>
      </c>
      <c r="AH34" s="376">
        <v>77</v>
      </c>
      <c r="AI34" s="377">
        <v>16.8</v>
      </c>
    </row>
    <row r="35" spans="2:35" s="341" customFormat="1" ht="18.75" customHeight="1">
      <c r="B35" s="620">
        <v>26</v>
      </c>
      <c r="C35" s="378" t="s">
        <v>322</v>
      </c>
      <c r="D35" s="379">
        <v>1273025</v>
      </c>
      <c r="E35" s="380">
        <v>1014.9</v>
      </c>
      <c r="F35" s="381">
        <v>2100</v>
      </c>
      <c r="G35" s="380">
        <v>1.7</v>
      </c>
      <c r="H35" s="381">
        <v>368106</v>
      </c>
      <c r="I35" s="380">
        <v>293.5</v>
      </c>
      <c r="J35" s="381">
        <v>13669</v>
      </c>
      <c r="K35" s="380">
        <v>10.9</v>
      </c>
      <c r="L35" s="381">
        <v>6932</v>
      </c>
      <c r="M35" s="380">
        <v>5.5</v>
      </c>
      <c r="N35" s="381">
        <v>196931</v>
      </c>
      <c r="O35" s="380">
        <v>157</v>
      </c>
      <c r="P35" s="381">
        <v>114209</v>
      </c>
      <c r="Q35" s="380">
        <v>91.1</v>
      </c>
      <c r="R35" s="381">
        <v>16423</v>
      </c>
      <c r="S35" s="380">
        <v>13.1</v>
      </c>
      <c r="T35" s="381">
        <v>119652</v>
      </c>
      <c r="U35" s="380">
        <v>95.4</v>
      </c>
      <c r="V35" s="381">
        <v>16184</v>
      </c>
      <c r="W35" s="380">
        <v>12.9</v>
      </c>
      <c r="X35" s="381">
        <v>1550</v>
      </c>
      <c r="Y35" s="380">
        <v>1.2</v>
      </c>
      <c r="Z35" s="381">
        <v>15692</v>
      </c>
      <c r="AA35" s="380">
        <v>12.5</v>
      </c>
      <c r="AB35" s="381">
        <v>24776</v>
      </c>
      <c r="AC35" s="380">
        <v>19.8</v>
      </c>
      <c r="AD35" s="381">
        <v>75391</v>
      </c>
      <c r="AE35" s="380">
        <v>60.1</v>
      </c>
      <c r="AF35" s="381">
        <v>39030</v>
      </c>
      <c r="AG35" s="380">
        <v>31.1</v>
      </c>
      <c r="AH35" s="381">
        <v>24417</v>
      </c>
      <c r="AI35" s="382">
        <v>19.5</v>
      </c>
    </row>
    <row r="36" spans="2:35" s="341" customFormat="1" ht="18.75" customHeight="1">
      <c r="B36" s="614"/>
      <c r="C36" s="369" t="s">
        <v>323</v>
      </c>
      <c r="D36" s="348">
        <v>12190</v>
      </c>
      <c r="E36" s="349">
        <v>1063.7</v>
      </c>
      <c r="F36" s="350">
        <v>11</v>
      </c>
      <c r="G36" s="349">
        <v>1</v>
      </c>
      <c r="H36" s="350">
        <v>3535</v>
      </c>
      <c r="I36" s="349">
        <v>308.5</v>
      </c>
      <c r="J36" s="350">
        <v>113</v>
      </c>
      <c r="K36" s="349">
        <v>9.9</v>
      </c>
      <c r="L36" s="350">
        <v>64</v>
      </c>
      <c r="M36" s="349">
        <v>5.6</v>
      </c>
      <c r="N36" s="350">
        <v>1855</v>
      </c>
      <c r="O36" s="349">
        <v>161.9</v>
      </c>
      <c r="P36" s="350">
        <v>1190</v>
      </c>
      <c r="Q36" s="349">
        <v>103.8</v>
      </c>
      <c r="R36" s="350">
        <v>167</v>
      </c>
      <c r="S36" s="349">
        <v>14.6</v>
      </c>
      <c r="T36" s="350">
        <v>1172</v>
      </c>
      <c r="U36" s="349">
        <v>102.3</v>
      </c>
      <c r="V36" s="350">
        <v>159</v>
      </c>
      <c r="W36" s="349">
        <v>13.9</v>
      </c>
      <c r="X36" s="350">
        <v>18</v>
      </c>
      <c r="Y36" s="349">
        <v>1.6</v>
      </c>
      <c r="Z36" s="350">
        <v>114</v>
      </c>
      <c r="AA36" s="349">
        <v>9.9</v>
      </c>
      <c r="AB36" s="350">
        <v>187</v>
      </c>
      <c r="AC36" s="349">
        <v>16.3</v>
      </c>
      <c r="AD36" s="350">
        <v>721</v>
      </c>
      <c r="AE36" s="349">
        <v>62.9</v>
      </c>
      <c r="AF36" s="350">
        <v>452</v>
      </c>
      <c r="AG36" s="349">
        <v>39.4</v>
      </c>
      <c r="AH36" s="350">
        <v>180</v>
      </c>
      <c r="AI36" s="370">
        <v>15.7</v>
      </c>
    </row>
    <row r="37" spans="2:35" s="341" customFormat="1" ht="18.75" customHeight="1">
      <c r="B37" s="614"/>
      <c r="C37" s="371" t="s">
        <v>281</v>
      </c>
      <c r="D37" s="353">
        <v>4255</v>
      </c>
      <c r="E37" s="354">
        <v>924.9</v>
      </c>
      <c r="F37" s="355">
        <v>3</v>
      </c>
      <c r="G37" s="354">
        <v>0.7</v>
      </c>
      <c r="H37" s="355">
        <v>1237</v>
      </c>
      <c r="I37" s="354">
        <v>268.89999999999998</v>
      </c>
      <c r="J37" s="355">
        <v>36</v>
      </c>
      <c r="K37" s="354">
        <v>7.8</v>
      </c>
      <c r="L37" s="355">
        <v>19</v>
      </c>
      <c r="M37" s="354">
        <v>4.0999999999999996</v>
      </c>
      <c r="N37" s="355">
        <v>692</v>
      </c>
      <c r="O37" s="354">
        <v>150.4</v>
      </c>
      <c r="P37" s="355">
        <v>451</v>
      </c>
      <c r="Q37" s="354">
        <v>98</v>
      </c>
      <c r="R37" s="355">
        <v>64</v>
      </c>
      <c r="S37" s="354">
        <v>13.9</v>
      </c>
      <c r="T37" s="355">
        <v>401</v>
      </c>
      <c r="U37" s="354">
        <v>87.2</v>
      </c>
      <c r="V37" s="355">
        <v>53</v>
      </c>
      <c r="W37" s="354">
        <v>11.5</v>
      </c>
      <c r="X37" s="355">
        <v>5</v>
      </c>
      <c r="Y37" s="354">
        <v>1.1000000000000001</v>
      </c>
      <c r="Z37" s="355">
        <v>41</v>
      </c>
      <c r="AA37" s="354">
        <v>8.9</v>
      </c>
      <c r="AB37" s="355">
        <v>74</v>
      </c>
      <c r="AC37" s="354">
        <v>16.100000000000001</v>
      </c>
      <c r="AD37" s="355">
        <v>226</v>
      </c>
      <c r="AE37" s="354">
        <v>49.1</v>
      </c>
      <c r="AF37" s="355">
        <v>133</v>
      </c>
      <c r="AG37" s="354">
        <v>28.9</v>
      </c>
      <c r="AH37" s="355">
        <v>61</v>
      </c>
      <c r="AI37" s="372">
        <v>13.3</v>
      </c>
    </row>
    <row r="38" spans="2:35" s="341" customFormat="1" ht="18.75" customHeight="1">
      <c r="B38" s="618">
        <v>27</v>
      </c>
      <c r="C38" s="369" t="s">
        <v>322</v>
      </c>
      <c r="D38" s="348">
        <v>1290510</v>
      </c>
      <c r="E38" s="349">
        <v>1029.8</v>
      </c>
      <c r="F38" s="350">
        <v>1956</v>
      </c>
      <c r="G38" s="349">
        <v>1.6</v>
      </c>
      <c r="H38" s="350">
        <v>370362</v>
      </c>
      <c r="I38" s="349">
        <v>295.5</v>
      </c>
      <c r="J38" s="350">
        <v>13328</v>
      </c>
      <c r="K38" s="349">
        <v>10.6</v>
      </c>
      <c r="L38" s="350">
        <v>6726</v>
      </c>
      <c r="M38" s="349">
        <v>5.4</v>
      </c>
      <c r="N38" s="350">
        <v>196127</v>
      </c>
      <c r="O38" s="349">
        <v>156.5</v>
      </c>
      <c r="P38" s="350">
        <v>111974</v>
      </c>
      <c r="Q38" s="349">
        <v>89.4</v>
      </c>
      <c r="R38" s="350">
        <v>16887</v>
      </c>
      <c r="S38" s="349">
        <v>13.5</v>
      </c>
      <c r="T38" s="350">
        <v>120959</v>
      </c>
      <c r="U38" s="349">
        <v>96.5</v>
      </c>
      <c r="V38" s="350">
        <v>15756</v>
      </c>
      <c r="W38" s="349">
        <v>12.6</v>
      </c>
      <c r="X38" s="350">
        <v>1511</v>
      </c>
      <c r="Y38" s="349">
        <v>1.2</v>
      </c>
      <c r="Z38" s="350">
        <v>15659</v>
      </c>
      <c r="AA38" s="349">
        <v>12.5</v>
      </c>
      <c r="AB38" s="350">
        <v>24561</v>
      </c>
      <c r="AC38" s="349">
        <v>19.600000000000001</v>
      </c>
      <c r="AD38" s="350">
        <v>84819</v>
      </c>
      <c r="AE38" s="349">
        <v>67.7</v>
      </c>
      <c r="AF38" s="350">
        <v>38310</v>
      </c>
      <c r="AG38" s="349">
        <v>30.6</v>
      </c>
      <c r="AH38" s="350">
        <v>23152</v>
      </c>
      <c r="AI38" s="370">
        <v>18.5</v>
      </c>
    </row>
    <row r="39" spans="2:35" s="341" customFormat="1" ht="18.75" customHeight="1">
      <c r="B39" s="614"/>
      <c r="C39" s="369" t="s">
        <v>323</v>
      </c>
      <c r="D39" s="348">
        <v>12280</v>
      </c>
      <c r="E39" s="349">
        <v>1072.8</v>
      </c>
      <c r="F39" s="350">
        <v>14</v>
      </c>
      <c r="G39" s="349">
        <v>1.2</v>
      </c>
      <c r="H39" s="350">
        <v>3483</v>
      </c>
      <c r="I39" s="349">
        <v>304.3</v>
      </c>
      <c r="J39" s="350">
        <v>104</v>
      </c>
      <c r="K39" s="349">
        <v>9.1</v>
      </c>
      <c r="L39" s="350">
        <v>45</v>
      </c>
      <c r="M39" s="349">
        <v>3.9</v>
      </c>
      <c r="N39" s="350">
        <v>1885</v>
      </c>
      <c r="O39" s="349">
        <v>164.7</v>
      </c>
      <c r="P39" s="350">
        <v>1132</v>
      </c>
      <c r="Q39" s="349">
        <v>98.9</v>
      </c>
      <c r="R39" s="350">
        <v>158</v>
      </c>
      <c r="S39" s="349">
        <v>13.8</v>
      </c>
      <c r="T39" s="350">
        <v>1233</v>
      </c>
      <c r="U39" s="349">
        <v>107.7</v>
      </c>
      <c r="V39" s="350">
        <v>123</v>
      </c>
      <c r="W39" s="349">
        <v>10.7</v>
      </c>
      <c r="X39" s="350">
        <v>14</v>
      </c>
      <c r="Y39" s="349">
        <v>1.2</v>
      </c>
      <c r="Z39" s="350">
        <v>138</v>
      </c>
      <c r="AA39" s="349">
        <v>12.1</v>
      </c>
      <c r="AB39" s="350">
        <v>205</v>
      </c>
      <c r="AC39" s="349">
        <v>17.899999999999999</v>
      </c>
      <c r="AD39" s="350">
        <v>801</v>
      </c>
      <c r="AE39" s="349">
        <v>70</v>
      </c>
      <c r="AF39" s="350">
        <v>436</v>
      </c>
      <c r="AG39" s="349">
        <v>38.1</v>
      </c>
      <c r="AH39" s="350">
        <v>209</v>
      </c>
      <c r="AI39" s="370">
        <v>18.3</v>
      </c>
    </row>
    <row r="40" spans="2:35" s="341" customFormat="1" ht="18.75" customHeight="1">
      <c r="B40" s="621"/>
      <c r="C40" s="369" t="s">
        <v>281</v>
      </c>
      <c r="D40" s="348">
        <v>4353</v>
      </c>
      <c r="E40" s="349">
        <v>943.7</v>
      </c>
      <c r="F40" s="350">
        <v>4</v>
      </c>
      <c r="G40" s="349">
        <v>0.9</v>
      </c>
      <c r="H40" s="350">
        <v>1290</v>
      </c>
      <c r="I40" s="349">
        <v>279.7</v>
      </c>
      <c r="J40" s="350">
        <v>38</v>
      </c>
      <c r="K40" s="349">
        <v>8.1999999999999993</v>
      </c>
      <c r="L40" s="350">
        <v>16</v>
      </c>
      <c r="M40" s="349">
        <v>3.5</v>
      </c>
      <c r="N40" s="350">
        <v>653</v>
      </c>
      <c r="O40" s="349">
        <v>141.6</v>
      </c>
      <c r="P40" s="350">
        <v>428</v>
      </c>
      <c r="Q40" s="349">
        <v>92.8</v>
      </c>
      <c r="R40" s="350">
        <v>61</v>
      </c>
      <c r="S40" s="349">
        <v>13.2</v>
      </c>
      <c r="T40" s="350">
        <v>452</v>
      </c>
      <c r="U40" s="349">
        <v>98</v>
      </c>
      <c r="V40" s="350">
        <v>47</v>
      </c>
      <c r="W40" s="349">
        <v>10.199999999999999</v>
      </c>
      <c r="X40" s="350">
        <v>6</v>
      </c>
      <c r="Y40" s="349">
        <v>1.3</v>
      </c>
      <c r="Z40" s="350">
        <v>64</v>
      </c>
      <c r="AA40" s="349">
        <v>13.9</v>
      </c>
      <c r="AB40" s="350">
        <v>71</v>
      </c>
      <c r="AC40" s="349">
        <v>15.4</v>
      </c>
      <c r="AD40" s="350">
        <v>241</v>
      </c>
      <c r="AE40" s="349">
        <v>52.21</v>
      </c>
      <c r="AF40" s="350">
        <v>147</v>
      </c>
      <c r="AG40" s="349">
        <v>31.9</v>
      </c>
      <c r="AH40" s="350">
        <v>76</v>
      </c>
      <c r="AI40" s="370">
        <v>16.5</v>
      </c>
    </row>
    <row r="41" spans="2:35" s="341" customFormat="1" ht="18.75" customHeight="1">
      <c r="B41" s="614">
        <v>28</v>
      </c>
      <c r="C41" s="383" t="s">
        <v>322</v>
      </c>
      <c r="D41" s="384">
        <v>1308158</v>
      </c>
      <c r="E41" s="385">
        <v>1046.4000000000001</v>
      </c>
      <c r="F41" s="386">
        <v>1893</v>
      </c>
      <c r="G41" s="385">
        <v>1.5</v>
      </c>
      <c r="H41" s="386">
        <v>373088</v>
      </c>
      <c r="I41" s="385">
        <v>298.39999999999998</v>
      </c>
      <c r="J41" s="386">
        <v>13483</v>
      </c>
      <c r="K41" s="385">
        <v>10.8</v>
      </c>
      <c r="L41" s="386">
        <v>6843</v>
      </c>
      <c r="M41" s="385">
        <v>5.5</v>
      </c>
      <c r="N41" s="386">
        <v>198070</v>
      </c>
      <c r="O41" s="385">
        <v>158.4</v>
      </c>
      <c r="P41" s="386">
        <v>109353</v>
      </c>
      <c r="Q41" s="385">
        <v>87.5</v>
      </c>
      <c r="R41" s="386">
        <v>18154</v>
      </c>
      <c r="S41" s="385">
        <v>14.5</v>
      </c>
      <c r="T41" s="386">
        <v>119346</v>
      </c>
      <c r="U41" s="385">
        <v>95.5</v>
      </c>
      <c r="V41" s="386">
        <v>15692</v>
      </c>
      <c r="W41" s="385">
        <v>12.6</v>
      </c>
      <c r="X41" s="386">
        <v>1455</v>
      </c>
      <c r="Y41" s="385">
        <v>1.2</v>
      </c>
      <c r="Z41" s="386">
        <v>15780</v>
      </c>
      <c r="AA41" s="385">
        <v>12.6</v>
      </c>
      <c r="AB41" s="386">
        <v>24620</v>
      </c>
      <c r="AC41" s="385">
        <v>19.7</v>
      </c>
      <c r="AD41" s="386">
        <v>92836</v>
      </c>
      <c r="AE41" s="385">
        <v>74.3</v>
      </c>
      <c r="AF41" s="386">
        <v>38314</v>
      </c>
      <c r="AG41" s="385">
        <v>30.6</v>
      </c>
      <c r="AH41" s="386">
        <v>21021</v>
      </c>
      <c r="AI41" s="387">
        <v>16.8</v>
      </c>
    </row>
    <row r="42" spans="2:35" s="341" customFormat="1" ht="18.75" customHeight="1">
      <c r="B42" s="614"/>
      <c r="C42" s="369" t="s">
        <v>323</v>
      </c>
      <c r="D42" s="348">
        <v>12422</v>
      </c>
      <c r="E42" s="349">
        <v>1089.5999999999999</v>
      </c>
      <c r="F42" s="350">
        <v>14</v>
      </c>
      <c r="G42" s="349">
        <v>1.2</v>
      </c>
      <c r="H42" s="350">
        <v>3517</v>
      </c>
      <c r="I42" s="349">
        <v>308.5</v>
      </c>
      <c r="J42" s="350">
        <v>112</v>
      </c>
      <c r="K42" s="349">
        <v>9.8000000000000007</v>
      </c>
      <c r="L42" s="350">
        <v>60</v>
      </c>
      <c r="M42" s="349">
        <v>5.3</v>
      </c>
      <c r="N42" s="350">
        <v>1891</v>
      </c>
      <c r="O42" s="349">
        <v>165.9</v>
      </c>
      <c r="P42" s="350">
        <v>1139</v>
      </c>
      <c r="Q42" s="349">
        <v>99.9</v>
      </c>
      <c r="R42" s="350">
        <v>164</v>
      </c>
      <c r="S42" s="349">
        <v>14.4</v>
      </c>
      <c r="T42" s="350">
        <v>1112</v>
      </c>
      <c r="U42" s="349">
        <v>97.5</v>
      </c>
      <c r="V42" s="350">
        <v>150</v>
      </c>
      <c r="W42" s="349">
        <v>13.2</v>
      </c>
      <c r="X42" s="350">
        <v>18</v>
      </c>
      <c r="Y42" s="349">
        <v>1.6</v>
      </c>
      <c r="Z42" s="350">
        <v>121</v>
      </c>
      <c r="AA42" s="349">
        <v>10.6</v>
      </c>
      <c r="AB42" s="350">
        <v>204</v>
      </c>
      <c r="AC42" s="349">
        <v>17.899999999999999</v>
      </c>
      <c r="AD42" s="350">
        <v>890</v>
      </c>
      <c r="AE42" s="349">
        <v>78.099999999999994</v>
      </c>
      <c r="AF42" s="350">
        <v>449</v>
      </c>
      <c r="AG42" s="349">
        <v>39.4</v>
      </c>
      <c r="AH42" s="350">
        <v>177</v>
      </c>
      <c r="AI42" s="370">
        <v>15.5</v>
      </c>
    </row>
    <row r="43" spans="2:35" s="341" customFormat="1" ht="18.75" customHeight="1">
      <c r="B43" s="621"/>
      <c r="C43" s="369" t="s">
        <v>281</v>
      </c>
      <c r="D43" s="348">
        <v>4388</v>
      </c>
      <c r="E43" s="349">
        <v>951.07841628537562</v>
      </c>
      <c r="F43" s="350">
        <v>5</v>
      </c>
      <c r="G43" s="349">
        <v>1.0837265454482401</v>
      </c>
      <c r="H43" s="350">
        <v>1259</v>
      </c>
      <c r="I43" s="349">
        <v>272.88234414386687</v>
      </c>
      <c r="J43" s="350">
        <v>38</v>
      </c>
      <c r="K43" s="349">
        <v>8.2363217454066255</v>
      </c>
      <c r="L43" s="350">
        <v>24</v>
      </c>
      <c r="M43" s="349">
        <v>5.2018874181515526</v>
      </c>
      <c r="N43" s="350">
        <v>658</v>
      </c>
      <c r="O43" s="349">
        <v>142.61841338098841</v>
      </c>
      <c r="P43" s="350">
        <v>387</v>
      </c>
      <c r="Q43" s="349">
        <v>83.880434617693794</v>
      </c>
      <c r="R43" s="350">
        <v>69</v>
      </c>
      <c r="S43" s="349">
        <v>14.955426327185712</v>
      </c>
      <c r="T43" s="350">
        <v>401</v>
      </c>
      <c r="U43" s="349">
        <v>86.914868944948864</v>
      </c>
      <c r="V43" s="350">
        <v>60</v>
      </c>
      <c r="W43" s="349">
        <v>13.004718545378882</v>
      </c>
      <c r="X43" s="350">
        <v>8</v>
      </c>
      <c r="Y43" s="349">
        <v>1.7339624727171841</v>
      </c>
      <c r="Z43" s="350">
        <v>56</v>
      </c>
      <c r="AA43" s="349">
        <v>12.13773730902029</v>
      </c>
      <c r="AB43" s="350">
        <v>79</v>
      </c>
      <c r="AC43" s="349">
        <v>17.122879418082192</v>
      </c>
      <c r="AD43" s="350">
        <v>260</v>
      </c>
      <c r="AE43" s="349">
        <v>56.353780363308488</v>
      </c>
      <c r="AF43" s="350">
        <v>135</v>
      </c>
      <c r="AG43" s="349">
        <v>29.260616727102484</v>
      </c>
      <c r="AH43" s="350">
        <v>68</v>
      </c>
      <c r="AI43" s="370">
        <v>14.738681018096065</v>
      </c>
    </row>
    <row r="44" spans="2:35" s="341" customFormat="1" ht="18.75" customHeight="1">
      <c r="B44" s="620">
        <v>29</v>
      </c>
      <c r="C44" s="378" t="s">
        <v>322</v>
      </c>
      <c r="D44" s="379">
        <v>1340567</v>
      </c>
      <c r="E44" s="380">
        <v>1075.5</v>
      </c>
      <c r="F44" s="381">
        <v>2306</v>
      </c>
      <c r="G44" s="380">
        <v>1.9</v>
      </c>
      <c r="H44" s="381">
        <v>373365</v>
      </c>
      <c r="I44" s="380">
        <v>299.5</v>
      </c>
      <c r="J44" s="381">
        <v>13971</v>
      </c>
      <c r="K44" s="380">
        <v>11.2</v>
      </c>
      <c r="L44" s="381">
        <v>9570</v>
      </c>
      <c r="M44" s="380">
        <v>7.7</v>
      </c>
      <c r="N44" s="381">
        <v>204868</v>
      </c>
      <c r="O44" s="380">
        <v>164.4</v>
      </c>
      <c r="P44" s="381">
        <v>109896</v>
      </c>
      <c r="Q44" s="380">
        <v>88.2</v>
      </c>
      <c r="R44" s="381">
        <v>19128</v>
      </c>
      <c r="S44" s="380">
        <v>15.3</v>
      </c>
      <c r="T44" s="381">
        <v>96859</v>
      </c>
      <c r="U44" s="380">
        <v>77.7</v>
      </c>
      <c r="V44" s="381">
        <v>18528</v>
      </c>
      <c r="W44" s="380">
        <v>14.9</v>
      </c>
      <c r="X44" s="381">
        <v>1794</v>
      </c>
      <c r="Y44" s="380">
        <v>1.4</v>
      </c>
      <c r="Z44" s="381">
        <v>17019</v>
      </c>
      <c r="AA44" s="380">
        <v>13.7</v>
      </c>
      <c r="AB44" s="381">
        <v>25135</v>
      </c>
      <c r="AC44" s="380">
        <v>20.2</v>
      </c>
      <c r="AD44" s="381">
        <v>101411</v>
      </c>
      <c r="AE44" s="380">
        <v>81.400000000000006</v>
      </c>
      <c r="AF44" s="381">
        <v>40332</v>
      </c>
      <c r="AG44" s="380">
        <v>32.4</v>
      </c>
      <c r="AH44" s="381">
        <v>20468</v>
      </c>
      <c r="AI44" s="382">
        <v>16.399999999999999</v>
      </c>
    </row>
    <row r="45" spans="2:35" s="341" customFormat="1" ht="18.75" customHeight="1">
      <c r="B45" s="614"/>
      <c r="C45" s="369" t="s">
        <v>323</v>
      </c>
      <c r="D45" s="348">
        <v>12727</v>
      </c>
      <c r="E45" s="349">
        <v>1120.3</v>
      </c>
      <c r="F45" s="350">
        <v>13</v>
      </c>
      <c r="G45" s="349">
        <v>1.1000000000000001</v>
      </c>
      <c r="H45" s="350">
        <v>3577</v>
      </c>
      <c r="I45" s="349">
        <v>314.89999999999998</v>
      </c>
      <c r="J45" s="350">
        <v>111</v>
      </c>
      <c r="K45" s="349">
        <v>9.8000000000000007</v>
      </c>
      <c r="L45" s="350">
        <v>89</v>
      </c>
      <c r="M45" s="349">
        <v>7.8</v>
      </c>
      <c r="N45" s="350">
        <v>1994</v>
      </c>
      <c r="O45" s="349">
        <v>175.5</v>
      </c>
      <c r="P45" s="350">
        <v>1108</v>
      </c>
      <c r="Q45" s="349">
        <v>97.5</v>
      </c>
      <c r="R45" s="350">
        <v>166</v>
      </c>
      <c r="S45" s="349">
        <v>14.6</v>
      </c>
      <c r="T45" s="350">
        <v>929</v>
      </c>
      <c r="U45" s="349">
        <v>81.8</v>
      </c>
      <c r="V45" s="350">
        <v>187</v>
      </c>
      <c r="W45" s="349">
        <v>16.5</v>
      </c>
      <c r="X45" s="350">
        <v>21</v>
      </c>
      <c r="Y45" s="349">
        <v>1.8</v>
      </c>
      <c r="Z45" s="350">
        <v>161</v>
      </c>
      <c r="AA45" s="349">
        <v>14.2</v>
      </c>
      <c r="AB45" s="350">
        <v>218</v>
      </c>
      <c r="AC45" s="349">
        <v>19.2</v>
      </c>
      <c r="AD45" s="350">
        <v>963</v>
      </c>
      <c r="AE45" s="349">
        <v>84.8</v>
      </c>
      <c r="AF45" s="350">
        <v>404</v>
      </c>
      <c r="AG45" s="349">
        <v>35.6</v>
      </c>
      <c r="AH45" s="350">
        <v>189</v>
      </c>
      <c r="AI45" s="370">
        <v>16.600000000000001</v>
      </c>
    </row>
    <row r="46" spans="2:35" s="341" customFormat="1" ht="18.75" customHeight="1">
      <c r="B46" s="619"/>
      <c r="C46" s="373" t="s">
        <v>281</v>
      </c>
      <c r="D46" s="374">
        <v>4526</v>
      </c>
      <c r="E46" s="375">
        <v>982.1</v>
      </c>
      <c r="F46" s="376">
        <v>3</v>
      </c>
      <c r="G46" s="375">
        <v>0.7</v>
      </c>
      <c r="H46" s="376">
        <v>1307</v>
      </c>
      <c r="I46" s="375">
        <v>283.60000000000002</v>
      </c>
      <c r="J46" s="376">
        <v>39</v>
      </c>
      <c r="K46" s="375">
        <v>8.5</v>
      </c>
      <c r="L46" s="376">
        <v>33</v>
      </c>
      <c r="M46" s="375">
        <v>7.2</v>
      </c>
      <c r="N46" s="376">
        <v>668</v>
      </c>
      <c r="O46" s="375">
        <v>144.9</v>
      </c>
      <c r="P46" s="376">
        <v>452</v>
      </c>
      <c r="Q46" s="375">
        <v>98.1</v>
      </c>
      <c r="R46" s="376">
        <v>72</v>
      </c>
      <c r="S46" s="375">
        <v>15.6</v>
      </c>
      <c r="T46" s="376">
        <v>350</v>
      </c>
      <c r="U46" s="375">
        <v>75.900000000000006</v>
      </c>
      <c r="V46" s="376">
        <v>73</v>
      </c>
      <c r="W46" s="375">
        <v>15.8</v>
      </c>
      <c r="X46" s="376">
        <v>6</v>
      </c>
      <c r="Y46" s="375">
        <v>1.3</v>
      </c>
      <c r="Z46" s="376">
        <v>68</v>
      </c>
      <c r="AA46" s="375">
        <v>14.8</v>
      </c>
      <c r="AB46" s="376">
        <v>85</v>
      </c>
      <c r="AC46" s="375">
        <v>18.399999999999999</v>
      </c>
      <c r="AD46" s="376">
        <v>268</v>
      </c>
      <c r="AE46" s="375">
        <v>58.2</v>
      </c>
      <c r="AF46" s="376">
        <v>139</v>
      </c>
      <c r="AG46" s="375">
        <v>30.2</v>
      </c>
      <c r="AH46" s="376">
        <v>89</v>
      </c>
      <c r="AI46" s="377">
        <v>19.3</v>
      </c>
    </row>
    <row r="47" spans="2:35" s="341" customFormat="1" ht="18.75" customHeight="1">
      <c r="B47" s="618">
        <v>30</v>
      </c>
      <c r="C47" s="369" t="s">
        <v>322</v>
      </c>
      <c r="D47" s="348">
        <v>1362470</v>
      </c>
      <c r="E47" s="349">
        <v>1096.8</v>
      </c>
      <c r="F47" s="350">
        <v>2204</v>
      </c>
      <c r="G47" s="349">
        <v>1.8</v>
      </c>
      <c r="H47" s="350">
        <v>373584</v>
      </c>
      <c r="I47" s="349">
        <v>300.7</v>
      </c>
      <c r="J47" s="350">
        <v>14181</v>
      </c>
      <c r="K47" s="349">
        <v>11.4</v>
      </c>
      <c r="L47" s="350">
        <v>9581</v>
      </c>
      <c r="M47" s="349">
        <v>7.7</v>
      </c>
      <c r="N47" s="350">
        <v>208221</v>
      </c>
      <c r="O47" s="349">
        <v>167.6</v>
      </c>
      <c r="P47" s="350">
        <v>108186</v>
      </c>
      <c r="Q47" s="349">
        <v>87.1</v>
      </c>
      <c r="R47" s="350">
        <v>18803</v>
      </c>
      <c r="S47" s="349">
        <v>15.1</v>
      </c>
      <c r="T47" s="350">
        <v>94661</v>
      </c>
      <c r="U47" s="349">
        <v>76.2</v>
      </c>
      <c r="V47" s="350">
        <v>18577</v>
      </c>
      <c r="W47" s="349">
        <v>15</v>
      </c>
      <c r="X47" s="350">
        <v>1617</v>
      </c>
      <c r="Y47" s="349">
        <v>1.3</v>
      </c>
      <c r="Z47" s="350">
        <v>17275</v>
      </c>
      <c r="AA47" s="349">
        <v>13.9</v>
      </c>
      <c r="AB47" s="350">
        <v>26081</v>
      </c>
      <c r="AC47" s="349">
        <v>21</v>
      </c>
      <c r="AD47" s="350">
        <v>109605</v>
      </c>
      <c r="AE47" s="349">
        <v>88.2</v>
      </c>
      <c r="AF47" s="350">
        <v>41238</v>
      </c>
      <c r="AG47" s="349">
        <v>33.200000000000003</v>
      </c>
      <c r="AH47" s="350">
        <v>20031</v>
      </c>
      <c r="AI47" s="370">
        <v>16.100000000000001</v>
      </c>
    </row>
    <row r="48" spans="2:35" s="341" customFormat="1" ht="18.75" customHeight="1">
      <c r="B48" s="614"/>
      <c r="C48" s="369" t="s">
        <v>323</v>
      </c>
      <c r="D48" s="348">
        <v>12723</v>
      </c>
      <c r="E48" s="349">
        <v>1125.9000000000001</v>
      </c>
      <c r="F48" s="350">
        <v>15</v>
      </c>
      <c r="G48" s="349">
        <v>1.3</v>
      </c>
      <c r="H48" s="350">
        <v>3530</v>
      </c>
      <c r="I48" s="349">
        <v>312.39999999999998</v>
      </c>
      <c r="J48" s="350">
        <v>134</v>
      </c>
      <c r="K48" s="349">
        <v>11.9</v>
      </c>
      <c r="L48" s="350">
        <v>93</v>
      </c>
      <c r="M48" s="349">
        <v>8.1999999999999993</v>
      </c>
      <c r="N48" s="350">
        <v>2039</v>
      </c>
      <c r="O48" s="349">
        <v>180.4</v>
      </c>
      <c r="P48" s="350">
        <v>1135</v>
      </c>
      <c r="Q48" s="349">
        <v>100.4</v>
      </c>
      <c r="R48" s="350">
        <v>172</v>
      </c>
      <c r="S48" s="349">
        <v>15.2</v>
      </c>
      <c r="T48" s="350">
        <v>772</v>
      </c>
      <c r="U48" s="349">
        <v>68.3</v>
      </c>
      <c r="V48" s="350">
        <v>169</v>
      </c>
      <c r="W48" s="349">
        <v>15</v>
      </c>
      <c r="X48" s="350">
        <v>16</v>
      </c>
      <c r="Y48" s="349">
        <v>1.4</v>
      </c>
      <c r="Z48" s="350">
        <v>139</v>
      </c>
      <c r="AA48" s="349">
        <v>12.3</v>
      </c>
      <c r="AB48" s="350">
        <v>243</v>
      </c>
      <c r="AC48" s="349">
        <v>21.5</v>
      </c>
      <c r="AD48" s="350">
        <v>1049</v>
      </c>
      <c r="AE48" s="349">
        <v>92.8</v>
      </c>
      <c r="AF48" s="350">
        <v>410</v>
      </c>
      <c r="AG48" s="349">
        <v>36.299999999999997</v>
      </c>
      <c r="AH48" s="350">
        <v>146</v>
      </c>
      <c r="AI48" s="370">
        <v>12.9</v>
      </c>
    </row>
    <row r="49" spans="2:35" s="341" customFormat="1" ht="18.75" customHeight="1">
      <c r="B49" s="621"/>
      <c r="C49" s="369" t="s">
        <v>281</v>
      </c>
      <c r="D49" s="348">
        <v>4468</v>
      </c>
      <c r="E49" s="349">
        <f>D49/459977*100000</f>
        <v>971.35291547186057</v>
      </c>
      <c r="F49" s="350">
        <v>7</v>
      </c>
      <c r="G49" s="349">
        <f>F49/459977*100000</f>
        <v>1.5218152211958424</v>
      </c>
      <c r="H49" s="350">
        <v>1286</v>
      </c>
      <c r="I49" s="349">
        <f>H49/459977*100000</f>
        <v>279.57919635112188</v>
      </c>
      <c r="J49" s="350">
        <v>42</v>
      </c>
      <c r="K49" s="349">
        <f>J49/459977*100000</f>
        <v>9.1308913271750551</v>
      </c>
      <c r="L49" s="350">
        <v>44</v>
      </c>
      <c r="M49" s="349">
        <f>L49/459977*100000</f>
        <v>9.5656956760881524</v>
      </c>
      <c r="N49" s="350">
        <v>721</v>
      </c>
      <c r="O49" s="349">
        <f>N49/459977*100000</f>
        <v>156.74696778317178</v>
      </c>
      <c r="P49" s="350">
        <v>401</v>
      </c>
      <c r="Q49" s="349">
        <f>P49/459977*100000</f>
        <v>87.17827195707612</v>
      </c>
      <c r="R49" s="350">
        <v>62</v>
      </c>
      <c r="S49" s="349">
        <f>R49/459977*100000</f>
        <v>13.478934816306033</v>
      </c>
      <c r="T49" s="350">
        <v>304</v>
      </c>
      <c r="U49" s="349">
        <f>T49/459977*100000</f>
        <v>66.090261034790871</v>
      </c>
      <c r="V49" s="350">
        <v>64</v>
      </c>
      <c r="W49" s="349">
        <f>V49/459977*100000</f>
        <v>13.913739165219132</v>
      </c>
      <c r="X49" s="350">
        <v>7</v>
      </c>
      <c r="Y49" s="349">
        <f>X49/459977*100000</f>
        <v>1.5218152211958424</v>
      </c>
      <c r="Z49" s="350">
        <v>47</v>
      </c>
      <c r="AA49" s="349">
        <f>Z49/459977*100000</f>
        <v>10.217902199457798</v>
      </c>
      <c r="AB49" s="350">
        <v>95</v>
      </c>
      <c r="AC49" s="349">
        <f>AB49/459977*100000</f>
        <v>20.653206573372145</v>
      </c>
      <c r="AD49" s="350">
        <v>322</v>
      </c>
      <c r="AE49" s="349">
        <f>AD49/459977*100000</f>
        <v>70.003500175008753</v>
      </c>
      <c r="AF49" s="350">
        <v>131</v>
      </c>
      <c r="AG49" s="349">
        <f>AF49/459977*100000</f>
        <v>28.479684853807907</v>
      </c>
      <c r="AH49" s="350">
        <v>49</v>
      </c>
      <c r="AI49" s="370">
        <f>AH49/459977*100000</f>
        <v>10.652706548370897</v>
      </c>
    </row>
    <row r="50" spans="2:35" s="341" customFormat="1" ht="18.75" customHeight="1">
      <c r="B50" s="616" t="s">
        <v>528</v>
      </c>
      <c r="C50" s="383" t="s">
        <v>322</v>
      </c>
      <c r="D50" s="384">
        <v>1381093</v>
      </c>
      <c r="E50" s="385">
        <v>1116.2</v>
      </c>
      <c r="F50" s="386">
        <v>2087</v>
      </c>
      <c r="G50" s="385">
        <v>1.7</v>
      </c>
      <c r="H50" s="386">
        <v>376425</v>
      </c>
      <c r="I50" s="385">
        <v>304.2</v>
      </c>
      <c r="J50" s="386">
        <v>13846</v>
      </c>
      <c r="K50" s="385">
        <v>11.2</v>
      </c>
      <c r="L50" s="386">
        <v>9549</v>
      </c>
      <c r="M50" s="385">
        <v>7.7</v>
      </c>
      <c r="N50" s="386">
        <v>207714</v>
      </c>
      <c r="O50" s="385">
        <v>167.9</v>
      </c>
      <c r="P50" s="386">
        <v>106552</v>
      </c>
      <c r="Q50" s="385">
        <v>86.1</v>
      </c>
      <c r="R50" s="386">
        <v>18830</v>
      </c>
      <c r="S50" s="385">
        <v>15.2</v>
      </c>
      <c r="T50" s="386">
        <v>95518</v>
      </c>
      <c r="U50" s="385">
        <v>77.2</v>
      </c>
      <c r="V50" s="386">
        <v>17836</v>
      </c>
      <c r="W50" s="385">
        <v>14.4</v>
      </c>
      <c r="X50" s="386">
        <v>1481</v>
      </c>
      <c r="Y50" s="385">
        <v>1.2</v>
      </c>
      <c r="Z50" s="386">
        <v>17273</v>
      </c>
      <c r="AA50" s="385">
        <v>14</v>
      </c>
      <c r="AB50" s="386">
        <v>26644</v>
      </c>
      <c r="AC50" s="385">
        <v>21.5</v>
      </c>
      <c r="AD50" s="386">
        <v>121863</v>
      </c>
      <c r="AE50" s="385">
        <v>98.5</v>
      </c>
      <c r="AF50" s="386">
        <v>39184</v>
      </c>
      <c r="AG50" s="385">
        <v>31.7</v>
      </c>
      <c r="AH50" s="386">
        <v>19425</v>
      </c>
      <c r="AI50" s="387">
        <v>15.7</v>
      </c>
    </row>
    <row r="51" spans="2:35" s="341" customFormat="1" ht="18.75" customHeight="1">
      <c r="B51" s="614"/>
      <c r="C51" s="369" t="s">
        <v>323</v>
      </c>
      <c r="D51" s="348">
        <v>12900</v>
      </c>
      <c r="E51" s="349">
        <v>1148.7</v>
      </c>
      <c r="F51" s="350">
        <v>8</v>
      </c>
      <c r="G51" s="349">
        <v>0.7</v>
      </c>
      <c r="H51" s="350">
        <v>3525</v>
      </c>
      <c r="I51" s="349">
        <v>313.89999999999998</v>
      </c>
      <c r="J51" s="350">
        <v>126</v>
      </c>
      <c r="K51" s="349">
        <v>11.2</v>
      </c>
      <c r="L51" s="350">
        <v>98</v>
      </c>
      <c r="M51" s="349">
        <v>8.6999999999999993</v>
      </c>
      <c r="N51" s="350">
        <v>1995</v>
      </c>
      <c r="O51" s="349">
        <v>177.6</v>
      </c>
      <c r="P51" s="350">
        <v>1046</v>
      </c>
      <c r="Q51" s="349">
        <v>93.1</v>
      </c>
      <c r="R51" s="350">
        <v>161</v>
      </c>
      <c r="S51" s="349">
        <v>14.3</v>
      </c>
      <c r="T51" s="350">
        <v>837</v>
      </c>
      <c r="U51" s="349">
        <v>74.5</v>
      </c>
      <c r="V51" s="350">
        <v>132</v>
      </c>
      <c r="W51" s="349">
        <v>11.8</v>
      </c>
      <c r="X51" s="350">
        <v>16</v>
      </c>
      <c r="Y51" s="349">
        <v>1.4</v>
      </c>
      <c r="Z51" s="350">
        <v>138</v>
      </c>
      <c r="AA51" s="349">
        <v>12.3</v>
      </c>
      <c r="AB51" s="350">
        <v>234</v>
      </c>
      <c r="AC51" s="349">
        <v>20.8</v>
      </c>
      <c r="AD51" s="350">
        <v>1056</v>
      </c>
      <c r="AE51" s="349">
        <v>94</v>
      </c>
      <c r="AF51" s="350">
        <v>381</v>
      </c>
      <c r="AG51" s="349">
        <v>33.9</v>
      </c>
      <c r="AH51" s="350">
        <v>160</v>
      </c>
      <c r="AI51" s="370">
        <v>14.2</v>
      </c>
    </row>
    <row r="52" spans="2:35" s="341" customFormat="1" ht="18.75" customHeight="1">
      <c r="B52" s="614"/>
      <c r="C52" s="371" t="s">
        <v>281</v>
      </c>
      <c r="D52" s="353">
        <v>4668</v>
      </c>
      <c r="E52" s="354">
        <f>D52/457949*100000</f>
        <v>1019.3274796975209</v>
      </c>
      <c r="F52" s="355">
        <v>3</v>
      </c>
      <c r="G52" s="354">
        <f>F52/457949*100000</f>
        <v>0.65509478129660725</v>
      </c>
      <c r="H52" s="355">
        <v>1280</v>
      </c>
      <c r="I52" s="354">
        <f>H52/457949*100000</f>
        <v>279.50710668655245</v>
      </c>
      <c r="J52" s="355">
        <v>45</v>
      </c>
      <c r="K52" s="354">
        <f>J52/457949*100000</f>
        <v>9.8264217194491099</v>
      </c>
      <c r="L52" s="355">
        <v>44</v>
      </c>
      <c r="M52" s="354">
        <f>L52/457949*100000</f>
        <v>9.60805679235024</v>
      </c>
      <c r="N52" s="355">
        <v>715</v>
      </c>
      <c r="O52" s="354">
        <f>N52/457949*100000</f>
        <v>156.1309228756914</v>
      </c>
      <c r="P52" s="355">
        <v>367</v>
      </c>
      <c r="Q52" s="354">
        <f>P52/457949*100000</f>
        <v>80.139928245284963</v>
      </c>
      <c r="R52" s="355">
        <v>72</v>
      </c>
      <c r="S52" s="354">
        <f>R52/457949*100000</f>
        <v>15.722274751118576</v>
      </c>
      <c r="T52" s="355">
        <v>303</v>
      </c>
      <c r="U52" s="354">
        <f>T52/457949*100000</f>
        <v>66.164572910957332</v>
      </c>
      <c r="V52" s="355">
        <v>55</v>
      </c>
      <c r="W52" s="354">
        <f>V52/457949*100000</f>
        <v>12.0100709904378</v>
      </c>
      <c r="X52" s="355">
        <v>4</v>
      </c>
      <c r="Y52" s="354">
        <f>X52/457949*100000</f>
        <v>0.87345970839547626</v>
      </c>
      <c r="Z52" s="355">
        <v>60</v>
      </c>
      <c r="AA52" s="354">
        <f>Z52/457949*100000</f>
        <v>13.101895625932146</v>
      </c>
      <c r="AB52" s="355">
        <v>80</v>
      </c>
      <c r="AC52" s="354">
        <f>AB52/457949*100000</f>
        <v>17.469194167909528</v>
      </c>
      <c r="AD52" s="355">
        <v>375</v>
      </c>
      <c r="AE52" s="354">
        <f>AD52/457949*100000</f>
        <v>81.886847662075908</v>
      </c>
      <c r="AF52" s="355">
        <v>113</v>
      </c>
      <c r="AG52" s="354">
        <f>AF52/457949*100000</f>
        <v>24.675236762172204</v>
      </c>
      <c r="AH52" s="355">
        <v>62</v>
      </c>
      <c r="AI52" s="372">
        <f>AH52/457949*100000</f>
        <v>13.538625480129882</v>
      </c>
    </row>
    <row r="53" spans="2:35" s="341" customFormat="1" ht="18.75" customHeight="1">
      <c r="B53" s="616" t="s">
        <v>542</v>
      </c>
      <c r="C53" s="383" t="s">
        <v>322</v>
      </c>
      <c r="D53" s="384">
        <v>1372755</v>
      </c>
      <c r="E53" s="388">
        <v>1112.5</v>
      </c>
      <c r="F53" s="386">
        <v>1909</v>
      </c>
      <c r="G53" s="388">
        <v>1.5</v>
      </c>
      <c r="H53" s="386">
        <v>378385</v>
      </c>
      <c r="I53" s="388">
        <v>306.60000000000002</v>
      </c>
      <c r="J53" s="386">
        <v>13902</v>
      </c>
      <c r="K53" s="388">
        <v>11.3</v>
      </c>
      <c r="L53" s="386">
        <v>10003</v>
      </c>
      <c r="M53" s="388">
        <v>8.1</v>
      </c>
      <c r="N53" s="386">
        <v>205596</v>
      </c>
      <c r="O53" s="388">
        <v>166.6</v>
      </c>
      <c r="P53" s="386">
        <v>102978</v>
      </c>
      <c r="Q53" s="388">
        <v>83.5</v>
      </c>
      <c r="R53" s="386">
        <v>18795</v>
      </c>
      <c r="S53" s="388">
        <v>15.2</v>
      </c>
      <c r="T53" s="386">
        <v>78450</v>
      </c>
      <c r="U53" s="388">
        <v>63.6</v>
      </c>
      <c r="V53" s="386">
        <v>16125</v>
      </c>
      <c r="W53" s="388">
        <v>13.1</v>
      </c>
      <c r="X53" s="386">
        <v>1158</v>
      </c>
      <c r="Y53" s="388">
        <v>0.9</v>
      </c>
      <c r="Z53" s="386">
        <v>17688</v>
      </c>
      <c r="AA53" s="388">
        <v>14.3</v>
      </c>
      <c r="AB53" s="386">
        <v>26948</v>
      </c>
      <c r="AC53" s="388">
        <v>21.8</v>
      </c>
      <c r="AD53" s="386">
        <v>132440</v>
      </c>
      <c r="AE53" s="388">
        <v>107.3</v>
      </c>
      <c r="AF53" s="386">
        <v>38133</v>
      </c>
      <c r="AG53" s="388">
        <v>30.9</v>
      </c>
      <c r="AH53" s="386">
        <v>20243</v>
      </c>
      <c r="AI53" s="389">
        <v>16.399999999999999</v>
      </c>
    </row>
    <row r="54" spans="2:35" s="341" customFormat="1" ht="18.75" customHeight="1">
      <c r="B54" s="614"/>
      <c r="C54" s="369" t="s">
        <v>323</v>
      </c>
      <c r="D54" s="348">
        <v>12721</v>
      </c>
      <c r="E54" s="390">
        <v>1138.5</v>
      </c>
      <c r="F54" s="350">
        <v>15</v>
      </c>
      <c r="G54" s="390">
        <v>1.3</v>
      </c>
      <c r="H54" s="350">
        <v>3625</v>
      </c>
      <c r="I54" s="390">
        <v>324.39999999999998</v>
      </c>
      <c r="J54" s="350">
        <v>125</v>
      </c>
      <c r="K54" s="390">
        <v>11.2</v>
      </c>
      <c r="L54" s="350">
        <v>86</v>
      </c>
      <c r="M54" s="390">
        <v>7.7</v>
      </c>
      <c r="N54" s="350">
        <v>1894</v>
      </c>
      <c r="O54" s="390">
        <v>169.5</v>
      </c>
      <c r="P54" s="350">
        <v>1013</v>
      </c>
      <c r="Q54" s="390">
        <v>90.7</v>
      </c>
      <c r="R54" s="350">
        <v>182</v>
      </c>
      <c r="S54" s="390">
        <v>16.3</v>
      </c>
      <c r="T54" s="350">
        <v>691</v>
      </c>
      <c r="U54" s="390">
        <v>61.8</v>
      </c>
      <c r="V54" s="350">
        <v>131</v>
      </c>
      <c r="W54" s="390">
        <v>11.7</v>
      </c>
      <c r="X54" s="350">
        <v>13</v>
      </c>
      <c r="Y54" s="390">
        <v>1.2</v>
      </c>
      <c r="Z54" s="350">
        <v>134</v>
      </c>
      <c r="AA54" s="390">
        <v>12</v>
      </c>
      <c r="AB54" s="350">
        <v>215</v>
      </c>
      <c r="AC54" s="390">
        <v>19.2</v>
      </c>
      <c r="AD54" s="350">
        <v>1130</v>
      </c>
      <c r="AE54" s="390">
        <v>101.1</v>
      </c>
      <c r="AF54" s="350">
        <v>369</v>
      </c>
      <c r="AG54" s="390">
        <v>33</v>
      </c>
      <c r="AH54" s="350">
        <v>168</v>
      </c>
      <c r="AI54" s="391">
        <v>15</v>
      </c>
    </row>
    <row r="55" spans="2:35" s="341" customFormat="1" ht="18.75" customHeight="1">
      <c r="B55" s="614"/>
      <c r="C55" s="371" t="s">
        <v>281</v>
      </c>
      <c r="D55" s="353">
        <v>4492</v>
      </c>
      <c r="E55" s="354">
        <f>D55/457716*100000</f>
        <v>981.39457654965088</v>
      </c>
      <c r="F55" s="355">
        <v>6</v>
      </c>
      <c r="G55" s="354">
        <f>F55/457716*100000</f>
        <v>1.3108565136460164</v>
      </c>
      <c r="H55" s="355">
        <v>1310</v>
      </c>
      <c r="I55" s="354">
        <f>H55/457716*100000</f>
        <v>286.20367214604693</v>
      </c>
      <c r="J55" s="355">
        <v>44</v>
      </c>
      <c r="K55" s="354">
        <f>J55/457716*100000</f>
        <v>9.6129477667374523</v>
      </c>
      <c r="L55" s="355">
        <v>28</v>
      </c>
      <c r="M55" s="354">
        <f>L55/457716*100000</f>
        <v>6.1173303970147428</v>
      </c>
      <c r="N55" s="355">
        <v>666</v>
      </c>
      <c r="O55" s="354">
        <f>N55/457716*100000</f>
        <v>145.50507301470782</v>
      </c>
      <c r="P55" s="355">
        <v>344</v>
      </c>
      <c r="Q55" s="354">
        <f>P55/457716*100000</f>
        <v>75.155773449038264</v>
      </c>
      <c r="R55" s="355">
        <v>64</v>
      </c>
      <c r="S55" s="354">
        <f>R55/457716*100000</f>
        <v>13.982469478890842</v>
      </c>
      <c r="T55" s="355">
        <v>260</v>
      </c>
      <c r="U55" s="354">
        <f>T55/457716*100000</f>
        <v>56.803782257994044</v>
      </c>
      <c r="V55" s="355">
        <v>45</v>
      </c>
      <c r="W55" s="354">
        <f>V55/457716*100000</f>
        <v>9.8314238523451234</v>
      </c>
      <c r="X55" s="355">
        <v>6</v>
      </c>
      <c r="Y55" s="354">
        <f>X55/457716*100000</f>
        <v>1.3108565136460164</v>
      </c>
      <c r="Z55" s="355">
        <v>55</v>
      </c>
      <c r="AA55" s="354">
        <f>Z55/457716*100000</f>
        <v>12.016184708421816</v>
      </c>
      <c r="AB55" s="355">
        <v>81</v>
      </c>
      <c r="AC55" s="354">
        <f>AB55/457716*100000</f>
        <v>17.69656293422122</v>
      </c>
      <c r="AD55" s="355">
        <v>354</v>
      </c>
      <c r="AE55" s="354">
        <f>AD55/457716*100000</f>
        <v>77.340534305114971</v>
      </c>
      <c r="AF55" s="355">
        <v>123</v>
      </c>
      <c r="AG55" s="354">
        <f>AF55/457716*100000</f>
        <v>26.872558529743333</v>
      </c>
      <c r="AH55" s="355">
        <v>59</v>
      </c>
      <c r="AI55" s="372">
        <f>AH55/457716*100000</f>
        <v>12.890089050852493</v>
      </c>
    </row>
    <row r="56" spans="2:35" s="341" customFormat="1" ht="18.75" customHeight="1">
      <c r="B56" s="617" t="s">
        <v>564</v>
      </c>
      <c r="C56" s="369" t="s">
        <v>322</v>
      </c>
      <c r="D56" s="348">
        <v>1439856</v>
      </c>
      <c r="E56" s="390">
        <v>1172.7</v>
      </c>
      <c r="F56" s="350">
        <v>1845</v>
      </c>
      <c r="G56" s="390">
        <v>1.5</v>
      </c>
      <c r="H56" s="350">
        <v>381505</v>
      </c>
      <c r="I56" s="390">
        <v>310.7</v>
      </c>
      <c r="J56" s="350">
        <v>14356</v>
      </c>
      <c r="K56" s="390">
        <v>11.7</v>
      </c>
      <c r="L56" s="350">
        <v>10223</v>
      </c>
      <c r="M56" s="390">
        <v>8.3000000000000007</v>
      </c>
      <c r="N56" s="350">
        <v>214710</v>
      </c>
      <c r="O56" s="390">
        <v>174.9</v>
      </c>
      <c r="P56" s="350">
        <v>104595</v>
      </c>
      <c r="Q56" s="390">
        <v>85.2</v>
      </c>
      <c r="R56" s="350">
        <v>19351</v>
      </c>
      <c r="S56" s="390">
        <v>15.8</v>
      </c>
      <c r="T56" s="350">
        <v>73194</v>
      </c>
      <c r="U56" s="390">
        <v>59.6</v>
      </c>
      <c r="V56" s="350">
        <v>16384</v>
      </c>
      <c r="W56" s="390">
        <v>13.3</v>
      </c>
      <c r="X56" s="350">
        <v>1038</v>
      </c>
      <c r="Y56" s="390">
        <v>0.8</v>
      </c>
      <c r="Z56" s="350">
        <v>18017</v>
      </c>
      <c r="AA56" s="390">
        <v>14.7</v>
      </c>
      <c r="AB56" s="350">
        <v>28688</v>
      </c>
      <c r="AC56" s="390">
        <v>23.4</v>
      </c>
      <c r="AD56" s="350">
        <v>152027</v>
      </c>
      <c r="AE56" s="390">
        <v>123.8</v>
      </c>
      <c r="AF56" s="350">
        <v>38355</v>
      </c>
      <c r="AG56" s="390">
        <v>31.2</v>
      </c>
      <c r="AH56" s="350">
        <v>20291</v>
      </c>
      <c r="AI56" s="391">
        <v>16.5</v>
      </c>
    </row>
    <row r="57" spans="2:35" s="341" customFormat="1" ht="18.75" customHeight="1">
      <c r="B57" s="614"/>
      <c r="C57" s="369" t="s">
        <v>323</v>
      </c>
      <c r="D57" s="348">
        <v>13214</v>
      </c>
      <c r="E57" s="390">
        <v>1189.3789378937893</v>
      </c>
      <c r="F57" s="350">
        <v>16</v>
      </c>
      <c r="G57" s="390">
        <v>1.4401440144014401</v>
      </c>
      <c r="H57" s="350">
        <v>3509</v>
      </c>
      <c r="I57" s="390">
        <v>315.84158415841586</v>
      </c>
      <c r="J57" s="350">
        <v>142</v>
      </c>
      <c r="K57" s="390">
        <v>12.781278127812781</v>
      </c>
      <c r="L57" s="350">
        <v>95</v>
      </c>
      <c r="M57" s="390">
        <v>8.5508550855085517</v>
      </c>
      <c r="N57" s="350">
        <v>1968</v>
      </c>
      <c r="O57" s="390">
        <v>177.13771377137712</v>
      </c>
      <c r="P57" s="350">
        <v>1117</v>
      </c>
      <c r="Q57" s="390">
        <v>100.54005400540055</v>
      </c>
      <c r="R57" s="350">
        <v>178</v>
      </c>
      <c r="S57" s="390">
        <v>16.021602160216023</v>
      </c>
      <c r="T57" s="350">
        <v>655</v>
      </c>
      <c r="U57" s="390">
        <v>58.955895589558956</v>
      </c>
      <c r="V57" s="350">
        <v>142</v>
      </c>
      <c r="W57" s="390">
        <v>12.781278127812781</v>
      </c>
      <c r="X57" s="350">
        <v>8</v>
      </c>
      <c r="Y57" s="390">
        <v>0.72007200720072007</v>
      </c>
      <c r="Z57" s="350">
        <v>155</v>
      </c>
      <c r="AA57" s="390">
        <v>13.951395139513952</v>
      </c>
      <c r="AB57" s="350">
        <v>222</v>
      </c>
      <c r="AC57" s="390">
        <v>19.981998199819984</v>
      </c>
      <c r="AD57" s="350">
        <v>1253</v>
      </c>
      <c r="AE57" s="390">
        <v>112.78127812781278</v>
      </c>
      <c r="AF57" s="350">
        <v>389</v>
      </c>
      <c r="AG57" s="390">
        <v>35.013501350135009</v>
      </c>
      <c r="AH57" s="350">
        <v>152</v>
      </c>
      <c r="AI57" s="391">
        <v>13.681368136813681</v>
      </c>
    </row>
    <row r="58" spans="2:35" s="341" customFormat="1" ht="18.75" customHeight="1">
      <c r="B58" s="615"/>
      <c r="C58" s="392" t="s">
        <v>281</v>
      </c>
      <c r="D58" s="358">
        <v>4802</v>
      </c>
      <c r="E58" s="359">
        <f>D58/456286*100000</f>
        <v>1052.4101112021847</v>
      </c>
      <c r="F58" s="360">
        <v>4</v>
      </c>
      <c r="G58" s="359">
        <f>F58/456286*100000</f>
        <v>0.87664315801931247</v>
      </c>
      <c r="H58" s="360">
        <v>1331</v>
      </c>
      <c r="I58" s="359">
        <f>H58/456286*100000</f>
        <v>291.70301083092625</v>
      </c>
      <c r="J58" s="360">
        <v>54</v>
      </c>
      <c r="K58" s="359">
        <f>J58/456286*100000</f>
        <v>11.834682633260718</v>
      </c>
      <c r="L58" s="360">
        <v>40</v>
      </c>
      <c r="M58" s="359">
        <f>L58/456286*100000</f>
        <v>8.7664315801931245</v>
      </c>
      <c r="N58" s="360">
        <v>692</v>
      </c>
      <c r="O58" s="359">
        <f>N58/456286*100000</f>
        <v>151.65926633734105</v>
      </c>
      <c r="P58" s="360">
        <v>429</v>
      </c>
      <c r="Q58" s="359">
        <f>P58/456286*100000</f>
        <v>94.019978697571261</v>
      </c>
      <c r="R58" s="360">
        <v>70</v>
      </c>
      <c r="S58" s="359">
        <f>R58/456286*100000</f>
        <v>15.341255265337967</v>
      </c>
      <c r="T58" s="360">
        <v>279</v>
      </c>
      <c r="U58" s="359">
        <f>T58/456286*100000</f>
        <v>61.145860271847049</v>
      </c>
      <c r="V58" s="360">
        <v>44</v>
      </c>
      <c r="W58" s="359">
        <f>V58/456286*100000</f>
        <v>9.6430747382124373</v>
      </c>
      <c r="X58" s="360">
        <v>2</v>
      </c>
      <c r="Y58" s="359">
        <f>X58/456286*100000</f>
        <v>0.43832157900965624</v>
      </c>
      <c r="Z58" s="360">
        <v>59</v>
      </c>
      <c r="AA58" s="359">
        <f>Z58/456286*100000</f>
        <v>12.930486580784857</v>
      </c>
      <c r="AB58" s="360">
        <v>73</v>
      </c>
      <c r="AC58" s="359">
        <f>AB58/456286*100000</f>
        <v>15.998737633852452</v>
      </c>
      <c r="AD58" s="360">
        <v>391</v>
      </c>
      <c r="AE58" s="359">
        <f>AD58/456286*100000</f>
        <v>85.6918686963878</v>
      </c>
      <c r="AF58" s="360">
        <v>122</v>
      </c>
      <c r="AG58" s="359">
        <f>AF58/456286*100000</f>
        <v>26.73761631958903</v>
      </c>
      <c r="AH58" s="360">
        <v>51</v>
      </c>
      <c r="AI58" s="393">
        <f>AH58/456286*100000</f>
        <v>11.177200264746235</v>
      </c>
    </row>
    <row r="59" spans="2:35" s="341" customFormat="1" ht="18.75" customHeight="1">
      <c r="B59" s="613" t="s">
        <v>578</v>
      </c>
      <c r="C59" s="394" t="s">
        <v>322</v>
      </c>
      <c r="D59" s="395">
        <v>1569050</v>
      </c>
      <c r="E59" s="390">
        <v>1285.8</v>
      </c>
      <c r="F59" s="396">
        <v>1664</v>
      </c>
      <c r="G59" s="390">
        <v>1.4</v>
      </c>
      <c r="H59" s="396">
        <v>385797</v>
      </c>
      <c r="I59" s="390">
        <v>316.10000000000002</v>
      </c>
      <c r="J59" s="396">
        <v>15927</v>
      </c>
      <c r="K59" s="390">
        <v>13.1</v>
      </c>
      <c r="L59" s="396">
        <v>11665</v>
      </c>
      <c r="M59" s="390">
        <v>9.6</v>
      </c>
      <c r="N59" s="396">
        <v>232964</v>
      </c>
      <c r="O59" s="390">
        <v>190.9</v>
      </c>
      <c r="P59" s="396">
        <v>107481</v>
      </c>
      <c r="Q59" s="390">
        <v>88.1</v>
      </c>
      <c r="R59" s="396">
        <v>19987</v>
      </c>
      <c r="S59" s="390">
        <v>16.399999999999999</v>
      </c>
      <c r="T59" s="396">
        <v>74013</v>
      </c>
      <c r="U59" s="390">
        <v>60.7</v>
      </c>
      <c r="V59" s="396">
        <v>16676</v>
      </c>
      <c r="W59" s="390">
        <v>13.7</v>
      </c>
      <c r="X59" s="396">
        <v>1004</v>
      </c>
      <c r="Y59" s="390">
        <v>0.8</v>
      </c>
      <c r="Z59" s="396">
        <v>18896</v>
      </c>
      <c r="AA59" s="390">
        <v>15.5</v>
      </c>
      <c r="AB59" s="396">
        <v>30739</v>
      </c>
      <c r="AC59" s="390">
        <v>25.2</v>
      </c>
      <c r="AD59" s="396">
        <v>179529</v>
      </c>
      <c r="AE59" s="390">
        <v>147.1</v>
      </c>
      <c r="AF59" s="396">
        <v>43420</v>
      </c>
      <c r="AG59" s="390">
        <v>35.6</v>
      </c>
      <c r="AH59" s="396">
        <v>21252</v>
      </c>
      <c r="AI59" s="391">
        <v>17.399999999999999</v>
      </c>
    </row>
    <row r="60" spans="2:35" s="341" customFormat="1" ht="18.75" customHeight="1">
      <c r="B60" s="614"/>
      <c r="C60" s="369" t="s">
        <v>323</v>
      </c>
      <c r="D60" s="348">
        <v>14316</v>
      </c>
      <c r="E60" s="390">
        <v>1299.0999999999999</v>
      </c>
      <c r="F60" s="350">
        <v>18</v>
      </c>
      <c r="G60" s="390">
        <v>1.6</v>
      </c>
      <c r="H60" s="350">
        <v>3587</v>
      </c>
      <c r="I60" s="390">
        <v>325.5</v>
      </c>
      <c r="J60" s="350">
        <v>156</v>
      </c>
      <c r="K60" s="390">
        <v>14.2</v>
      </c>
      <c r="L60" s="350">
        <v>118</v>
      </c>
      <c r="M60" s="390">
        <v>10.7</v>
      </c>
      <c r="N60" s="350">
        <v>2099</v>
      </c>
      <c r="O60" s="390">
        <v>190.5</v>
      </c>
      <c r="P60" s="350">
        <v>1081</v>
      </c>
      <c r="Q60" s="390">
        <v>98.1</v>
      </c>
      <c r="R60" s="350">
        <v>198</v>
      </c>
      <c r="S60" s="390">
        <v>18</v>
      </c>
      <c r="T60" s="350">
        <v>660</v>
      </c>
      <c r="U60" s="390">
        <v>59.9</v>
      </c>
      <c r="V60" s="350">
        <v>138</v>
      </c>
      <c r="W60" s="390">
        <v>12.5</v>
      </c>
      <c r="X60" s="350">
        <v>8</v>
      </c>
      <c r="Y60" s="390">
        <v>0.72007200720072007</v>
      </c>
      <c r="Z60" s="350">
        <v>131</v>
      </c>
      <c r="AA60" s="390">
        <v>11.9</v>
      </c>
      <c r="AB60" s="350">
        <v>227</v>
      </c>
      <c r="AC60" s="390">
        <v>20.6</v>
      </c>
      <c r="AD60" s="350">
        <v>1654</v>
      </c>
      <c r="AE60" s="390">
        <v>150.1</v>
      </c>
      <c r="AF60" s="350">
        <v>389</v>
      </c>
      <c r="AG60" s="390">
        <v>35.299999999999997</v>
      </c>
      <c r="AH60" s="350">
        <v>185</v>
      </c>
      <c r="AI60" s="391">
        <v>16.8</v>
      </c>
    </row>
    <row r="61" spans="2:35" s="341" customFormat="1" ht="18.75" customHeight="1">
      <c r="B61" s="615"/>
      <c r="C61" s="392" t="s">
        <v>281</v>
      </c>
      <c r="D61" s="358">
        <v>5206</v>
      </c>
      <c r="E61" s="359">
        <f>D61/453926*100000</f>
        <v>1146.8829721143975</v>
      </c>
      <c r="F61" s="360">
        <v>7</v>
      </c>
      <c r="G61" s="359">
        <f>F61/453926*100000</f>
        <v>1.5421015760278105</v>
      </c>
      <c r="H61" s="360">
        <v>1337</v>
      </c>
      <c r="I61" s="359">
        <f>H61/453926*100000</f>
        <v>294.54140102131186</v>
      </c>
      <c r="J61" s="360">
        <v>59</v>
      </c>
      <c r="K61" s="359">
        <f>J61/453926*100000</f>
        <v>12.997713283662975</v>
      </c>
      <c r="L61" s="360">
        <v>62</v>
      </c>
      <c r="M61" s="359">
        <f>L61/453926*100000</f>
        <v>13.658613959103466</v>
      </c>
      <c r="N61" s="360">
        <v>746</v>
      </c>
      <c r="O61" s="359">
        <f>N61/453926*100000</f>
        <v>164.34396795953523</v>
      </c>
      <c r="P61" s="360">
        <v>374</v>
      </c>
      <c r="Q61" s="359">
        <f>P61/453926*100000</f>
        <v>82.392284204914461</v>
      </c>
      <c r="R61" s="360">
        <v>71</v>
      </c>
      <c r="S61" s="359">
        <f>R61/453926*100000</f>
        <v>15.641315985424939</v>
      </c>
      <c r="T61" s="360">
        <v>232</v>
      </c>
      <c r="U61" s="359">
        <f>T61/453926*100000</f>
        <v>51.109652234064583</v>
      </c>
      <c r="V61" s="360">
        <v>61</v>
      </c>
      <c r="W61" s="359">
        <f>V61/453926*100000</f>
        <v>13.438313733956637</v>
      </c>
      <c r="X61" s="360">
        <v>3</v>
      </c>
      <c r="Y61" s="359">
        <f>X61/453926*100000</f>
        <v>0.66090067544049036</v>
      </c>
      <c r="Z61" s="360">
        <v>55</v>
      </c>
      <c r="AA61" s="359">
        <f>Z61/453926*100000</f>
        <v>12.116512383075655</v>
      </c>
      <c r="AB61" s="360">
        <v>77</v>
      </c>
      <c r="AC61" s="359">
        <f>AB61/453926*100000</f>
        <v>16.963117336305917</v>
      </c>
      <c r="AD61" s="360">
        <v>577</v>
      </c>
      <c r="AE61" s="359">
        <f>AD61/453926*100000</f>
        <v>127.11322990972096</v>
      </c>
      <c r="AF61" s="360">
        <v>129</v>
      </c>
      <c r="AG61" s="359">
        <f>AF61/453926*100000</f>
        <v>28.418729043941084</v>
      </c>
      <c r="AH61" s="360">
        <v>71</v>
      </c>
      <c r="AI61" s="393">
        <f>AH61/453926*100000</f>
        <v>15.641315985424939</v>
      </c>
    </row>
    <row r="62" spans="2:35" s="341" customFormat="1" ht="18.75" customHeight="1">
      <c r="B62" s="613" t="s">
        <v>597</v>
      </c>
      <c r="C62" s="394" t="s">
        <v>322</v>
      </c>
      <c r="D62" s="395">
        <v>1576016</v>
      </c>
      <c r="E62" s="390">
        <v>1300.4000000000001</v>
      </c>
      <c r="F62" s="396">
        <v>1587</v>
      </c>
      <c r="G62" s="390">
        <v>1.3</v>
      </c>
      <c r="H62" s="396">
        <v>382504</v>
      </c>
      <c r="I62" s="390">
        <v>315.60000000000002</v>
      </c>
      <c r="J62" s="396">
        <v>15448</v>
      </c>
      <c r="K62" s="390">
        <v>12.7</v>
      </c>
      <c r="L62" s="396">
        <v>11396</v>
      </c>
      <c r="M62" s="390">
        <v>9.4</v>
      </c>
      <c r="N62" s="396">
        <v>231148</v>
      </c>
      <c r="O62" s="390">
        <v>190.7</v>
      </c>
      <c r="P62" s="396">
        <v>104533</v>
      </c>
      <c r="Q62" s="390">
        <v>86.3</v>
      </c>
      <c r="R62" s="396">
        <v>20033</v>
      </c>
      <c r="S62" s="390">
        <v>16.5</v>
      </c>
      <c r="T62" s="396">
        <v>75753</v>
      </c>
      <c r="U62" s="390">
        <v>62.5</v>
      </c>
      <c r="V62" s="396">
        <v>16941</v>
      </c>
      <c r="W62" s="390">
        <v>14</v>
      </c>
      <c r="X62" s="396">
        <v>1089</v>
      </c>
      <c r="Y62" s="390">
        <v>0.9</v>
      </c>
      <c r="Z62" s="396">
        <v>18638</v>
      </c>
      <c r="AA62" s="390">
        <v>15.4</v>
      </c>
      <c r="AB62" s="396">
        <v>30208</v>
      </c>
      <c r="AC62" s="390">
        <v>24.9</v>
      </c>
      <c r="AD62" s="396">
        <v>189919</v>
      </c>
      <c r="AE62" s="390">
        <v>156.69999999999999</v>
      </c>
      <c r="AF62" s="396">
        <v>44440</v>
      </c>
      <c r="AG62" s="390">
        <v>36.700000000000003</v>
      </c>
      <c r="AH62" s="396">
        <v>21037</v>
      </c>
      <c r="AI62" s="391">
        <v>17.399999999999999</v>
      </c>
    </row>
    <row r="63" spans="2:35" s="341" customFormat="1" ht="18.75" customHeight="1">
      <c r="B63" s="614"/>
      <c r="C63" s="369" t="s">
        <v>323</v>
      </c>
      <c r="D63" s="348">
        <v>14746</v>
      </c>
      <c r="E63" s="390">
        <v>1351.6</v>
      </c>
      <c r="F63" s="350">
        <v>10</v>
      </c>
      <c r="G63" s="390">
        <v>0.9</v>
      </c>
      <c r="H63" s="350">
        <v>3566</v>
      </c>
      <c r="I63" s="390">
        <v>326.89999999999998</v>
      </c>
      <c r="J63" s="350">
        <v>173</v>
      </c>
      <c r="K63" s="390">
        <v>15.9</v>
      </c>
      <c r="L63" s="350">
        <v>151</v>
      </c>
      <c r="M63" s="390">
        <v>13.8</v>
      </c>
      <c r="N63" s="350">
        <v>2193</v>
      </c>
      <c r="O63" s="390">
        <v>201</v>
      </c>
      <c r="P63" s="350">
        <v>1091</v>
      </c>
      <c r="Q63" s="390">
        <v>100</v>
      </c>
      <c r="R63" s="350">
        <v>176</v>
      </c>
      <c r="S63" s="390">
        <v>16.100000000000001</v>
      </c>
      <c r="T63" s="350">
        <v>657</v>
      </c>
      <c r="U63" s="390">
        <v>60.2</v>
      </c>
      <c r="V63" s="350">
        <v>133</v>
      </c>
      <c r="W63" s="390">
        <v>12.2</v>
      </c>
      <c r="X63" s="350">
        <v>15</v>
      </c>
      <c r="Y63" s="390">
        <v>1.4</v>
      </c>
      <c r="Z63" s="350">
        <v>152</v>
      </c>
      <c r="AA63" s="390">
        <v>13.9</v>
      </c>
      <c r="AB63" s="350">
        <v>236</v>
      </c>
      <c r="AC63" s="390">
        <v>21.6</v>
      </c>
      <c r="AD63" s="350">
        <v>1790</v>
      </c>
      <c r="AE63" s="390">
        <v>164.1</v>
      </c>
      <c r="AF63" s="350">
        <v>430</v>
      </c>
      <c r="AG63" s="390">
        <v>39.4</v>
      </c>
      <c r="AH63" s="350">
        <v>199</v>
      </c>
      <c r="AI63" s="391">
        <v>18.2</v>
      </c>
    </row>
    <row r="64" spans="2:35" s="341" customFormat="1" ht="18.75" customHeight="1">
      <c r="B64" s="615"/>
      <c r="C64" s="392" t="s">
        <v>281</v>
      </c>
      <c r="D64" s="358">
        <v>5196</v>
      </c>
      <c r="E64" s="359">
        <f>D64/450825*100000</f>
        <v>1152.5536516386624</v>
      </c>
      <c r="F64" s="360">
        <v>3</v>
      </c>
      <c r="G64" s="359">
        <f>F64/450825*100000</f>
        <v>0.66544668108467808</v>
      </c>
      <c r="H64" s="360">
        <v>1290</v>
      </c>
      <c r="I64" s="359">
        <f>H64/450825*100000</f>
        <v>286.14207286641158</v>
      </c>
      <c r="J64" s="360">
        <v>68</v>
      </c>
      <c r="K64" s="359">
        <f>J64/450825*100000</f>
        <v>15.083458104586038</v>
      </c>
      <c r="L64" s="360">
        <v>53</v>
      </c>
      <c r="M64" s="359">
        <f>L64/450825*100000</f>
        <v>11.756224699162646</v>
      </c>
      <c r="N64" s="360">
        <v>744</v>
      </c>
      <c r="O64" s="359">
        <f>N64/450825*100000</f>
        <v>165.03077690900017</v>
      </c>
      <c r="P64" s="360">
        <v>414</v>
      </c>
      <c r="Q64" s="359">
        <f>P64/450825*100000</f>
        <v>91.831641989685579</v>
      </c>
      <c r="R64" s="360">
        <v>69</v>
      </c>
      <c r="S64" s="359">
        <f>R64/450825*100000</f>
        <v>15.305273664947597</v>
      </c>
      <c r="T64" s="360">
        <v>259</v>
      </c>
      <c r="U64" s="359">
        <f>T64/450825*100000</f>
        <v>57.450230133643871</v>
      </c>
      <c r="V64" s="360">
        <v>49</v>
      </c>
      <c r="W64" s="359">
        <f>V64/450825*100000</f>
        <v>10.868962457716409</v>
      </c>
      <c r="X64" s="360">
        <v>9</v>
      </c>
      <c r="Y64" s="359">
        <f>X64/450825*100000</f>
        <v>1.9963400432540341</v>
      </c>
      <c r="Z64" s="360">
        <v>48</v>
      </c>
      <c r="AA64" s="359">
        <f>Z64/450825*100000</f>
        <v>10.647146897354849</v>
      </c>
      <c r="AB64" s="360">
        <v>83</v>
      </c>
      <c r="AC64" s="359">
        <f>AB64/450825*100000</f>
        <v>18.410691510009428</v>
      </c>
      <c r="AD64" s="360">
        <v>593</v>
      </c>
      <c r="AE64" s="359">
        <f>AD64/450825*100000</f>
        <v>131.5366272944047</v>
      </c>
      <c r="AF64" s="360">
        <v>150</v>
      </c>
      <c r="AG64" s="359">
        <f>AF64/450825*100000</f>
        <v>33.272334054233909</v>
      </c>
      <c r="AH64" s="360">
        <v>82</v>
      </c>
      <c r="AI64" s="393">
        <f>AH64/450825*100000</f>
        <v>18.188875949647869</v>
      </c>
    </row>
    <row r="65" spans="2:34" s="2" customFormat="1" ht="16.5" customHeight="1">
      <c r="B65" s="364" t="s">
        <v>72</v>
      </c>
      <c r="C65" s="611" t="s">
        <v>525</v>
      </c>
      <c r="D65" s="611"/>
      <c r="E65" s="611"/>
      <c r="F65" s="611"/>
      <c r="G65" s="611"/>
      <c r="H65" s="611"/>
      <c r="I65" s="611"/>
      <c r="J65" s="611"/>
      <c r="K65" s="611"/>
      <c r="L65" s="611"/>
      <c r="M65" s="611"/>
      <c r="Q65" s="28"/>
      <c r="R65" s="28"/>
      <c r="S65" s="28"/>
      <c r="T65" s="364" t="s">
        <v>350</v>
      </c>
      <c r="U65" s="612" t="s">
        <v>537</v>
      </c>
      <c r="V65" s="612"/>
      <c r="W65" s="612"/>
      <c r="X65" s="612"/>
      <c r="Y65" s="612"/>
      <c r="Z65" s="612"/>
      <c r="AA65" s="612"/>
      <c r="AB65" s="612"/>
      <c r="AC65" s="612"/>
      <c r="AD65" s="612"/>
      <c r="AE65" s="612"/>
      <c r="AF65" s="612"/>
      <c r="AG65" s="612"/>
      <c r="AH65" s="612"/>
    </row>
    <row r="66" spans="2:34" s="2" customFormat="1" ht="16.5" customHeight="1">
      <c r="B66" s="364" t="s">
        <v>348</v>
      </c>
      <c r="C66" s="611" t="s">
        <v>349</v>
      </c>
      <c r="D66" s="611"/>
      <c r="E66" s="611"/>
      <c r="F66" s="611"/>
      <c r="G66" s="611"/>
      <c r="H66" s="611"/>
      <c r="I66" s="611"/>
      <c r="J66" s="611"/>
      <c r="K66" s="611"/>
      <c r="L66" s="611"/>
      <c r="M66" s="611"/>
      <c r="Q66" s="28"/>
      <c r="R66" s="28"/>
      <c r="S66" s="28"/>
      <c r="T66" s="364" t="s">
        <v>538</v>
      </c>
      <c r="U66" s="612" t="s">
        <v>574</v>
      </c>
      <c r="V66" s="612"/>
      <c r="W66" s="612"/>
      <c r="X66" s="612"/>
      <c r="Y66" s="612"/>
      <c r="Z66" s="612"/>
      <c r="AA66" s="612"/>
      <c r="AB66" s="612"/>
      <c r="AC66" s="612"/>
      <c r="AD66" s="612"/>
      <c r="AE66" s="612"/>
      <c r="AF66" s="612"/>
      <c r="AG66" s="612"/>
    </row>
    <row r="67" spans="2:34" s="2" customFormat="1" ht="17.25" customHeight="1">
      <c r="B67" s="364" t="s">
        <v>347</v>
      </c>
      <c r="C67" s="612" t="s">
        <v>427</v>
      </c>
      <c r="D67" s="612"/>
      <c r="E67" s="612"/>
      <c r="F67" s="612"/>
      <c r="G67" s="612"/>
      <c r="H67" s="612"/>
      <c r="I67" s="612"/>
      <c r="J67" s="612"/>
      <c r="K67" s="612"/>
      <c r="L67" s="612"/>
      <c r="M67" s="612"/>
      <c r="N67" s="612"/>
      <c r="O67" s="612"/>
      <c r="P67" s="612"/>
      <c r="R67" s="365"/>
      <c r="T67" s="364"/>
      <c r="U67" s="366"/>
    </row>
    <row r="68" spans="2:34" s="2" customFormat="1" ht="13">
      <c r="R68" s="365"/>
    </row>
    <row r="69" spans="2:34" s="2" customFormat="1" ht="13">
      <c r="R69" s="365"/>
    </row>
    <row r="70" spans="2:34" s="2" customFormat="1" ht="13">
      <c r="R70" s="362"/>
    </row>
    <row r="71" spans="2:34" s="2" customFormat="1" ht="13"/>
    <row r="72" spans="2:34" s="2" customFormat="1" ht="13"/>
    <row r="73" spans="2:34" s="2" customFormat="1" ht="13"/>
    <row r="74" spans="2:34" s="2" customFormat="1" ht="13"/>
  </sheetData>
  <mergeCells count="85">
    <mergeCell ref="A1:M1"/>
    <mergeCell ref="B3:C5"/>
    <mergeCell ref="D3:E4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B6:B8"/>
    <mergeCell ref="B9:B11"/>
    <mergeCell ref="B12:B14"/>
    <mergeCell ref="B15:B17"/>
    <mergeCell ref="B18:B20"/>
    <mergeCell ref="A22:M22"/>
    <mergeCell ref="V23:W23"/>
    <mergeCell ref="X23:Y23"/>
    <mergeCell ref="B23:C25"/>
    <mergeCell ref="D23:E24"/>
    <mergeCell ref="F23:G23"/>
    <mergeCell ref="H23:I23"/>
    <mergeCell ref="J23:K23"/>
    <mergeCell ref="L23:M23"/>
    <mergeCell ref="X24:Y24"/>
    <mergeCell ref="AH23:AI23"/>
    <mergeCell ref="F24:G24"/>
    <mergeCell ref="H24:I24"/>
    <mergeCell ref="J24:K24"/>
    <mergeCell ref="L24:M24"/>
    <mergeCell ref="N24:O24"/>
    <mergeCell ref="N23:O23"/>
    <mergeCell ref="P23:Q23"/>
    <mergeCell ref="R23:S23"/>
    <mergeCell ref="T23:U23"/>
    <mergeCell ref="Z23:AA23"/>
    <mergeCell ref="AB23:AC23"/>
    <mergeCell ref="AD23:AE23"/>
    <mergeCell ref="AF23:AG23"/>
    <mergeCell ref="AB24:AC24"/>
    <mergeCell ref="AD24:AE24"/>
    <mergeCell ref="AF24:AG24"/>
    <mergeCell ref="AH24:AI24"/>
    <mergeCell ref="B26:B28"/>
    <mergeCell ref="B29:B31"/>
    <mergeCell ref="P24:Q24"/>
    <mergeCell ref="R24:S24"/>
    <mergeCell ref="T24:U24"/>
    <mergeCell ref="V24:W24"/>
    <mergeCell ref="Z24:AA24"/>
    <mergeCell ref="U65:AH65"/>
    <mergeCell ref="C66:M66"/>
    <mergeCell ref="U66:AG66"/>
    <mergeCell ref="B32:B34"/>
    <mergeCell ref="B35:B37"/>
    <mergeCell ref="B38:B40"/>
    <mergeCell ref="B41:B43"/>
    <mergeCell ref="B44:B46"/>
    <mergeCell ref="B47:B49"/>
    <mergeCell ref="C67:P67"/>
    <mergeCell ref="B59:B61"/>
    <mergeCell ref="B50:B52"/>
    <mergeCell ref="B53:B55"/>
    <mergeCell ref="B56:B58"/>
    <mergeCell ref="C65:M65"/>
    <mergeCell ref="B62:B64"/>
  </mergeCells>
  <phoneticPr fontId="1"/>
  <pageMargins left="0.74803149606299213" right="0.27559055118110237" top="0.78740157480314965" bottom="0.51181102362204722" header="0.51181102362204722" footer="0.51181102362204722"/>
  <pageSetup paperSize="9" scale="62" firstPageNumber="21" orientation="portrait" useFirstPageNumber="1" r:id="rId1"/>
  <headerFooter alignWithMargins="0">
    <oddFooter>&amp;C&amp;P</oddFooter>
  </headerFooter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W32"/>
  <sheetViews>
    <sheetView showGridLines="0" view="pageBreakPreview" zoomScaleNormal="115" zoomScaleSheetLayoutView="100" workbookViewId="0">
      <selection activeCell="F4" sqref="F4"/>
    </sheetView>
  </sheetViews>
  <sheetFormatPr defaultColWidth="9" defaultRowHeight="14"/>
  <cols>
    <col min="1" max="1" width="1.6328125" style="2" customWidth="1"/>
    <col min="2" max="2" width="8.453125" style="2" bestFit="1" customWidth="1"/>
    <col min="3" max="3" width="9.6328125" style="1" bestFit="1" customWidth="1"/>
    <col min="4" max="4" width="15.6328125" style="29" customWidth="1"/>
    <col min="5" max="5" width="7" style="1" bestFit="1" customWidth="1"/>
    <col min="6" max="6" width="15.6328125" style="29" customWidth="1"/>
    <col min="7" max="7" width="5.453125" style="1" bestFit="1" customWidth="1"/>
    <col min="8" max="8" width="15.6328125" style="29" customWidth="1"/>
    <col min="9" max="9" width="5.453125" style="1" bestFit="1" customWidth="1"/>
    <col min="10" max="10" width="15.6328125" style="29" customWidth="1"/>
    <col min="11" max="11" width="5.453125" style="1" bestFit="1" customWidth="1"/>
    <col min="12" max="12" width="15.6328125" style="29" customWidth="1"/>
    <col min="13" max="13" width="5.08984375" style="1" customWidth="1"/>
    <col min="14" max="14" width="15.6328125" style="29" customWidth="1"/>
    <col min="15" max="15" width="5.08984375" style="1" customWidth="1"/>
    <col min="16" max="16" width="14.6328125" style="29" customWidth="1"/>
    <col min="17" max="17" width="5.08984375" style="1" customWidth="1"/>
    <col min="18" max="18" width="15.6328125" style="29" customWidth="1"/>
    <col min="19" max="19" width="5.08984375" style="1" customWidth="1"/>
    <col min="20" max="20" width="14.6328125" style="29" customWidth="1"/>
    <col min="21" max="21" width="5.08984375" style="1" customWidth="1"/>
    <col min="22" max="22" width="15.6328125" style="29" customWidth="1"/>
    <col min="23" max="23" width="5.08984375" style="1" customWidth="1"/>
    <col min="24" max="16384" width="9" style="2"/>
  </cols>
  <sheetData>
    <row r="1" spans="1:23" ht="20.149999999999999" customHeight="1">
      <c r="A1" s="591" t="s">
        <v>80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  <c r="T1" s="592" t="s">
        <v>616</v>
      </c>
      <c r="U1" s="592"/>
      <c r="V1" s="592"/>
      <c r="W1" s="592"/>
    </row>
    <row r="2" spans="1:23" ht="20.149999999999999" customHeight="1">
      <c r="B2" s="30"/>
      <c r="C2" s="264" t="s">
        <v>81</v>
      </c>
      <c r="D2" s="642" t="s">
        <v>411</v>
      </c>
      <c r="E2" s="643"/>
      <c r="F2" s="642" t="s">
        <v>82</v>
      </c>
      <c r="G2" s="643"/>
      <c r="H2" s="642" t="s">
        <v>83</v>
      </c>
      <c r="I2" s="643"/>
      <c r="J2" s="642" t="s">
        <v>84</v>
      </c>
      <c r="K2" s="643"/>
      <c r="L2" s="642" t="s">
        <v>85</v>
      </c>
      <c r="M2" s="643"/>
      <c r="N2" s="642" t="s">
        <v>86</v>
      </c>
      <c r="O2" s="643"/>
      <c r="P2" s="642" t="s">
        <v>87</v>
      </c>
      <c r="Q2" s="643"/>
      <c r="R2" s="642" t="s">
        <v>88</v>
      </c>
      <c r="S2" s="643"/>
      <c r="T2" s="642" t="s">
        <v>89</v>
      </c>
      <c r="U2" s="643"/>
      <c r="V2" s="642" t="s">
        <v>90</v>
      </c>
      <c r="W2" s="646"/>
    </row>
    <row r="3" spans="1:23" ht="55">
      <c r="B3" s="31" t="s">
        <v>5</v>
      </c>
      <c r="C3" s="397">
        <v>5196</v>
      </c>
      <c r="D3" s="398" t="s">
        <v>91</v>
      </c>
      <c r="E3" s="399">
        <v>1290</v>
      </c>
      <c r="F3" s="400" t="s">
        <v>604</v>
      </c>
      <c r="G3" s="399">
        <v>744</v>
      </c>
      <c r="H3" s="400" t="s">
        <v>442</v>
      </c>
      <c r="I3" s="399">
        <v>593</v>
      </c>
      <c r="J3" s="400" t="s">
        <v>441</v>
      </c>
      <c r="K3" s="399">
        <v>414</v>
      </c>
      <c r="L3" s="400" t="s">
        <v>92</v>
      </c>
      <c r="M3" s="399">
        <v>259</v>
      </c>
      <c r="N3" s="400" t="s">
        <v>584</v>
      </c>
      <c r="O3" s="399">
        <v>164</v>
      </c>
      <c r="P3" s="400" t="s">
        <v>443</v>
      </c>
      <c r="Q3" s="399">
        <v>150</v>
      </c>
      <c r="R3" s="401" t="s">
        <v>544</v>
      </c>
      <c r="S3" s="399">
        <v>107</v>
      </c>
      <c r="T3" s="401" t="s">
        <v>617</v>
      </c>
      <c r="U3" s="399">
        <v>93</v>
      </c>
      <c r="V3" s="401" t="s">
        <v>585</v>
      </c>
      <c r="W3" s="402">
        <v>91</v>
      </c>
    </row>
    <row r="4" spans="1:23" ht="35.15" customHeight="1">
      <c r="B4" s="32" t="s">
        <v>93</v>
      </c>
      <c r="C4" s="403">
        <v>4</v>
      </c>
      <c r="D4" s="401" t="s">
        <v>601</v>
      </c>
      <c r="E4" s="404">
        <v>2</v>
      </c>
      <c r="F4" s="401" t="s">
        <v>605</v>
      </c>
      <c r="G4" s="404">
        <v>1</v>
      </c>
      <c r="H4" s="401" t="s">
        <v>606</v>
      </c>
      <c r="I4" s="404">
        <v>1</v>
      </c>
      <c r="J4" s="401" t="s">
        <v>94</v>
      </c>
      <c r="K4" s="404">
        <v>0</v>
      </c>
      <c r="L4" s="401" t="s">
        <v>94</v>
      </c>
      <c r="M4" s="404">
        <v>0</v>
      </c>
      <c r="N4" s="401" t="s">
        <v>94</v>
      </c>
      <c r="O4" s="404">
        <v>0</v>
      </c>
      <c r="P4" s="401" t="s">
        <v>94</v>
      </c>
      <c r="Q4" s="404">
        <v>0</v>
      </c>
      <c r="R4" s="401" t="s">
        <v>94</v>
      </c>
      <c r="S4" s="404">
        <v>0</v>
      </c>
      <c r="T4" s="401" t="s">
        <v>94</v>
      </c>
      <c r="U4" s="404">
        <v>0</v>
      </c>
      <c r="V4" s="401" t="s">
        <v>94</v>
      </c>
      <c r="W4" s="405">
        <v>0</v>
      </c>
    </row>
    <row r="5" spans="1:23" ht="35.15" customHeight="1">
      <c r="B5" s="32" t="s">
        <v>95</v>
      </c>
      <c r="C5" s="406">
        <v>1</v>
      </c>
      <c r="D5" s="401" t="s">
        <v>602</v>
      </c>
      <c r="E5" s="404">
        <v>1</v>
      </c>
      <c r="F5" s="401" t="s">
        <v>94</v>
      </c>
      <c r="G5" s="404">
        <v>0</v>
      </c>
      <c r="H5" s="401" t="s">
        <v>94</v>
      </c>
      <c r="I5" s="404">
        <v>0</v>
      </c>
      <c r="J5" s="401" t="s">
        <v>94</v>
      </c>
      <c r="K5" s="404">
        <v>0</v>
      </c>
      <c r="L5" s="401" t="s">
        <v>94</v>
      </c>
      <c r="M5" s="404">
        <v>0</v>
      </c>
      <c r="N5" s="401" t="s">
        <v>94</v>
      </c>
      <c r="O5" s="404">
        <v>0</v>
      </c>
      <c r="P5" s="401" t="s">
        <v>94</v>
      </c>
      <c r="Q5" s="404">
        <v>0</v>
      </c>
      <c r="R5" s="401" t="s">
        <v>94</v>
      </c>
      <c r="S5" s="404">
        <v>0</v>
      </c>
      <c r="T5" s="401" t="s">
        <v>94</v>
      </c>
      <c r="U5" s="404">
        <v>0</v>
      </c>
      <c r="V5" s="401" t="s">
        <v>94</v>
      </c>
      <c r="W5" s="405">
        <v>0</v>
      </c>
    </row>
    <row r="6" spans="1:23" ht="35.15" customHeight="1">
      <c r="B6" s="32" t="s">
        <v>96</v>
      </c>
      <c r="C6" s="403">
        <v>0</v>
      </c>
      <c r="D6" s="407" t="s">
        <v>94</v>
      </c>
      <c r="E6" s="404">
        <v>0</v>
      </c>
      <c r="F6" s="401" t="s">
        <v>94</v>
      </c>
      <c r="G6" s="404">
        <v>0</v>
      </c>
      <c r="H6" s="401" t="s">
        <v>94</v>
      </c>
      <c r="I6" s="404">
        <v>0</v>
      </c>
      <c r="J6" s="401" t="s">
        <v>94</v>
      </c>
      <c r="K6" s="404">
        <v>0</v>
      </c>
      <c r="L6" s="401" t="s">
        <v>94</v>
      </c>
      <c r="M6" s="404">
        <v>0</v>
      </c>
      <c r="N6" s="401" t="s">
        <v>94</v>
      </c>
      <c r="O6" s="404">
        <v>0</v>
      </c>
      <c r="P6" s="401" t="s">
        <v>94</v>
      </c>
      <c r="Q6" s="404">
        <v>0</v>
      </c>
      <c r="R6" s="401" t="s">
        <v>94</v>
      </c>
      <c r="S6" s="404">
        <v>0</v>
      </c>
      <c r="T6" s="401" t="s">
        <v>94</v>
      </c>
      <c r="U6" s="404">
        <v>0</v>
      </c>
      <c r="V6" s="401" t="s">
        <v>94</v>
      </c>
      <c r="W6" s="405">
        <v>0</v>
      </c>
    </row>
    <row r="7" spans="1:23" ht="35.15" customHeight="1">
      <c r="B7" s="32" t="s">
        <v>6</v>
      </c>
      <c r="C7" s="406">
        <v>1</v>
      </c>
      <c r="D7" s="401" t="s">
        <v>603</v>
      </c>
      <c r="E7" s="404">
        <v>1</v>
      </c>
      <c r="F7" s="401" t="s">
        <v>94</v>
      </c>
      <c r="G7" s="404">
        <v>0</v>
      </c>
      <c r="H7" s="401" t="s">
        <v>94</v>
      </c>
      <c r="I7" s="404">
        <v>0</v>
      </c>
      <c r="J7" s="401" t="s">
        <v>94</v>
      </c>
      <c r="K7" s="404">
        <v>0</v>
      </c>
      <c r="L7" s="401" t="s">
        <v>94</v>
      </c>
      <c r="M7" s="404">
        <v>0</v>
      </c>
      <c r="N7" s="401" t="s">
        <v>94</v>
      </c>
      <c r="O7" s="404">
        <v>0</v>
      </c>
      <c r="P7" s="401" t="s">
        <v>94</v>
      </c>
      <c r="Q7" s="404">
        <v>0</v>
      </c>
      <c r="R7" s="401" t="s">
        <v>94</v>
      </c>
      <c r="S7" s="404">
        <v>0</v>
      </c>
      <c r="T7" s="401" t="s">
        <v>94</v>
      </c>
      <c r="U7" s="404">
        <v>0</v>
      </c>
      <c r="V7" s="401" t="s">
        <v>94</v>
      </c>
      <c r="W7" s="405">
        <v>0</v>
      </c>
    </row>
    <row r="8" spans="1:23" ht="35.15" customHeight="1">
      <c r="B8" s="32" t="s">
        <v>7</v>
      </c>
      <c r="C8" s="403">
        <v>6</v>
      </c>
      <c r="D8" s="401" t="s">
        <v>440</v>
      </c>
      <c r="E8" s="404">
        <v>4</v>
      </c>
      <c r="F8" s="401" t="s">
        <v>586</v>
      </c>
      <c r="G8" s="404">
        <v>1</v>
      </c>
      <c r="H8" s="401" t="s">
        <v>565</v>
      </c>
      <c r="I8" s="404">
        <v>1</v>
      </c>
      <c r="J8" s="401" t="s">
        <v>94</v>
      </c>
      <c r="K8" s="404">
        <v>0</v>
      </c>
      <c r="L8" s="401" t="s">
        <v>94</v>
      </c>
      <c r="M8" s="404">
        <v>0</v>
      </c>
      <c r="N8" s="401" t="s">
        <v>94</v>
      </c>
      <c r="O8" s="404">
        <v>0</v>
      </c>
      <c r="P8" s="401" t="s">
        <v>94</v>
      </c>
      <c r="Q8" s="404">
        <v>0</v>
      </c>
      <c r="R8" s="401" t="s">
        <v>94</v>
      </c>
      <c r="S8" s="404">
        <v>0</v>
      </c>
      <c r="T8" s="401" t="s">
        <v>94</v>
      </c>
      <c r="U8" s="404">
        <v>0</v>
      </c>
      <c r="V8" s="401" t="s">
        <v>94</v>
      </c>
      <c r="W8" s="405">
        <v>0</v>
      </c>
    </row>
    <row r="9" spans="1:23" ht="35.15" customHeight="1">
      <c r="B9" s="32" t="s">
        <v>8</v>
      </c>
      <c r="C9" s="403">
        <v>12</v>
      </c>
      <c r="D9" s="408" t="s">
        <v>440</v>
      </c>
      <c r="E9" s="404">
        <v>5</v>
      </c>
      <c r="F9" s="401" t="s">
        <v>443</v>
      </c>
      <c r="G9" s="404">
        <v>3</v>
      </c>
      <c r="H9" s="401" t="s">
        <v>607</v>
      </c>
      <c r="I9" s="404">
        <v>2</v>
      </c>
      <c r="J9" s="401" t="s">
        <v>543</v>
      </c>
      <c r="K9" s="404">
        <v>1</v>
      </c>
      <c r="L9" s="401" t="s">
        <v>608</v>
      </c>
      <c r="M9" s="404">
        <v>1</v>
      </c>
      <c r="N9" s="401" t="s">
        <v>94</v>
      </c>
      <c r="O9" s="404">
        <v>0</v>
      </c>
      <c r="P9" s="401" t="s">
        <v>94</v>
      </c>
      <c r="Q9" s="404">
        <v>0</v>
      </c>
      <c r="R9" s="401" t="s">
        <v>94</v>
      </c>
      <c r="S9" s="404">
        <v>0</v>
      </c>
      <c r="T9" s="401" t="s">
        <v>94</v>
      </c>
      <c r="U9" s="404">
        <v>0</v>
      </c>
      <c r="V9" s="401" t="s">
        <v>94</v>
      </c>
      <c r="W9" s="405">
        <v>0</v>
      </c>
    </row>
    <row r="10" spans="1:23" ht="44">
      <c r="B10" s="32" t="s">
        <v>9</v>
      </c>
      <c r="C10" s="409">
        <v>5</v>
      </c>
      <c r="D10" s="408" t="s">
        <v>440</v>
      </c>
      <c r="E10" s="404">
        <v>4</v>
      </c>
      <c r="F10" s="401" t="s">
        <v>617</v>
      </c>
      <c r="G10" s="404">
        <v>1</v>
      </c>
      <c r="H10" s="401" t="s">
        <v>94</v>
      </c>
      <c r="I10" s="404">
        <v>0</v>
      </c>
      <c r="J10" s="410" t="s">
        <v>94</v>
      </c>
      <c r="K10" s="404">
        <v>0</v>
      </c>
      <c r="L10" s="401" t="s">
        <v>94</v>
      </c>
      <c r="M10" s="404">
        <v>0</v>
      </c>
      <c r="N10" s="401" t="s">
        <v>94</v>
      </c>
      <c r="O10" s="404">
        <v>0</v>
      </c>
      <c r="P10" s="411" t="s">
        <v>94</v>
      </c>
      <c r="Q10" s="404">
        <v>0</v>
      </c>
      <c r="R10" s="401" t="s">
        <v>94</v>
      </c>
      <c r="S10" s="404">
        <v>0</v>
      </c>
      <c r="T10" s="401" t="s">
        <v>94</v>
      </c>
      <c r="U10" s="404">
        <v>0</v>
      </c>
      <c r="V10" s="401" t="s">
        <v>94</v>
      </c>
      <c r="W10" s="405">
        <v>0</v>
      </c>
    </row>
    <row r="11" spans="1:23" ht="35.15" customHeight="1">
      <c r="B11" s="32" t="s">
        <v>10</v>
      </c>
      <c r="C11" s="412">
        <v>7</v>
      </c>
      <c r="D11" s="408" t="s">
        <v>440</v>
      </c>
      <c r="E11" s="404">
        <v>5</v>
      </c>
      <c r="F11" s="401" t="s">
        <v>543</v>
      </c>
      <c r="G11" s="404">
        <v>1</v>
      </c>
      <c r="H11" s="401" t="s">
        <v>517</v>
      </c>
      <c r="I11" s="404">
        <v>1</v>
      </c>
      <c r="J11" s="401" t="s">
        <v>94</v>
      </c>
      <c r="K11" s="404">
        <v>0</v>
      </c>
      <c r="L11" s="401" t="s">
        <v>94</v>
      </c>
      <c r="M11" s="404">
        <v>0</v>
      </c>
      <c r="N11" s="401" t="s">
        <v>94</v>
      </c>
      <c r="O11" s="404">
        <v>0</v>
      </c>
      <c r="P11" s="401" t="s">
        <v>94</v>
      </c>
      <c r="Q11" s="404">
        <v>0</v>
      </c>
      <c r="R11" s="401" t="s">
        <v>94</v>
      </c>
      <c r="S11" s="404">
        <v>0</v>
      </c>
      <c r="T11" s="401" t="s">
        <v>94</v>
      </c>
      <c r="U11" s="413">
        <v>0</v>
      </c>
      <c r="V11" s="401" t="s">
        <v>94</v>
      </c>
      <c r="W11" s="405">
        <v>0</v>
      </c>
    </row>
    <row r="12" spans="1:23" ht="50.15" customHeight="1">
      <c r="B12" s="32" t="s">
        <v>11</v>
      </c>
      <c r="C12" s="403">
        <v>21</v>
      </c>
      <c r="D12" s="408" t="s">
        <v>440</v>
      </c>
      <c r="E12" s="404">
        <v>9</v>
      </c>
      <c r="F12" s="401" t="s">
        <v>604</v>
      </c>
      <c r="G12" s="404">
        <v>3</v>
      </c>
      <c r="H12" s="401" t="s">
        <v>543</v>
      </c>
      <c r="I12" s="404">
        <v>2</v>
      </c>
      <c r="J12" s="401" t="s">
        <v>548</v>
      </c>
      <c r="K12" s="404">
        <v>2</v>
      </c>
      <c r="L12" s="401" t="s">
        <v>518</v>
      </c>
      <c r="M12" s="404">
        <v>2</v>
      </c>
      <c r="N12" s="401" t="s">
        <v>520</v>
      </c>
      <c r="O12" s="404">
        <v>1</v>
      </c>
      <c r="P12" s="401" t="s">
        <v>609</v>
      </c>
      <c r="Q12" s="404">
        <v>1</v>
      </c>
      <c r="R12" s="401" t="s">
        <v>517</v>
      </c>
      <c r="S12" s="404">
        <v>1</v>
      </c>
      <c r="T12" s="401" t="s">
        <v>94</v>
      </c>
      <c r="U12" s="404">
        <v>0</v>
      </c>
      <c r="V12" s="401" t="s">
        <v>94</v>
      </c>
      <c r="W12" s="405">
        <v>0</v>
      </c>
    </row>
    <row r="13" spans="1:23" ht="44">
      <c r="B13" s="32" t="s">
        <v>12</v>
      </c>
      <c r="C13" s="403">
        <v>19</v>
      </c>
      <c r="D13" s="401" t="s">
        <v>440</v>
      </c>
      <c r="E13" s="404">
        <v>6</v>
      </c>
      <c r="F13" s="408" t="s">
        <v>91</v>
      </c>
      <c r="G13" s="404">
        <v>5</v>
      </c>
      <c r="H13" s="401" t="s">
        <v>617</v>
      </c>
      <c r="I13" s="404">
        <v>3</v>
      </c>
      <c r="J13" s="401" t="s">
        <v>443</v>
      </c>
      <c r="K13" s="404">
        <v>2</v>
      </c>
      <c r="L13" s="401" t="s">
        <v>606</v>
      </c>
      <c r="M13" s="404">
        <v>1</v>
      </c>
      <c r="N13" s="401" t="s">
        <v>517</v>
      </c>
      <c r="O13" s="404">
        <v>1</v>
      </c>
      <c r="P13" s="401" t="s">
        <v>444</v>
      </c>
      <c r="Q13" s="404">
        <v>1</v>
      </c>
      <c r="R13" s="401" t="s">
        <v>94</v>
      </c>
      <c r="S13" s="404">
        <v>0</v>
      </c>
      <c r="T13" s="401" t="s">
        <v>94</v>
      </c>
      <c r="U13" s="404">
        <v>0</v>
      </c>
      <c r="V13" s="401" t="s">
        <v>94</v>
      </c>
      <c r="W13" s="405">
        <v>0</v>
      </c>
    </row>
    <row r="14" spans="1:23" ht="50.15" customHeight="1">
      <c r="B14" s="32" t="s">
        <v>13</v>
      </c>
      <c r="C14" s="409">
        <v>54</v>
      </c>
      <c r="D14" s="408" t="s">
        <v>91</v>
      </c>
      <c r="E14" s="404">
        <v>14</v>
      </c>
      <c r="F14" s="401" t="s">
        <v>547</v>
      </c>
      <c r="G14" s="404">
        <v>7</v>
      </c>
      <c r="H14" s="401" t="s">
        <v>565</v>
      </c>
      <c r="I14" s="404">
        <v>7</v>
      </c>
      <c r="J14" s="401" t="s">
        <v>604</v>
      </c>
      <c r="K14" s="404">
        <v>6</v>
      </c>
      <c r="L14" s="401" t="s">
        <v>546</v>
      </c>
      <c r="M14" s="404">
        <v>5</v>
      </c>
      <c r="N14" s="401" t="s">
        <v>617</v>
      </c>
      <c r="O14" s="404">
        <v>3</v>
      </c>
      <c r="P14" s="401" t="s">
        <v>517</v>
      </c>
      <c r="Q14" s="404">
        <v>2</v>
      </c>
      <c r="R14" s="401" t="s">
        <v>518</v>
      </c>
      <c r="S14" s="404">
        <v>2</v>
      </c>
      <c r="T14" s="401" t="s">
        <v>566</v>
      </c>
      <c r="U14" s="404">
        <v>1</v>
      </c>
      <c r="V14" s="401" t="s">
        <v>548</v>
      </c>
      <c r="W14" s="405">
        <v>1</v>
      </c>
    </row>
    <row r="15" spans="1:23" ht="50.15" customHeight="1">
      <c r="B15" s="32" t="s">
        <v>14</v>
      </c>
      <c r="C15" s="412">
        <v>58</v>
      </c>
      <c r="D15" s="408" t="s">
        <v>91</v>
      </c>
      <c r="E15" s="404">
        <v>19</v>
      </c>
      <c r="F15" s="401" t="s">
        <v>606</v>
      </c>
      <c r="G15" s="404">
        <v>7</v>
      </c>
      <c r="H15" s="401" t="s">
        <v>517</v>
      </c>
      <c r="I15" s="404">
        <v>7</v>
      </c>
      <c r="J15" s="401" t="s">
        <v>444</v>
      </c>
      <c r="K15" s="404">
        <v>4</v>
      </c>
      <c r="L15" s="401" t="s">
        <v>547</v>
      </c>
      <c r="M15" s="404">
        <v>4</v>
      </c>
      <c r="N15" s="401" t="s">
        <v>443</v>
      </c>
      <c r="O15" s="404">
        <v>3</v>
      </c>
      <c r="P15" s="401" t="s">
        <v>548</v>
      </c>
      <c r="Q15" s="404">
        <v>2</v>
      </c>
      <c r="R15" s="401" t="s">
        <v>609</v>
      </c>
      <c r="S15" s="404">
        <v>2</v>
      </c>
      <c r="T15" s="401" t="s">
        <v>545</v>
      </c>
      <c r="U15" s="404">
        <v>2</v>
      </c>
      <c r="V15" s="401" t="s">
        <v>519</v>
      </c>
      <c r="W15" s="405">
        <v>2</v>
      </c>
    </row>
    <row r="16" spans="1:23" ht="50.15" customHeight="1">
      <c r="B16" s="32" t="s">
        <v>15</v>
      </c>
      <c r="C16" s="409">
        <v>78</v>
      </c>
      <c r="D16" s="408" t="s">
        <v>91</v>
      </c>
      <c r="E16" s="404">
        <v>25</v>
      </c>
      <c r="F16" s="401" t="s">
        <v>604</v>
      </c>
      <c r="G16" s="404">
        <v>11</v>
      </c>
      <c r="H16" s="401" t="s">
        <v>517</v>
      </c>
      <c r="I16" s="404">
        <v>7</v>
      </c>
      <c r="J16" s="401" t="s">
        <v>547</v>
      </c>
      <c r="K16" s="404">
        <v>7</v>
      </c>
      <c r="L16" s="401" t="s">
        <v>603</v>
      </c>
      <c r="M16" s="404">
        <v>4</v>
      </c>
      <c r="N16" s="401" t="s">
        <v>610</v>
      </c>
      <c r="O16" s="404">
        <v>3</v>
      </c>
      <c r="P16" s="401" t="s">
        <v>549</v>
      </c>
      <c r="Q16" s="404">
        <v>2</v>
      </c>
      <c r="R16" s="401" t="s">
        <v>611</v>
      </c>
      <c r="S16" s="404">
        <v>2</v>
      </c>
      <c r="T16" s="401" t="s">
        <v>588</v>
      </c>
      <c r="U16" s="404">
        <v>2</v>
      </c>
      <c r="V16" s="401" t="s">
        <v>444</v>
      </c>
      <c r="W16" s="405">
        <v>2</v>
      </c>
    </row>
    <row r="17" spans="2:23" ht="50.15" customHeight="1">
      <c r="B17" s="32" t="s">
        <v>16</v>
      </c>
      <c r="C17" s="412">
        <v>138</v>
      </c>
      <c r="D17" s="408" t="s">
        <v>91</v>
      </c>
      <c r="E17" s="404">
        <v>59</v>
      </c>
      <c r="F17" s="401" t="s">
        <v>604</v>
      </c>
      <c r="G17" s="404">
        <v>15</v>
      </c>
      <c r="H17" s="401" t="s">
        <v>441</v>
      </c>
      <c r="I17" s="404">
        <v>12</v>
      </c>
      <c r="J17" s="401" t="s">
        <v>440</v>
      </c>
      <c r="K17" s="404">
        <v>8</v>
      </c>
      <c r="L17" s="401" t="s">
        <v>443</v>
      </c>
      <c r="M17" s="404">
        <v>6</v>
      </c>
      <c r="N17" s="401" t="s">
        <v>444</v>
      </c>
      <c r="O17" s="404">
        <v>4</v>
      </c>
      <c r="P17" s="401" t="s">
        <v>587</v>
      </c>
      <c r="Q17" s="404">
        <v>4</v>
      </c>
      <c r="R17" s="401" t="s">
        <v>617</v>
      </c>
      <c r="S17" s="404">
        <v>4</v>
      </c>
      <c r="T17" s="401" t="s">
        <v>548</v>
      </c>
      <c r="U17" s="404">
        <v>3</v>
      </c>
      <c r="V17" s="401" t="s">
        <v>549</v>
      </c>
      <c r="W17" s="405">
        <v>3</v>
      </c>
    </row>
    <row r="18" spans="2:23" ht="50.15" customHeight="1">
      <c r="B18" s="32" t="s">
        <v>17</v>
      </c>
      <c r="C18" s="403">
        <v>218</v>
      </c>
      <c r="D18" s="408" t="s">
        <v>91</v>
      </c>
      <c r="E18" s="404">
        <v>93</v>
      </c>
      <c r="F18" s="401" t="s">
        <v>604</v>
      </c>
      <c r="G18" s="404">
        <v>24</v>
      </c>
      <c r="H18" s="401" t="s">
        <v>517</v>
      </c>
      <c r="I18" s="404">
        <v>10</v>
      </c>
      <c r="J18" s="401" t="s">
        <v>617</v>
      </c>
      <c r="K18" s="404">
        <v>10</v>
      </c>
      <c r="L18" s="401" t="s">
        <v>518</v>
      </c>
      <c r="M18" s="404">
        <v>10</v>
      </c>
      <c r="N18" s="401" t="s">
        <v>603</v>
      </c>
      <c r="O18" s="404">
        <v>8</v>
      </c>
      <c r="P18" s="401" t="s">
        <v>519</v>
      </c>
      <c r="Q18" s="404">
        <v>7</v>
      </c>
      <c r="R18" s="401" t="s">
        <v>547</v>
      </c>
      <c r="S18" s="404">
        <v>7</v>
      </c>
      <c r="T18" s="401" t="s">
        <v>545</v>
      </c>
      <c r="U18" s="404">
        <v>5</v>
      </c>
      <c r="V18" s="401" t="s">
        <v>588</v>
      </c>
      <c r="W18" s="405">
        <v>5</v>
      </c>
    </row>
    <row r="19" spans="2:23" ht="50.15" customHeight="1">
      <c r="B19" s="32" t="s">
        <v>18</v>
      </c>
      <c r="C19" s="409">
        <v>445</v>
      </c>
      <c r="D19" s="408" t="s">
        <v>91</v>
      </c>
      <c r="E19" s="404">
        <v>171</v>
      </c>
      <c r="F19" s="401" t="s">
        <v>604</v>
      </c>
      <c r="G19" s="404">
        <v>63</v>
      </c>
      <c r="H19" s="401" t="s">
        <v>441</v>
      </c>
      <c r="I19" s="404">
        <v>31</v>
      </c>
      <c r="J19" s="401" t="s">
        <v>92</v>
      </c>
      <c r="K19" s="404">
        <v>21</v>
      </c>
      <c r="L19" s="401" t="s">
        <v>617</v>
      </c>
      <c r="M19" s="404">
        <v>19</v>
      </c>
      <c r="N19" s="401" t="s">
        <v>612</v>
      </c>
      <c r="O19" s="404">
        <v>12</v>
      </c>
      <c r="P19" s="401" t="s">
        <v>613</v>
      </c>
      <c r="Q19" s="404">
        <v>11</v>
      </c>
      <c r="R19" s="401" t="s">
        <v>443</v>
      </c>
      <c r="S19" s="404">
        <v>10</v>
      </c>
      <c r="T19" s="401" t="s">
        <v>548</v>
      </c>
      <c r="U19" s="404">
        <v>8</v>
      </c>
      <c r="V19" s="401" t="s">
        <v>588</v>
      </c>
      <c r="W19" s="405">
        <v>8</v>
      </c>
    </row>
    <row r="20" spans="2:23" ht="35.15" customHeight="1">
      <c r="B20" s="32" t="s">
        <v>19</v>
      </c>
      <c r="C20" s="412">
        <v>604</v>
      </c>
      <c r="D20" s="408" t="s">
        <v>91</v>
      </c>
      <c r="E20" s="404">
        <v>224</v>
      </c>
      <c r="F20" s="401" t="s">
        <v>604</v>
      </c>
      <c r="G20" s="404">
        <v>79</v>
      </c>
      <c r="H20" s="401" t="s">
        <v>441</v>
      </c>
      <c r="I20" s="404">
        <v>56</v>
      </c>
      <c r="J20" s="401" t="s">
        <v>92</v>
      </c>
      <c r="K20" s="404">
        <v>26</v>
      </c>
      <c r="L20" s="401" t="s">
        <v>443</v>
      </c>
      <c r="M20" s="404">
        <v>17</v>
      </c>
      <c r="N20" s="401" t="s">
        <v>584</v>
      </c>
      <c r="O20" s="404">
        <v>14</v>
      </c>
      <c r="P20" s="401" t="s">
        <v>442</v>
      </c>
      <c r="Q20" s="404">
        <v>13</v>
      </c>
      <c r="R20" s="401" t="s">
        <v>589</v>
      </c>
      <c r="S20" s="404">
        <v>12</v>
      </c>
      <c r="T20" s="401" t="s">
        <v>587</v>
      </c>
      <c r="U20" s="404">
        <v>12</v>
      </c>
      <c r="V20" s="401" t="s">
        <v>614</v>
      </c>
      <c r="W20" s="405">
        <v>9</v>
      </c>
    </row>
    <row r="21" spans="2:23" ht="35.15" customHeight="1">
      <c r="B21" s="32" t="s">
        <v>20</v>
      </c>
      <c r="C21" s="409">
        <v>838</v>
      </c>
      <c r="D21" s="408" t="s">
        <v>91</v>
      </c>
      <c r="E21" s="404">
        <v>253</v>
      </c>
      <c r="F21" s="401" t="s">
        <v>604</v>
      </c>
      <c r="G21" s="404">
        <v>104</v>
      </c>
      <c r="H21" s="401" t="s">
        <v>441</v>
      </c>
      <c r="I21" s="404">
        <v>68</v>
      </c>
      <c r="J21" s="401" t="s">
        <v>92</v>
      </c>
      <c r="K21" s="404">
        <v>52</v>
      </c>
      <c r="L21" s="401" t="s">
        <v>442</v>
      </c>
      <c r="M21" s="404">
        <v>47</v>
      </c>
      <c r="N21" s="401" t="s">
        <v>443</v>
      </c>
      <c r="O21" s="404">
        <v>26</v>
      </c>
      <c r="P21" s="401" t="s">
        <v>584</v>
      </c>
      <c r="Q21" s="404">
        <v>22</v>
      </c>
      <c r="R21" s="401" t="s">
        <v>544</v>
      </c>
      <c r="S21" s="404">
        <v>20</v>
      </c>
      <c r="T21" s="401" t="s">
        <v>603</v>
      </c>
      <c r="U21" s="404">
        <v>18</v>
      </c>
      <c r="V21" s="401" t="s">
        <v>615</v>
      </c>
      <c r="W21" s="405">
        <v>15</v>
      </c>
    </row>
    <row r="22" spans="2:23" ht="35.15" customHeight="1">
      <c r="B22" s="33" t="s">
        <v>97</v>
      </c>
      <c r="C22" s="414">
        <v>2687</v>
      </c>
      <c r="D22" s="408" t="s">
        <v>442</v>
      </c>
      <c r="E22" s="415">
        <v>527</v>
      </c>
      <c r="F22" s="401" t="s">
        <v>604</v>
      </c>
      <c r="G22" s="415">
        <v>430</v>
      </c>
      <c r="H22" s="416" t="s">
        <v>91</v>
      </c>
      <c r="I22" s="415">
        <v>423</v>
      </c>
      <c r="J22" s="417" t="s">
        <v>441</v>
      </c>
      <c r="K22" s="415">
        <v>218</v>
      </c>
      <c r="L22" s="416" t="s">
        <v>92</v>
      </c>
      <c r="M22" s="415">
        <v>151</v>
      </c>
      <c r="N22" s="416" t="s">
        <v>584</v>
      </c>
      <c r="O22" s="415">
        <v>118</v>
      </c>
      <c r="P22" s="401" t="s">
        <v>443</v>
      </c>
      <c r="Q22" s="415">
        <v>67</v>
      </c>
      <c r="R22" s="401" t="s">
        <v>585</v>
      </c>
      <c r="S22" s="415">
        <v>65</v>
      </c>
      <c r="T22" s="416" t="s">
        <v>550</v>
      </c>
      <c r="U22" s="415">
        <v>61</v>
      </c>
      <c r="V22" s="401" t="s">
        <v>614</v>
      </c>
      <c r="W22" s="418">
        <v>55</v>
      </c>
    </row>
    <row r="23" spans="2:23" ht="10" customHeight="1">
      <c r="B23" s="644" t="s">
        <v>594</v>
      </c>
      <c r="C23" s="647" t="s">
        <v>595</v>
      </c>
      <c r="D23" s="647"/>
      <c r="E23" s="647"/>
      <c r="F23" s="647"/>
      <c r="G23" s="647"/>
      <c r="H23" s="647"/>
      <c r="I23" s="647"/>
      <c r="J23" s="647"/>
      <c r="K23" s="647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</row>
    <row r="24" spans="2:23" ht="17.25" customHeight="1">
      <c r="B24" s="645"/>
      <c r="C24" s="648"/>
      <c r="D24" s="648"/>
      <c r="E24" s="648"/>
      <c r="F24" s="648"/>
      <c r="G24" s="648"/>
      <c r="H24" s="648"/>
      <c r="I24" s="648"/>
      <c r="J24" s="648"/>
      <c r="K24" s="648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</row>
    <row r="25" spans="2:23" ht="17.25" customHeight="1">
      <c r="B25" s="645"/>
      <c r="C25" s="648"/>
      <c r="D25" s="648"/>
      <c r="E25" s="648"/>
      <c r="F25" s="648"/>
      <c r="G25" s="648"/>
      <c r="H25" s="648"/>
      <c r="I25" s="648"/>
      <c r="J25" s="648"/>
      <c r="K25" s="64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2:23" ht="13"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2:23" ht="13"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2:23" ht="13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2:23" ht="13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2:23" ht="13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2:23" ht="13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2:23" ht="13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</sheetData>
  <mergeCells count="14">
    <mergeCell ref="B23:B25"/>
    <mergeCell ref="R2:S2"/>
    <mergeCell ref="T2:U2"/>
    <mergeCell ref="V2:W2"/>
    <mergeCell ref="C23:K25"/>
    <mergeCell ref="A1:K1"/>
    <mergeCell ref="T1:W1"/>
    <mergeCell ref="D2:E2"/>
    <mergeCell ref="F2:G2"/>
    <mergeCell ref="H2:I2"/>
    <mergeCell ref="J2:K2"/>
    <mergeCell ref="L2:M2"/>
    <mergeCell ref="N2:O2"/>
    <mergeCell ref="P2:Q2"/>
  </mergeCells>
  <phoneticPr fontId="1"/>
  <pageMargins left="0.74803149606299213" right="0.47244094488188981" top="0.98425196850393704" bottom="0.51181102362204722" header="0.51181102362204722" footer="0.31496062992125984"/>
  <pageSetup paperSize="9" scale="74" firstPageNumber="23" fitToWidth="2" orientation="portrait" useFirstPageNumber="1" r:id="rId1"/>
  <headerFooter alignWithMargins="0">
    <oddFooter>&amp;C&amp;P</oddFooter>
  </headerFooter>
  <colBreaks count="1" manualBreakCount="1">
    <brk id="11" max="2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Q57"/>
  <sheetViews>
    <sheetView showGridLines="0" view="pageBreakPreview" zoomScaleNormal="100" zoomScaleSheetLayoutView="100" workbookViewId="0">
      <pane xSplit="3" ySplit="3" topLeftCell="D46" activePane="bottomRight" state="frozen"/>
      <selection activeCell="J18" sqref="J18"/>
      <selection pane="topRight" activeCell="J18" sqref="J18"/>
      <selection pane="bottomLeft" activeCell="J18" sqref="J18"/>
      <selection pane="bottomRight" activeCell="C55" sqref="C55:T55"/>
    </sheetView>
  </sheetViews>
  <sheetFormatPr defaultColWidth="9" defaultRowHeight="20.149999999999999" customHeight="1"/>
  <cols>
    <col min="1" max="1" width="1.6328125" style="2" customWidth="1"/>
    <col min="2" max="2" width="5.453125" style="2" bestFit="1" customWidth="1"/>
    <col min="3" max="3" width="7.453125" style="2" bestFit="1" customWidth="1"/>
    <col min="4" max="4" width="8.90625" style="2" bestFit="1" customWidth="1"/>
    <col min="5" max="6" width="6.6328125" style="2" bestFit="1" customWidth="1"/>
    <col min="7" max="7" width="7.08984375" style="2" customWidth="1"/>
    <col min="8" max="8" width="4" style="2" customWidth="1"/>
    <col min="9" max="9" width="4.36328125" style="2" bestFit="1" customWidth="1"/>
    <col min="10" max="10" width="7.90625" style="2" bestFit="1" customWidth="1"/>
    <col min="11" max="11" width="5.453125" style="2" bestFit="1" customWidth="1"/>
    <col min="12" max="12" width="5.453125" style="2" customWidth="1"/>
    <col min="13" max="13" width="7.08984375" style="2" customWidth="1"/>
    <col min="14" max="15" width="5.453125" style="2" bestFit="1" customWidth="1"/>
    <col min="16" max="16" width="7.90625" style="2" bestFit="1" customWidth="1"/>
    <col min="17" max="17" width="5.453125" style="2" bestFit="1" customWidth="1"/>
    <col min="18" max="18" width="4.36328125" style="2" bestFit="1" customWidth="1"/>
    <col min="19" max="19" width="7.90625" style="2" bestFit="1" customWidth="1"/>
    <col min="20" max="21" width="5.453125" style="2" bestFit="1" customWidth="1"/>
    <col min="22" max="22" width="7.90625" style="2" bestFit="1" customWidth="1"/>
    <col min="23" max="23" width="5.453125" style="2" bestFit="1" customWidth="1"/>
    <col min="24" max="24" width="4.36328125" style="2" bestFit="1" customWidth="1"/>
    <col min="25" max="25" width="7.90625" style="2" bestFit="1" customWidth="1"/>
    <col min="26" max="27" width="5.453125" style="2" bestFit="1" customWidth="1"/>
    <col min="28" max="28" width="7.90625" style="2" bestFit="1" customWidth="1"/>
    <col min="29" max="29" width="5.453125" style="2" bestFit="1" customWidth="1"/>
    <col min="30" max="30" width="4.36328125" style="2" bestFit="1" customWidth="1"/>
    <col min="31" max="31" width="6.6328125" style="2" bestFit="1" customWidth="1"/>
    <col min="32" max="32" width="5.453125" style="2" bestFit="1" customWidth="1"/>
    <col min="33" max="33" width="5.36328125" style="2" bestFit="1" customWidth="1"/>
    <col min="34" max="34" width="6.6328125" style="2" bestFit="1" customWidth="1"/>
    <col min="35" max="35" width="4.36328125" style="2" bestFit="1" customWidth="1"/>
    <col min="36" max="36" width="5.36328125" style="2" bestFit="1" customWidth="1"/>
    <col min="37" max="37" width="7.08984375" style="2" customWidth="1"/>
    <col min="38" max="39" width="5.453125" style="2" bestFit="1" customWidth="1"/>
    <col min="40" max="40" width="7.08984375" style="2" customWidth="1"/>
    <col min="41" max="41" width="5.453125" style="2" bestFit="1" customWidth="1"/>
    <col min="42" max="42" width="5.36328125" style="2" bestFit="1" customWidth="1"/>
    <col min="43" max="16384" width="9" style="2"/>
  </cols>
  <sheetData>
    <row r="1" spans="1:43" ht="20.149999999999999" customHeight="1">
      <c r="A1" s="660" t="s">
        <v>560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258"/>
      <c r="Q1" s="258"/>
      <c r="R1" s="258"/>
      <c r="S1" s="258"/>
      <c r="T1" s="258"/>
      <c r="U1" s="258"/>
      <c r="V1" s="258"/>
      <c r="W1" s="258"/>
    </row>
    <row r="2" spans="1:43" ht="30" customHeight="1">
      <c r="B2" s="661" t="s">
        <v>216</v>
      </c>
      <c r="C2" s="662"/>
      <c r="D2" s="588" t="s">
        <v>217</v>
      </c>
      <c r="E2" s="589"/>
      <c r="F2" s="589"/>
      <c r="G2" s="589" t="s">
        <v>218</v>
      </c>
      <c r="H2" s="589"/>
      <c r="I2" s="589"/>
      <c r="J2" s="589" t="s">
        <v>273</v>
      </c>
      <c r="K2" s="589"/>
      <c r="L2" s="589"/>
      <c r="M2" s="589" t="s">
        <v>219</v>
      </c>
      <c r="N2" s="589"/>
      <c r="O2" s="589"/>
      <c r="P2" s="589" t="s">
        <v>274</v>
      </c>
      <c r="Q2" s="589"/>
      <c r="R2" s="589"/>
      <c r="S2" s="589" t="s">
        <v>275</v>
      </c>
      <c r="T2" s="589"/>
      <c r="U2" s="589"/>
      <c r="V2" s="589" t="s">
        <v>220</v>
      </c>
      <c r="W2" s="589"/>
      <c r="X2" s="589"/>
      <c r="Y2" s="589" t="s">
        <v>221</v>
      </c>
      <c r="Z2" s="659"/>
      <c r="AA2" s="659"/>
      <c r="AB2" s="589" t="s">
        <v>276</v>
      </c>
      <c r="AC2" s="589"/>
      <c r="AD2" s="589"/>
      <c r="AE2" s="589" t="s">
        <v>277</v>
      </c>
      <c r="AF2" s="589"/>
      <c r="AG2" s="589"/>
      <c r="AH2" s="589" t="s">
        <v>278</v>
      </c>
      <c r="AI2" s="589"/>
      <c r="AJ2" s="589"/>
      <c r="AK2" s="589" t="s">
        <v>222</v>
      </c>
      <c r="AL2" s="589"/>
      <c r="AM2" s="589"/>
      <c r="AN2" s="589" t="s">
        <v>228</v>
      </c>
      <c r="AO2" s="589"/>
      <c r="AP2" s="590"/>
    </row>
    <row r="3" spans="1:43" ht="38.25" customHeight="1">
      <c r="B3" s="663"/>
      <c r="C3" s="664"/>
      <c r="D3" s="419" t="s">
        <v>223</v>
      </c>
      <c r="E3" s="420" t="s">
        <v>224</v>
      </c>
      <c r="F3" s="421" t="s">
        <v>279</v>
      </c>
      <c r="G3" s="420" t="s">
        <v>280</v>
      </c>
      <c r="H3" s="420" t="s">
        <v>224</v>
      </c>
      <c r="I3" s="421" t="s">
        <v>279</v>
      </c>
      <c r="J3" s="420" t="s">
        <v>223</v>
      </c>
      <c r="K3" s="420" t="s">
        <v>224</v>
      </c>
      <c r="L3" s="421" t="s">
        <v>279</v>
      </c>
      <c r="M3" s="420" t="s">
        <v>223</v>
      </c>
      <c r="N3" s="420" t="s">
        <v>224</v>
      </c>
      <c r="O3" s="421" t="s">
        <v>279</v>
      </c>
      <c r="P3" s="420" t="s">
        <v>223</v>
      </c>
      <c r="Q3" s="420" t="s">
        <v>224</v>
      </c>
      <c r="R3" s="421" t="s">
        <v>279</v>
      </c>
      <c r="S3" s="420" t="s">
        <v>223</v>
      </c>
      <c r="T3" s="420" t="s">
        <v>224</v>
      </c>
      <c r="U3" s="421" t="s">
        <v>279</v>
      </c>
      <c r="V3" s="420" t="s">
        <v>223</v>
      </c>
      <c r="W3" s="420" t="s">
        <v>224</v>
      </c>
      <c r="X3" s="421" t="s">
        <v>279</v>
      </c>
      <c r="Y3" s="420" t="s">
        <v>223</v>
      </c>
      <c r="Z3" s="420" t="s">
        <v>224</v>
      </c>
      <c r="AA3" s="421" t="s">
        <v>279</v>
      </c>
      <c r="AB3" s="420" t="s">
        <v>223</v>
      </c>
      <c r="AC3" s="420" t="s">
        <v>224</v>
      </c>
      <c r="AD3" s="421" t="s">
        <v>279</v>
      </c>
      <c r="AE3" s="420" t="s">
        <v>223</v>
      </c>
      <c r="AF3" s="420" t="s">
        <v>224</v>
      </c>
      <c r="AG3" s="421" t="s">
        <v>279</v>
      </c>
      <c r="AH3" s="420" t="s">
        <v>223</v>
      </c>
      <c r="AI3" s="420" t="s">
        <v>224</v>
      </c>
      <c r="AJ3" s="421" t="s">
        <v>279</v>
      </c>
      <c r="AK3" s="420" t="s">
        <v>223</v>
      </c>
      <c r="AL3" s="420" t="s">
        <v>224</v>
      </c>
      <c r="AM3" s="421" t="s">
        <v>279</v>
      </c>
      <c r="AN3" s="420" t="s">
        <v>223</v>
      </c>
      <c r="AO3" s="420" t="s">
        <v>224</v>
      </c>
      <c r="AP3" s="422" t="s">
        <v>279</v>
      </c>
    </row>
    <row r="4" spans="1:43" s="341" customFormat="1" ht="19.5" customHeight="1">
      <c r="B4" s="653" t="s">
        <v>572</v>
      </c>
      <c r="C4" s="423" t="s">
        <v>225</v>
      </c>
      <c r="D4" s="424">
        <v>336468</v>
      </c>
      <c r="E4" s="425">
        <v>266.89999999999998</v>
      </c>
      <c r="F4" s="425">
        <v>100</v>
      </c>
      <c r="G4" s="426">
        <v>11669</v>
      </c>
      <c r="H4" s="425">
        <v>9.3000000000000007</v>
      </c>
      <c r="I4" s="425">
        <v>3.4680861181449649</v>
      </c>
      <c r="J4" s="426">
        <v>50597</v>
      </c>
      <c r="K4" s="425">
        <v>40.1</v>
      </c>
      <c r="L4" s="425">
        <v>15.03768560457458</v>
      </c>
      <c r="M4" s="426">
        <v>27933</v>
      </c>
      <c r="N4" s="425">
        <v>22.2</v>
      </c>
      <c r="O4" s="425">
        <v>8.301829594493384</v>
      </c>
      <c r="P4" s="426">
        <v>13926</v>
      </c>
      <c r="Q4" s="425">
        <v>11</v>
      </c>
      <c r="R4" s="425">
        <v>4.1388779913691645</v>
      </c>
      <c r="S4" s="426">
        <v>33599</v>
      </c>
      <c r="T4" s="425">
        <v>26.6</v>
      </c>
      <c r="U4" s="425">
        <v>9.9857935970136822</v>
      </c>
      <c r="V4" s="426">
        <v>24634</v>
      </c>
      <c r="W4" s="425">
        <v>19.5</v>
      </c>
      <c r="X4" s="425">
        <v>7.3213500243708163</v>
      </c>
      <c r="Y4" s="426">
        <v>65608</v>
      </c>
      <c r="Z4" s="425">
        <v>52</v>
      </c>
      <c r="AA4" s="425">
        <v>19.499031111428131</v>
      </c>
      <c r="AB4" s="426">
        <v>11414</v>
      </c>
      <c r="AC4" s="425">
        <v>17.675844767243785</v>
      </c>
      <c r="AD4" s="425">
        <v>3.3922988218790495</v>
      </c>
      <c r="AE4" s="426">
        <v>5622</v>
      </c>
      <c r="AF4" s="425">
        <v>8.7062904574596587</v>
      </c>
      <c r="AG4" s="425">
        <v>1.6708869788508864</v>
      </c>
      <c r="AH4" s="426">
        <v>7607</v>
      </c>
      <c r="AI4" s="425">
        <v>6</v>
      </c>
      <c r="AJ4" s="425">
        <v>2.2608390693914426</v>
      </c>
      <c r="AK4" s="426">
        <v>41859</v>
      </c>
      <c r="AL4" s="425">
        <v>33.199032398778606</v>
      </c>
      <c r="AM4" s="425">
        <v>12.440707585862548</v>
      </c>
      <c r="AN4" s="426">
        <v>9786</v>
      </c>
      <c r="AO4" s="425">
        <v>15.909349547235454</v>
      </c>
      <c r="AP4" s="427">
        <v>2.9084489461107745</v>
      </c>
    </row>
    <row r="5" spans="1:43" s="341" customFormat="1" ht="19.5" customHeight="1">
      <c r="B5" s="654"/>
      <c r="C5" s="428" t="s">
        <v>226</v>
      </c>
      <c r="D5" s="429">
        <v>3225</v>
      </c>
      <c r="E5" s="430">
        <v>277.8</v>
      </c>
      <c r="F5" s="430">
        <v>100</v>
      </c>
      <c r="G5" s="431">
        <v>84</v>
      </c>
      <c r="H5" s="430">
        <v>7.2</v>
      </c>
      <c r="I5" s="430">
        <v>2.6046511627906979</v>
      </c>
      <c r="J5" s="431">
        <v>484</v>
      </c>
      <c r="K5" s="430">
        <v>41.7</v>
      </c>
      <c r="L5" s="430">
        <v>15.007751937984496</v>
      </c>
      <c r="M5" s="431">
        <v>265</v>
      </c>
      <c r="N5" s="430">
        <v>22.8</v>
      </c>
      <c r="O5" s="430">
        <v>8.2170542635658919</v>
      </c>
      <c r="P5" s="431">
        <v>137</v>
      </c>
      <c r="Q5" s="430">
        <v>11.8</v>
      </c>
      <c r="R5" s="430">
        <v>4.2480620155038755</v>
      </c>
      <c r="S5" s="431">
        <v>295</v>
      </c>
      <c r="T5" s="430">
        <v>25.4</v>
      </c>
      <c r="U5" s="430">
        <v>9.1472868217054266</v>
      </c>
      <c r="V5" s="431">
        <v>247</v>
      </c>
      <c r="W5" s="430">
        <v>21.3</v>
      </c>
      <c r="X5" s="430">
        <v>7.6589147286821699</v>
      </c>
      <c r="Y5" s="431">
        <v>676</v>
      </c>
      <c r="Z5" s="430">
        <v>58.2</v>
      </c>
      <c r="AA5" s="430">
        <v>20.961240310077521</v>
      </c>
      <c r="AB5" s="431">
        <v>89</v>
      </c>
      <c r="AC5" s="430">
        <v>14.808652246256241</v>
      </c>
      <c r="AD5" s="430">
        <v>2.7596899224806202</v>
      </c>
      <c r="AE5" s="431">
        <v>55</v>
      </c>
      <c r="AF5" s="430">
        <v>9.1514143094841938</v>
      </c>
      <c r="AG5" s="430">
        <v>1.7054263565891472</v>
      </c>
      <c r="AH5" s="431">
        <v>72</v>
      </c>
      <c r="AI5" s="430">
        <v>6.2</v>
      </c>
      <c r="AJ5" s="430">
        <v>2.2325581395348837</v>
      </c>
      <c r="AK5" s="431">
        <v>402</v>
      </c>
      <c r="AL5" s="430">
        <v>34.625322997416021</v>
      </c>
      <c r="AM5" s="430">
        <v>12.465116279069766</v>
      </c>
      <c r="AN5" s="431">
        <v>86</v>
      </c>
      <c r="AO5" s="430">
        <v>15.357142857142856</v>
      </c>
      <c r="AP5" s="432">
        <v>2.666666666666667</v>
      </c>
    </row>
    <row r="6" spans="1:43" s="341" customFormat="1" ht="19.5" customHeight="1">
      <c r="B6" s="654"/>
      <c r="C6" s="428" t="s">
        <v>387</v>
      </c>
      <c r="D6" s="429">
        <v>1157</v>
      </c>
      <c r="E6" s="430">
        <v>256.39999999999998</v>
      </c>
      <c r="F6" s="430">
        <v>100</v>
      </c>
      <c r="G6" s="431">
        <v>36</v>
      </c>
      <c r="H6" s="430">
        <v>8</v>
      </c>
      <c r="I6" s="430">
        <v>3.1114952463267067</v>
      </c>
      <c r="J6" s="431">
        <v>142</v>
      </c>
      <c r="K6" s="430">
        <v>31.5</v>
      </c>
      <c r="L6" s="430">
        <v>12.273120138288677</v>
      </c>
      <c r="M6" s="431">
        <v>109</v>
      </c>
      <c r="N6" s="430">
        <v>23.928801935379063</v>
      </c>
      <c r="O6" s="430">
        <v>9.4209161624891955</v>
      </c>
      <c r="P6" s="431">
        <v>47</v>
      </c>
      <c r="Q6" s="430">
        <v>10.4</v>
      </c>
      <c r="R6" s="430">
        <v>4.062229904926534</v>
      </c>
      <c r="S6" s="431">
        <v>115</v>
      </c>
      <c r="T6" s="430">
        <v>25.5</v>
      </c>
      <c r="U6" s="430">
        <v>9.9394987035436486</v>
      </c>
      <c r="V6" s="431">
        <v>90</v>
      </c>
      <c r="W6" s="430">
        <v>19.899999999999999</v>
      </c>
      <c r="X6" s="430">
        <v>7.7787381158167674</v>
      </c>
      <c r="Y6" s="431">
        <v>236</v>
      </c>
      <c r="Z6" s="430">
        <v>52.3</v>
      </c>
      <c r="AA6" s="430">
        <v>20.397579948141743</v>
      </c>
      <c r="AB6" s="431">
        <v>37</v>
      </c>
      <c r="AC6" s="430">
        <v>15.773341347895963</v>
      </c>
      <c r="AD6" s="430">
        <v>3.1979256698357821</v>
      </c>
      <c r="AE6" s="431">
        <v>18</v>
      </c>
      <c r="AF6" s="430">
        <v>7.6735174124899288</v>
      </c>
      <c r="AG6" s="430">
        <v>1.5557476231633534</v>
      </c>
      <c r="AH6" s="431">
        <v>31</v>
      </c>
      <c r="AI6" s="430">
        <v>6.9</v>
      </c>
      <c r="AJ6" s="430">
        <v>2.6793431287813312</v>
      </c>
      <c r="AK6" s="431">
        <v>156</v>
      </c>
      <c r="AL6" s="430">
        <v>34.246725705680127</v>
      </c>
      <c r="AM6" s="430">
        <v>13.48314606741573</v>
      </c>
      <c r="AN6" s="431">
        <v>30</v>
      </c>
      <c r="AO6" s="430">
        <v>13.578039783656568</v>
      </c>
      <c r="AP6" s="432">
        <v>2.5929127052722558</v>
      </c>
    </row>
    <row r="7" spans="1:43" s="341" customFormat="1" ht="19.5" customHeight="1">
      <c r="B7" s="650" t="s">
        <v>596</v>
      </c>
      <c r="C7" s="423" t="s">
        <v>225</v>
      </c>
      <c r="D7" s="426">
        <v>342963</v>
      </c>
      <c r="E7" s="425">
        <v>272.3</v>
      </c>
      <c r="F7" s="425">
        <v>100</v>
      </c>
      <c r="G7" s="426">
        <v>11746</v>
      </c>
      <c r="H7" s="425">
        <v>9.3000000000000007</v>
      </c>
      <c r="I7" s="425">
        <v>3.4248592413758918</v>
      </c>
      <c r="J7" s="426">
        <v>50160</v>
      </c>
      <c r="K7" s="425">
        <v>39.799999999999997</v>
      </c>
      <c r="L7" s="425">
        <v>14.625484381697152</v>
      </c>
      <c r="M7" s="426">
        <v>28804</v>
      </c>
      <c r="N7" s="425">
        <v>22.9</v>
      </c>
      <c r="O7" s="425">
        <v>8.3985736070654848</v>
      </c>
      <c r="P7" s="426">
        <v>14207</v>
      </c>
      <c r="Q7" s="425">
        <v>11.3</v>
      </c>
      <c r="R7" s="425">
        <v>4.1424293582689673</v>
      </c>
      <c r="S7" s="426">
        <v>33665</v>
      </c>
      <c r="T7" s="425">
        <v>26.7</v>
      </c>
      <c r="U7" s="425">
        <v>9.8159276656665586</v>
      </c>
      <c r="V7" s="426">
        <v>25976</v>
      </c>
      <c r="W7" s="425">
        <v>20.6</v>
      </c>
      <c r="X7" s="425">
        <v>7.5739948624195614</v>
      </c>
      <c r="Y7" s="426">
        <v>66849</v>
      </c>
      <c r="Z7" s="425">
        <v>53.1</v>
      </c>
      <c r="AA7" s="425">
        <v>19.491606966349138</v>
      </c>
      <c r="AB7" s="426">
        <v>11890</v>
      </c>
      <c r="AC7" s="425">
        <v>18.427537467259736</v>
      </c>
      <c r="AD7" s="425">
        <v>3.4668462778783713</v>
      </c>
      <c r="AE7" s="426">
        <v>5709</v>
      </c>
      <c r="AF7" s="425">
        <v>8.8480076871813154</v>
      </c>
      <c r="AG7" s="425">
        <v>1.6646110513378993</v>
      </c>
      <c r="AH7" s="426">
        <v>7675</v>
      </c>
      <c r="AI7" s="425">
        <v>6.1</v>
      </c>
      <c r="AJ7" s="425">
        <v>2.237850730253701</v>
      </c>
      <c r="AK7" s="426">
        <v>43011</v>
      </c>
      <c r="AL7" s="425">
        <v>34.150079001484748</v>
      </c>
      <c r="AM7" s="425">
        <v>12.541002965334453</v>
      </c>
      <c r="AN7" s="426">
        <v>9989</v>
      </c>
      <c r="AO7" s="425">
        <v>16.262373013805679</v>
      </c>
      <c r="AP7" s="427">
        <v>2.9125590807171617</v>
      </c>
    </row>
    <row r="8" spans="1:43" s="341" customFormat="1" ht="19.5" customHeight="1">
      <c r="B8" s="652"/>
      <c r="C8" s="428" t="s">
        <v>226</v>
      </c>
      <c r="D8" s="431">
        <v>3288</v>
      </c>
      <c r="E8" s="430">
        <v>283.89999999999998</v>
      </c>
      <c r="F8" s="430">
        <v>100</v>
      </c>
      <c r="G8" s="431">
        <v>86</v>
      </c>
      <c r="H8" s="430">
        <v>7.4</v>
      </c>
      <c r="I8" s="430">
        <v>2.6155717761557176</v>
      </c>
      <c r="J8" s="431">
        <v>513</v>
      </c>
      <c r="K8" s="430">
        <v>44.3</v>
      </c>
      <c r="L8" s="430">
        <v>15.602189781021897</v>
      </c>
      <c r="M8" s="431">
        <v>263</v>
      </c>
      <c r="N8" s="430">
        <v>22.7</v>
      </c>
      <c r="O8" s="430">
        <v>7.9987834549878345</v>
      </c>
      <c r="P8" s="431">
        <v>125</v>
      </c>
      <c r="Q8" s="430">
        <v>10.8</v>
      </c>
      <c r="R8" s="430">
        <v>3.8017031630170317</v>
      </c>
      <c r="S8" s="431">
        <v>271</v>
      </c>
      <c r="T8" s="430">
        <v>23.4</v>
      </c>
      <c r="U8" s="430">
        <v>8.2420924574209238</v>
      </c>
      <c r="V8" s="431">
        <v>261</v>
      </c>
      <c r="W8" s="430">
        <v>22.5</v>
      </c>
      <c r="X8" s="430">
        <v>7.937956204379562</v>
      </c>
      <c r="Y8" s="431">
        <v>694</v>
      </c>
      <c r="Z8" s="430">
        <v>59.9</v>
      </c>
      <c r="AA8" s="430">
        <v>21.107055961070557</v>
      </c>
      <c r="AB8" s="431">
        <v>105</v>
      </c>
      <c r="AC8" s="430">
        <v>17.529215358931552</v>
      </c>
      <c r="AD8" s="430">
        <v>3.1934306569343067</v>
      </c>
      <c r="AE8" s="431">
        <v>46</v>
      </c>
      <c r="AF8" s="430">
        <v>7.6794657762938225</v>
      </c>
      <c r="AG8" s="430">
        <v>1.3990267639902676</v>
      </c>
      <c r="AH8" s="431">
        <v>84</v>
      </c>
      <c r="AI8" s="430">
        <v>7.3</v>
      </c>
      <c r="AJ8" s="430">
        <v>2.5547445255474455</v>
      </c>
      <c r="AK8" s="431">
        <v>388</v>
      </c>
      <c r="AL8" s="430">
        <v>33.506044905008636</v>
      </c>
      <c r="AM8" s="430">
        <v>11.800486618004866</v>
      </c>
      <c r="AN8" s="431">
        <v>62</v>
      </c>
      <c r="AO8" s="430">
        <v>11.091234347048301</v>
      </c>
      <c r="AP8" s="432">
        <v>1.8856447688564477</v>
      </c>
    </row>
    <row r="9" spans="1:43" s="341" customFormat="1" ht="19.5" customHeight="1">
      <c r="B9" s="651"/>
      <c r="C9" s="428" t="s">
        <v>281</v>
      </c>
      <c r="D9" s="433">
        <v>1154</v>
      </c>
      <c r="E9" s="430">
        <v>255.5</v>
      </c>
      <c r="F9" s="430">
        <v>100</v>
      </c>
      <c r="G9" s="431">
        <v>31</v>
      </c>
      <c r="H9" s="430">
        <v>6.9</v>
      </c>
      <c r="I9" s="430">
        <v>2.6863084922010398</v>
      </c>
      <c r="J9" s="431">
        <v>180</v>
      </c>
      <c r="K9" s="430">
        <v>39.799999999999997</v>
      </c>
      <c r="L9" s="430">
        <v>15.597920277296359</v>
      </c>
      <c r="M9" s="431">
        <v>96</v>
      </c>
      <c r="N9" s="430">
        <v>21.043217507956967</v>
      </c>
      <c r="O9" s="430">
        <v>8.3188908145580598</v>
      </c>
      <c r="P9" s="431">
        <v>48</v>
      </c>
      <c r="Q9" s="430">
        <v>10.6</v>
      </c>
      <c r="R9" s="430">
        <v>4.1594454072790299</v>
      </c>
      <c r="S9" s="431">
        <v>94</v>
      </c>
      <c r="T9" s="430">
        <v>20.8</v>
      </c>
      <c r="U9" s="430">
        <v>8.1455805892547666</v>
      </c>
      <c r="V9" s="431">
        <v>90</v>
      </c>
      <c r="W9" s="430">
        <v>19.899999999999999</v>
      </c>
      <c r="X9" s="430">
        <v>7.7989601386481793</v>
      </c>
      <c r="Y9" s="431">
        <v>237</v>
      </c>
      <c r="Z9" s="430">
        <v>52.5</v>
      </c>
      <c r="AA9" s="430">
        <v>20.537261698440208</v>
      </c>
      <c r="AB9" s="431">
        <v>40</v>
      </c>
      <c r="AC9" s="430">
        <v>17.01504981155832</v>
      </c>
      <c r="AD9" s="430">
        <v>3.4662045060658579</v>
      </c>
      <c r="AE9" s="431">
        <v>15</v>
      </c>
      <c r="AF9" s="430">
        <v>6.380643679334371</v>
      </c>
      <c r="AG9" s="430">
        <v>1.2998266897746966</v>
      </c>
      <c r="AH9" s="431">
        <v>33</v>
      </c>
      <c r="AI9" s="430">
        <v>7.3</v>
      </c>
      <c r="AJ9" s="430">
        <v>2.8596187175043331</v>
      </c>
      <c r="AK9" s="431">
        <v>144</v>
      </c>
      <c r="AL9" s="430">
        <v>31.564826261935451</v>
      </c>
      <c r="AM9" s="430">
        <v>12.478336221837088</v>
      </c>
      <c r="AN9" s="431">
        <v>23</v>
      </c>
      <c r="AO9" s="430">
        <v>10.401685977622808</v>
      </c>
      <c r="AP9" s="432">
        <v>1.9930675909878681</v>
      </c>
    </row>
    <row r="10" spans="1:43" s="341" customFormat="1" ht="19.5" customHeight="1">
      <c r="B10" s="649" t="s">
        <v>412</v>
      </c>
      <c r="C10" s="423" t="s">
        <v>225</v>
      </c>
      <c r="D10" s="426">
        <v>344105</v>
      </c>
      <c r="E10" s="425">
        <v>273.5</v>
      </c>
      <c r="F10" s="425">
        <v>100</v>
      </c>
      <c r="G10" s="426">
        <v>11713</v>
      </c>
      <c r="H10" s="425">
        <v>9.3000000000000007</v>
      </c>
      <c r="I10" s="425">
        <v>3.4</v>
      </c>
      <c r="J10" s="426">
        <v>50017</v>
      </c>
      <c r="K10" s="425">
        <v>39.799999999999997</v>
      </c>
      <c r="L10" s="425">
        <v>14.5</v>
      </c>
      <c r="M10" s="426">
        <v>28692</v>
      </c>
      <c r="N10" s="425">
        <v>22.8</v>
      </c>
      <c r="O10" s="425">
        <v>8.3000000000000007</v>
      </c>
      <c r="P10" s="426">
        <v>13742</v>
      </c>
      <c r="Q10" s="425">
        <v>10.9</v>
      </c>
      <c r="R10" s="425">
        <v>4</v>
      </c>
      <c r="S10" s="426">
        <v>32725</v>
      </c>
      <c r="T10" s="425">
        <v>26</v>
      </c>
      <c r="U10" s="425">
        <v>9.5</v>
      </c>
      <c r="V10" s="426">
        <v>26791</v>
      </c>
      <c r="W10" s="425">
        <v>21.3</v>
      </c>
      <c r="X10" s="425">
        <v>7.9</v>
      </c>
      <c r="Y10" s="426">
        <v>67583</v>
      </c>
      <c r="Z10" s="425">
        <v>53.7</v>
      </c>
      <c r="AA10" s="425">
        <v>19.600000000000001</v>
      </c>
      <c r="AB10" s="426">
        <v>12008</v>
      </c>
      <c r="AC10" s="425">
        <v>18.600000000000001</v>
      </c>
      <c r="AD10" s="425">
        <v>3.5</v>
      </c>
      <c r="AE10" s="426">
        <v>5524</v>
      </c>
      <c r="AF10" s="425">
        <v>8.6</v>
      </c>
      <c r="AG10" s="425">
        <v>1.6</v>
      </c>
      <c r="AH10" s="426">
        <v>7896</v>
      </c>
      <c r="AI10" s="425">
        <v>6.3</v>
      </c>
      <c r="AJ10" s="425">
        <v>2.2999999999999998</v>
      </c>
      <c r="AK10" s="426">
        <v>42434</v>
      </c>
      <c r="AL10" s="425">
        <v>33.700000000000003</v>
      </c>
      <c r="AM10" s="425">
        <v>12.3</v>
      </c>
      <c r="AN10" s="426">
        <v>10036</v>
      </c>
      <c r="AO10" s="425">
        <v>16.399999999999999</v>
      </c>
      <c r="AP10" s="427">
        <v>2.9</v>
      </c>
    </row>
    <row r="11" spans="1:43" s="341" customFormat="1" ht="19.5" customHeight="1">
      <c r="B11" s="649"/>
      <c r="C11" s="428" t="s">
        <v>226</v>
      </c>
      <c r="D11" s="431">
        <v>3391</v>
      </c>
      <c r="E11" s="430">
        <v>293.3</v>
      </c>
      <c r="F11" s="430">
        <v>100</v>
      </c>
      <c r="G11" s="431">
        <v>94</v>
      </c>
      <c r="H11" s="430">
        <v>8.1</v>
      </c>
      <c r="I11" s="430">
        <v>2.8</v>
      </c>
      <c r="J11" s="431">
        <v>525</v>
      </c>
      <c r="K11" s="430">
        <v>45.4</v>
      </c>
      <c r="L11" s="430">
        <v>15.5</v>
      </c>
      <c r="M11" s="431">
        <v>275</v>
      </c>
      <c r="N11" s="430">
        <v>23.8</v>
      </c>
      <c r="O11" s="430">
        <v>8.1</v>
      </c>
      <c r="P11" s="431">
        <v>110</v>
      </c>
      <c r="Q11" s="430">
        <v>9.5</v>
      </c>
      <c r="R11" s="430">
        <v>3.2</v>
      </c>
      <c r="S11" s="431">
        <v>286</v>
      </c>
      <c r="T11" s="430">
        <v>24.7</v>
      </c>
      <c r="U11" s="430">
        <v>8.4</v>
      </c>
      <c r="V11" s="431">
        <v>279</v>
      </c>
      <c r="W11" s="430">
        <v>24.1</v>
      </c>
      <c r="X11" s="430">
        <v>8.1999999999999993</v>
      </c>
      <c r="Y11" s="431">
        <v>693</v>
      </c>
      <c r="Z11" s="430">
        <v>59.9</v>
      </c>
      <c r="AA11" s="430">
        <v>20.399999999999999</v>
      </c>
      <c r="AB11" s="431">
        <v>120</v>
      </c>
      <c r="AC11" s="430">
        <v>20.100000000000001</v>
      </c>
      <c r="AD11" s="430">
        <v>3.5</v>
      </c>
      <c r="AE11" s="431">
        <v>50</v>
      </c>
      <c r="AF11" s="430">
        <v>8.4</v>
      </c>
      <c r="AG11" s="430">
        <v>1.5</v>
      </c>
      <c r="AH11" s="431">
        <v>80</v>
      </c>
      <c r="AI11" s="430">
        <v>6.9</v>
      </c>
      <c r="AJ11" s="430">
        <v>2.4</v>
      </c>
      <c r="AK11" s="431">
        <v>385</v>
      </c>
      <c r="AL11" s="430">
        <v>33.299999999999997</v>
      </c>
      <c r="AM11" s="430">
        <v>11.4</v>
      </c>
      <c r="AN11" s="431">
        <v>75</v>
      </c>
      <c r="AO11" s="430">
        <v>13.4</v>
      </c>
      <c r="AP11" s="432">
        <v>2.2000000000000002</v>
      </c>
    </row>
    <row r="12" spans="1:43" s="341" customFormat="1" ht="19.5" customHeight="1">
      <c r="B12" s="650"/>
      <c r="C12" s="428" t="s">
        <v>281</v>
      </c>
      <c r="D12" s="433">
        <v>1186</v>
      </c>
      <c r="E12" s="430">
        <v>262</v>
      </c>
      <c r="F12" s="430">
        <v>100</v>
      </c>
      <c r="G12" s="431">
        <v>33</v>
      </c>
      <c r="H12" s="430">
        <v>7.3</v>
      </c>
      <c r="I12" s="430">
        <v>2.8</v>
      </c>
      <c r="J12" s="431">
        <v>173</v>
      </c>
      <c r="K12" s="430">
        <v>38.200000000000003</v>
      </c>
      <c r="L12" s="430">
        <v>14.6</v>
      </c>
      <c r="M12" s="431">
        <v>102</v>
      </c>
      <c r="N12" s="430">
        <v>22.5</v>
      </c>
      <c r="O12" s="430">
        <v>8.6</v>
      </c>
      <c r="P12" s="431">
        <v>31</v>
      </c>
      <c r="Q12" s="430">
        <v>6.8</v>
      </c>
      <c r="R12" s="430">
        <v>2.6</v>
      </c>
      <c r="S12" s="431">
        <v>111</v>
      </c>
      <c r="T12" s="430">
        <v>24.5</v>
      </c>
      <c r="U12" s="430">
        <v>9.4</v>
      </c>
      <c r="V12" s="431">
        <v>94</v>
      </c>
      <c r="W12" s="430">
        <v>20.8</v>
      </c>
      <c r="X12" s="430">
        <v>7.9</v>
      </c>
      <c r="Y12" s="431">
        <v>223</v>
      </c>
      <c r="Z12" s="430">
        <v>49.3</v>
      </c>
      <c r="AA12" s="430">
        <v>18.8</v>
      </c>
      <c r="AB12" s="431">
        <v>45</v>
      </c>
      <c r="AC12" s="430">
        <v>19.3</v>
      </c>
      <c r="AD12" s="430">
        <v>3.8</v>
      </c>
      <c r="AE12" s="431">
        <v>16</v>
      </c>
      <c r="AF12" s="430">
        <v>6.9</v>
      </c>
      <c r="AG12" s="430">
        <v>1.3</v>
      </c>
      <c r="AH12" s="431">
        <v>34</v>
      </c>
      <c r="AI12" s="430">
        <v>7.5</v>
      </c>
      <c r="AJ12" s="430">
        <v>2.9</v>
      </c>
      <c r="AK12" s="431">
        <v>133</v>
      </c>
      <c r="AL12" s="430">
        <v>29.3</v>
      </c>
      <c r="AM12" s="430">
        <v>11.2</v>
      </c>
      <c r="AN12" s="431">
        <v>27</v>
      </c>
      <c r="AO12" s="430">
        <v>12.3</v>
      </c>
      <c r="AP12" s="432">
        <v>2.2999999999999998</v>
      </c>
    </row>
    <row r="13" spans="1:43" s="341" customFormat="1" ht="19.5" customHeight="1">
      <c r="B13" s="649" t="s">
        <v>419</v>
      </c>
      <c r="C13" s="423" t="s">
        <v>225</v>
      </c>
      <c r="D13" s="426">
        <v>353499</v>
      </c>
      <c r="E13" s="425">
        <v>279.7</v>
      </c>
      <c r="F13" s="425">
        <v>100</v>
      </c>
      <c r="G13" s="426">
        <v>11867</v>
      </c>
      <c r="H13" s="425">
        <v>9.4</v>
      </c>
      <c r="I13" s="425">
        <v>3.4</v>
      </c>
      <c r="J13" s="426">
        <v>50136</v>
      </c>
      <c r="K13" s="425">
        <v>39.700000000000003</v>
      </c>
      <c r="L13" s="425">
        <v>14.2</v>
      </c>
      <c r="M13" s="426">
        <v>30040</v>
      </c>
      <c r="N13" s="425">
        <v>23.8</v>
      </c>
      <c r="O13" s="425">
        <v>8.5</v>
      </c>
      <c r="P13" s="426">
        <v>14198</v>
      </c>
      <c r="Q13" s="425">
        <v>11.2</v>
      </c>
      <c r="R13" s="425">
        <v>4</v>
      </c>
      <c r="S13" s="426">
        <v>32765</v>
      </c>
      <c r="T13" s="425">
        <v>25.9</v>
      </c>
      <c r="U13" s="425">
        <v>9.3000000000000007</v>
      </c>
      <c r="V13" s="426">
        <v>28017</v>
      </c>
      <c r="W13" s="425">
        <v>22.2</v>
      </c>
      <c r="X13" s="425">
        <v>7.9</v>
      </c>
      <c r="Y13" s="426">
        <v>69813</v>
      </c>
      <c r="Z13" s="425">
        <v>55.2</v>
      </c>
      <c r="AA13" s="425">
        <v>19.7</v>
      </c>
      <c r="AB13" s="426">
        <v>12545</v>
      </c>
      <c r="AC13" s="425">
        <v>19.399999999999999</v>
      </c>
      <c r="AD13" s="425">
        <v>3.5</v>
      </c>
      <c r="AE13" s="426">
        <v>5930</v>
      </c>
      <c r="AF13" s="425">
        <v>9.1</v>
      </c>
      <c r="AG13" s="425">
        <v>1.7</v>
      </c>
      <c r="AH13" s="426">
        <v>8078</v>
      </c>
      <c r="AI13" s="425">
        <v>6.4</v>
      </c>
      <c r="AJ13" s="425">
        <v>2.2999999999999998</v>
      </c>
      <c r="AK13" s="426">
        <v>44238</v>
      </c>
      <c r="AL13" s="425">
        <v>35</v>
      </c>
      <c r="AM13" s="425">
        <v>12.5</v>
      </c>
      <c r="AN13" s="426">
        <v>10722</v>
      </c>
      <c r="AO13" s="425">
        <v>17.399999999999999</v>
      </c>
      <c r="AP13" s="427">
        <v>3</v>
      </c>
    </row>
    <row r="14" spans="1:43" s="341" customFormat="1" ht="19.5" customHeight="1">
      <c r="B14" s="649"/>
      <c r="C14" s="428" t="s">
        <v>226</v>
      </c>
      <c r="D14" s="431">
        <v>3349</v>
      </c>
      <c r="E14" s="430">
        <v>288.7</v>
      </c>
      <c r="F14" s="430">
        <v>100</v>
      </c>
      <c r="G14" s="431">
        <v>107</v>
      </c>
      <c r="H14" s="430">
        <v>9.1999999999999993</v>
      </c>
      <c r="I14" s="430">
        <v>3.2</v>
      </c>
      <c r="J14" s="431">
        <v>520</v>
      </c>
      <c r="K14" s="430">
        <v>44.8</v>
      </c>
      <c r="L14" s="430">
        <v>15.5</v>
      </c>
      <c r="M14" s="431">
        <v>301</v>
      </c>
      <c r="N14" s="430">
        <v>26</v>
      </c>
      <c r="O14" s="430">
        <v>9</v>
      </c>
      <c r="P14" s="431">
        <v>121</v>
      </c>
      <c r="Q14" s="430">
        <v>10.4</v>
      </c>
      <c r="R14" s="430">
        <v>3.6</v>
      </c>
      <c r="S14" s="431">
        <v>275</v>
      </c>
      <c r="T14" s="430">
        <v>23.7</v>
      </c>
      <c r="U14" s="430">
        <v>8.1999999999999993</v>
      </c>
      <c r="V14" s="431">
        <v>271</v>
      </c>
      <c r="W14" s="430">
        <v>23.4</v>
      </c>
      <c r="X14" s="430">
        <v>8.1</v>
      </c>
      <c r="Y14" s="431">
        <v>705</v>
      </c>
      <c r="Z14" s="430">
        <v>60.8</v>
      </c>
      <c r="AA14" s="430">
        <v>21.1</v>
      </c>
      <c r="AB14" s="431">
        <v>116</v>
      </c>
      <c r="AC14" s="430">
        <v>19.399999999999999</v>
      </c>
      <c r="AD14" s="430">
        <v>3.5</v>
      </c>
      <c r="AE14" s="431">
        <v>31</v>
      </c>
      <c r="AF14" s="430">
        <v>5.2</v>
      </c>
      <c r="AG14" s="430">
        <v>1</v>
      </c>
      <c r="AH14" s="431">
        <v>85</v>
      </c>
      <c r="AI14" s="430">
        <v>7.3</v>
      </c>
      <c r="AJ14" s="430">
        <v>2.5</v>
      </c>
      <c r="AK14" s="431">
        <v>422</v>
      </c>
      <c r="AL14" s="430">
        <v>36.4</v>
      </c>
      <c r="AM14" s="430">
        <v>12.6</v>
      </c>
      <c r="AN14" s="431">
        <v>67</v>
      </c>
      <c r="AO14" s="430">
        <v>12</v>
      </c>
      <c r="AP14" s="432">
        <v>2</v>
      </c>
    </row>
    <row r="15" spans="1:43" s="341" customFormat="1" ht="19.5" customHeight="1">
      <c r="B15" s="650"/>
      <c r="C15" s="428" t="s">
        <v>281</v>
      </c>
      <c r="D15" s="433">
        <v>1184</v>
      </c>
      <c r="E15" s="430">
        <v>258.7</v>
      </c>
      <c r="F15" s="430">
        <v>100</v>
      </c>
      <c r="G15" s="431">
        <v>32</v>
      </c>
      <c r="H15" s="430">
        <v>7</v>
      </c>
      <c r="I15" s="430">
        <v>2.7</v>
      </c>
      <c r="J15" s="431">
        <v>164</v>
      </c>
      <c r="K15" s="430">
        <v>35.799999999999997</v>
      </c>
      <c r="L15" s="430">
        <v>13.9</v>
      </c>
      <c r="M15" s="431">
        <v>111</v>
      </c>
      <c r="N15" s="430">
        <v>24.3</v>
      </c>
      <c r="O15" s="430">
        <v>9.4</v>
      </c>
      <c r="P15" s="431">
        <v>43</v>
      </c>
      <c r="Q15" s="430">
        <v>9.4</v>
      </c>
      <c r="R15" s="430">
        <v>3.6</v>
      </c>
      <c r="S15" s="431">
        <v>104</v>
      </c>
      <c r="T15" s="430">
        <v>22.7</v>
      </c>
      <c r="U15" s="430">
        <v>8.8000000000000007</v>
      </c>
      <c r="V15" s="431">
        <v>95</v>
      </c>
      <c r="W15" s="430">
        <v>20.8</v>
      </c>
      <c r="X15" s="430">
        <v>8</v>
      </c>
      <c r="Y15" s="431">
        <v>267</v>
      </c>
      <c r="Z15" s="430">
        <v>58.3</v>
      </c>
      <c r="AA15" s="430">
        <v>22.6</v>
      </c>
      <c r="AB15" s="431">
        <v>35</v>
      </c>
      <c r="AC15" s="430">
        <v>14.9</v>
      </c>
      <c r="AD15" s="430">
        <v>3</v>
      </c>
      <c r="AE15" s="431">
        <v>9</v>
      </c>
      <c r="AF15" s="430">
        <v>3.8</v>
      </c>
      <c r="AG15" s="430">
        <v>0.8</v>
      </c>
      <c r="AH15" s="431">
        <v>37</v>
      </c>
      <c r="AI15" s="430">
        <v>8.1</v>
      </c>
      <c r="AJ15" s="430">
        <v>3.1</v>
      </c>
      <c r="AK15" s="431">
        <v>154</v>
      </c>
      <c r="AL15" s="430">
        <v>33.700000000000003</v>
      </c>
      <c r="AM15" s="430">
        <v>13</v>
      </c>
      <c r="AN15" s="431">
        <v>28</v>
      </c>
      <c r="AO15" s="430">
        <v>12.6</v>
      </c>
      <c r="AP15" s="432">
        <v>2.4</v>
      </c>
    </row>
    <row r="16" spans="1:43" s="341" customFormat="1" ht="19.5" customHeight="1">
      <c r="B16" s="649" t="s">
        <v>430</v>
      </c>
      <c r="C16" s="423" t="s">
        <v>225</v>
      </c>
      <c r="D16" s="426">
        <v>357306</v>
      </c>
      <c r="E16" s="425">
        <v>283.2</v>
      </c>
      <c r="F16" s="425">
        <v>100</v>
      </c>
      <c r="G16" s="426">
        <v>11970</v>
      </c>
      <c r="H16" s="425">
        <v>9.5</v>
      </c>
      <c r="I16" s="425">
        <v>3.4</v>
      </c>
      <c r="J16" s="426">
        <v>49830</v>
      </c>
      <c r="K16" s="425">
        <v>39.5</v>
      </c>
      <c r="L16" s="425">
        <v>14</v>
      </c>
      <c r="M16" s="426">
        <v>31051</v>
      </c>
      <c r="N16" s="425">
        <v>24.6</v>
      </c>
      <c r="O16" s="425">
        <v>8.6999999999999993</v>
      </c>
      <c r="P16" s="426">
        <v>14694</v>
      </c>
      <c r="Q16" s="425">
        <v>11.6</v>
      </c>
      <c r="R16" s="425">
        <v>4.0999999999999996</v>
      </c>
      <c r="S16" s="426">
        <v>31875</v>
      </c>
      <c r="T16" s="425">
        <v>25.3</v>
      </c>
      <c r="U16" s="425">
        <v>8.9</v>
      </c>
      <c r="V16" s="426">
        <v>28829</v>
      </c>
      <c r="W16" s="425">
        <v>22.8</v>
      </c>
      <c r="X16" s="425">
        <v>8.1</v>
      </c>
      <c r="Y16" s="426">
        <v>70293</v>
      </c>
      <c r="Z16" s="425">
        <v>55.7</v>
      </c>
      <c r="AA16" s="425">
        <v>19.7</v>
      </c>
      <c r="AB16" s="426">
        <v>12838</v>
      </c>
      <c r="AC16" s="425">
        <v>19.8</v>
      </c>
      <c r="AD16" s="425">
        <v>3.6</v>
      </c>
      <c r="AE16" s="426">
        <v>6075</v>
      </c>
      <c r="AF16" s="425">
        <v>9.4</v>
      </c>
      <c r="AG16" s="425">
        <v>1.7</v>
      </c>
      <c r="AH16" s="426">
        <v>8156</v>
      </c>
      <c r="AI16" s="425">
        <v>6.5</v>
      </c>
      <c r="AJ16" s="425">
        <v>2.2999999999999998</v>
      </c>
      <c r="AK16" s="426">
        <v>45745</v>
      </c>
      <c r="AL16" s="425">
        <v>36.299999999999997</v>
      </c>
      <c r="AM16" s="425">
        <v>12.8</v>
      </c>
      <c r="AN16" s="426">
        <v>10823</v>
      </c>
      <c r="AO16" s="425">
        <v>17.600000000000001</v>
      </c>
      <c r="AP16" s="427">
        <v>3</v>
      </c>
      <c r="AQ16" s="434"/>
    </row>
    <row r="17" spans="2:42" s="341" customFormat="1" ht="19.5" customHeight="1">
      <c r="B17" s="649"/>
      <c r="C17" s="428" t="s">
        <v>226</v>
      </c>
      <c r="D17" s="431">
        <v>3454</v>
      </c>
      <c r="E17" s="430">
        <v>298.5</v>
      </c>
      <c r="F17" s="430">
        <v>100</v>
      </c>
      <c r="G17" s="431">
        <v>112</v>
      </c>
      <c r="H17" s="430">
        <v>9.6999999999999993</v>
      </c>
      <c r="I17" s="430">
        <v>3.2</v>
      </c>
      <c r="J17" s="431">
        <v>504</v>
      </c>
      <c r="K17" s="430">
        <v>43.6</v>
      </c>
      <c r="L17" s="430">
        <v>14.6</v>
      </c>
      <c r="M17" s="431">
        <v>295</v>
      </c>
      <c r="N17" s="430">
        <v>25.5</v>
      </c>
      <c r="O17" s="430">
        <v>8.5</v>
      </c>
      <c r="P17" s="431">
        <v>145</v>
      </c>
      <c r="Q17" s="430">
        <v>12.5</v>
      </c>
      <c r="R17" s="430">
        <v>4.2</v>
      </c>
      <c r="S17" s="431">
        <v>264</v>
      </c>
      <c r="T17" s="430">
        <v>22.8</v>
      </c>
      <c r="U17" s="430">
        <v>7.6</v>
      </c>
      <c r="V17" s="431">
        <v>306</v>
      </c>
      <c r="W17" s="430">
        <v>26.4</v>
      </c>
      <c r="X17" s="430">
        <v>8.9</v>
      </c>
      <c r="Y17" s="431">
        <v>659</v>
      </c>
      <c r="Z17" s="430">
        <v>57</v>
      </c>
      <c r="AA17" s="430">
        <v>19.100000000000001</v>
      </c>
      <c r="AB17" s="431">
        <v>99</v>
      </c>
      <c r="AC17" s="430">
        <v>16.600000000000001</v>
      </c>
      <c r="AD17" s="430">
        <v>2.9</v>
      </c>
      <c r="AE17" s="431">
        <v>50</v>
      </c>
      <c r="AF17" s="430">
        <v>8.4</v>
      </c>
      <c r="AG17" s="430">
        <v>1.4</v>
      </c>
      <c r="AH17" s="431">
        <v>77</v>
      </c>
      <c r="AI17" s="430">
        <v>6.7</v>
      </c>
      <c r="AJ17" s="430">
        <v>2.2000000000000002</v>
      </c>
      <c r="AK17" s="431">
        <v>440</v>
      </c>
      <c r="AL17" s="430">
        <v>38</v>
      </c>
      <c r="AM17" s="430">
        <v>12.7</v>
      </c>
      <c r="AN17" s="431">
        <v>95</v>
      </c>
      <c r="AO17" s="430">
        <v>17</v>
      </c>
      <c r="AP17" s="432">
        <v>2.8</v>
      </c>
    </row>
    <row r="18" spans="2:42" s="341" customFormat="1" ht="19.5" customHeight="1">
      <c r="B18" s="649"/>
      <c r="C18" s="435" t="s">
        <v>281</v>
      </c>
      <c r="D18" s="436">
        <v>1186</v>
      </c>
      <c r="E18" s="437">
        <v>258.8</v>
      </c>
      <c r="F18" s="437">
        <v>100</v>
      </c>
      <c r="G18" s="438">
        <v>49</v>
      </c>
      <c r="H18" s="437">
        <v>10.7</v>
      </c>
      <c r="I18" s="437">
        <v>4.0999999999999996</v>
      </c>
      <c r="J18" s="438">
        <v>146</v>
      </c>
      <c r="K18" s="437">
        <v>31.9</v>
      </c>
      <c r="L18" s="437">
        <v>12.3</v>
      </c>
      <c r="M18" s="438">
        <v>96</v>
      </c>
      <c r="N18" s="437">
        <v>20.9</v>
      </c>
      <c r="O18" s="437">
        <v>8.1</v>
      </c>
      <c r="P18" s="438">
        <v>45</v>
      </c>
      <c r="Q18" s="437">
        <v>9.8000000000000007</v>
      </c>
      <c r="R18" s="437">
        <v>3.8</v>
      </c>
      <c r="S18" s="438">
        <v>107</v>
      </c>
      <c r="T18" s="437">
        <v>23.3</v>
      </c>
      <c r="U18" s="437">
        <v>9</v>
      </c>
      <c r="V18" s="438">
        <v>120</v>
      </c>
      <c r="W18" s="437">
        <v>26.2</v>
      </c>
      <c r="X18" s="437">
        <v>10.1</v>
      </c>
      <c r="Y18" s="438">
        <v>231</v>
      </c>
      <c r="Z18" s="437">
        <v>50.4</v>
      </c>
      <c r="AA18" s="437">
        <v>19.5</v>
      </c>
      <c r="AB18" s="438">
        <v>30</v>
      </c>
      <c r="AC18" s="437">
        <v>12.7</v>
      </c>
      <c r="AD18" s="437">
        <v>2.5</v>
      </c>
      <c r="AE18" s="438">
        <v>21</v>
      </c>
      <c r="AF18" s="437">
        <v>8.9</v>
      </c>
      <c r="AG18" s="437">
        <v>1.8</v>
      </c>
      <c r="AH18" s="438">
        <v>24</v>
      </c>
      <c r="AI18" s="437">
        <v>5.2</v>
      </c>
      <c r="AJ18" s="437">
        <v>2</v>
      </c>
      <c r="AK18" s="438">
        <v>141</v>
      </c>
      <c r="AL18" s="437">
        <v>30.8</v>
      </c>
      <c r="AM18" s="437">
        <v>11.9</v>
      </c>
      <c r="AN18" s="438">
        <v>27</v>
      </c>
      <c r="AO18" s="437">
        <v>12.1</v>
      </c>
      <c r="AP18" s="439">
        <v>2.2999999999999998</v>
      </c>
    </row>
    <row r="19" spans="2:42" s="341" customFormat="1" ht="19.5" customHeight="1">
      <c r="B19" s="651" t="s">
        <v>432</v>
      </c>
      <c r="C19" s="428" t="s">
        <v>225</v>
      </c>
      <c r="D19" s="431">
        <v>360963</v>
      </c>
      <c r="E19" s="430">
        <v>286.60000000000002</v>
      </c>
      <c r="F19" s="430">
        <v>100</v>
      </c>
      <c r="G19" s="431">
        <v>11592</v>
      </c>
      <c r="H19" s="430">
        <v>9.1999999999999993</v>
      </c>
      <c r="I19" s="430">
        <v>3.2</v>
      </c>
      <c r="J19" s="431">
        <v>49129</v>
      </c>
      <c r="K19" s="430">
        <v>39</v>
      </c>
      <c r="L19" s="430">
        <v>13.6</v>
      </c>
      <c r="M19" s="431">
        <v>32177</v>
      </c>
      <c r="N19" s="430">
        <v>25.5</v>
      </c>
      <c r="O19" s="430">
        <v>8.9</v>
      </c>
      <c r="P19" s="431">
        <v>15099</v>
      </c>
      <c r="Q19" s="430">
        <v>12</v>
      </c>
      <c r="R19" s="430">
        <v>4.2</v>
      </c>
      <c r="S19" s="431">
        <v>30690</v>
      </c>
      <c r="T19" s="430">
        <v>24.4</v>
      </c>
      <c r="U19" s="430">
        <v>8.5</v>
      </c>
      <c r="V19" s="431">
        <v>29916</v>
      </c>
      <c r="W19" s="430">
        <v>23.8</v>
      </c>
      <c r="X19" s="430">
        <v>8.3000000000000007</v>
      </c>
      <c r="Y19" s="431">
        <v>71518</v>
      </c>
      <c r="Z19" s="430">
        <v>56.8</v>
      </c>
      <c r="AA19" s="430">
        <v>19.8</v>
      </c>
      <c r="AB19" s="431">
        <v>12617</v>
      </c>
      <c r="AC19" s="430">
        <v>19.399999999999999</v>
      </c>
      <c r="AD19" s="430">
        <v>3.5</v>
      </c>
      <c r="AE19" s="431">
        <v>6113</v>
      </c>
      <c r="AF19" s="430">
        <v>9.5</v>
      </c>
      <c r="AG19" s="430">
        <v>1.7</v>
      </c>
      <c r="AH19" s="431">
        <v>7900</v>
      </c>
      <c r="AI19" s="430">
        <v>6.3</v>
      </c>
      <c r="AJ19" s="430">
        <v>2.2000000000000002</v>
      </c>
      <c r="AK19" s="431">
        <v>47276</v>
      </c>
      <c r="AL19" s="430">
        <v>37.5</v>
      </c>
      <c r="AM19" s="430">
        <v>13.1</v>
      </c>
      <c r="AN19" s="431">
        <v>11143</v>
      </c>
      <c r="AO19" s="430">
        <v>18.2</v>
      </c>
      <c r="AP19" s="432">
        <v>3.1</v>
      </c>
    </row>
    <row r="20" spans="2:42" s="341" customFormat="1" ht="19.5" customHeight="1">
      <c r="B20" s="649"/>
      <c r="C20" s="428" t="s">
        <v>226</v>
      </c>
      <c r="D20" s="431">
        <v>3485</v>
      </c>
      <c r="E20" s="430">
        <v>302</v>
      </c>
      <c r="F20" s="430">
        <v>100</v>
      </c>
      <c r="G20" s="431">
        <v>87</v>
      </c>
      <c r="H20" s="430">
        <v>7.5</v>
      </c>
      <c r="I20" s="430">
        <v>2.5</v>
      </c>
      <c r="J20" s="431">
        <v>506</v>
      </c>
      <c r="K20" s="430">
        <v>43.8</v>
      </c>
      <c r="L20" s="430">
        <v>14.5</v>
      </c>
      <c r="M20" s="431">
        <v>300</v>
      </c>
      <c r="N20" s="430">
        <v>26</v>
      </c>
      <c r="O20" s="430">
        <v>8.6</v>
      </c>
      <c r="P20" s="431">
        <v>130</v>
      </c>
      <c r="Q20" s="430">
        <v>11.3</v>
      </c>
      <c r="R20" s="430">
        <v>3.7</v>
      </c>
      <c r="S20" s="431">
        <v>259</v>
      </c>
      <c r="T20" s="430">
        <v>22.4</v>
      </c>
      <c r="U20" s="430">
        <v>7.4</v>
      </c>
      <c r="V20" s="431">
        <v>306</v>
      </c>
      <c r="W20" s="430">
        <v>26.5</v>
      </c>
      <c r="X20" s="430">
        <v>8.8000000000000007</v>
      </c>
      <c r="Y20" s="431">
        <v>696</v>
      </c>
      <c r="Z20" s="430">
        <v>60.3</v>
      </c>
      <c r="AA20" s="430">
        <v>20</v>
      </c>
      <c r="AB20" s="431">
        <v>122</v>
      </c>
      <c r="AC20" s="430">
        <v>20.5</v>
      </c>
      <c r="AD20" s="430">
        <v>3.5</v>
      </c>
      <c r="AE20" s="431">
        <v>52</v>
      </c>
      <c r="AF20" s="430">
        <v>8.6999999999999993</v>
      </c>
      <c r="AG20" s="430">
        <v>1.5</v>
      </c>
      <c r="AH20" s="431">
        <v>87</v>
      </c>
      <c r="AI20" s="430">
        <v>7.5</v>
      </c>
      <c r="AJ20" s="430">
        <v>2.5</v>
      </c>
      <c r="AK20" s="431">
        <v>430</v>
      </c>
      <c r="AL20" s="430">
        <v>37.299999999999997</v>
      </c>
      <c r="AM20" s="430">
        <v>12.3</v>
      </c>
      <c r="AN20" s="431">
        <v>94</v>
      </c>
      <c r="AO20" s="430">
        <v>16.8</v>
      </c>
      <c r="AP20" s="432">
        <v>2.7</v>
      </c>
    </row>
    <row r="21" spans="2:42" s="341" customFormat="1" ht="19.5" customHeight="1">
      <c r="B21" s="649"/>
      <c r="C21" s="435" t="s">
        <v>281</v>
      </c>
      <c r="D21" s="436">
        <v>1218</v>
      </c>
      <c r="E21" s="437">
        <v>265.39999999999998</v>
      </c>
      <c r="F21" s="437">
        <v>100</v>
      </c>
      <c r="G21" s="438">
        <v>34</v>
      </c>
      <c r="H21" s="437">
        <v>7.4</v>
      </c>
      <c r="I21" s="437">
        <f>ROUND(G21/$D$21*100,1)</f>
        <v>2.8</v>
      </c>
      <c r="J21" s="438">
        <v>178</v>
      </c>
      <c r="K21" s="437">
        <v>38.799999999999997</v>
      </c>
      <c r="L21" s="437">
        <f>ROUND(J21/$D$21*100,1)</f>
        <v>14.6</v>
      </c>
      <c r="M21" s="438">
        <v>115</v>
      </c>
      <c r="N21" s="437">
        <v>25.1</v>
      </c>
      <c r="O21" s="437">
        <f>ROUND(M21/$D$21*100,1)</f>
        <v>9.4</v>
      </c>
      <c r="P21" s="438">
        <v>56</v>
      </c>
      <c r="Q21" s="437">
        <v>12.2</v>
      </c>
      <c r="R21" s="437">
        <f>ROUND(P21/$D$21*100,1)</f>
        <v>4.5999999999999996</v>
      </c>
      <c r="S21" s="438">
        <v>99</v>
      </c>
      <c r="T21" s="437">
        <v>21.6</v>
      </c>
      <c r="U21" s="437">
        <f>ROUND(S21/$D$21*100,1)</f>
        <v>8.1</v>
      </c>
      <c r="V21" s="438">
        <v>89</v>
      </c>
      <c r="W21" s="437">
        <v>19.399999999999999</v>
      </c>
      <c r="X21" s="437">
        <f>ROUND(V21/$D$21*100,1)</f>
        <v>7.3</v>
      </c>
      <c r="Y21" s="438">
        <v>215</v>
      </c>
      <c r="Z21" s="437">
        <v>46.8</v>
      </c>
      <c r="AA21" s="437">
        <f>ROUND(Y21/$D$21*100,1)</f>
        <v>17.7</v>
      </c>
      <c r="AB21" s="438">
        <v>43</v>
      </c>
      <c r="AC21" s="437">
        <v>18.2</v>
      </c>
      <c r="AD21" s="437">
        <f>ROUND(AB21/$D$21*100,1)</f>
        <v>3.5</v>
      </c>
      <c r="AE21" s="438">
        <v>20</v>
      </c>
      <c r="AF21" s="437">
        <v>8.5</v>
      </c>
      <c r="AG21" s="437">
        <f>ROUND(AE21/$D$21*100,1)</f>
        <v>1.6</v>
      </c>
      <c r="AH21" s="438">
        <v>32</v>
      </c>
      <c r="AI21" s="437">
        <v>7</v>
      </c>
      <c r="AJ21" s="437">
        <f>ROUND(AH21/$D$21*100,1)</f>
        <v>2.6</v>
      </c>
      <c r="AK21" s="438">
        <v>171</v>
      </c>
      <c r="AL21" s="437">
        <v>37.299999999999997</v>
      </c>
      <c r="AM21" s="437">
        <f>ROUND(AK21/$D$21*100,1)</f>
        <v>14</v>
      </c>
      <c r="AN21" s="438">
        <v>32</v>
      </c>
      <c r="AO21" s="437">
        <v>14.4</v>
      </c>
      <c r="AP21" s="439">
        <f>ROUND(AN21/$D$21*100,1)</f>
        <v>2.6</v>
      </c>
    </row>
    <row r="22" spans="2:42" s="341" customFormat="1" ht="19.5" customHeight="1">
      <c r="B22" s="651" t="s">
        <v>446</v>
      </c>
      <c r="C22" s="428" t="s">
        <v>225</v>
      </c>
      <c r="D22" s="431">
        <v>364873</v>
      </c>
      <c r="E22" s="430">
        <v>290.3</v>
      </c>
      <c r="F22" s="430">
        <v>100</v>
      </c>
      <c r="G22" s="431">
        <v>11543</v>
      </c>
      <c r="H22" s="430">
        <v>9.1999999999999993</v>
      </c>
      <c r="I22" s="430">
        <v>3.1</v>
      </c>
      <c r="J22" s="431">
        <v>48632</v>
      </c>
      <c r="K22" s="430">
        <v>38.700000000000003</v>
      </c>
      <c r="L22" s="430">
        <v>12.9</v>
      </c>
      <c r="M22" s="431">
        <v>32682</v>
      </c>
      <c r="N22" s="430">
        <v>26</v>
      </c>
      <c r="O22" s="430">
        <v>8.6999999999999993</v>
      </c>
      <c r="P22" s="431">
        <v>14972</v>
      </c>
      <c r="Q22" s="430">
        <v>11.9</v>
      </c>
      <c r="R22" s="430">
        <v>4</v>
      </c>
      <c r="S22" s="431">
        <v>30175</v>
      </c>
      <c r="T22" s="430">
        <v>24</v>
      </c>
      <c r="U22" s="430">
        <v>8</v>
      </c>
      <c r="V22" s="431">
        <v>30673</v>
      </c>
      <c r="W22" s="430">
        <v>24.4</v>
      </c>
      <c r="X22" s="430">
        <v>8.1999999999999993</v>
      </c>
      <c r="Y22" s="431">
        <v>72734</v>
      </c>
      <c r="Z22" s="430">
        <v>57.9</v>
      </c>
      <c r="AA22" s="430">
        <v>19.399999999999999</v>
      </c>
      <c r="AB22" s="431">
        <v>13230</v>
      </c>
      <c r="AC22" s="430">
        <v>20.5</v>
      </c>
      <c r="AD22" s="430">
        <v>3.5</v>
      </c>
      <c r="AE22" s="431">
        <v>6033</v>
      </c>
      <c r="AF22" s="430">
        <v>9.4</v>
      </c>
      <c r="AG22" s="430">
        <v>1.6</v>
      </c>
      <c r="AH22" s="431">
        <v>8133</v>
      </c>
      <c r="AI22" s="430">
        <v>6.5</v>
      </c>
      <c r="AJ22" s="430">
        <v>2.2000000000000002</v>
      </c>
      <c r="AK22" s="431">
        <v>47654</v>
      </c>
      <c r="AL22" s="430">
        <v>37.9</v>
      </c>
      <c r="AM22" s="430">
        <v>12.7</v>
      </c>
      <c r="AN22" s="431">
        <v>11560</v>
      </c>
      <c r="AO22" s="430">
        <v>18.899999999999999</v>
      </c>
      <c r="AP22" s="432">
        <v>3.1</v>
      </c>
    </row>
    <row r="23" spans="2:42" s="341" customFormat="1" ht="19.5" customHeight="1">
      <c r="B23" s="649"/>
      <c r="C23" s="428" t="s">
        <v>226</v>
      </c>
      <c r="D23" s="431">
        <v>3416</v>
      </c>
      <c r="E23" s="430">
        <v>297</v>
      </c>
      <c r="F23" s="430">
        <v>100</v>
      </c>
      <c r="G23" s="431">
        <v>79</v>
      </c>
      <c r="H23" s="430">
        <v>6.9</v>
      </c>
      <c r="I23" s="430">
        <v>2.2999999999999998</v>
      </c>
      <c r="J23" s="431">
        <v>519</v>
      </c>
      <c r="K23" s="430">
        <v>45.1</v>
      </c>
      <c r="L23" s="430">
        <v>15.2</v>
      </c>
      <c r="M23" s="431">
        <v>305</v>
      </c>
      <c r="N23" s="430">
        <v>26.5</v>
      </c>
      <c r="O23" s="430">
        <v>8.9</v>
      </c>
      <c r="P23" s="431">
        <v>141</v>
      </c>
      <c r="Q23" s="430">
        <v>12.3</v>
      </c>
      <c r="R23" s="430">
        <v>4.0999999999999996</v>
      </c>
      <c r="S23" s="431">
        <v>267</v>
      </c>
      <c r="T23" s="430">
        <v>23.2</v>
      </c>
      <c r="U23" s="430">
        <v>7.8</v>
      </c>
      <c r="V23" s="431">
        <v>282</v>
      </c>
      <c r="W23" s="430">
        <v>24.5</v>
      </c>
      <c r="X23" s="430">
        <v>8.3000000000000007</v>
      </c>
      <c r="Y23" s="431">
        <v>696</v>
      </c>
      <c r="Z23" s="430">
        <v>60.5</v>
      </c>
      <c r="AA23" s="430">
        <v>20.399999999999999</v>
      </c>
      <c r="AB23" s="431">
        <v>110</v>
      </c>
      <c r="AC23" s="430">
        <v>18.5</v>
      </c>
      <c r="AD23" s="430">
        <v>3.2</v>
      </c>
      <c r="AE23" s="431">
        <v>54</v>
      </c>
      <c r="AF23" s="430">
        <v>9.1</v>
      </c>
      <c r="AG23" s="430">
        <v>1.6</v>
      </c>
      <c r="AH23" s="431">
        <v>81</v>
      </c>
      <c r="AI23" s="430">
        <v>7</v>
      </c>
      <c r="AJ23" s="430">
        <v>2.4</v>
      </c>
      <c r="AK23" s="431">
        <v>446</v>
      </c>
      <c r="AL23" s="430">
        <v>38.299999999999997</v>
      </c>
      <c r="AM23" s="430">
        <v>13.1</v>
      </c>
      <c r="AN23" s="431">
        <v>88</v>
      </c>
      <c r="AO23" s="430">
        <v>15.8</v>
      </c>
      <c r="AP23" s="432">
        <v>2.6</v>
      </c>
    </row>
    <row r="24" spans="2:42" s="341" customFormat="1" ht="19.5" customHeight="1">
      <c r="B24" s="649"/>
      <c r="C24" s="435" t="s">
        <v>281</v>
      </c>
      <c r="D24" s="436">
        <v>1224</v>
      </c>
      <c r="E24" s="437">
        <v>266.39999999999998</v>
      </c>
      <c r="F24" s="437">
        <v>100</v>
      </c>
      <c r="G24" s="438">
        <v>29</v>
      </c>
      <c r="H24" s="437">
        <v>6.3</v>
      </c>
      <c r="I24" s="437">
        <f>ROUND(G24/$D$24*100,1)</f>
        <v>2.4</v>
      </c>
      <c r="J24" s="438">
        <v>157</v>
      </c>
      <c r="K24" s="437">
        <v>34.200000000000003</v>
      </c>
      <c r="L24" s="437">
        <f>ROUND(J24/$D$24*100,1)</f>
        <v>12.8</v>
      </c>
      <c r="M24" s="438">
        <v>113</v>
      </c>
      <c r="N24" s="437">
        <v>24.6</v>
      </c>
      <c r="O24" s="437">
        <f>ROUND(M24/$D$24*100,1)</f>
        <v>9.1999999999999993</v>
      </c>
      <c r="P24" s="438">
        <v>51</v>
      </c>
      <c r="Q24" s="437">
        <v>11.1</v>
      </c>
      <c r="R24" s="437">
        <f>ROUND(P24/$D$24*100,1)</f>
        <v>4.2</v>
      </c>
      <c r="S24" s="438">
        <v>108</v>
      </c>
      <c r="T24" s="437">
        <v>23.5</v>
      </c>
      <c r="U24" s="437">
        <f>ROUND(S24/$D$24*100,1)</f>
        <v>8.8000000000000007</v>
      </c>
      <c r="V24" s="438">
        <v>98</v>
      </c>
      <c r="W24" s="437">
        <v>21.3</v>
      </c>
      <c r="X24" s="437">
        <f>ROUND(V24/$D$24*100,1)</f>
        <v>8</v>
      </c>
      <c r="Y24" s="438">
        <v>256</v>
      </c>
      <c r="Z24" s="437">
        <v>55.7</v>
      </c>
      <c r="AA24" s="437">
        <f>ROUND(Y24/$D$24*100,1)</f>
        <v>20.9</v>
      </c>
      <c r="AB24" s="438">
        <v>47</v>
      </c>
      <c r="AC24" s="437">
        <v>19.899999999999999</v>
      </c>
      <c r="AD24" s="437">
        <f>ROUND(AB24/$D$24*100,1)</f>
        <v>3.8</v>
      </c>
      <c r="AE24" s="438">
        <v>14</v>
      </c>
      <c r="AF24" s="437">
        <v>5.9</v>
      </c>
      <c r="AG24" s="437">
        <f>ROUND(AE24/$D$24*100,1)</f>
        <v>1.1000000000000001</v>
      </c>
      <c r="AH24" s="438">
        <v>31</v>
      </c>
      <c r="AI24" s="437">
        <v>6.7</v>
      </c>
      <c r="AJ24" s="437">
        <f>ROUND(AH24/$D$24*100,1)</f>
        <v>2.5</v>
      </c>
      <c r="AK24" s="438">
        <v>164</v>
      </c>
      <c r="AL24" s="437">
        <v>35.700000000000003</v>
      </c>
      <c r="AM24" s="437">
        <f>ROUND(AK24/$D$24*100,1)</f>
        <v>13.4</v>
      </c>
      <c r="AN24" s="438">
        <v>32</v>
      </c>
      <c r="AO24" s="437">
        <v>14.3</v>
      </c>
      <c r="AP24" s="439">
        <f>ROUND(AN24/$D$24*100,1)</f>
        <v>2.6</v>
      </c>
    </row>
    <row r="25" spans="2:42" s="341" customFormat="1" ht="19.5" customHeight="1">
      <c r="B25" s="649" t="s">
        <v>449</v>
      </c>
      <c r="C25" s="423" t="s">
        <v>225</v>
      </c>
      <c r="D25" s="426">
        <v>368106</v>
      </c>
      <c r="E25" s="425">
        <v>293.5</v>
      </c>
      <c r="F25" s="425">
        <v>100</v>
      </c>
      <c r="G25" s="426">
        <v>11576</v>
      </c>
      <c r="H25" s="425">
        <v>9.1999999999999993</v>
      </c>
      <c r="I25" s="425">
        <f>ROUND(G25/$D$25*100,1)</f>
        <v>3.1</v>
      </c>
      <c r="J25" s="426">
        <v>47904</v>
      </c>
      <c r="K25" s="425">
        <v>38.200000000000003</v>
      </c>
      <c r="L25" s="425">
        <f>ROUND(J25/$D$25*100,1)</f>
        <v>13</v>
      </c>
      <c r="M25" s="426">
        <v>33297</v>
      </c>
      <c r="N25" s="425">
        <v>26.5</v>
      </c>
      <c r="O25" s="425">
        <f>ROUND(M25/$D$25*100,1)</f>
        <v>9</v>
      </c>
      <c r="P25" s="426">
        <v>15188</v>
      </c>
      <c r="Q25" s="425">
        <v>12.1</v>
      </c>
      <c r="R25" s="425">
        <f>ROUND(P25/$D$25*100,1)</f>
        <v>4.0999999999999996</v>
      </c>
      <c r="S25" s="426">
        <v>29544</v>
      </c>
      <c r="T25" s="425">
        <v>23.6</v>
      </c>
      <c r="U25" s="425">
        <f>ROUND(S25/$D$25*100,1)</f>
        <v>8</v>
      </c>
      <c r="V25" s="426">
        <v>31717</v>
      </c>
      <c r="W25" s="425">
        <v>25.3</v>
      </c>
      <c r="X25" s="425">
        <f>ROUND(V25/$D$25*100,1)</f>
        <v>8.6</v>
      </c>
      <c r="Y25" s="426">
        <v>73396</v>
      </c>
      <c r="Z25" s="425">
        <v>58.5</v>
      </c>
      <c r="AA25" s="425">
        <f>ROUND(Y25/$D$25*100,1)</f>
        <v>19.899999999999999</v>
      </c>
      <c r="AB25" s="426">
        <v>13323</v>
      </c>
      <c r="AC25" s="425">
        <v>20.7</v>
      </c>
      <c r="AD25" s="425">
        <f>ROUND(AB25/$D$25*100,1)</f>
        <v>3.6</v>
      </c>
      <c r="AE25" s="426">
        <v>6429</v>
      </c>
      <c r="AF25" s="425">
        <v>10</v>
      </c>
      <c r="AG25" s="425">
        <f>ROUND(AE25/$D$25*100,1)</f>
        <v>1.7</v>
      </c>
      <c r="AH25" s="426">
        <v>8196</v>
      </c>
      <c r="AI25" s="425">
        <v>6.5</v>
      </c>
      <c r="AJ25" s="425">
        <f>ROUND(AH25/$D$25*100,1)</f>
        <v>2.2000000000000002</v>
      </c>
      <c r="AK25" s="426">
        <v>48485</v>
      </c>
      <c r="AL25" s="425">
        <v>38.6</v>
      </c>
      <c r="AM25" s="425">
        <f>ROUND(AK25/$D$25*100,1)</f>
        <v>13.2</v>
      </c>
      <c r="AN25" s="426">
        <v>11507</v>
      </c>
      <c r="AO25" s="425">
        <v>18.899999999999999</v>
      </c>
      <c r="AP25" s="427">
        <f>ROUND(AN25/$D$25*100,1)</f>
        <v>3.1</v>
      </c>
    </row>
    <row r="26" spans="2:42" s="341" customFormat="1" ht="19.5" customHeight="1">
      <c r="B26" s="649"/>
      <c r="C26" s="428" t="s">
        <v>226</v>
      </c>
      <c r="D26" s="431">
        <v>3535</v>
      </c>
      <c r="E26" s="430">
        <v>308.5</v>
      </c>
      <c r="F26" s="430">
        <v>100</v>
      </c>
      <c r="G26" s="431">
        <v>117</v>
      </c>
      <c r="H26" s="430">
        <v>10.199999999999999</v>
      </c>
      <c r="I26" s="430">
        <f>ROUND(G26/$D$26*100,1)</f>
        <v>3.3</v>
      </c>
      <c r="J26" s="431">
        <v>480</v>
      </c>
      <c r="K26" s="430">
        <v>41.9</v>
      </c>
      <c r="L26" s="430">
        <f>ROUND(J26/$D$26*100,1)</f>
        <v>13.6</v>
      </c>
      <c r="M26" s="431">
        <v>306</v>
      </c>
      <c r="N26" s="430">
        <v>26.7</v>
      </c>
      <c r="O26" s="430">
        <f>ROUND(M26/$D$26*100,1)</f>
        <v>8.6999999999999993</v>
      </c>
      <c r="P26" s="431">
        <v>130</v>
      </c>
      <c r="Q26" s="430">
        <v>11.3</v>
      </c>
      <c r="R26" s="430">
        <f>ROUND(P26/$D$26*100,1)</f>
        <v>3.7</v>
      </c>
      <c r="S26" s="431">
        <v>264</v>
      </c>
      <c r="T26" s="430">
        <v>23</v>
      </c>
      <c r="U26" s="430">
        <f>ROUND(S26/$D$26*100,1)</f>
        <v>7.5</v>
      </c>
      <c r="V26" s="431">
        <v>336</v>
      </c>
      <c r="W26" s="430">
        <v>29.3</v>
      </c>
      <c r="X26" s="430">
        <f>ROUND(V26/$D$26*100,1)</f>
        <v>9.5</v>
      </c>
      <c r="Y26" s="431">
        <v>698</v>
      </c>
      <c r="Z26" s="430">
        <v>60.9</v>
      </c>
      <c r="AA26" s="430">
        <f>ROUND(Y26/$D$26*100,1)</f>
        <v>19.7</v>
      </c>
      <c r="AB26" s="431">
        <v>122</v>
      </c>
      <c r="AC26" s="430">
        <v>20.6</v>
      </c>
      <c r="AD26" s="430">
        <f>ROUND(AB26/$D$26*100,1)</f>
        <v>3.5</v>
      </c>
      <c r="AE26" s="431">
        <v>57</v>
      </c>
      <c r="AF26" s="430">
        <v>9.6</v>
      </c>
      <c r="AG26" s="430">
        <f>ROUND(AE26/$D$26*100,1)</f>
        <v>1.6</v>
      </c>
      <c r="AH26" s="431">
        <v>67</v>
      </c>
      <c r="AI26" s="430">
        <v>5.8</v>
      </c>
      <c r="AJ26" s="430">
        <f>ROUND(AH26/$D$26*100,1)</f>
        <v>1.9</v>
      </c>
      <c r="AK26" s="431">
        <v>436</v>
      </c>
      <c r="AL26" s="430">
        <v>38</v>
      </c>
      <c r="AM26" s="430">
        <f>ROUND(AK26/$D$26*100,1)</f>
        <v>12.3</v>
      </c>
      <c r="AN26" s="431">
        <v>85</v>
      </c>
      <c r="AO26" s="430">
        <v>15.3</v>
      </c>
      <c r="AP26" s="432">
        <f>ROUND(AN26/$D$26*100,1)</f>
        <v>2.4</v>
      </c>
    </row>
    <row r="27" spans="2:42" s="341" customFormat="1" ht="19.5" customHeight="1">
      <c r="B27" s="649"/>
      <c r="C27" s="435" t="s">
        <v>281</v>
      </c>
      <c r="D27" s="436">
        <v>1237</v>
      </c>
      <c r="E27" s="437">
        <v>268.89999999999998</v>
      </c>
      <c r="F27" s="437">
        <v>100</v>
      </c>
      <c r="G27" s="438">
        <v>45</v>
      </c>
      <c r="H27" s="437">
        <v>9.8000000000000007</v>
      </c>
      <c r="I27" s="437">
        <v>3.6</v>
      </c>
      <c r="J27" s="438">
        <v>153</v>
      </c>
      <c r="K27" s="437">
        <v>33.299999999999997</v>
      </c>
      <c r="L27" s="437">
        <v>12.4</v>
      </c>
      <c r="M27" s="438">
        <v>127</v>
      </c>
      <c r="N27" s="437">
        <v>27.6</v>
      </c>
      <c r="O27" s="437">
        <v>10.199999999999999</v>
      </c>
      <c r="P27" s="438">
        <v>38</v>
      </c>
      <c r="Q27" s="437">
        <v>8.3000000000000007</v>
      </c>
      <c r="R27" s="437">
        <v>3.1</v>
      </c>
      <c r="S27" s="438">
        <v>110</v>
      </c>
      <c r="T27" s="437">
        <v>23.9</v>
      </c>
      <c r="U27" s="437">
        <v>8.9</v>
      </c>
      <c r="V27" s="438">
        <v>113</v>
      </c>
      <c r="W27" s="437">
        <v>24.6</v>
      </c>
      <c r="X27" s="437">
        <v>9.1</v>
      </c>
      <c r="Y27" s="438">
        <v>230</v>
      </c>
      <c r="Z27" s="437">
        <v>50</v>
      </c>
      <c r="AA27" s="437">
        <v>18.600000000000001</v>
      </c>
      <c r="AB27" s="438">
        <v>45</v>
      </c>
      <c r="AC27" s="437">
        <v>19</v>
      </c>
      <c r="AD27" s="437">
        <v>3.6</v>
      </c>
      <c r="AE27" s="438">
        <v>20</v>
      </c>
      <c r="AF27" s="437">
        <v>8.4</v>
      </c>
      <c r="AG27" s="437">
        <v>1.6</v>
      </c>
      <c r="AH27" s="438">
        <v>26</v>
      </c>
      <c r="AI27" s="437">
        <v>5.7</v>
      </c>
      <c r="AJ27" s="437">
        <v>2.1</v>
      </c>
      <c r="AK27" s="438">
        <v>165</v>
      </c>
      <c r="AL27" s="437">
        <v>35.9</v>
      </c>
      <c r="AM27" s="437">
        <v>13.3</v>
      </c>
      <c r="AN27" s="438">
        <v>26</v>
      </c>
      <c r="AO27" s="437">
        <v>11.7</v>
      </c>
      <c r="AP27" s="439">
        <v>3.6</v>
      </c>
    </row>
    <row r="28" spans="2:42" s="341" customFormat="1" ht="19.5" customHeight="1">
      <c r="B28" s="651" t="s">
        <v>456</v>
      </c>
      <c r="C28" s="428" t="s">
        <v>225</v>
      </c>
      <c r="D28" s="431">
        <v>370362</v>
      </c>
      <c r="E28" s="430">
        <v>295.5</v>
      </c>
      <c r="F28" s="430">
        <v>100</v>
      </c>
      <c r="G28" s="431">
        <v>11740</v>
      </c>
      <c r="H28" s="430">
        <v>9.4</v>
      </c>
      <c r="I28" s="430">
        <f>G28/$D28*100</f>
        <v>3.1698716390990436</v>
      </c>
      <c r="J28" s="431">
        <v>46681</v>
      </c>
      <c r="K28" s="430">
        <v>37.200000000000003</v>
      </c>
      <c r="L28" s="430">
        <f>J28/$D28*100</f>
        <v>12.604154853899699</v>
      </c>
      <c r="M28" s="431">
        <v>34339</v>
      </c>
      <c r="N28" s="430">
        <v>27.4</v>
      </c>
      <c r="O28" s="430">
        <f>M28/$D28*100</f>
        <v>9.2717395413136341</v>
      </c>
      <c r="P28" s="431">
        <v>15363</v>
      </c>
      <c r="Q28" s="430">
        <v>12.3</v>
      </c>
      <c r="R28" s="430">
        <f>P28/$D28*100</f>
        <v>4.1481037471446855</v>
      </c>
      <c r="S28" s="431">
        <v>28890</v>
      </c>
      <c r="T28" s="430">
        <v>23.1</v>
      </c>
      <c r="U28" s="430">
        <f>S28/$D28*100</f>
        <v>7.8004762907641716</v>
      </c>
      <c r="V28" s="431">
        <v>31868</v>
      </c>
      <c r="W28" s="430">
        <v>25.4</v>
      </c>
      <c r="X28" s="430">
        <f>V28/$D28*100</f>
        <v>8.6045544629308619</v>
      </c>
      <c r="Y28" s="431">
        <v>74382</v>
      </c>
      <c r="Z28" s="430">
        <v>59.4</v>
      </c>
      <c r="AA28" s="430">
        <f>Y28/$D28*100</f>
        <v>20.083593889221895</v>
      </c>
      <c r="AB28" s="431">
        <v>13706</v>
      </c>
      <c r="AC28" s="430">
        <v>21.3</v>
      </c>
      <c r="AD28" s="430">
        <f>AB28/$D28*100</f>
        <v>3.7007036359021717</v>
      </c>
      <c r="AE28" s="431">
        <v>6429</v>
      </c>
      <c r="AF28" s="430">
        <v>10</v>
      </c>
      <c r="AG28" s="430">
        <f>AE28/$D28*100</f>
        <v>1.7358692306446128</v>
      </c>
      <c r="AH28" s="431">
        <v>8631</v>
      </c>
      <c r="AI28" s="430">
        <v>6.9</v>
      </c>
      <c r="AJ28" s="430">
        <f>AH28/$D28*100</f>
        <v>2.3304226675522868</v>
      </c>
      <c r="AK28" s="431">
        <v>49702</v>
      </c>
      <c r="AL28" s="430">
        <v>39.700000000000003</v>
      </c>
      <c r="AM28" s="430">
        <f>AK28/$D28*100</f>
        <v>13.419843288458319</v>
      </c>
      <c r="AN28" s="431">
        <v>11326</v>
      </c>
      <c r="AO28" s="430">
        <v>18.600000000000001</v>
      </c>
      <c r="AP28" s="432">
        <f>AN28/$D28*100</f>
        <v>3.0580891128139496</v>
      </c>
    </row>
    <row r="29" spans="2:42" s="341" customFormat="1" ht="19.5" customHeight="1">
      <c r="B29" s="649"/>
      <c r="C29" s="428" t="s">
        <v>226</v>
      </c>
      <c r="D29" s="431">
        <v>3483</v>
      </c>
      <c r="E29" s="430">
        <v>304.3</v>
      </c>
      <c r="F29" s="430">
        <v>100</v>
      </c>
      <c r="G29" s="431">
        <v>110</v>
      </c>
      <c r="H29" s="430">
        <v>9.6</v>
      </c>
      <c r="I29" s="430">
        <f>G29/$D29*100</f>
        <v>3.1581969566465689</v>
      </c>
      <c r="J29" s="431">
        <v>487</v>
      </c>
      <c r="K29" s="430">
        <v>42.5</v>
      </c>
      <c r="L29" s="430">
        <f>J29/$D29*100</f>
        <v>13.982199253517082</v>
      </c>
      <c r="M29" s="431">
        <v>311</v>
      </c>
      <c r="N29" s="430">
        <v>27.2</v>
      </c>
      <c r="O29" s="430">
        <f>M29/$D29*100</f>
        <v>8.9290841228825713</v>
      </c>
      <c r="P29" s="431">
        <v>115</v>
      </c>
      <c r="Q29" s="430">
        <v>10</v>
      </c>
      <c r="R29" s="430">
        <f>P29/$D29*100</f>
        <v>3.3017513637668672</v>
      </c>
      <c r="S29" s="431">
        <v>257</v>
      </c>
      <c r="T29" s="430">
        <v>22.5</v>
      </c>
      <c r="U29" s="430">
        <f>S29/$D29*100</f>
        <v>7.3786965259833472</v>
      </c>
      <c r="V29" s="431">
        <v>323</v>
      </c>
      <c r="W29" s="430">
        <v>28.2</v>
      </c>
      <c r="X29" s="430">
        <f>V29/$D29*100</f>
        <v>9.2736146999712883</v>
      </c>
      <c r="Y29" s="431">
        <v>719</v>
      </c>
      <c r="Z29" s="430">
        <v>62.8</v>
      </c>
      <c r="AA29" s="430">
        <f>Y29/$D29*100</f>
        <v>20.64312374389894</v>
      </c>
      <c r="AB29" s="431">
        <v>126</v>
      </c>
      <c r="AC29" s="430">
        <v>21.3</v>
      </c>
      <c r="AD29" s="430">
        <f>AB29/$D29*100</f>
        <v>3.6175710594315245</v>
      </c>
      <c r="AE29" s="431">
        <v>62</v>
      </c>
      <c r="AF29" s="430">
        <v>10.5</v>
      </c>
      <c r="AG29" s="430">
        <f>AE29/$D29*100</f>
        <v>1.7800746482917025</v>
      </c>
      <c r="AH29" s="431">
        <v>82</v>
      </c>
      <c r="AI29" s="430">
        <v>7.2</v>
      </c>
      <c r="AJ29" s="430">
        <f>AH29/$D29*100</f>
        <v>2.3542922767728967</v>
      </c>
      <c r="AK29" s="431">
        <v>426</v>
      </c>
      <c r="AL29" s="430">
        <v>37.200000000000003</v>
      </c>
      <c r="AM29" s="430">
        <f>AK29/$D29*100</f>
        <v>12.23083548664944</v>
      </c>
      <c r="AN29" s="431">
        <v>82</v>
      </c>
      <c r="AO29" s="430">
        <v>14.8</v>
      </c>
      <c r="AP29" s="432">
        <f>AN29/$D29*100</f>
        <v>2.3542922767728967</v>
      </c>
    </row>
    <row r="30" spans="2:42" s="341" customFormat="1" ht="19.5" customHeight="1">
      <c r="B30" s="650"/>
      <c r="C30" s="428" t="s">
        <v>281</v>
      </c>
      <c r="D30" s="433">
        <v>1290</v>
      </c>
      <c r="E30" s="430">
        <v>279.7</v>
      </c>
      <c r="F30" s="430">
        <v>100</v>
      </c>
      <c r="G30" s="431">
        <v>44</v>
      </c>
      <c r="H30" s="430">
        <v>9.5</v>
      </c>
      <c r="I30" s="430">
        <f>G30/$D30*100</f>
        <v>3.4108527131782944</v>
      </c>
      <c r="J30" s="431">
        <v>152</v>
      </c>
      <c r="K30" s="430">
        <v>33</v>
      </c>
      <c r="L30" s="430">
        <f>J30/$D30*100</f>
        <v>11.782945736434108</v>
      </c>
      <c r="M30" s="431">
        <v>129</v>
      </c>
      <c r="N30" s="430">
        <v>28</v>
      </c>
      <c r="O30" s="430">
        <f>M30/$D30*100</f>
        <v>10</v>
      </c>
      <c r="P30" s="431">
        <v>43</v>
      </c>
      <c r="Q30" s="430">
        <v>9.3000000000000007</v>
      </c>
      <c r="R30" s="430">
        <f>P30/$D30*100</f>
        <v>3.3333333333333335</v>
      </c>
      <c r="S30" s="431">
        <v>104</v>
      </c>
      <c r="T30" s="430">
        <v>22.5</v>
      </c>
      <c r="U30" s="430">
        <f>S30/$D30*100</f>
        <v>8.0620155038759691</v>
      </c>
      <c r="V30" s="431">
        <v>128</v>
      </c>
      <c r="W30" s="430">
        <v>27.7</v>
      </c>
      <c r="X30" s="430">
        <f>V30/$D30*100</f>
        <v>9.9224806201550386</v>
      </c>
      <c r="Y30" s="431">
        <v>254</v>
      </c>
      <c r="Z30" s="430">
        <v>55.1</v>
      </c>
      <c r="AA30" s="430">
        <f>Y30/$D30*100</f>
        <v>19.689922480620154</v>
      </c>
      <c r="AB30" s="431">
        <v>54</v>
      </c>
      <c r="AC30" s="430">
        <v>22.8</v>
      </c>
      <c r="AD30" s="430">
        <f>AB30/$D30*100</f>
        <v>4.1860465116279073</v>
      </c>
      <c r="AE30" s="431">
        <v>24</v>
      </c>
      <c r="AF30" s="430">
        <v>10.1</v>
      </c>
      <c r="AG30" s="430">
        <f>AE30/$D30*100</f>
        <v>1.8604651162790697</v>
      </c>
      <c r="AH30" s="431">
        <v>24</v>
      </c>
      <c r="AI30" s="430">
        <v>5.2</v>
      </c>
      <c r="AJ30" s="430">
        <f>AH30/$D30*100</f>
        <v>1.8604651162790697</v>
      </c>
      <c r="AK30" s="431">
        <v>172</v>
      </c>
      <c r="AL30" s="430">
        <v>37.299999999999997</v>
      </c>
      <c r="AM30" s="430">
        <f>AK30/$D30*100</f>
        <v>13.333333333333334</v>
      </c>
      <c r="AN30" s="431">
        <v>29</v>
      </c>
      <c r="AO30" s="430">
        <v>13</v>
      </c>
      <c r="AP30" s="432">
        <f>AN30/$D30*100</f>
        <v>2.248062015503876</v>
      </c>
    </row>
    <row r="31" spans="2:42" s="341" customFormat="1" ht="19.5" customHeight="1">
      <c r="B31" s="649" t="s">
        <v>493</v>
      </c>
      <c r="C31" s="423" t="s">
        <v>225</v>
      </c>
      <c r="D31" s="426">
        <v>373088</v>
      </c>
      <c r="E31" s="425">
        <v>298.39999999999998</v>
      </c>
      <c r="F31" s="425">
        <v>100</v>
      </c>
      <c r="G31" s="426">
        <v>11485</v>
      </c>
      <c r="H31" s="425">
        <v>9.1999999999999993</v>
      </c>
      <c r="I31" s="425">
        <v>3.1</v>
      </c>
      <c r="J31" s="426">
        <v>45546</v>
      </c>
      <c r="K31" s="425">
        <v>36.4</v>
      </c>
      <c r="L31" s="425">
        <v>12.2</v>
      </c>
      <c r="M31" s="426">
        <v>34533</v>
      </c>
      <c r="N31" s="425">
        <v>27.6</v>
      </c>
      <c r="O31" s="425">
        <v>9.3000000000000007</v>
      </c>
      <c r="P31" s="426">
        <v>15581</v>
      </c>
      <c r="Q31" s="425">
        <v>12.5</v>
      </c>
      <c r="R31" s="425">
        <v>4.2</v>
      </c>
      <c r="S31" s="426">
        <v>28535</v>
      </c>
      <c r="T31" s="425">
        <v>22.8</v>
      </c>
      <c r="U31" s="425">
        <v>7.6</v>
      </c>
      <c r="V31" s="426">
        <v>33485</v>
      </c>
      <c r="W31" s="425">
        <v>26.8</v>
      </c>
      <c r="X31" s="425">
        <v>9</v>
      </c>
      <c r="Y31" s="426">
        <v>73860</v>
      </c>
      <c r="Z31" s="425">
        <v>59.1</v>
      </c>
      <c r="AA31" s="425">
        <v>19.8</v>
      </c>
      <c r="AB31" s="426">
        <v>14135</v>
      </c>
      <c r="AC31" s="425">
        <v>22</v>
      </c>
      <c r="AD31" s="425">
        <v>3.8</v>
      </c>
      <c r="AE31" s="426">
        <v>6348</v>
      </c>
      <c r="AF31" s="425">
        <v>9.9</v>
      </c>
      <c r="AG31" s="425">
        <v>1.7</v>
      </c>
      <c r="AH31" s="426">
        <v>8802</v>
      </c>
      <c r="AI31" s="425">
        <v>7</v>
      </c>
      <c r="AJ31" s="425">
        <v>2.4</v>
      </c>
      <c r="AK31" s="426">
        <v>50114</v>
      </c>
      <c r="AL31" s="425">
        <v>40.1</v>
      </c>
      <c r="AM31" s="425">
        <v>13.4</v>
      </c>
      <c r="AN31" s="426">
        <v>11810</v>
      </c>
      <c r="AO31" s="425">
        <v>19.399999999999999</v>
      </c>
      <c r="AP31" s="427">
        <v>3.2</v>
      </c>
    </row>
    <row r="32" spans="2:42" s="341" customFormat="1" ht="19.5" customHeight="1">
      <c r="B32" s="649"/>
      <c r="C32" s="428" t="s">
        <v>226</v>
      </c>
      <c r="D32" s="431">
        <v>3517</v>
      </c>
      <c r="E32" s="430">
        <v>308.5</v>
      </c>
      <c r="F32" s="430">
        <v>100</v>
      </c>
      <c r="G32" s="431">
        <v>91</v>
      </c>
      <c r="H32" s="430">
        <v>8</v>
      </c>
      <c r="I32" s="430">
        <v>2.6</v>
      </c>
      <c r="J32" s="431">
        <v>452</v>
      </c>
      <c r="K32" s="430">
        <v>39.6</v>
      </c>
      <c r="L32" s="430">
        <v>12.9</v>
      </c>
      <c r="M32" s="431">
        <v>337</v>
      </c>
      <c r="N32" s="430">
        <v>29.6</v>
      </c>
      <c r="O32" s="430">
        <v>9.6</v>
      </c>
      <c r="P32" s="431">
        <v>135</v>
      </c>
      <c r="Q32" s="430">
        <v>11.8</v>
      </c>
      <c r="R32" s="430">
        <v>3.8</v>
      </c>
      <c r="S32" s="431">
        <v>274</v>
      </c>
      <c r="T32" s="430">
        <v>24</v>
      </c>
      <c r="U32" s="430">
        <v>7.8</v>
      </c>
      <c r="V32" s="431">
        <v>328</v>
      </c>
      <c r="W32" s="430">
        <v>28.8</v>
      </c>
      <c r="X32" s="430">
        <v>9.3000000000000007</v>
      </c>
      <c r="Y32" s="431">
        <v>706</v>
      </c>
      <c r="Z32" s="430">
        <v>61.9</v>
      </c>
      <c r="AA32" s="430">
        <v>20.100000000000001</v>
      </c>
      <c r="AB32" s="431">
        <v>124</v>
      </c>
      <c r="AC32" s="430">
        <v>21.1</v>
      </c>
      <c r="AD32" s="430">
        <v>3.5</v>
      </c>
      <c r="AE32" s="431">
        <v>54</v>
      </c>
      <c r="AF32" s="430">
        <v>9.1999999999999993</v>
      </c>
      <c r="AG32" s="430">
        <v>1.5</v>
      </c>
      <c r="AH32" s="431">
        <v>72</v>
      </c>
      <c r="AI32" s="430">
        <v>6.3</v>
      </c>
      <c r="AJ32" s="430">
        <v>2</v>
      </c>
      <c r="AK32" s="431">
        <v>472</v>
      </c>
      <c r="AL32" s="430">
        <v>41.4</v>
      </c>
      <c r="AM32" s="430">
        <v>13.4</v>
      </c>
      <c r="AN32" s="431">
        <v>86</v>
      </c>
      <c r="AO32" s="430">
        <v>15.6</v>
      </c>
      <c r="AP32" s="432">
        <v>2.4</v>
      </c>
    </row>
    <row r="33" spans="2:42" s="341" customFormat="1" ht="19.5" customHeight="1">
      <c r="B33" s="650"/>
      <c r="C33" s="428" t="s">
        <v>281</v>
      </c>
      <c r="D33" s="433">
        <v>1259</v>
      </c>
      <c r="E33" s="430">
        <v>272.89999999999998</v>
      </c>
      <c r="F33" s="430">
        <v>100</v>
      </c>
      <c r="G33" s="431">
        <v>38</v>
      </c>
      <c r="H33" s="430">
        <v>8.1999999999999993</v>
      </c>
      <c r="I33" s="430">
        <v>3</v>
      </c>
      <c r="J33" s="431">
        <v>153</v>
      </c>
      <c r="K33" s="430">
        <v>33.200000000000003</v>
      </c>
      <c r="L33" s="430">
        <v>12.2</v>
      </c>
      <c r="M33" s="431">
        <v>137</v>
      </c>
      <c r="N33" s="430">
        <v>29.7</v>
      </c>
      <c r="O33" s="430">
        <v>10.9</v>
      </c>
      <c r="P33" s="431">
        <v>51</v>
      </c>
      <c r="Q33" s="430">
        <v>11.1</v>
      </c>
      <c r="R33" s="430">
        <v>4.0999999999999996</v>
      </c>
      <c r="S33" s="431">
        <v>99</v>
      </c>
      <c r="T33" s="430">
        <v>21.5</v>
      </c>
      <c r="U33" s="430">
        <v>7.9</v>
      </c>
      <c r="V33" s="431">
        <v>96</v>
      </c>
      <c r="W33" s="430">
        <v>20.8</v>
      </c>
      <c r="X33" s="430">
        <v>7.6</v>
      </c>
      <c r="Y33" s="431">
        <v>256</v>
      </c>
      <c r="Z33" s="430">
        <v>55.5</v>
      </c>
      <c r="AA33" s="430">
        <v>20.3</v>
      </c>
      <c r="AB33" s="431">
        <v>59</v>
      </c>
      <c r="AC33" s="430">
        <v>24.8</v>
      </c>
      <c r="AD33" s="430">
        <v>4.7</v>
      </c>
      <c r="AE33" s="431">
        <v>22</v>
      </c>
      <c r="AF33" s="430">
        <v>9.3000000000000007</v>
      </c>
      <c r="AG33" s="430">
        <v>1.7</v>
      </c>
      <c r="AH33" s="431">
        <v>29</v>
      </c>
      <c r="AI33" s="430">
        <v>6.3</v>
      </c>
      <c r="AJ33" s="430">
        <v>2.2999999999999998</v>
      </c>
      <c r="AK33" s="431">
        <v>188</v>
      </c>
      <c r="AL33" s="430">
        <v>40.700000000000003</v>
      </c>
      <c r="AM33" s="430">
        <v>14.9</v>
      </c>
      <c r="AN33" s="431">
        <v>27</v>
      </c>
      <c r="AO33" s="430">
        <v>12.1</v>
      </c>
      <c r="AP33" s="432">
        <v>2.1</v>
      </c>
    </row>
    <row r="34" spans="2:42" s="341" customFormat="1" ht="19.5" customHeight="1">
      <c r="B34" s="649" t="s">
        <v>521</v>
      </c>
      <c r="C34" s="423" t="s">
        <v>225</v>
      </c>
      <c r="D34" s="426">
        <v>373365</v>
      </c>
      <c r="E34" s="425">
        <v>299.5</v>
      </c>
      <c r="F34" s="425">
        <f t="shared" ref="F34:F39" si="0">D34/$D34*100</f>
        <v>100</v>
      </c>
      <c r="G34" s="426">
        <v>11568</v>
      </c>
      <c r="H34" s="425">
        <v>9.3000000000000007</v>
      </c>
      <c r="I34" s="425">
        <f t="shared" ref="I34:I39" si="1">G34/$D34*100</f>
        <v>3.0983086256076495</v>
      </c>
      <c r="J34" s="426">
        <v>45227</v>
      </c>
      <c r="K34" s="425">
        <v>36.299999999999997</v>
      </c>
      <c r="L34" s="425">
        <f t="shared" ref="L34:L39" si="2">J34/$D34*100</f>
        <v>12.113347528557846</v>
      </c>
      <c r="M34" s="426">
        <v>35352</v>
      </c>
      <c r="N34" s="425">
        <v>28.4</v>
      </c>
      <c r="O34" s="425">
        <f t="shared" ref="O34:O39" si="3">M34/$D34*100</f>
        <v>9.4684825840665301</v>
      </c>
      <c r="P34" s="426">
        <v>15333</v>
      </c>
      <c r="Q34" s="425">
        <v>12.3</v>
      </c>
      <c r="R34" s="425">
        <f t="shared" ref="R34:R39" si="4">P34/$D34*100</f>
        <v>4.1067052348238322</v>
      </c>
      <c r="S34" s="426">
        <v>27116</v>
      </c>
      <c r="T34" s="425">
        <v>21.8</v>
      </c>
      <c r="U34" s="425">
        <f t="shared" ref="U34:U39" si="5">S34/$D34*100</f>
        <v>7.2625982617545839</v>
      </c>
      <c r="V34" s="426">
        <v>34229</v>
      </c>
      <c r="W34" s="425">
        <v>27.5</v>
      </c>
      <c r="X34" s="425">
        <f t="shared" ref="X34:X39" si="6">V34/$D34*100</f>
        <v>9.1677045250626055</v>
      </c>
      <c r="Y34" s="426">
        <v>74127</v>
      </c>
      <c r="Z34" s="425">
        <v>59.5</v>
      </c>
      <c r="AA34" s="425">
        <f t="shared" ref="AA34:AA39" si="7">Y34/$D34*100</f>
        <v>19.853762404081795</v>
      </c>
      <c r="AB34" s="426">
        <v>14384</v>
      </c>
      <c r="AC34" s="425">
        <v>22.5</v>
      </c>
      <c r="AD34" s="425">
        <f t="shared" ref="AD34:AD39" si="8">AB34/$D34*100</f>
        <v>3.8525303657279069</v>
      </c>
      <c r="AE34" s="426">
        <v>6611</v>
      </c>
      <c r="AF34" s="425">
        <v>10.3</v>
      </c>
      <c r="AG34" s="425">
        <f t="shared" ref="AG34:AG39" si="9">AE34/$D34*100</f>
        <v>1.7706533820791988</v>
      </c>
      <c r="AH34" s="426">
        <v>8571</v>
      </c>
      <c r="AI34" s="425">
        <v>6.9</v>
      </c>
      <c r="AJ34" s="425">
        <f t="shared" ref="AJ34:AJ39" si="10">AH34/$D34*100</f>
        <v>2.2956088546060824</v>
      </c>
      <c r="AK34" s="426">
        <f>M34+P34</f>
        <v>50685</v>
      </c>
      <c r="AL34" s="425">
        <f>N34+Q34</f>
        <v>40.700000000000003</v>
      </c>
      <c r="AM34" s="425">
        <f t="shared" ref="AM34:AM39" si="11">AK34/$D34*100</f>
        <v>13.575187818890361</v>
      </c>
      <c r="AN34" s="426">
        <v>12014</v>
      </c>
      <c r="AO34" s="425">
        <v>19.8</v>
      </c>
      <c r="AP34" s="427">
        <f t="shared" ref="AP34:AP39" si="12">AN34/$D34*100</f>
        <v>3.2177627790499916</v>
      </c>
    </row>
    <row r="35" spans="2:42" s="341" customFormat="1" ht="19.5" customHeight="1">
      <c r="B35" s="649"/>
      <c r="C35" s="428" t="s">
        <v>226</v>
      </c>
      <c r="D35" s="431">
        <v>3577</v>
      </c>
      <c r="E35" s="430">
        <v>314.89999999999998</v>
      </c>
      <c r="F35" s="430">
        <f t="shared" si="0"/>
        <v>100</v>
      </c>
      <c r="G35" s="431">
        <v>74</v>
      </c>
      <c r="H35" s="430">
        <v>6.5</v>
      </c>
      <c r="I35" s="430">
        <f t="shared" si="1"/>
        <v>2.0687727145652781</v>
      </c>
      <c r="J35" s="431">
        <v>436</v>
      </c>
      <c r="K35" s="430">
        <v>38.4</v>
      </c>
      <c r="L35" s="430">
        <f t="shared" si="2"/>
        <v>12.18898518311434</v>
      </c>
      <c r="M35" s="431">
        <v>347</v>
      </c>
      <c r="N35" s="430">
        <v>30.5</v>
      </c>
      <c r="O35" s="430">
        <f t="shared" si="3"/>
        <v>9.7008666480290753</v>
      </c>
      <c r="P35" s="431">
        <v>130</v>
      </c>
      <c r="Q35" s="430">
        <v>11.4</v>
      </c>
      <c r="R35" s="430">
        <f t="shared" si="4"/>
        <v>3.6343304445065701</v>
      </c>
      <c r="S35" s="431">
        <v>224</v>
      </c>
      <c r="T35" s="430">
        <v>19.7</v>
      </c>
      <c r="U35" s="430">
        <f t="shared" si="5"/>
        <v>6.262230919765166</v>
      </c>
      <c r="V35" s="431">
        <v>372</v>
      </c>
      <c r="W35" s="430">
        <v>32.700000000000003</v>
      </c>
      <c r="X35" s="430">
        <f t="shared" si="6"/>
        <v>10.399776348895722</v>
      </c>
      <c r="Y35" s="431">
        <v>721</v>
      </c>
      <c r="Z35" s="430">
        <v>63.5</v>
      </c>
      <c r="AA35" s="430">
        <f t="shared" si="7"/>
        <v>20.156555772994128</v>
      </c>
      <c r="AB35" s="431">
        <v>134</v>
      </c>
      <c r="AC35" s="430">
        <v>22.9</v>
      </c>
      <c r="AD35" s="430">
        <f t="shared" si="8"/>
        <v>3.7461559966452334</v>
      </c>
      <c r="AE35" s="431">
        <v>57</v>
      </c>
      <c r="AF35" s="430">
        <v>9.6999999999999993</v>
      </c>
      <c r="AG35" s="430">
        <f t="shared" si="9"/>
        <v>1.5935141179759575</v>
      </c>
      <c r="AH35" s="431">
        <v>84</v>
      </c>
      <c r="AI35" s="430">
        <v>7.4</v>
      </c>
      <c r="AJ35" s="430">
        <f t="shared" si="10"/>
        <v>2.3483365949119372</v>
      </c>
      <c r="AK35" s="431">
        <v>477</v>
      </c>
      <c r="AL35" s="430">
        <v>42</v>
      </c>
      <c r="AM35" s="430">
        <f t="shared" si="11"/>
        <v>13.335197092535644</v>
      </c>
      <c r="AN35" s="431">
        <v>93</v>
      </c>
      <c r="AO35" s="430">
        <v>16.899999999999999</v>
      </c>
      <c r="AP35" s="432">
        <f t="shared" si="12"/>
        <v>2.5999440872239306</v>
      </c>
    </row>
    <row r="36" spans="2:42" s="341" customFormat="1" ht="19.5" customHeight="1">
      <c r="B36" s="649"/>
      <c r="C36" s="435" t="s">
        <v>281</v>
      </c>
      <c r="D36" s="436">
        <v>1307</v>
      </c>
      <c r="E36" s="437">
        <f>D36/460869*100000</f>
        <v>283.59468742744684</v>
      </c>
      <c r="F36" s="437">
        <f t="shared" si="0"/>
        <v>100</v>
      </c>
      <c r="G36" s="438">
        <v>22</v>
      </c>
      <c r="H36" s="437">
        <f>G36/460869*100000</f>
        <v>4.7735907600641392</v>
      </c>
      <c r="I36" s="437">
        <f t="shared" si="1"/>
        <v>1.6832440703902065</v>
      </c>
      <c r="J36" s="438">
        <v>145</v>
      </c>
      <c r="K36" s="437">
        <f>J36/460869*100000</f>
        <v>31.462302736786377</v>
      </c>
      <c r="L36" s="437">
        <f t="shared" si="2"/>
        <v>11.094108645753634</v>
      </c>
      <c r="M36" s="438">
        <v>123</v>
      </c>
      <c r="N36" s="437">
        <f>M36/460869*100000</f>
        <v>26.688711976722235</v>
      </c>
      <c r="O36" s="437">
        <f t="shared" si="3"/>
        <v>9.4108645753634264</v>
      </c>
      <c r="P36" s="438">
        <v>43</v>
      </c>
      <c r="Q36" s="437">
        <f>P36/460869*100000</f>
        <v>9.3302001219435464</v>
      </c>
      <c r="R36" s="437">
        <f t="shared" si="4"/>
        <v>3.2899770466717673</v>
      </c>
      <c r="S36" s="438">
        <v>87</v>
      </c>
      <c r="T36" s="437">
        <f>S36/460869*100000</f>
        <v>18.877381642071825</v>
      </c>
      <c r="U36" s="437">
        <f t="shared" si="5"/>
        <v>6.6564651874521807</v>
      </c>
      <c r="V36" s="438">
        <v>164</v>
      </c>
      <c r="W36" s="437">
        <f>V36/460869*100000</f>
        <v>35.584949302296316</v>
      </c>
      <c r="X36" s="437">
        <f t="shared" si="6"/>
        <v>12.547819433817903</v>
      </c>
      <c r="Y36" s="438">
        <v>235</v>
      </c>
      <c r="Z36" s="437">
        <f>Y36/460869*100000</f>
        <v>50.990628573412401</v>
      </c>
      <c r="AA36" s="437">
        <f t="shared" si="7"/>
        <v>17.980107115531752</v>
      </c>
      <c r="AB36" s="438">
        <v>53</v>
      </c>
      <c r="AC36" s="437">
        <f>AB36/237164*100000</f>
        <v>22.347405171105226</v>
      </c>
      <c r="AD36" s="437">
        <f t="shared" si="8"/>
        <v>4.0550879877582249</v>
      </c>
      <c r="AE36" s="438">
        <v>21</v>
      </c>
      <c r="AF36" s="437">
        <f>AE36/237164*100000</f>
        <v>8.8546322376077313</v>
      </c>
      <c r="AG36" s="437">
        <f t="shared" si="9"/>
        <v>1.6067329762815608</v>
      </c>
      <c r="AH36" s="438">
        <v>33</v>
      </c>
      <c r="AI36" s="437">
        <f>AH36/460869*100000</f>
        <v>7.1603861400962101</v>
      </c>
      <c r="AJ36" s="437">
        <f t="shared" si="10"/>
        <v>2.5248661055853097</v>
      </c>
      <c r="AK36" s="438">
        <f t="shared" ref="AK36:AK41" si="13">M36+P36</f>
        <v>166</v>
      </c>
      <c r="AL36" s="437">
        <f>AK36/460869*100000</f>
        <v>36.01891209866578</v>
      </c>
      <c r="AM36" s="437">
        <f t="shared" si="11"/>
        <v>12.700841622035194</v>
      </c>
      <c r="AN36" s="438">
        <v>33</v>
      </c>
      <c r="AO36" s="437">
        <f>AN36/223705*100000</f>
        <v>14.751570148186227</v>
      </c>
      <c r="AP36" s="439">
        <f t="shared" si="12"/>
        <v>2.5248661055853097</v>
      </c>
    </row>
    <row r="37" spans="2:42" s="341" customFormat="1" ht="19.5" customHeight="1">
      <c r="B37" s="651" t="s">
        <v>527</v>
      </c>
      <c r="C37" s="428" t="s">
        <v>225</v>
      </c>
      <c r="D37" s="431">
        <v>373584</v>
      </c>
      <c r="E37" s="430">
        <v>300.7</v>
      </c>
      <c r="F37" s="430">
        <f>D37/$D37*100</f>
        <v>100</v>
      </c>
      <c r="G37" s="431">
        <v>11345</v>
      </c>
      <c r="H37" s="430">
        <v>9.1</v>
      </c>
      <c r="I37" s="430">
        <f t="shared" si="1"/>
        <v>3.0368002912330292</v>
      </c>
      <c r="J37" s="431">
        <v>44192</v>
      </c>
      <c r="K37" s="430">
        <v>35.6</v>
      </c>
      <c r="L37" s="430">
        <f t="shared" si="2"/>
        <v>11.829200394021157</v>
      </c>
      <c r="M37" s="431">
        <v>35414</v>
      </c>
      <c r="N37" s="430">
        <v>28.5</v>
      </c>
      <c r="O37" s="430">
        <f t="shared" si="3"/>
        <v>9.4795280311790666</v>
      </c>
      <c r="P37" s="431">
        <v>15244</v>
      </c>
      <c r="Q37" s="430">
        <v>12.3</v>
      </c>
      <c r="R37" s="430">
        <f t="shared" si="4"/>
        <v>4.0804745385241334</v>
      </c>
      <c r="S37" s="431">
        <v>25925</v>
      </c>
      <c r="T37" s="430">
        <v>20.9</v>
      </c>
      <c r="U37" s="430">
        <f t="shared" si="5"/>
        <v>6.9395370251402628</v>
      </c>
      <c r="V37" s="431">
        <v>35390</v>
      </c>
      <c r="W37" s="430">
        <v>28.5</v>
      </c>
      <c r="X37" s="430">
        <f t="shared" si="6"/>
        <v>9.4731037731808652</v>
      </c>
      <c r="Y37" s="431">
        <v>74328</v>
      </c>
      <c r="Z37" s="430">
        <v>59.8</v>
      </c>
      <c r="AA37" s="430">
        <f t="shared" si="7"/>
        <v>19.895927020429141</v>
      </c>
      <c r="AB37" s="431">
        <v>14759</v>
      </c>
      <c r="AC37" s="430">
        <v>23.1</v>
      </c>
      <c r="AD37" s="430">
        <f t="shared" si="8"/>
        <v>3.950650991477151</v>
      </c>
      <c r="AE37" s="431">
        <v>6800</v>
      </c>
      <c r="AF37" s="430">
        <v>10.7</v>
      </c>
      <c r="AG37" s="430">
        <f t="shared" si="9"/>
        <v>1.8202064328236753</v>
      </c>
      <c r="AH37" s="431">
        <v>8809</v>
      </c>
      <c r="AI37" s="430">
        <v>7.1</v>
      </c>
      <c r="AJ37" s="430">
        <f t="shared" si="10"/>
        <v>2.357970362756435</v>
      </c>
      <c r="AK37" s="431">
        <f t="shared" si="13"/>
        <v>50658</v>
      </c>
      <c r="AL37" s="430">
        <f>N37+Q37</f>
        <v>40.799999999999997</v>
      </c>
      <c r="AM37" s="430">
        <f t="shared" si="11"/>
        <v>13.560002569703201</v>
      </c>
      <c r="AN37" s="431">
        <v>12250</v>
      </c>
      <c r="AO37" s="430">
        <v>20.3</v>
      </c>
      <c r="AP37" s="432">
        <f t="shared" si="12"/>
        <v>3.2790483532485331</v>
      </c>
    </row>
    <row r="38" spans="2:42" s="341" customFormat="1" ht="19.5" customHeight="1">
      <c r="B38" s="649"/>
      <c r="C38" s="428" t="s">
        <v>226</v>
      </c>
      <c r="D38" s="431">
        <v>3530</v>
      </c>
      <c r="E38" s="430">
        <v>312.39999999999998</v>
      </c>
      <c r="F38" s="430">
        <f t="shared" si="0"/>
        <v>100</v>
      </c>
      <c r="G38" s="431">
        <v>78</v>
      </c>
      <c r="H38" s="430">
        <v>6.9</v>
      </c>
      <c r="I38" s="430">
        <f t="shared" si="1"/>
        <v>2.2096317280453257</v>
      </c>
      <c r="J38" s="431">
        <v>461</v>
      </c>
      <c r="K38" s="430">
        <v>40.799999999999997</v>
      </c>
      <c r="L38" s="430">
        <f t="shared" si="2"/>
        <v>13.059490084985836</v>
      </c>
      <c r="M38" s="431">
        <v>317</v>
      </c>
      <c r="N38" s="430">
        <v>28.1</v>
      </c>
      <c r="O38" s="430">
        <f t="shared" si="3"/>
        <v>8.9801699716713888</v>
      </c>
      <c r="P38" s="431">
        <v>157</v>
      </c>
      <c r="Q38" s="430">
        <v>13.9</v>
      </c>
      <c r="R38" s="430">
        <f t="shared" si="4"/>
        <v>4.4475920679886682</v>
      </c>
      <c r="S38" s="431">
        <v>190</v>
      </c>
      <c r="T38" s="430">
        <v>16.8</v>
      </c>
      <c r="U38" s="430">
        <f t="shared" si="5"/>
        <v>5.382436260623229</v>
      </c>
      <c r="V38" s="431">
        <v>344</v>
      </c>
      <c r="W38" s="430">
        <v>30.4</v>
      </c>
      <c r="X38" s="430">
        <f t="shared" si="6"/>
        <v>9.7450424929178467</v>
      </c>
      <c r="Y38" s="431">
        <v>709</v>
      </c>
      <c r="Z38" s="430">
        <v>62.7</v>
      </c>
      <c r="AA38" s="430">
        <f t="shared" si="7"/>
        <v>20.084985835694049</v>
      </c>
      <c r="AB38" s="431">
        <v>147</v>
      </c>
      <c r="AC38" s="430">
        <v>25.3</v>
      </c>
      <c r="AD38" s="430">
        <f t="shared" si="8"/>
        <v>4.1643059490084982</v>
      </c>
      <c r="AE38" s="431">
        <v>63</v>
      </c>
      <c r="AF38" s="430">
        <v>10.8</v>
      </c>
      <c r="AG38" s="430">
        <f t="shared" si="9"/>
        <v>1.7847025495750706</v>
      </c>
      <c r="AH38" s="431">
        <v>72</v>
      </c>
      <c r="AI38" s="430">
        <v>6.4</v>
      </c>
      <c r="AJ38" s="430">
        <f t="shared" si="10"/>
        <v>2.0396600566572238</v>
      </c>
      <c r="AK38" s="431">
        <f t="shared" si="13"/>
        <v>474</v>
      </c>
      <c r="AL38" s="430">
        <v>41.9</v>
      </c>
      <c r="AM38" s="430">
        <f t="shared" si="11"/>
        <v>13.427762039660058</v>
      </c>
      <c r="AN38" s="431">
        <v>105</v>
      </c>
      <c r="AO38" s="430">
        <v>19.2</v>
      </c>
      <c r="AP38" s="432">
        <f t="shared" si="12"/>
        <v>2.974504249291785</v>
      </c>
    </row>
    <row r="39" spans="2:42" s="341" customFormat="1" ht="19.5" customHeight="1">
      <c r="B39" s="650"/>
      <c r="C39" s="428" t="s">
        <v>281</v>
      </c>
      <c r="D39" s="433">
        <v>1286</v>
      </c>
      <c r="E39" s="430">
        <f>D39/459977*100000</f>
        <v>279.57919635112188</v>
      </c>
      <c r="F39" s="430">
        <f t="shared" si="0"/>
        <v>100</v>
      </c>
      <c r="G39" s="431">
        <v>27</v>
      </c>
      <c r="H39" s="430">
        <f>G39/459977*100000</f>
        <v>5.8698587103268212</v>
      </c>
      <c r="I39" s="430">
        <f t="shared" si="1"/>
        <v>2.0995334370139966</v>
      </c>
      <c r="J39" s="431">
        <v>145</v>
      </c>
      <c r="K39" s="430">
        <f>J39/459977*100000</f>
        <v>31.523315296199591</v>
      </c>
      <c r="L39" s="430">
        <f t="shared" si="2"/>
        <v>11.275272161741835</v>
      </c>
      <c r="M39" s="431">
        <v>114</v>
      </c>
      <c r="N39" s="430">
        <f>M39/459977*100000</f>
        <v>24.783847888046576</v>
      </c>
      <c r="O39" s="430">
        <f t="shared" si="3"/>
        <v>8.8646967340590983</v>
      </c>
      <c r="P39" s="431">
        <v>51</v>
      </c>
      <c r="Q39" s="430">
        <f>P39/459977*100000</f>
        <v>11.087510897283995</v>
      </c>
      <c r="R39" s="430">
        <f t="shared" si="4"/>
        <v>3.9657853810264383</v>
      </c>
      <c r="S39" s="431">
        <v>72</v>
      </c>
      <c r="T39" s="430">
        <f>S39/459977*100000</f>
        <v>15.652956560871523</v>
      </c>
      <c r="U39" s="430">
        <f t="shared" si="5"/>
        <v>5.598755832037325</v>
      </c>
      <c r="V39" s="431">
        <v>127</v>
      </c>
      <c r="W39" s="430">
        <f>V39/459977*100000</f>
        <v>27.610076155981709</v>
      </c>
      <c r="X39" s="430">
        <f t="shared" si="6"/>
        <v>9.8755832037325035</v>
      </c>
      <c r="Y39" s="431">
        <v>261</v>
      </c>
      <c r="Z39" s="430">
        <f>Y39/459977*100000</f>
        <v>56.741967533159261</v>
      </c>
      <c r="AA39" s="430">
        <f t="shared" si="7"/>
        <v>20.295489891135304</v>
      </c>
      <c r="AB39" s="431">
        <v>65</v>
      </c>
      <c r="AC39" s="430">
        <f>AB39/236840*100000</f>
        <v>27.444688397230195</v>
      </c>
      <c r="AD39" s="430">
        <f t="shared" si="8"/>
        <v>5.0544323483670297</v>
      </c>
      <c r="AE39" s="431">
        <v>19</v>
      </c>
      <c r="AF39" s="430">
        <f>AE39/236840*100000</f>
        <v>8.0222935314980575</v>
      </c>
      <c r="AG39" s="430">
        <f t="shared" si="9"/>
        <v>1.4774494556765163</v>
      </c>
      <c r="AH39" s="431">
        <v>33</v>
      </c>
      <c r="AI39" s="430">
        <f>AH39/459977*100000</f>
        <v>7.1742717570661139</v>
      </c>
      <c r="AJ39" s="430">
        <f t="shared" si="10"/>
        <v>2.5660964230171075</v>
      </c>
      <c r="AK39" s="431">
        <f t="shared" si="13"/>
        <v>165</v>
      </c>
      <c r="AL39" s="430">
        <f>AK39/459977*100000</f>
        <v>35.871358785330571</v>
      </c>
      <c r="AM39" s="430">
        <f t="shared" si="11"/>
        <v>12.830482115085537</v>
      </c>
      <c r="AN39" s="431">
        <v>40</v>
      </c>
      <c r="AO39" s="430">
        <f>AN39/223137*100000</f>
        <v>17.926206769831985</v>
      </c>
      <c r="AP39" s="432">
        <f t="shared" si="12"/>
        <v>3.1104199066874028</v>
      </c>
    </row>
    <row r="40" spans="2:42" s="341" customFormat="1" ht="19.5" customHeight="1">
      <c r="B40" s="649" t="s">
        <v>529</v>
      </c>
      <c r="C40" s="423" t="s">
        <v>225</v>
      </c>
      <c r="D40" s="426">
        <v>376425</v>
      </c>
      <c r="E40" s="425">
        <v>304.2</v>
      </c>
      <c r="F40" s="425">
        <f t="shared" ref="F40:F45" si="14">D40/$D40*100</f>
        <v>100</v>
      </c>
      <c r="G40" s="426">
        <v>11619</v>
      </c>
      <c r="H40" s="425">
        <v>9.4</v>
      </c>
      <c r="I40" s="425">
        <f t="shared" ref="I40:I45" si="15">G40/$D40*100</f>
        <v>3.0866706515242077</v>
      </c>
      <c r="J40" s="426">
        <v>42931</v>
      </c>
      <c r="K40" s="425">
        <v>34.700000000000003</v>
      </c>
      <c r="L40" s="425">
        <f t="shared" ref="L40:L45" si="16">J40/$D40*100</f>
        <v>11.404927940492794</v>
      </c>
      <c r="M40" s="426">
        <v>35599</v>
      </c>
      <c r="N40" s="425">
        <v>28.8</v>
      </c>
      <c r="O40" s="425">
        <f t="shared" ref="O40:O45" si="17">M40/$D40*100</f>
        <v>9.4571295742843855</v>
      </c>
      <c r="P40" s="426">
        <v>15821</v>
      </c>
      <c r="Q40" s="425">
        <v>12.8</v>
      </c>
      <c r="R40" s="425">
        <f t="shared" ref="R40:R45" si="18">P40/$D40*100</f>
        <v>4.2029620774390644</v>
      </c>
      <c r="S40" s="426">
        <v>25264</v>
      </c>
      <c r="T40" s="425">
        <v>20.399999999999999</v>
      </c>
      <c r="U40" s="425">
        <f t="shared" ref="U40:U45" si="19">S40/$D40*100</f>
        <v>6.7115627282991293</v>
      </c>
      <c r="V40" s="426">
        <v>36356</v>
      </c>
      <c r="W40" s="425">
        <v>29.4</v>
      </c>
      <c r="X40" s="425">
        <f t="shared" ref="X40:X45" si="20">V40/$D40*100</f>
        <v>9.6582320515374906</v>
      </c>
      <c r="Y40" s="426">
        <v>75394</v>
      </c>
      <c r="Z40" s="425">
        <v>60.9</v>
      </c>
      <c r="AA40" s="425">
        <f t="shared" ref="AA40:AA45" si="21">Y40/$D40*100</f>
        <v>20.028956631467093</v>
      </c>
      <c r="AB40" s="426">
        <v>14935</v>
      </c>
      <c r="AC40" s="425">
        <v>23.5</v>
      </c>
      <c r="AD40" s="425">
        <f t="shared" ref="AD40:AD45" si="22">AB40/$D40*100</f>
        <v>3.9675898253304109</v>
      </c>
      <c r="AE40" s="426">
        <v>6804</v>
      </c>
      <c r="AF40" s="425">
        <v>10.7</v>
      </c>
      <c r="AG40" s="425">
        <f t="shared" ref="AG40:AG45" si="23">AE40/$D40*100</f>
        <v>1.8075313807531381</v>
      </c>
      <c r="AH40" s="426">
        <v>8839</v>
      </c>
      <c r="AI40" s="425">
        <v>7.1</v>
      </c>
      <c r="AJ40" s="425">
        <f t="shared" ref="AJ40:AJ45" si="24">AH40/$D40*100</f>
        <v>2.3481437205286575</v>
      </c>
      <c r="AK40" s="426">
        <f t="shared" si="13"/>
        <v>51420</v>
      </c>
      <c r="AL40" s="425">
        <f>N40+Q40</f>
        <v>41.6</v>
      </c>
      <c r="AM40" s="425">
        <f t="shared" ref="AM40:AM45" si="25">AK40/$D40*100</f>
        <v>13.660091651723452</v>
      </c>
      <c r="AN40" s="426">
        <v>12544</v>
      </c>
      <c r="AO40" s="425">
        <v>20.8</v>
      </c>
      <c r="AP40" s="427">
        <f t="shared" ref="AP40:AP45" si="26">AN40/$D40*100</f>
        <v>3.332403533240353</v>
      </c>
    </row>
    <row r="41" spans="2:42" s="341" customFormat="1" ht="19.5" customHeight="1">
      <c r="B41" s="649"/>
      <c r="C41" s="428" t="s">
        <v>226</v>
      </c>
      <c r="D41" s="431">
        <v>3525</v>
      </c>
      <c r="E41" s="430">
        <v>313.89999999999998</v>
      </c>
      <c r="F41" s="430">
        <f t="shared" si="14"/>
        <v>100</v>
      </c>
      <c r="G41" s="431">
        <v>100</v>
      </c>
      <c r="H41" s="430">
        <v>8.9</v>
      </c>
      <c r="I41" s="430">
        <f t="shared" si="15"/>
        <v>2.8368794326241136</v>
      </c>
      <c r="J41" s="431">
        <v>435</v>
      </c>
      <c r="K41" s="430">
        <v>38.700000000000003</v>
      </c>
      <c r="L41" s="430">
        <f t="shared" si="16"/>
        <v>12.340425531914894</v>
      </c>
      <c r="M41" s="431">
        <v>326</v>
      </c>
      <c r="N41" s="430">
        <v>29</v>
      </c>
      <c r="O41" s="430">
        <f t="shared" si="17"/>
        <v>9.24822695035461</v>
      </c>
      <c r="P41" s="431">
        <v>143</v>
      </c>
      <c r="Q41" s="430">
        <v>12.7</v>
      </c>
      <c r="R41" s="430">
        <f t="shared" si="18"/>
        <v>4.0567375886524824</v>
      </c>
      <c r="S41" s="431">
        <v>197</v>
      </c>
      <c r="T41" s="430">
        <v>17.5</v>
      </c>
      <c r="U41" s="430">
        <f t="shared" si="19"/>
        <v>5.5886524822695041</v>
      </c>
      <c r="V41" s="431">
        <v>343</v>
      </c>
      <c r="W41" s="430">
        <v>30.5</v>
      </c>
      <c r="X41" s="430">
        <f t="shared" si="20"/>
        <v>9.7304964539007095</v>
      </c>
      <c r="Y41" s="431">
        <v>707</v>
      </c>
      <c r="Z41" s="430">
        <v>63</v>
      </c>
      <c r="AA41" s="430">
        <f t="shared" si="21"/>
        <v>20.056737588652481</v>
      </c>
      <c r="AB41" s="431">
        <v>135</v>
      </c>
      <c r="AC41" s="430">
        <v>23.3</v>
      </c>
      <c r="AD41" s="430">
        <f t="shared" si="22"/>
        <v>3.8297872340425529</v>
      </c>
      <c r="AE41" s="431">
        <v>45</v>
      </c>
      <c r="AF41" s="430">
        <v>7.8</v>
      </c>
      <c r="AG41" s="430">
        <f t="shared" si="23"/>
        <v>1.2765957446808509</v>
      </c>
      <c r="AH41" s="431">
        <v>97</v>
      </c>
      <c r="AI41" s="430">
        <v>8.6</v>
      </c>
      <c r="AJ41" s="430">
        <f t="shared" si="24"/>
        <v>2.75177304964539</v>
      </c>
      <c r="AK41" s="431">
        <f t="shared" si="13"/>
        <v>469</v>
      </c>
      <c r="AL41" s="430">
        <v>41.8</v>
      </c>
      <c r="AM41" s="430">
        <f t="shared" si="25"/>
        <v>13.304964539007091</v>
      </c>
      <c r="AN41" s="431">
        <v>88</v>
      </c>
      <c r="AO41" s="430">
        <v>16.100000000000001</v>
      </c>
      <c r="AP41" s="432">
        <f t="shared" si="26"/>
        <v>2.4964539007092199</v>
      </c>
    </row>
    <row r="42" spans="2:42" s="341" customFormat="1" ht="19.5" customHeight="1">
      <c r="B42" s="649"/>
      <c r="C42" s="435" t="s">
        <v>281</v>
      </c>
      <c r="D42" s="436">
        <v>1280</v>
      </c>
      <c r="E42" s="437">
        <f>D42/457949*100000</f>
        <v>279.50710668655245</v>
      </c>
      <c r="F42" s="437">
        <f t="shared" si="14"/>
        <v>100</v>
      </c>
      <c r="G42" s="438">
        <v>35</v>
      </c>
      <c r="H42" s="437">
        <f>G42/457949*100000</f>
        <v>7.642772448460418</v>
      </c>
      <c r="I42" s="437">
        <f t="shared" si="15"/>
        <v>2.734375</v>
      </c>
      <c r="J42" s="438">
        <v>156</v>
      </c>
      <c r="K42" s="437">
        <f>J42/457949*100000</f>
        <v>34.064928627423576</v>
      </c>
      <c r="L42" s="437">
        <f t="shared" si="16"/>
        <v>12.1875</v>
      </c>
      <c r="M42" s="438">
        <v>133</v>
      </c>
      <c r="N42" s="437">
        <f>M42/457949*100000</f>
        <v>29.042535304149592</v>
      </c>
      <c r="O42" s="437">
        <f t="shared" si="17"/>
        <v>10.390625</v>
      </c>
      <c r="P42" s="438">
        <v>52</v>
      </c>
      <c r="Q42" s="437">
        <f>P42/457949*100000</f>
        <v>11.354976209141192</v>
      </c>
      <c r="R42" s="437">
        <f t="shared" si="18"/>
        <v>4.0625</v>
      </c>
      <c r="S42" s="438">
        <v>87</v>
      </c>
      <c r="T42" s="437">
        <f>S42/457949*100000</f>
        <v>18.997748657601612</v>
      </c>
      <c r="U42" s="437">
        <f t="shared" si="19"/>
        <v>6.7968749999999991</v>
      </c>
      <c r="V42" s="438">
        <v>106</v>
      </c>
      <c r="W42" s="437">
        <f>V42/457949*100000</f>
        <v>23.146682272480124</v>
      </c>
      <c r="X42" s="437">
        <f t="shared" si="20"/>
        <v>8.28125</v>
      </c>
      <c r="Y42" s="438">
        <v>239</v>
      </c>
      <c r="Z42" s="437">
        <f>Y42/457949*100000</f>
        <v>52.189217576629716</v>
      </c>
      <c r="AA42" s="437">
        <f t="shared" si="21"/>
        <v>18.671875</v>
      </c>
      <c r="AB42" s="438">
        <v>46</v>
      </c>
      <c r="AC42" s="437">
        <f>AB42/235839*100000</f>
        <v>19.504831686023092</v>
      </c>
      <c r="AD42" s="437">
        <f t="shared" si="22"/>
        <v>3.5937499999999996</v>
      </c>
      <c r="AE42" s="438">
        <v>20</v>
      </c>
      <c r="AF42" s="437">
        <f>AE42/235839*100000</f>
        <v>8.4803616026187356</v>
      </c>
      <c r="AG42" s="437">
        <f t="shared" si="23"/>
        <v>1.5625</v>
      </c>
      <c r="AH42" s="438">
        <v>41</v>
      </c>
      <c r="AI42" s="437">
        <f>AH42/457949*100000</f>
        <v>8.9529620110536321</v>
      </c>
      <c r="AJ42" s="437">
        <f t="shared" si="24"/>
        <v>3.2031249999999996</v>
      </c>
      <c r="AK42" s="438">
        <f t="shared" ref="AK42:AK48" si="27">M42+P42</f>
        <v>185</v>
      </c>
      <c r="AL42" s="437">
        <f>AK42/457949*100000</f>
        <v>40.39751151329078</v>
      </c>
      <c r="AM42" s="437">
        <f t="shared" si="25"/>
        <v>14.453125</v>
      </c>
      <c r="AN42" s="438">
        <v>39</v>
      </c>
      <c r="AO42" s="437">
        <f>AN42/222110*100000</f>
        <v>17.558867227950117</v>
      </c>
      <c r="AP42" s="439">
        <f t="shared" si="26"/>
        <v>3.046875</v>
      </c>
    </row>
    <row r="43" spans="2:42" s="341" customFormat="1" ht="19.5" customHeight="1">
      <c r="B43" s="655" t="s">
        <v>551</v>
      </c>
      <c r="C43" s="428" t="s">
        <v>225</v>
      </c>
      <c r="D43" s="431">
        <v>378385</v>
      </c>
      <c r="E43" s="440">
        <v>306.60000000000002</v>
      </c>
      <c r="F43" s="430">
        <f t="shared" si="14"/>
        <v>100</v>
      </c>
      <c r="G43" s="431">
        <v>10981</v>
      </c>
      <c r="H43" s="440">
        <v>8.9</v>
      </c>
      <c r="I43" s="430">
        <f t="shared" si="15"/>
        <v>2.9020706423351879</v>
      </c>
      <c r="J43" s="431">
        <v>42319</v>
      </c>
      <c r="K43" s="440">
        <v>34.299999999999997</v>
      </c>
      <c r="L43" s="430">
        <f t="shared" si="16"/>
        <v>11.184111420907277</v>
      </c>
      <c r="M43" s="431">
        <v>36204</v>
      </c>
      <c r="N43" s="440">
        <v>29.3</v>
      </c>
      <c r="O43" s="430">
        <f t="shared" si="17"/>
        <v>9.5680325594302111</v>
      </c>
      <c r="P43" s="431">
        <v>15584</v>
      </c>
      <c r="Q43" s="440">
        <v>12.6</v>
      </c>
      <c r="R43" s="430">
        <f t="shared" si="18"/>
        <v>4.1185564966898793</v>
      </c>
      <c r="S43" s="431">
        <v>24839</v>
      </c>
      <c r="T43" s="440">
        <v>20.100000000000001</v>
      </c>
      <c r="U43" s="430">
        <f t="shared" si="19"/>
        <v>6.5644779787782284</v>
      </c>
      <c r="V43" s="431">
        <v>37677</v>
      </c>
      <c r="W43" s="440">
        <v>30.5</v>
      </c>
      <c r="X43" s="430">
        <f t="shared" si="20"/>
        <v>9.9573186040672859</v>
      </c>
      <c r="Y43" s="431">
        <v>75585</v>
      </c>
      <c r="Z43" s="440">
        <v>61.3</v>
      </c>
      <c r="AA43" s="430">
        <f t="shared" si="21"/>
        <v>19.975686139778269</v>
      </c>
      <c r="AB43" s="431">
        <v>14779</v>
      </c>
      <c r="AC43" s="440">
        <v>23.3</v>
      </c>
      <c r="AD43" s="430">
        <f t="shared" si="22"/>
        <v>3.9058102197497258</v>
      </c>
      <c r="AE43" s="431">
        <v>6808</v>
      </c>
      <c r="AF43" s="440">
        <v>10.7</v>
      </c>
      <c r="AG43" s="430">
        <f t="shared" si="23"/>
        <v>1.7992256564081557</v>
      </c>
      <c r="AH43" s="431">
        <v>8983</v>
      </c>
      <c r="AI43" s="440">
        <v>7.3</v>
      </c>
      <c r="AJ43" s="430">
        <f t="shared" si="24"/>
        <v>2.3740370257806203</v>
      </c>
      <c r="AK43" s="431">
        <f t="shared" si="27"/>
        <v>51788</v>
      </c>
      <c r="AL43" s="440">
        <f>N43+Q43</f>
        <v>41.9</v>
      </c>
      <c r="AM43" s="430">
        <f>AK43/$D43*100</f>
        <v>13.686589056120088</v>
      </c>
      <c r="AN43" s="431">
        <v>12759</v>
      </c>
      <c r="AO43" s="440">
        <v>21.3</v>
      </c>
      <c r="AP43" s="432">
        <f t="shared" si="26"/>
        <v>3.3719624192290922</v>
      </c>
    </row>
    <row r="44" spans="2:42" s="341" customFormat="1" ht="19.5" customHeight="1">
      <c r="B44" s="649"/>
      <c r="C44" s="428" t="s">
        <v>226</v>
      </c>
      <c r="D44" s="431">
        <v>3625</v>
      </c>
      <c r="E44" s="440">
        <v>324.39999999999998</v>
      </c>
      <c r="F44" s="430">
        <f t="shared" si="14"/>
        <v>100</v>
      </c>
      <c r="G44" s="431">
        <v>93</v>
      </c>
      <c r="H44" s="440">
        <v>8.3000000000000007</v>
      </c>
      <c r="I44" s="430">
        <f t="shared" si="15"/>
        <v>2.5655172413793106</v>
      </c>
      <c r="J44" s="431">
        <v>416</v>
      </c>
      <c r="K44" s="440">
        <v>37.200000000000003</v>
      </c>
      <c r="L44" s="430">
        <f t="shared" si="16"/>
        <v>11.475862068965517</v>
      </c>
      <c r="M44" s="431">
        <v>358</v>
      </c>
      <c r="N44" s="440">
        <v>32</v>
      </c>
      <c r="O44" s="430">
        <f t="shared" si="17"/>
        <v>9.8758620689655174</v>
      </c>
      <c r="P44" s="431">
        <v>143</v>
      </c>
      <c r="Q44" s="440">
        <v>12.8</v>
      </c>
      <c r="R44" s="430">
        <f t="shared" si="18"/>
        <v>3.9448275862068964</v>
      </c>
      <c r="S44" s="431">
        <v>215</v>
      </c>
      <c r="T44" s="440">
        <v>19.2</v>
      </c>
      <c r="U44" s="430">
        <f t="shared" si="19"/>
        <v>5.931034482758621</v>
      </c>
      <c r="V44" s="431">
        <v>407</v>
      </c>
      <c r="W44" s="440">
        <v>36.4</v>
      </c>
      <c r="X44" s="430">
        <f t="shared" si="20"/>
        <v>11.227586206896552</v>
      </c>
      <c r="Y44" s="431">
        <v>729</v>
      </c>
      <c r="Z44" s="440">
        <v>65.2</v>
      </c>
      <c r="AA44" s="430">
        <f t="shared" si="21"/>
        <v>20.110344827586207</v>
      </c>
      <c r="AB44" s="431">
        <v>119</v>
      </c>
      <c r="AC44" s="440">
        <v>20.7</v>
      </c>
      <c r="AD44" s="430">
        <f t="shared" si="22"/>
        <v>3.2827586206896555</v>
      </c>
      <c r="AE44" s="431">
        <v>55</v>
      </c>
      <c r="AF44" s="440">
        <v>9.6</v>
      </c>
      <c r="AG44" s="430">
        <f t="shared" si="23"/>
        <v>1.5172413793103448</v>
      </c>
      <c r="AH44" s="431">
        <v>85</v>
      </c>
      <c r="AI44" s="440">
        <v>7.6</v>
      </c>
      <c r="AJ44" s="430">
        <f t="shared" si="24"/>
        <v>2.3448275862068968</v>
      </c>
      <c r="AK44" s="431">
        <f t="shared" si="27"/>
        <v>501</v>
      </c>
      <c r="AL44" s="440">
        <v>44.8</v>
      </c>
      <c r="AM44" s="430">
        <f t="shared" si="25"/>
        <v>13.820689655172414</v>
      </c>
      <c r="AN44" s="431">
        <v>89</v>
      </c>
      <c r="AO44" s="440">
        <v>16.399999999999999</v>
      </c>
      <c r="AP44" s="432">
        <f t="shared" si="26"/>
        <v>2.4551724137931035</v>
      </c>
    </row>
    <row r="45" spans="2:42" s="341" customFormat="1" ht="19.5" customHeight="1">
      <c r="B45" s="650"/>
      <c r="C45" s="428" t="s">
        <v>281</v>
      </c>
      <c r="D45" s="433">
        <v>1310</v>
      </c>
      <c r="E45" s="430">
        <f>D45/457716*100000</f>
        <v>286.20367214604693</v>
      </c>
      <c r="F45" s="430">
        <f t="shared" si="14"/>
        <v>100</v>
      </c>
      <c r="G45" s="431">
        <v>36</v>
      </c>
      <c r="H45" s="430">
        <f>G45/457716*100000</f>
        <v>7.865139081876098</v>
      </c>
      <c r="I45" s="430">
        <f t="shared" si="15"/>
        <v>2.7480916030534353</v>
      </c>
      <c r="J45" s="431">
        <v>152</v>
      </c>
      <c r="K45" s="430">
        <f>J45/457716*100000</f>
        <v>33.208365012365746</v>
      </c>
      <c r="L45" s="430">
        <f t="shared" si="16"/>
        <v>11.603053435114504</v>
      </c>
      <c r="M45" s="431">
        <v>136</v>
      </c>
      <c r="N45" s="430">
        <f>M45/457716*100000</f>
        <v>29.712747642643038</v>
      </c>
      <c r="O45" s="430">
        <f t="shared" si="17"/>
        <v>10.381679389312977</v>
      </c>
      <c r="P45" s="431">
        <v>54</v>
      </c>
      <c r="Q45" s="430">
        <f>P45/457716*100000</f>
        <v>11.797708622814147</v>
      </c>
      <c r="R45" s="430">
        <f t="shared" si="18"/>
        <v>4.1221374045801529</v>
      </c>
      <c r="S45" s="431">
        <v>74</v>
      </c>
      <c r="T45" s="430">
        <f>S45/457716*100000</f>
        <v>16.167230334967535</v>
      </c>
      <c r="U45" s="430">
        <f t="shared" si="19"/>
        <v>5.6488549618320612</v>
      </c>
      <c r="V45" s="431">
        <v>153</v>
      </c>
      <c r="W45" s="430">
        <f>V45/457716*100000</f>
        <v>33.426841097973416</v>
      </c>
      <c r="X45" s="430">
        <f t="shared" si="20"/>
        <v>11.679389312977099</v>
      </c>
      <c r="Y45" s="431">
        <v>251</v>
      </c>
      <c r="Z45" s="430">
        <f>Y45/457716*100000</f>
        <v>54.83749748752502</v>
      </c>
      <c r="AA45" s="430">
        <f t="shared" si="21"/>
        <v>19.16030534351145</v>
      </c>
      <c r="AB45" s="431">
        <v>48</v>
      </c>
      <c r="AC45" s="430">
        <f>AB45/235858*100000</f>
        <v>20.35122828142357</v>
      </c>
      <c r="AD45" s="430">
        <f t="shared" si="22"/>
        <v>3.6641221374045805</v>
      </c>
      <c r="AE45" s="431">
        <v>24</v>
      </c>
      <c r="AF45" s="430">
        <f>AE45/235858*100000</f>
        <v>10.175614140711785</v>
      </c>
      <c r="AG45" s="430">
        <f t="shared" si="23"/>
        <v>1.8320610687022902</v>
      </c>
      <c r="AH45" s="431">
        <v>26</v>
      </c>
      <c r="AI45" s="430">
        <f>AH45/457716*100000</f>
        <v>5.6803782257994042</v>
      </c>
      <c r="AJ45" s="430">
        <f t="shared" si="24"/>
        <v>1.9847328244274809</v>
      </c>
      <c r="AK45" s="431">
        <f t="shared" si="27"/>
        <v>190</v>
      </c>
      <c r="AL45" s="430">
        <f>AK45/457716*100000</f>
        <v>41.510456265457179</v>
      </c>
      <c r="AM45" s="430">
        <f t="shared" si="25"/>
        <v>14.503816793893129</v>
      </c>
      <c r="AN45" s="431">
        <v>29</v>
      </c>
      <c r="AO45" s="430">
        <f>AN45/221858*100000</f>
        <v>13.071424064040963</v>
      </c>
      <c r="AP45" s="432">
        <f t="shared" si="26"/>
        <v>2.2137404580152671</v>
      </c>
    </row>
    <row r="46" spans="2:42" s="341" customFormat="1" ht="19.5" customHeight="1">
      <c r="B46" s="657" t="s">
        <v>567</v>
      </c>
      <c r="C46" s="423" t="s">
        <v>225</v>
      </c>
      <c r="D46" s="426">
        <v>381505</v>
      </c>
      <c r="E46" s="441">
        <v>310.7</v>
      </c>
      <c r="F46" s="425">
        <f t="shared" ref="F46:F51" si="28">D46/$D46*100</f>
        <v>100</v>
      </c>
      <c r="G46" s="426">
        <v>10958</v>
      </c>
      <c r="H46" s="441">
        <v>8.9</v>
      </c>
      <c r="I46" s="425">
        <f t="shared" ref="I46:I51" si="29">G46/$D46*100</f>
        <v>2.8723083576886279</v>
      </c>
      <c r="J46" s="426">
        <v>41624</v>
      </c>
      <c r="K46" s="441">
        <v>33.9</v>
      </c>
      <c r="L46" s="425">
        <f t="shared" ref="L46:L51" si="30">J46/$D46*100</f>
        <v>10.910472995111467</v>
      </c>
      <c r="M46" s="426">
        <v>36773</v>
      </c>
      <c r="N46" s="441">
        <v>30</v>
      </c>
      <c r="O46" s="425">
        <f t="shared" ref="O46:O51" si="31">M46/$D46*100</f>
        <v>9.6389300271293958</v>
      </c>
      <c r="P46" s="426">
        <v>15645</v>
      </c>
      <c r="Q46" s="441">
        <v>12.7</v>
      </c>
      <c r="R46" s="425">
        <f t="shared" ref="R46:R51" si="32">P46/$D46*100</f>
        <v>4.1008636846175017</v>
      </c>
      <c r="S46" s="426">
        <v>24102</v>
      </c>
      <c r="T46" s="441">
        <v>19.600000000000001</v>
      </c>
      <c r="U46" s="425">
        <f t="shared" ref="U46:U51" si="33">S46/$D46*100</f>
        <v>6.3176105162448719</v>
      </c>
      <c r="V46" s="426">
        <v>38579</v>
      </c>
      <c r="W46" s="441">
        <v>31.4</v>
      </c>
      <c r="X46" s="425">
        <f t="shared" ref="X46:X51" si="34">V46/$D46*100</f>
        <v>10.112318318239604</v>
      </c>
      <c r="Y46" s="426">
        <v>76212</v>
      </c>
      <c r="Z46" s="441">
        <v>62.1</v>
      </c>
      <c r="AA46" s="425">
        <f t="shared" ref="AA46:AA51" si="35">Y46/$D46*100</f>
        <v>19.976671341135766</v>
      </c>
      <c r="AB46" s="426">
        <v>14908</v>
      </c>
      <c r="AC46" s="441">
        <v>23.6</v>
      </c>
      <c r="AD46" s="425">
        <f t="shared" ref="AD46:AD51" si="36">AB46/$D46*100</f>
        <v>3.9076814196406335</v>
      </c>
      <c r="AE46" s="426">
        <v>6818</v>
      </c>
      <c r="AF46" s="441">
        <v>10.8</v>
      </c>
      <c r="AG46" s="425">
        <f t="shared" ref="AG46:AG51" si="37">AE46/$D46*100</f>
        <v>1.7871325408579182</v>
      </c>
      <c r="AH46" s="426">
        <v>9124</v>
      </c>
      <c r="AI46" s="441">
        <v>7.4</v>
      </c>
      <c r="AJ46" s="425">
        <f t="shared" ref="AJ46:AJ51" si="38">AH46/$D46*100</f>
        <v>2.3915807132278739</v>
      </c>
      <c r="AK46" s="426">
        <f t="shared" si="27"/>
        <v>52418</v>
      </c>
      <c r="AL46" s="441">
        <f>N46+Q46</f>
        <v>42.7</v>
      </c>
      <c r="AM46" s="425">
        <f t="shared" ref="AM46:AM51" si="39">AK46/$D46*100</f>
        <v>13.739793711746898</v>
      </c>
      <c r="AN46" s="426">
        <v>13217</v>
      </c>
      <c r="AO46" s="441">
        <v>22.1</v>
      </c>
      <c r="AP46" s="427">
        <f t="shared" ref="AP46:AP51" si="40">AN46/$D46*100</f>
        <v>3.464436901220167</v>
      </c>
    </row>
    <row r="47" spans="2:42" s="341" customFormat="1" ht="19.5" customHeight="1">
      <c r="B47" s="649"/>
      <c r="C47" s="428" t="s">
        <v>226</v>
      </c>
      <c r="D47" s="431">
        <v>3509</v>
      </c>
      <c r="E47" s="440">
        <v>315.84158415841586</v>
      </c>
      <c r="F47" s="430">
        <f t="shared" si="28"/>
        <v>100</v>
      </c>
      <c r="G47" s="431">
        <v>87</v>
      </c>
      <c r="H47" s="440">
        <v>7.8</v>
      </c>
      <c r="I47" s="430">
        <f t="shared" si="29"/>
        <v>2.4793388429752068</v>
      </c>
      <c r="J47" s="431">
        <v>402</v>
      </c>
      <c r="K47" s="440">
        <v>36.200000000000003</v>
      </c>
      <c r="L47" s="430">
        <f t="shared" si="30"/>
        <v>11.456255343402679</v>
      </c>
      <c r="M47" s="431">
        <v>361</v>
      </c>
      <c r="N47" s="440">
        <v>32.5</v>
      </c>
      <c r="O47" s="430">
        <f t="shared" si="31"/>
        <v>10.287831290966087</v>
      </c>
      <c r="P47" s="431">
        <v>128</v>
      </c>
      <c r="Q47" s="440">
        <v>11.5</v>
      </c>
      <c r="R47" s="430">
        <f t="shared" si="32"/>
        <v>3.6477628954117982</v>
      </c>
      <c r="S47" s="431">
        <v>202</v>
      </c>
      <c r="T47" s="440">
        <v>18.2</v>
      </c>
      <c r="U47" s="430">
        <f t="shared" si="33"/>
        <v>5.7566258193217443</v>
      </c>
      <c r="V47" s="431">
        <v>365</v>
      </c>
      <c r="W47" s="440">
        <v>32.9</v>
      </c>
      <c r="X47" s="430">
        <f t="shared" si="34"/>
        <v>10.401823881447706</v>
      </c>
      <c r="Y47" s="431">
        <v>703</v>
      </c>
      <c r="Z47" s="440">
        <v>63.3</v>
      </c>
      <c r="AA47" s="430">
        <f t="shared" si="35"/>
        <v>20.034197777144485</v>
      </c>
      <c r="AB47" s="431">
        <v>137</v>
      </c>
      <c r="AC47" s="440">
        <v>24</v>
      </c>
      <c r="AD47" s="430">
        <f t="shared" si="36"/>
        <v>3.9042462239954405</v>
      </c>
      <c r="AE47" s="431">
        <v>52</v>
      </c>
      <c r="AF47" s="440">
        <v>9.1</v>
      </c>
      <c r="AG47" s="430">
        <f t="shared" si="37"/>
        <v>1.4819036762610431</v>
      </c>
      <c r="AH47" s="431">
        <v>81</v>
      </c>
      <c r="AI47" s="440">
        <v>7.3</v>
      </c>
      <c r="AJ47" s="430">
        <f t="shared" si="38"/>
        <v>2.3083499572527786</v>
      </c>
      <c r="AK47" s="431">
        <f t="shared" si="27"/>
        <v>489</v>
      </c>
      <c r="AL47" s="440">
        <v>44</v>
      </c>
      <c r="AM47" s="430">
        <f t="shared" si="39"/>
        <v>13.935594186377887</v>
      </c>
      <c r="AN47" s="431">
        <v>104</v>
      </c>
      <c r="AO47" s="440">
        <v>19.3</v>
      </c>
      <c r="AP47" s="432">
        <f t="shared" si="40"/>
        <v>2.9638073525220863</v>
      </c>
    </row>
    <row r="48" spans="2:42" s="341" customFormat="1" ht="19.5" customHeight="1">
      <c r="B48" s="649"/>
      <c r="C48" s="435" t="s">
        <v>281</v>
      </c>
      <c r="D48" s="436">
        <v>1331</v>
      </c>
      <c r="E48" s="437">
        <f>D48/456286*100000</f>
        <v>291.70301083092625</v>
      </c>
      <c r="F48" s="437">
        <f t="shared" si="28"/>
        <v>100</v>
      </c>
      <c r="G48" s="438">
        <v>32</v>
      </c>
      <c r="H48" s="437">
        <f>G48/456286*100000</f>
        <v>7.0131452641544998</v>
      </c>
      <c r="I48" s="437">
        <f t="shared" si="29"/>
        <v>2.4042073628850491</v>
      </c>
      <c r="J48" s="438">
        <v>130</v>
      </c>
      <c r="K48" s="437">
        <f>J48/456286*100000</f>
        <v>28.490902635627656</v>
      </c>
      <c r="L48" s="437">
        <f t="shared" si="30"/>
        <v>9.7670924117205118</v>
      </c>
      <c r="M48" s="438">
        <v>133</v>
      </c>
      <c r="N48" s="437">
        <f>M48/456286*100000</f>
        <v>29.148385004142142</v>
      </c>
      <c r="O48" s="437">
        <f t="shared" si="31"/>
        <v>9.992486851990984</v>
      </c>
      <c r="P48" s="438">
        <v>54</v>
      </c>
      <c r="Q48" s="437">
        <f>P48/456286*100000</f>
        <v>11.834682633260718</v>
      </c>
      <c r="R48" s="437">
        <f t="shared" si="32"/>
        <v>4.0570999248685204</v>
      </c>
      <c r="S48" s="438">
        <v>67</v>
      </c>
      <c r="T48" s="437">
        <f>S48/456286*100000</f>
        <v>14.683772896823484</v>
      </c>
      <c r="U48" s="437">
        <f t="shared" si="33"/>
        <v>5.0338091660405713</v>
      </c>
      <c r="V48" s="438">
        <v>141</v>
      </c>
      <c r="W48" s="437">
        <f>V48/456286*100000</f>
        <v>30.901671320180764</v>
      </c>
      <c r="X48" s="437">
        <f t="shared" si="34"/>
        <v>10.593538692712247</v>
      </c>
      <c r="Y48" s="438">
        <v>258</v>
      </c>
      <c r="Z48" s="437">
        <f>Y48/456286*100000</f>
        <v>56.543483692245651</v>
      </c>
      <c r="AA48" s="437">
        <f t="shared" si="35"/>
        <v>19.383921863260706</v>
      </c>
      <c r="AB48" s="438">
        <v>66</v>
      </c>
      <c r="AC48" s="437">
        <f>AB48/235226*100000</f>
        <v>28.058122826558289</v>
      </c>
      <c r="AD48" s="437">
        <f t="shared" si="36"/>
        <v>4.9586776859504136</v>
      </c>
      <c r="AE48" s="438">
        <v>24</v>
      </c>
      <c r="AF48" s="437">
        <f>AE48/235226*100000</f>
        <v>10.202953755112105</v>
      </c>
      <c r="AG48" s="437">
        <f t="shared" si="37"/>
        <v>1.8031555221637865</v>
      </c>
      <c r="AH48" s="438">
        <v>38</v>
      </c>
      <c r="AI48" s="437">
        <f>AH48/456286*100000</f>
        <v>8.3281100011834681</v>
      </c>
      <c r="AJ48" s="437">
        <f t="shared" si="38"/>
        <v>2.8549962434259957</v>
      </c>
      <c r="AK48" s="438">
        <f t="shared" si="27"/>
        <v>187</v>
      </c>
      <c r="AL48" s="437">
        <f>AK48/456286*100000</f>
        <v>40.983067637402861</v>
      </c>
      <c r="AM48" s="437">
        <f t="shared" si="39"/>
        <v>14.049586776859504</v>
      </c>
      <c r="AN48" s="438">
        <v>38</v>
      </c>
      <c r="AO48" s="437">
        <f>AN48/221060*100000</f>
        <v>17.189903193703067</v>
      </c>
      <c r="AP48" s="439">
        <f t="shared" si="40"/>
        <v>2.8549962434259957</v>
      </c>
    </row>
    <row r="49" spans="2:42" s="341" customFormat="1" ht="19.5" customHeight="1">
      <c r="B49" s="655" t="s">
        <v>582</v>
      </c>
      <c r="C49" s="428" t="s">
        <v>225</v>
      </c>
      <c r="D49" s="431">
        <v>385797</v>
      </c>
      <c r="E49" s="440">
        <v>316.10000000000002</v>
      </c>
      <c r="F49" s="430">
        <f t="shared" si="28"/>
        <v>100</v>
      </c>
      <c r="G49" s="431">
        <v>10918</v>
      </c>
      <c r="H49" s="440">
        <v>8.9</v>
      </c>
      <c r="I49" s="430">
        <f t="shared" si="29"/>
        <v>2.8299857178775367</v>
      </c>
      <c r="J49" s="431">
        <v>40711</v>
      </c>
      <c r="K49" s="440">
        <v>33.4</v>
      </c>
      <c r="L49" s="430">
        <f t="shared" si="30"/>
        <v>10.552440791400659</v>
      </c>
      <c r="M49" s="431">
        <v>37236</v>
      </c>
      <c r="N49" s="440">
        <v>30.5</v>
      </c>
      <c r="O49" s="430">
        <f t="shared" si="31"/>
        <v>9.6517080226129295</v>
      </c>
      <c r="P49" s="431">
        <v>15852</v>
      </c>
      <c r="Q49" s="440">
        <v>13</v>
      </c>
      <c r="R49" s="430">
        <f t="shared" si="32"/>
        <v>4.1088966477188782</v>
      </c>
      <c r="S49" s="431">
        <v>23620</v>
      </c>
      <c r="T49" s="440">
        <v>19.399999999999999</v>
      </c>
      <c r="U49" s="430">
        <f t="shared" si="33"/>
        <v>6.1223907910118536</v>
      </c>
      <c r="V49" s="431">
        <v>39468</v>
      </c>
      <c r="W49" s="440">
        <v>32.299999999999997</v>
      </c>
      <c r="X49" s="430">
        <f t="shared" si="34"/>
        <v>10.230250624032847</v>
      </c>
      <c r="Y49" s="431">
        <v>76663</v>
      </c>
      <c r="Z49" s="440">
        <v>62.8</v>
      </c>
      <c r="AA49" s="430">
        <f t="shared" si="35"/>
        <v>19.871331295992452</v>
      </c>
      <c r="AB49" s="431">
        <v>16021</v>
      </c>
      <c r="AC49" s="440">
        <v>25.5</v>
      </c>
      <c r="AD49" s="430">
        <f t="shared" si="36"/>
        <v>4.1527020687045262</v>
      </c>
      <c r="AE49" s="431">
        <v>7157</v>
      </c>
      <c r="AF49" s="440">
        <v>11.4</v>
      </c>
      <c r="AG49" s="430">
        <f t="shared" si="37"/>
        <v>1.8551206981910175</v>
      </c>
      <c r="AH49" s="431">
        <v>9759</v>
      </c>
      <c r="AI49" s="440">
        <v>8</v>
      </c>
      <c r="AJ49" s="430">
        <f t="shared" si="38"/>
        <v>2.5295686591653124</v>
      </c>
      <c r="AK49" s="431">
        <f>M49+P49</f>
        <v>53088</v>
      </c>
      <c r="AL49" s="440">
        <f>N49+Q49</f>
        <v>43.5</v>
      </c>
      <c r="AM49" s="430">
        <f t="shared" si="39"/>
        <v>13.760604670331809</v>
      </c>
      <c r="AN49" s="431">
        <v>13439</v>
      </c>
      <c r="AO49" s="440">
        <v>22.7</v>
      </c>
      <c r="AP49" s="432">
        <f t="shared" si="40"/>
        <v>3.4834381812196571</v>
      </c>
    </row>
    <row r="50" spans="2:42" s="341" customFormat="1" ht="19.5" customHeight="1">
      <c r="B50" s="649"/>
      <c r="C50" s="428" t="s">
        <v>226</v>
      </c>
      <c r="D50" s="431">
        <v>3587</v>
      </c>
      <c r="E50" s="440">
        <v>325.5</v>
      </c>
      <c r="F50" s="430">
        <f t="shared" si="28"/>
        <v>100</v>
      </c>
      <c r="G50" s="431">
        <v>94</v>
      </c>
      <c r="H50" s="440">
        <v>8.5</v>
      </c>
      <c r="I50" s="430">
        <f t="shared" si="29"/>
        <v>2.6205742960691385</v>
      </c>
      <c r="J50" s="431">
        <v>417</v>
      </c>
      <c r="K50" s="440">
        <v>37.799999999999997</v>
      </c>
      <c r="L50" s="430">
        <f t="shared" si="30"/>
        <v>11.62531363256203</v>
      </c>
      <c r="M50" s="431">
        <v>377</v>
      </c>
      <c r="N50" s="440">
        <v>34.200000000000003</v>
      </c>
      <c r="O50" s="430">
        <f t="shared" si="31"/>
        <v>10.510175634234736</v>
      </c>
      <c r="P50" s="431">
        <v>149</v>
      </c>
      <c r="Q50" s="440">
        <v>13.5</v>
      </c>
      <c r="R50" s="430">
        <f t="shared" si="32"/>
        <v>4.1538890437691665</v>
      </c>
      <c r="S50" s="431">
        <v>192</v>
      </c>
      <c r="T50" s="440">
        <v>17.399999999999999</v>
      </c>
      <c r="U50" s="430">
        <f t="shared" si="33"/>
        <v>5.3526623919710064</v>
      </c>
      <c r="V50" s="431">
        <v>350</v>
      </c>
      <c r="W50" s="440">
        <v>31.8</v>
      </c>
      <c r="X50" s="430">
        <f t="shared" si="34"/>
        <v>9.7574574853638136</v>
      </c>
      <c r="Y50" s="431">
        <v>740</v>
      </c>
      <c r="Z50" s="440">
        <v>67.2</v>
      </c>
      <c r="AA50" s="430">
        <f t="shared" si="35"/>
        <v>20.630052969054923</v>
      </c>
      <c r="AB50" s="431">
        <v>146</v>
      </c>
      <c r="AC50" s="440">
        <v>25.7</v>
      </c>
      <c r="AD50" s="430">
        <f t="shared" si="36"/>
        <v>4.0702536938946192</v>
      </c>
      <c r="AE50" s="431">
        <v>50</v>
      </c>
      <c r="AF50" s="440">
        <v>8.8000000000000007</v>
      </c>
      <c r="AG50" s="430">
        <f t="shared" si="37"/>
        <v>1.3939224979091163</v>
      </c>
      <c r="AH50" s="431">
        <v>91</v>
      </c>
      <c r="AI50" s="440">
        <v>8.3000000000000007</v>
      </c>
      <c r="AJ50" s="430">
        <f t="shared" si="38"/>
        <v>2.5369389461945913</v>
      </c>
      <c r="AK50" s="431">
        <f>M50+P50</f>
        <v>526</v>
      </c>
      <c r="AL50" s="440">
        <v>47.7</v>
      </c>
      <c r="AM50" s="430">
        <f t="shared" si="39"/>
        <v>14.664064678003902</v>
      </c>
      <c r="AN50" s="431">
        <v>89</v>
      </c>
      <c r="AO50" s="440">
        <v>16.7</v>
      </c>
      <c r="AP50" s="432">
        <f t="shared" si="40"/>
        <v>2.481182046278227</v>
      </c>
    </row>
    <row r="51" spans="2:42" s="341" customFormat="1" ht="19.5" customHeight="1">
      <c r="B51" s="656"/>
      <c r="C51" s="448" t="s">
        <v>281</v>
      </c>
      <c r="D51" s="442">
        <v>1337</v>
      </c>
      <c r="E51" s="443">
        <f>D51/453926*100000</f>
        <v>294.54140102131186</v>
      </c>
      <c r="F51" s="443">
        <f t="shared" si="28"/>
        <v>100</v>
      </c>
      <c r="G51" s="444">
        <v>39</v>
      </c>
      <c r="H51" s="443">
        <f>G51/453926*100000</f>
        <v>8.591708780726373</v>
      </c>
      <c r="I51" s="443">
        <f t="shared" si="29"/>
        <v>2.9169783096484667</v>
      </c>
      <c r="J51" s="444">
        <v>151</v>
      </c>
      <c r="K51" s="443">
        <f>J51/453926*100000</f>
        <v>33.265333997171346</v>
      </c>
      <c r="L51" s="443">
        <f t="shared" si="30"/>
        <v>11.293941660433807</v>
      </c>
      <c r="M51" s="444">
        <v>148</v>
      </c>
      <c r="N51" s="443">
        <f>M51/453926*100000</f>
        <v>32.604433321730859</v>
      </c>
      <c r="O51" s="443">
        <f t="shared" si="31"/>
        <v>11.06955871353777</v>
      </c>
      <c r="P51" s="444">
        <v>60</v>
      </c>
      <c r="Q51" s="443">
        <f>P51/453926*100000</f>
        <v>13.218013508809808</v>
      </c>
      <c r="R51" s="443">
        <f t="shared" si="32"/>
        <v>4.4876589379207177</v>
      </c>
      <c r="S51" s="444">
        <v>75</v>
      </c>
      <c r="T51" s="443">
        <f>S51/453926*100000</f>
        <v>16.522516886012259</v>
      </c>
      <c r="U51" s="443">
        <f t="shared" si="33"/>
        <v>5.6095736724008978</v>
      </c>
      <c r="V51" s="444">
        <v>140</v>
      </c>
      <c r="W51" s="443">
        <f>V51/453926*100000</f>
        <v>30.842031520556212</v>
      </c>
      <c r="X51" s="443">
        <f t="shared" si="34"/>
        <v>10.471204188481675</v>
      </c>
      <c r="Y51" s="444">
        <v>271</v>
      </c>
      <c r="Z51" s="443">
        <f>Y51/453926*100000</f>
        <v>59.701361014790962</v>
      </c>
      <c r="AA51" s="443">
        <f t="shared" si="35"/>
        <v>20.269259536275243</v>
      </c>
      <c r="AB51" s="444">
        <v>58</v>
      </c>
      <c r="AC51" s="443">
        <f>AB51/234092*100000</f>
        <v>24.776583565435811</v>
      </c>
      <c r="AD51" s="443">
        <f t="shared" si="36"/>
        <v>4.3380703066566939</v>
      </c>
      <c r="AE51" s="444">
        <v>17</v>
      </c>
      <c r="AF51" s="443">
        <f>AE51/234092*100000</f>
        <v>7.2621020795242899</v>
      </c>
      <c r="AG51" s="443">
        <f t="shared" si="37"/>
        <v>1.2715033657442034</v>
      </c>
      <c r="AH51" s="444">
        <v>31</v>
      </c>
      <c r="AI51" s="443">
        <f>AH51/453926*100000</f>
        <v>6.8293069795517329</v>
      </c>
      <c r="AJ51" s="443">
        <f t="shared" si="38"/>
        <v>2.3186237845923712</v>
      </c>
      <c r="AK51" s="444">
        <f>M51+P51</f>
        <v>208</v>
      </c>
      <c r="AL51" s="443">
        <f>AK51/453926*100000</f>
        <v>45.822446830540663</v>
      </c>
      <c r="AM51" s="443">
        <f t="shared" si="39"/>
        <v>15.557217651458489</v>
      </c>
      <c r="AN51" s="444">
        <v>32</v>
      </c>
      <c r="AO51" s="443">
        <f>AN51/219834*100000</f>
        <v>14.556438039611708</v>
      </c>
      <c r="AP51" s="449">
        <f t="shared" si="40"/>
        <v>2.3934181002243831</v>
      </c>
    </row>
    <row r="52" spans="2:42" s="341" customFormat="1" ht="19.5" customHeight="1">
      <c r="B52" s="658" t="s">
        <v>597</v>
      </c>
      <c r="C52" s="450" t="s">
        <v>225</v>
      </c>
      <c r="D52" s="445">
        <v>382504</v>
      </c>
      <c r="E52" s="446">
        <v>315.60000000000002</v>
      </c>
      <c r="F52" s="447">
        <f t="shared" ref="F52:F54" si="41">D52/$D52*100</f>
        <v>100</v>
      </c>
      <c r="G52" s="445">
        <v>10750</v>
      </c>
      <c r="H52" s="446">
        <v>8.9</v>
      </c>
      <c r="I52" s="447">
        <f>G52/$D52*100</f>
        <v>2.8104281262418174</v>
      </c>
      <c r="J52" s="445">
        <v>38771</v>
      </c>
      <c r="K52" s="446">
        <v>32</v>
      </c>
      <c r="L52" s="447">
        <f t="shared" ref="L52:L54" si="42">J52/$D52*100</f>
        <v>10.136103151862464</v>
      </c>
      <c r="M52" s="445">
        <v>37394</v>
      </c>
      <c r="N52" s="446">
        <v>30.9</v>
      </c>
      <c r="O52" s="447">
        <f t="shared" ref="O52:O54" si="43">M52/$D52*100</f>
        <v>9.7761069165289776</v>
      </c>
      <c r="P52" s="445">
        <v>15737</v>
      </c>
      <c r="Q52" s="446">
        <v>13</v>
      </c>
      <c r="R52" s="447">
        <f t="shared" ref="R52:R54" si="44">P52/$D52*100</f>
        <v>4.1142053416434861</v>
      </c>
      <c r="S52" s="445">
        <v>22908</v>
      </c>
      <c r="T52" s="446">
        <v>18.899999999999999</v>
      </c>
      <c r="U52" s="447">
        <f t="shared" ref="U52:U54" si="45">S52/$D52*100</f>
        <v>5.9889569782276793</v>
      </c>
      <c r="V52" s="445">
        <v>40175</v>
      </c>
      <c r="W52" s="446">
        <v>33.1</v>
      </c>
      <c r="X52" s="447">
        <f t="shared" ref="X52:X54" si="46">V52/$D52*100</f>
        <v>10.503158136908372</v>
      </c>
      <c r="Y52" s="445">
        <v>75762</v>
      </c>
      <c r="Z52" s="446">
        <v>62.5</v>
      </c>
      <c r="AA52" s="447">
        <f t="shared" ref="AA52:AA54" si="47">Y52/$D52*100</f>
        <v>19.806851693054188</v>
      </c>
      <c r="AB52" s="445">
        <v>15763</v>
      </c>
      <c r="AC52" s="446">
        <v>25.3</v>
      </c>
      <c r="AD52" s="447">
        <f t="shared" ref="AD52:AD54" si="48">AB52/$D52*100</f>
        <v>4.1210026561813731</v>
      </c>
      <c r="AE52" s="445">
        <v>7137</v>
      </c>
      <c r="AF52" s="446">
        <v>11.5</v>
      </c>
      <c r="AG52" s="447">
        <f t="shared" ref="AG52:AG54" si="49">AE52/$D52*100</f>
        <v>1.8658628406500324</v>
      </c>
      <c r="AH52" s="445">
        <v>9869</v>
      </c>
      <c r="AI52" s="446">
        <v>8.1</v>
      </c>
      <c r="AJ52" s="447">
        <f t="shared" ref="AJ52:AJ54" si="50">AH52/$D52*100</f>
        <v>2.5801037374772551</v>
      </c>
      <c r="AK52" s="445">
        <f>M52+P52</f>
        <v>53131</v>
      </c>
      <c r="AL52" s="446">
        <f>N52+Q52</f>
        <v>43.9</v>
      </c>
      <c r="AM52" s="447">
        <f t="shared" ref="AM52:AM54" si="51">AK52/$D52*100</f>
        <v>13.890312258172463</v>
      </c>
      <c r="AN52" s="445">
        <v>13429</v>
      </c>
      <c r="AO52" s="446">
        <v>22.8</v>
      </c>
      <c r="AP52" s="451">
        <f>AN52/$D52*100</f>
        <v>3.5108129588187311</v>
      </c>
    </row>
    <row r="53" spans="2:42" s="341" customFormat="1" ht="19.5" customHeight="1">
      <c r="B53" s="649"/>
      <c r="C53" s="428" t="s">
        <v>226</v>
      </c>
      <c r="D53" s="431">
        <v>3566</v>
      </c>
      <c r="E53" s="440">
        <v>326.89999999999998</v>
      </c>
      <c r="F53" s="430">
        <f t="shared" si="41"/>
        <v>100</v>
      </c>
      <c r="G53" s="431">
        <v>76</v>
      </c>
      <c r="H53" s="440">
        <v>7</v>
      </c>
      <c r="I53" s="430">
        <f t="shared" ref="I53:I54" si="52">G53/$D53*100</f>
        <v>2.1312394840157038</v>
      </c>
      <c r="J53" s="431">
        <v>387</v>
      </c>
      <c r="K53" s="440">
        <v>35.5</v>
      </c>
      <c r="L53" s="430">
        <f t="shared" si="42"/>
        <v>10.852495793606282</v>
      </c>
      <c r="M53" s="431">
        <v>348</v>
      </c>
      <c r="N53" s="440">
        <v>31.9</v>
      </c>
      <c r="O53" s="430">
        <f t="shared" si="43"/>
        <v>9.7588334268087493</v>
      </c>
      <c r="P53" s="431">
        <v>149</v>
      </c>
      <c r="Q53" s="440">
        <v>13.7</v>
      </c>
      <c r="R53" s="430">
        <f t="shared" si="44"/>
        <v>4.1783510936623669</v>
      </c>
      <c r="S53" s="431">
        <v>199</v>
      </c>
      <c r="T53" s="440">
        <v>18.2</v>
      </c>
      <c r="U53" s="430">
        <f t="shared" si="45"/>
        <v>5.5804823331463824</v>
      </c>
      <c r="V53" s="431">
        <v>355</v>
      </c>
      <c r="W53" s="440">
        <v>32.5</v>
      </c>
      <c r="X53" s="430">
        <f t="shared" si="46"/>
        <v>9.9551318003365115</v>
      </c>
      <c r="Y53" s="431">
        <v>675</v>
      </c>
      <c r="Z53" s="440">
        <v>61.9</v>
      </c>
      <c r="AA53" s="430">
        <f t="shared" si="47"/>
        <v>18.92877173303421</v>
      </c>
      <c r="AB53" s="431">
        <v>142</v>
      </c>
      <c r="AC53" s="440">
        <v>25.3</v>
      </c>
      <c r="AD53" s="430">
        <f t="shared" si="48"/>
        <v>3.9820527201346048</v>
      </c>
      <c r="AE53" s="431">
        <v>56</v>
      </c>
      <c r="AF53" s="440">
        <v>10</v>
      </c>
      <c r="AG53" s="430">
        <f t="shared" si="49"/>
        <v>1.5703869882220975</v>
      </c>
      <c r="AH53" s="431">
        <v>107</v>
      </c>
      <c r="AI53" s="440">
        <v>9.8000000000000007</v>
      </c>
      <c r="AJ53" s="430">
        <f t="shared" si="50"/>
        <v>3.0005608524957936</v>
      </c>
      <c r="AK53" s="431">
        <f>M53+P53</f>
        <v>497</v>
      </c>
      <c r="AL53" s="440">
        <v>45.6</v>
      </c>
      <c r="AM53" s="430">
        <f t="shared" si="51"/>
        <v>13.937184520471115</v>
      </c>
      <c r="AN53" s="431">
        <v>124</v>
      </c>
      <c r="AO53" s="440">
        <v>23.4</v>
      </c>
      <c r="AP53" s="432">
        <f t="shared" ref="AP53" si="53">AN53/$D53*100</f>
        <v>3.4772854739203587</v>
      </c>
    </row>
    <row r="54" spans="2:42" s="341" customFormat="1" ht="19.5" customHeight="1">
      <c r="B54" s="656"/>
      <c r="C54" s="448" t="s">
        <v>281</v>
      </c>
      <c r="D54" s="442">
        <v>1290</v>
      </c>
      <c r="E54" s="443">
        <f>D54/450825*100000</f>
        <v>286.14207286641158</v>
      </c>
      <c r="F54" s="443">
        <f t="shared" si="41"/>
        <v>100</v>
      </c>
      <c r="G54" s="444">
        <v>24</v>
      </c>
      <c r="H54" s="443">
        <f>G54/450825*100000</f>
        <v>5.3235734486774247</v>
      </c>
      <c r="I54" s="443">
        <f t="shared" si="52"/>
        <v>1.8604651162790697</v>
      </c>
      <c r="J54" s="444">
        <v>140</v>
      </c>
      <c r="K54" s="443">
        <f>J54/450825*100000</f>
        <v>31.054178450618313</v>
      </c>
      <c r="L54" s="443">
        <f t="shared" si="42"/>
        <v>10.852713178294573</v>
      </c>
      <c r="M54" s="444">
        <v>126</v>
      </c>
      <c r="N54" s="443">
        <f>M54/450825*100000</f>
        <v>27.94876060555648</v>
      </c>
      <c r="O54" s="443">
        <f t="shared" si="43"/>
        <v>9.7674418604651159</v>
      </c>
      <c r="P54" s="444">
        <v>57</v>
      </c>
      <c r="Q54" s="443">
        <f>P54/450825*100000</f>
        <v>12.643486940608884</v>
      </c>
      <c r="R54" s="443">
        <f t="shared" si="44"/>
        <v>4.4186046511627906</v>
      </c>
      <c r="S54" s="444">
        <v>71</v>
      </c>
      <c r="T54" s="443">
        <f>S54/450825*100000</f>
        <v>15.748904785670714</v>
      </c>
      <c r="U54" s="443">
        <f t="shared" si="45"/>
        <v>5.5038759689922481</v>
      </c>
      <c r="V54" s="444">
        <v>125</v>
      </c>
      <c r="W54" s="443">
        <f>V54/450825*100000</f>
        <v>27.72694504519492</v>
      </c>
      <c r="X54" s="443">
        <f t="shared" si="46"/>
        <v>9.6899224806201563</v>
      </c>
      <c r="Y54" s="444">
        <v>240</v>
      </c>
      <c r="Z54" s="443">
        <f>Y54/450825*100000</f>
        <v>53.235734486774248</v>
      </c>
      <c r="AA54" s="443">
        <f t="shared" si="47"/>
        <v>18.604651162790699</v>
      </c>
      <c r="AB54" s="444">
        <v>57</v>
      </c>
      <c r="AC54" s="443">
        <f>AB54/232673*100000</f>
        <v>24.497900486949494</v>
      </c>
      <c r="AD54" s="443">
        <f t="shared" si="48"/>
        <v>4.4186046511627906</v>
      </c>
      <c r="AE54" s="444">
        <v>23</v>
      </c>
      <c r="AF54" s="443">
        <f>AE54/232673*100000</f>
        <v>9.8851177403480417</v>
      </c>
      <c r="AG54" s="443">
        <f t="shared" si="49"/>
        <v>1.7829457364341086</v>
      </c>
      <c r="AH54" s="444">
        <v>44</v>
      </c>
      <c r="AI54" s="443">
        <f>AH54/450825*100000</f>
        <v>9.7598846559086123</v>
      </c>
      <c r="AJ54" s="443">
        <f t="shared" si="50"/>
        <v>3.4108527131782944</v>
      </c>
      <c r="AK54" s="444">
        <f>M54+P54</f>
        <v>183</v>
      </c>
      <c r="AL54" s="443">
        <f>AK54/450825*100000</f>
        <v>40.59224754616536</v>
      </c>
      <c r="AM54" s="443">
        <f t="shared" si="51"/>
        <v>14.186046511627906</v>
      </c>
      <c r="AN54" s="444">
        <v>51</v>
      </c>
      <c r="AO54" s="443">
        <f>AN54/218152*100000</f>
        <v>23.378195019986066</v>
      </c>
      <c r="AP54" s="449">
        <f>AN54/$D54*100</f>
        <v>3.9534883720930232</v>
      </c>
    </row>
    <row r="55" spans="2:42" ht="18.75" customHeight="1">
      <c r="B55" s="452" t="s">
        <v>535</v>
      </c>
      <c r="C55" s="647" t="s">
        <v>447</v>
      </c>
      <c r="D55" s="647"/>
      <c r="E55" s="647"/>
      <c r="F55" s="647"/>
      <c r="G55" s="647"/>
      <c r="H55" s="647"/>
      <c r="I55" s="647"/>
      <c r="J55" s="647"/>
      <c r="K55" s="647"/>
      <c r="L55" s="647"/>
      <c r="M55" s="647"/>
      <c r="N55" s="647"/>
      <c r="O55" s="647"/>
      <c r="P55" s="647"/>
      <c r="Q55" s="647"/>
      <c r="R55" s="647"/>
      <c r="S55" s="647"/>
      <c r="T55" s="647"/>
      <c r="V55" s="364"/>
      <c r="W55" s="366"/>
    </row>
    <row r="56" spans="2:42" ht="20.149999999999999" customHeight="1">
      <c r="B56" s="453" t="s">
        <v>536</v>
      </c>
      <c r="C56" s="2" t="s">
        <v>573</v>
      </c>
    </row>
    <row r="57" spans="2:42" ht="20.149999999999999" customHeight="1">
      <c r="J57" s="454"/>
    </row>
  </sheetData>
  <mergeCells count="33">
    <mergeCell ref="A1:O1"/>
    <mergeCell ref="B2:C3"/>
    <mergeCell ref="D2:F2"/>
    <mergeCell ref="G2:I2"/>
    <mergeCell ref="J2:L2"/>
    <mergeCell ref="M2:O2"/>
    <mergeCell ref="AN2:AP2"/>
    <mergeCell ref="AH2:AJ2"/>
    <mergeCell ref="AK2:AM2"/>
    <mergeCell ref="V2:X2"/>
    <mergeCell ref="Y2:AA2"/>
    <mergeCell ref="C55:T55"/>
    <mergeCell ref="B34:B36"/>
    <mergeCell ref="B37:B39"/>
    <mergeCell ref="B40:B42"/>
    <mergeCell ref="B43:B45"/>
    <mergeCell ref="B49:B51"/>
    <mergeCell ref="B46:B48"/>
    <mergeCell ref="B52:B54"/>
    <mergeCell ref="B31:B33"/>
    <mergeCell ref="B28:B30"/>
    <mergeCell ref="B25:B27"/>
    <mergeCell ref="B22:B24"/>
    <mergeCell ref="AE2:AG2"/>
    <mergeCell ref="AB2:AD2"/>
    <mergeCell ref="B16:B18"/>
    <mergeCell ref="S2:U2"/>
    <mergeCell ref="B7:B9"/>
    <mergeCell ref="B19:B21"/>
    <mergeCell ref="B13:B15"/>
    <mergeCell ref="B10:B12"/>
    <mergeCell ref="B4:B6"/>
    <mergeCell ref="P2:R2"/>
  </mergeCells>
  <phoneticPr fontId="1"/>
  <pageMargins left="0.74803149606299213" right="0.47244094488188981" top="0.78740157480314965" bottom="0.78740157480314965" header="0.51181102362204722" footer="0.51181102362204722"/>
  <pageSetup paperSize="9" scale="68" firstPageNumber="25" fitToWidth="3" orientation="portrait" useFirstPageNumber="1" r:id="rId1"/>
  <headerFooter alignWithMargins="0">
    <oddFooter>&amp;C&amp;P</oddFooter>
  </headerFooter>
  <colBreaks count="1" manualBreakCount="1">
    <brk id="21" max="1048575" man="1"/>
  </colBreaks>
  <ignoredErrors>
    <ignoredError sqref="B5:B6 B8:B3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368"/>
  <sheetViews>
    <sheetView showGridLines="0" tabSelected="1" view="pageBreakPreview" zoomScale="110" zoomScaleNormal="115" zoomScaleSheetLayoutView="110" workbookViewId="0">
      <pane xSplit="3" ySplit="2" topLeftCell="M339" activePane="bottomRight" state="frozen"/>
      <selection activeCell="J18" sqref="J18"/>
      <selection pane="topRight" activeCell="J18" sqref="J18"/>
      <selection pane="bottomLeft" activeCell="J18" sqref="J18"/>
      <selection pane="bottomRight" activeCell="Q344" sqref="Q344"/>
    </sheetView>
  </sheetViews>
  <sheetFormatPr defaultColWidth="9" defaultRowHeight="15" customHeight="1"/>
  <cols>
    <col min="1" max="1" width="1.6328125" style="26" customWidth="1"/>
    <col min="2" max="2" width="35.6328125" style="26" customWidth="1"/>
    <col min="3" max="3" width="3.08984375" style="26" customWidth="1"/>
    <col min="4" max="4" width="6.26953125" style="26" customWidth="1"/>
    <col min="5" max="6" width="5.6328125" style="26" customWidth="1"/>
    <col min="7" max="10" width="2.6328125" style="26" customWidth="1"/>
    <col min="11" max="28" width="5.6328125" style="26" customWidth="1"/>
    <col min="29" max="29" width="6.36328125" style="26" customWidth="1"/>
    <col min="30" max="16384" width="9" style="26"/>
  </cols>
  <sheetData>
    <row r="1" spans="1:29" ht="21.75" customHeight="1">
      <c r="A1" s="34" t="s">
        <v>365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Y1" s="668" t="s">
        <v>618</v>
      </c>
      <c r="Z1" s="668"/>
      <c r="AA1" s="668"/>
      <c r="AB1" s="668"/>
      <c r="AC1" s="668"/>
    </row>
    <row r="2" spans="1:29" ht="45" customHeight="1">
      <c r="B2" s="35" t="s">
        <v>98</v>
      </c>
      <c r="C2" s="36" t="s">
        <v>568</v>
      </c>
      <c r="D2" s="264" t="s">
        <v>5</v>
      </c>
      <c r="E2" s="120" t="s">
        <v>93</v>
      </c>
      <c r="F2" s="37" t="s">
        <v>571</v>
      </c>
      <c r="G2" s="38">
        <v>1</v>
      </c>
      <c r="H2" s="38">
        <v>2</v>
      </c>
      <c r="I2" s="38">
        <v>3</v>
      </c>
      <c r="J2" s="38">
        <v>4</v>
      </c>
      <c r="K2" s="39" t="s">
        <v>96</v>
      </c>
      <c r="L2" s="39" t="s">
        <v>6</v>
      </c>
      <c r="M2" s="39" t="s">
        <v>7</v>
      </c>
      <c r="N2" s="39" t="s">
        <v>8</v>
      </c>
      <c r="O2" s="39" t="s">
        <v>9</v>
      </c>
      <c r="P2" s="39" t="s">
        <v>10</v>
      </c>
      <c r="Q2" s="39" t="s">
        <v>11</v>
      </c>
      <c r="R2" s="39" t="s">
        <v>12</v>
      </c>
      <c r="S2" s="39" t="s">
        <v>13</v>
      </c>
      <c r="T2" s="39" t="s">
        <v>14</v>
      </c>
      <c r="U2" s="39" t="s">
        <v>15</v>
      </c>
      <c r="V2" s="39" t="s">
        <v>16</v>
      </c>
      <c r="W2" s="39" t="s">
        <v>17</v>
      </c>
      <c r="X2" s="39" t="s">
        <v>18</v>
      </c>
      <c r="Y2" s="39" t="s">
        <v>19</v>
      </c>
      <c r="Z2" s="39" t="s">
        <v>20</v>
      </c>
      <c r="AA2" s="39" t="s">
        <v>99</v>
      </c>
      <c r="AB2" s="39" t="s">
        <v>619</v>
      </c>
      <c r="AC2" s="40" t="s">
        <v>620</v>
      </c>
    </row>
    <row r="3" spans="1:29" ht="13.5" customHeight="1">
      <c r="B3" s="41"/>
      <c r="C3" s="42" t="s">
        <v>1</v>
      </c>
      <c r="D3" s="43">
        <v>5196</v>
      </c>
      <c r="E3" s="44">
        <v>4</v>
      </c>
      <c r="F3" s="126">
        <v>2</v>
      </c>
      <c r="G3" s="126">
        <v>0</v>
      </c>
      <c r="H3" s="126">
        <v>0</v>
      </c>
      <c r="I3" s="126">
        <v>1</v>
      </c>
      <c r="J3" s="126">
        <v>0</v>
      </c>
      <c r="K3" s="126">
        <v>0</v>
      </c>
      <c r="L3" s="126">
        <v>1</v>
      </c>
      <c r="M3" s="126">
        <v>6</v>
      </c>
      <c r="N3" s="126">
        <v>12</v>
      </c>
      <c r="O3" s="126">
        <v>5</v>
      </c>
      <c r="P3" s="126">
        <v>7</v>
      </c>
      <c r="Q3" s="126">
        <v>21</v>
      </c>
      <c r="R3" s="126">
        <v>19</v>
      </c>
      <c r="S3" s="126">
        <v>54</v>
      </c>
      <c r="T3" s="126">
        <v>58</v>
      </c>
      <c r="U3" s="126">
        <v>78</v>
      </c>
      <c r="V3" s="126">
        <v>138</v>
      </c>
      <c r="W3" s="126">
        <v>218</v>
      </c>
      <c r="X3" s="126">
        <v>445</v>
      </c>
      <c r="Y3" s="126">
        <v>604</v>
      </c>
      <c r="Z3" s="126">
        <v>838</v>
      </c>
      <c r="AA3" s="126">
        <v>1011</v>
      </c>
      <c r="AB3" s="126">
        <v>1029</v>
      </c>
      <c r="AC3" s="127">
        <v>647</v>
      </c>
    </row>
    <row r="4" spans="1:29" ht="13.5" customHeight="1">
      <c r="B4" s="261" t="s">
        <v>100</v>
      </c>
      <c r="C4" s="45" t="s">
        <v>3</v>
      </c>
      <c r="D4" s="46">
        <v>2683</v>
      </c>
      <c r="E4" s="47">
        <v>1</v>
      </c>
      <c r="F4" s="128">
        <v>0</v>
      </c>
      <c r="G4" s="128">
        <v>0</v>
      </c>
      <c r="H4" s="128">
        <v>0</v>
      </c>
      <c r="I4" s="128">
        <v>0</v>
      </c>
      <c r="J4" s="128">
        <v>0</v>
      </c>
      <c r="K4" s="128">
        <v>0</v>
      </c>
      <c r="L4" s="128">
        <v>1</v>
      </c>
      <c r="M4" s="128">
        <v>5</v>
      </c>
      <c r="N4" s="128">
        <v>9</v>
      </c>
      <c r="O4" s="128">
        <v>2</v>
      </c>
      <c r="P4" s="128">
        <v>5</v>
      </c>
      <c r="Q4" s="128">
        <v>16</v>
      </c>
      <c r="R4" s="128">
        <v>8</v>
      </c>
      <c r="S4" s="128">
        <v>36</v>
      </c>
      <c r="T4" s="128">
        <v>39</v>
      </c>
      <c r="U4" s="128">
        <v>59</v>
      </c>
      <c r="V4" s="128">
        <v>91</v>
      </c>
      <c r="W4" s="128">
        <v>155</v>
      </c>
      <c r="X4" s="128">
        <v>299</v>
      </c>
      <c r="Y4" s="128">
        <v>389</v>
      </c>
      <c r="Z4" s="128">
        <v>503</v>
      </c>
      <c r="AA4" s="128">
        <v>538</v>
      </c>
      <c r="AB4" s="128">
        <v>372</v>
      </c>
      <c r="AC4" s="129">
        <v>155</v>
      </c>
    </row>
    <row r="5" spans="1:29" ht="13.5" customHeight="1">
      <c r="B5" s="262"/>
      <c r="C5" s="48" t="s">
        <v>4</v>
      </c>
      <c r="D5" s="49">
        <v>2513</v>
      </c>
      <c r="E5" s="50">
        <v>3</v>
      </c>
      <c r="F5" s="130">
        <v>2</v>
      </c>
      <c r="G5" s="130">
        <v>0</v>
      </c>
      <c r="H5" s="130">
        <v>0</v>
      </c>
      <c r="I5" s="130">
        <v>1</v>
      </c>
      <c r="J5" s="130">
        <v>0</v>
      </c>
      <c r="K5" s="130">
        <v>0</v>
      </c>
      <c r="L5" s="130">
        <v>0</v>
      </c>
      <c r="M5" s="130">
        <v>1</v>
      </c>
      <c r="N5" s="130">
        <v>3</v>
      </c>
      <c r="O5" s="130">
        <v>3</v>
      </c>
      <c r="P5" s="130">
        <v>2</v>
      </c>
      <c r="Q5" s="130">
        <v>5</v>
      </c>
      <c r="R5" s="130">
        <v>11</v>
      </c>
      <c r="S5" s="130">
        <v>18</v>
      </c>
      <c r="T5" s="130">
        <v>19</v>
      </c>
      <c r="U5" s="130">
        <v>19</v>
      </c>
      <c r="V5" s="130">
        <v>47</v>
      </c>
      <c r="W5" s="130">
        <v>63</v>
      </c>
      <c r="X5" s="130">
        <v>146</v>
      </c>
      <c r="Y5" s="130">
        <v>215</v>
      </c>
      <c r="Z5" s="130">
        <v>335</v>
      </c>
      <c r="AA5" s="130">
        <v>473</v>
      </c>
      <c r="AB5" s="130">
        <v>657</v>
      </c>
      <c r="AC5" s="131">
        <v>492</v>
      </c>
    </row>
    <row r="6" spans="1:29" ht="13.5" customHeight="1">
      <c r="B6" s="455">
        <v>1000</v>
      </c>
      <c r="C6" s="42" t="s">
        <v>1</v>
      </c>
      <c r="D6" s="456">
        <v>81</v>
      </c>
      <c r="E6" s="44">
        <v>0</v>
      </c>
      <c r="F6" s="44">
        <v>0</v>
      </c>
      <c r="G6" s="44">
        <v>0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v>0</v>
      </c>
      <c r="N6" s="44">
        <v>0</v>
      </c>
      <c r="O6" s="44">
        <v>0</v>
      </c>
      <c r="P6" s="44">
        <v>0</v>
      </c>
      <c r="Q6" s="44">
        <v>0</v>
      </c>
      <c r="R6" s="44">
        <v>0</v>
      </c>
      <c r="S6" s="44">
        <v>1</v>
      </c>
      <c r="T6" s="44">
        <v>2</v>
      </c>
      <c r="U6" s="44">
        <v>1</v>
      </c>
      <c r="V6" s="44">
        <v>2</v>
      </c>
      <c r="W6" s="44">
        <v>4</v>
      </c>
      <c r="X6" s="44">
        <v>7</v>
      </c>
      <c r="Y6" s="44">
        <v>10</v>
      </c>
      <c r="Z6" s="44">
        <v>9</v>
      </c>
      <c r="AA6" s="44">
        <v>18</v>
      </c>
      <c r="AB6" s="44">
        <v>21</v>
      </c>
      <c r="AC6" s="457">
        <v>6</v>
      </c>
    </row>
    <row r="7" spans="1:29" ht="13.5" customHeight="1">
      <c r="B7" s="51" t="s">
        <v>101</v>
      </c>
      <c r="C7" s="45" t="s">
        <v>3</v>
      </c>
      <c r="D7" s="456">
        <v>31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1</v>
      </c>
      <c r="T7" s="47">
        <v>2</v>
      </c>
      <c r="U7" s="47">
        <v>1</v>
      </c>
      <c r="V7" s="47">
        <v>0</v>
      </c>
      <c r="W7" s="47">
        <v>4</v>
      </c>
      <c r="X7" s="47">
        <v>5</v>
      </c>
      <c r="Y7" s="47">
        <v>4</v>
      </c>
      <c r="Z7" s="47">
        <v>5</v>
      </c>
      <c r="AA7" s="47">
        <v>1</v>
      </c>
      <c r="AB7" s="47">
        <v>6</v>
      </c>
      <c r="AC7" s="458">
        <v>2</v>
      </c>
    </row>
    <row r="8" spans="1:29" ht="13.5" customHeight="1">
      <c r="B8" s="51"/>
      <c r="C8" s="459" t="s">
        <v>4</v>
      </c>
      <c r="D8" s="460">
        <v>50</v>
      </c>
      <c r="E8" s="461">
        <v>0</v>
      </c>
      <c r="F8" s="461">
        <v>0</v>
      </c>
      <c r="G8" s="461">
        <v>0</v>
      </c>
      <c r="H8" s="461">
        <v>0</v>
      </c>
      <c r="I8" s="461">
        <v>0</v>
      </c>
      <c r="J8" s="461">
        <v>0</v>
      </c>
      <c r="K8" s="461">
        <v>0</v>
      </c>
      <c r="L8" s="461">
        <v>0</v>
      </c>
      <c r="M8" s="461">
        <v>0</v>
      </c>
      <c r="N8" s="461">
        <v>0</v>
      </c>
      <c r="O8" s="461">
        <v>0</v>
      </c>
      <c r="P8" s="461">
        <v>0</v>
      </c>
      <c r="Q8" s="461">
        <v>0</v>
      </c>
      <c r="R8" s="461">
        <v>0</v>
      </c>
      <c r="S8" s="461">
        <v>0</v>
      </c>
      <c r="T8" s="461">
        <v>0</v>
      </c>
      <c r="U8" s="461">
        <v>0</v>
      </c>
      <c r="V8" s="461">
        <v>2</v>
      </c>
      <c r="W8" s="461">
        <v>0</v>
      </c>
      <c r="X8" s="461">
        <v>2</v>
      </c>
      <c r="Y8" s="461">
        <v>6</v>
      </c>
      <c r="Z8" s="461">
        <v>4</v>
      </c>
      <c r="AA8" s="461">
        <v>17</v>
      </c>
      <c r="AB8" s="461">
        <v>15</v>
      </c>
      <c r="AC8" s="462">
        <v>4</v>
      </c>
    </row>
    <row r="9" spans="1:29" ht="13.5" customHeight="1">
      <c r="B9" s="463">
        <v>1100</v>
      </c>
      <c r="C9" s="464" t="s">
        <v>1</v>
      </c>
      <c r="D9" s="456">
        <v>6</v>
      </c>
      <c r="E9" s="465">
        <v>0</v>
      </c>
      <c r="F9" s="465">
        <v>0</v>
      </c>
      <c r="G9" s="465">
        <v>0</v>
      </c>
      <c r="H9" s="465">
        <v>0</v>
      </c>
      <c r="I9" s="465">
        <v>0</v>
      </c>
      <c r="J9" s="465">
        <v>0</v>
      </c>
      <c r="K9" s="465">
        <v>0</v>
      </c>
      <c r="L9" s="465">
        <v>0</v>
      </c>
      <c r="M9" s="465">
        <v>0</v>
      </c>
      <c r="N9" s="465">
        <v>0</v>
      </c>
      <c r="O9" s="465">
        <v>0</v>
      </c>
      <c r="P9" s="465">
        <v>0</v>
      </c>
      <c r="Q9" s="465">
        <v>0</v>
      </c>
      <c r="R9" s="465">
        <v>0</v>
      </c>
      <c r="S9" s="465">
        <v>0</v>
      </c>
      <c r="T9" s="465">
        <v>0</v>
      </c>
      <c r="U9" s="465">
        <v>0</v>
      </c>
      <c r="V9" s="465">
        <v>0</v>
      </c>
      <c r="W9" s="465">
        <v>0</v>
      </c>
      <c r="X9" s="465">
        <v>1</v>
      </c>
      <c r="Y9" s="465">
        <v>0</v>
      </c>
      <c r="Z9" s="465">
        <v>1</v>
      </c>
      <c r="AA9" s="465">
        <v>1</v>
      </c>
      <c r="AB9" s="465">
        <v>2</v>
      </c>
      <c r="AC9" s="466">
        <v>1</v>
      </c>
    </row>
    <row r="10" spans="1:29" ht="13.5" customHeight="1">
      <c r="B10" s="51" t="s">
        <v>268</v>
      </c>
      <c r="C10" s="45" t="s">
        <v>3</v>
      </c>
      <c r="D10" s="456">
        <v>1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7">
        <v>0</v>
      </c>
      <c r="AA10" s="47">
        <v>0</v>
      </c>
      <c r="AB10" s="47">
        <v>1</v>
      </c>
      <c r="AC10" s="458">
        <v>0</v>
      </c>
    </row>
    <row r="11" spans="1:29" ht="13.5" customHeight="1">
      <c r="B11" s="52"/>
      <c r="C11" s="459" t="s">
        <v>4</v>
      </c>
      <c r="D11" s="460">
        <v>5</v>
      </c>
      <c r="E11" s="461">
        <v>0</v>
      </c>
      <c r="F11" s="461">
        <v>0</v>
      </c>
      <c r="G11" s="461">
        <v>0</v>
      </c>
      <c r="H11" s="461">
        <v>0</v>
      </c>
      <c r="I11" s="461">
        <v>0</v>
      </c>
      <c r="J11" s="461">
        <v>0</v>
      </c>
      <c r="K11" s="461">
        <v>0</v>
      </c>
      <c r="L11" s="461">
        <v>0</v>
      </c>
      <c r="M11" s="461">
        <v>0</v>
      </c>
      <c r="N11" s="461">
        <v>0</v>
      </c>
      <c r="O11" s="461">
        <v>0</v>
      </c>
      <c r="P11" s="461">
        <v>0</v>
      </c>
      <c r="Q11" s="461">
        <v>0</v>
      </c>
      <c r="R11" s="461">
        <v>0</v>
      </c>
      <c r="S11" s="461">
        <v>0</v>
      </c>
      <c r="T11" s="461">
        <v>0</v>
      </c>
      <c r="U11" s="461">
        <v>0</v>
      </c>
      <c r="V11" s="461">
        <v>0</v>
      </c>
      <c r="W11" s="461">
        <v>0</v>
      </c>
      <c r="X11" s="461">
        <v>1</v>
      </c>
      <c r="Y11" s="461">
        <v>0</v>
      </c>
      <c r="Z11" s="461">
        <v>1</v>
      </c>
      <c r="AA11" s="461">
        <v>1</v>
      </c>
      <c r="AB11" s="461">
        <v>1</v>
      </c>
      <c r="AC11" s="462">
        <v>1</v>
      </c>
    </row>
    <row r="12" spans="1:29" ht="13.5" customHeight="1">
      <c r="B12" s="463">
        <v>1200</v>
      </c>
      <c r="C12" s="464" t="s">
        <v>1</v>
      </c>
      <c r="D12" s="456">
        <v>3</v>
      </c>
      <c r="E12" s="465">
        <v>0</v>
      </c>
      <c r="F12" s="465">
        <v>0</v>
      </c>
      <c r="G12" s="465">
        <v>0</v>
      </c>
      <c r="H12" s="465">
        <v>0</v>
      </c>
      <c r="I12" s="465">
        <v>0</v>
      </c>
      <c r="J12" s="465">
        <v>0</v>
      </c>
      <c r="K12" s="465">
        <v>0</v>
      </c>
      <c r="L12" s="465">
        <v>0</v>
      </c>
      <c r="M12" s="465">
        <v>0</v>
      </c>
      <c r="N12" s="465">
        <v>0</v>
      </c>
      <c r="O12" s="465">
        <v>0</v>
      </c>
      <c r="P12" s="465">
        <v>0</v>
      </c>
      <c r="Q12" s="465">
        <v>0</v>
      </c>
      <c r="R12" s="465">
        <v>0</v>
      </c>
      <c r="S12" s="465">
        <v>0</v>
      </c>
      <c r="T12" s="465">
        <v>0</v>
      </c>
      <c r="U12" s="465">
        <v>0</v>
      </c>
      <c r="V12" s="465">
        <v>0</v>
      </c>
      <c r="W12" s="465">
        <v>0</v>
      </c>
      <c r="X12" s="465">
        <v>0</v>
      </c>
      <c r="Y12" s="465">
        <v>1</v>
      </c>
      <c r="Z12" s="465">
        <v>0</v>
      </c>
      <c r="AA12" s="465">
        <v>0</v>
      </c>
      <c r="AB12" s="465">
        <v>2</v>
      </c>
      <c r="AC12" s="466">
        <v>0</v>
      </c>
    </row>
    <row r="13" spans="1:29" ht="13.5" customHeight="1">
      <c r="B13" s="51" t="s">
        <v>102</v>
      </c>
      <c r="C13" s="45" t="s">
        <v>3</v>
      </c>
      <c r="D13" s="456">
        <v>2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7">
        <v>0</v>
      </c>
      <c r="AA13" s="47">
        <v>0</v>
      </c>
      <c r="AB13" s="47">
        <v>2</v>
      </c>
      <c r="AC13" s="458">
        <v>0</v>
      </c>
    </row>
    <row r="14" spans="1:29" ht="13.5" customHeight="1">
      <c r="B14" s="52"/>
      <c r="C14" s="459" t="s">
        <v>4</v>
      </c>
      <c r="D14" s="460">
        <v>1</v>
      </c>
      <c r="E14" s="461">
        <v>0</v>
      </c>
      <c r="F14" s="461">
        <v>0</v>
      </c>
      <c r="G14" s="461">
        <v>0</v>
      </c>
      <c r="H14" s="461">
        <v>0</v>
      </c>
      <c r="I14" s="461">
        <v>0</v>
      </c>
      <c r="J14" s="461">
        <v>0</v>
      </c>
      <c r="K14" s="461">
        <v>0</v>
      </c>
      <c r="L14" s="461">
        <v>0</v>
      </c>
      <c r="M14" s="461">
        <v>0</v>
      </c>
      <c r="N14" s="461">
        <v>0</v>
      </c>
      <c r="O14" s="461">
        <v>0</v>
      </c>
      <c r="P14" s="461">
        <v>0</v>
      </c>
      <c r="Q14" s="461">
        <v>0</v>
      </c>
      <c r="R14" s="461">
        <v>0</v>
      </c>
      <c r="S14" s="461">
        <v>0</v>
      </c>
      <c r="T14" s="461">
        <v>0</v>
      </c>
      <c r="U14" s="461">
        <v>0</v>
      </c>
      <c r="V14" s="461">
        <v>0</v>
      </c>
      <c r="W14" s="461">
        <v>0</v>
      </c>
      <c r="X14" s="461">
        <v>0</v>
      </c>
      <c r="Y14" s="461">
        <v>1</v>
      </c>
      <c r="Z14" s="461">
        <v>0</v>
      </c>
      <c r="AA14" s="461">
        <v>0</v>
      </c>
      <c r="AB14" s="461">
        <v>0</v>
      </c>
      <c r="AC14" s="462">
        <v>0</v>
      </c>
    </row>
    <row r="15" spans="1:29" ht="13.5" customHeight="1">
      <c r="B15" s="463">
        <v>1201</v>
      </c>
      <c r="C15" s="464" t="s">
        <v>1</v>
      </c>
      <c r="D15" s="456">
        <v>3</v>
      </c>
      <c r="E15" s="465">
        <v>0</v>
      </c>
      <c r="F15" s="465">
        <v>0</v>
      </c>
      <c r="G15" s="465">
        <v>0</v>
      </c>
      <c r="H15" s="465">
        <v>0</v>
      </c>
      <c r="I15" s="465">
        <v>0</v>
      </c>
      <c r="J15" s="465">
        <v>0</v>
      </c>
      <c r="K15" s="465">
        <v>0</v>
      </c>
      <c r="L15" s="465">
        <v>0</v>
      </c>
      <c r="M15" s="465">
        <v>0</v>
      </c>
      <c r="N15" s="465">
        <v>0</v>
      </c>
      <c r="O15" s="465">
        <v>0</v>
      </c>
      <c r="P15" s="465">
        <v>0</v>
      </c>
      <c r="Q15" s="465">
        <v>0</v>
      </c>
      <c r="R15" s="465">
        <v>0</v>
      </c>
      <c r="S15" s="465">
        <v>0</v>
      </c>
      <c r="T15" s="465">
        <v>0</v>
      </c>
      <c r="U15" s="465">
        <v>0</v>
      </c>
      <c r="V15" s="465">
        <v>0</v>
      </c>
      <c r="W15" s="465">
        <v>0</v>
      </c>
      <c r="X15" s="465">
        <v>0</v>
      </c>
      <c r="Y15" s="465">
        <v>1</v>
      </c>
      <c r="Z15" s="465">
        <v>0</v>
      </c>
      <c r="AA15" s="465">
        <v>0</v>
      </c>
      <c r="AB15" s="465">
        <v>2</v>
      </c>
      <c r="AC15" s="466">
        <v>0</v>
      </c>
    </row>
    <row r="16" spans="1:29" ht="13.5" customHeight="1">
      <c r="B16" s="51" t="s">
        <v>103</v>
      </c>
      <c r="C16" s="45" t="s">
        <v>3</v>
      </c>
      <c r="D16" s="456">
        <v>2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7">
        <v>0</v>
      </c>
      <c r="AA16" s="47">
        <v>0</v>
      </c>
      <c r="AB16" s="47">
        <v>2</v>
      </c>
      <c r="AC16" s="458">
        <v>0</v>
      </c>
    </row>
    <row r="17" spans="2:29" ht="13.5" customHeight="1">
      <c r="B17" s="52"/>
      <c r="C17" s="459" t="s">
        <v>4</v>
      </c>
      <c r="D17" s="460">
        <v>1</v>
      </c>
      <c r="E17" s="461">
        <v>0</v>
      </c>
      <c r="F17" s="461">
        <v>0</v>
      </c>
      <c r="G17" s="461">
        <v>0</v>
      </c>
      <c r="H17" s="461">
        <v>0</v>
      </c>
      <c r="I17" s="461">
        <v>0</v>
      </c>
      <c r="J17" s="461">
        <v>0</v>
      </c>
      <c r="K17" s="461">
        <v>0</v>
      </c>
      <c r="L17" s="461">
        <v>0</v>
      </c>
      <c r="M17" s="461">
        <v>0</v>
      </c>
      <c r="N17" s="461">
        <v>0</v>
      </c>
      <c r="O17" s="461">
        <v>0</v>
      </c>
      <c r="P17" s="461">
        <v>0</v>
      </c>
      <c r="Q17" s="461">
        <v>0</v>
      </c>
      <c r="R17" s="461">
        <v>0</v>
      </c>
      <c r="S17" s="461">
        <v>0</v>
      </c>
      <c r="T17" s="461">
        <v>0</v>
      </c>
      <c r="U17" s="461">
        <v>0</v>
      </c>
      <c r="V17" s="461">
        <v>0</v>
      </c>
      <c r="W17" s="461">
        <v>0</v>
      </c>
      <c r="X17" s="461">
        <v>0</v>
      </c>
      <c r="Y17" s="461">
        <v>1</v>
      </c>
      <c r="Z17" s="461">
        <v>0</v>
      </c>
      <c r="AA17" s="461">
        <v>0</v>
      </c>
      <c r="AB17" s="461">
        <v>0</v>
      </c>
      <c r="AC17" s="462">
        <v>0</v>
      </c>
    </row>
    <row r="18" spans="2:29" ht="13.5" customHeight="1">
      <c r="B18" s="463">
        <v>1300</v>
      </c>
      <c r="C18" s="464" t="s">
        <v>1</v>
      </c>
      <c r="D18" s="456">
        <v>42</v>
      </c>
      <c r="E18" s="465">
        <v>0</v>
      </c>
      <c r="F18" s="465">
        <v>0</v>
      </c>
      <c r="G18" s="465">
        <v>0</v>
      </c>
      <c r="H18" s="465">
        <v>0</v>
      </c>
      <c r="I18" s="465">
        <v>0</v>
      </c>
      <c r="J18" s="465">
        <v>0</v>
      </c>
      <c r="K18" s="465">
        <v>0</v>
      </c>
      <c r="L18" s="465">
        <v>0</v>
      </c>
      <c r="M18" s="465">
        <v>0</v>
      </c>
      <c r="N18" s="465">
        <v>0</v>
      </c>
      <c r="O18" s="465">
        <v>0</v>
      </c>
      <c r="P18" s="465">
        <v>0</v>
      </c>
      <c r="Q18" s="465">
        <v>0</v>
      </c>
      <c r="R18" s="465">
        <v>0</v>
      </c>
      <c r="S18" s="465">
        <v>0</v>
      </c>
      <c r="T18" s="465">
        <v>1</v>
      </c>
      <c r="U18" s="465">
        <v>1</v>
      </c>
      <c r="V18" s="465">
        <v>2</v>
      </c>
      <c r="W18" s="465">
        <v>4</v>
      </c>
      <c r="X18" s="465">
        <v>3</v>
      </c>
      <c r="Y18" s="465">
        <v>3</v>
      </c>
      <c r="Z18" s="47">
        <v>4</v>
      </c>
      <c r="AA18" s="465">
        <v>8</v>
      </c>
      <c r="AB18" s="465">
        <v>13</v>
      </c>
      <c r="AC18" s="466">
        <v>3</v>
      </c>
    </row>
    <row r="19" spans="2:29" ht="13.5" customHeight="1">
      <c r="B19" s="51" t="s">
        <v>104</v>
      </c>
      <c r="C19" s="45" t="s">
        <v>3</v>
      </c>
      <c r="D19" s="456">
        <v>15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1</v>
      </c>
      <c r="U19" s="47">
        <v>1</v>
      </c>
      <c r="V19" s="47">
        <v>0</v>
      </c>
      <c r="W19" s="47">
        <v>4</v>
      </c>
      <c r="X19" s="47">
        <v>2</v>
      </c>
      <c r="Y19" s="47">
        <v>1</v>
      </c>
      <c r="Z19" s="47">
        <v>2</v>
      </c>
      <c r="AA19" s="47">
        <v>0</v>
      </c>
      <c r="AB19" s="47">
        <v>3</v>
      </c>
      <c r="AC19" s="458">
        <v>1</v>
      </c>
    </row>
    <row r="20" spans="2:29" ht="13.5" customHeight="1">
      <c r="B20" s="51"/>
      <c r="C20" s="459" t="s">
        <v>4</v>
      </c>
      <c r="D20" s="460">
        <v>27</v>
      </c>
      <c r="E20" s="461">
        <v>0</v>
      </c>
      <c r="F20" s="461">
        <v>0</v>
      </c>
      <c r="G20" s="461">
        <v>0</v>
      </c>
      <c r="H20" s="461">
        <v>0</v>
      </c>
      <c r="I20" s="461">
        <v>0</v>
      </c>
      <c r="J20" s="461">
        <v>0</v>
      </c>
      <c r="K20" s="461">
        <v>0</v>
      </c>
      <c r="L20" s="461">
        <v>0</v>
      </c>
      <c r="M20" s="461">
        <v>0</v>
      </c>
      <c r="N20" s="461">
        <v>0</v>
      </c>
      <c r="O20" s="461">
        <v>0</v>
      </c>
      <c r="P20" s="461">
        <v>0</v>
      </c>
      <c r="Q20" s="461">
        <v>0</v>
      </c>
      <c r="R20" s="461">
        <v>0</v>
      </c>
      <c r="S20" s="461">
        <v>0</v>
      </c>
      <c r="T20" s="461">
        <v>0</v>
      </c>
      <c r="U20" s="461">
        <v>0</v>
      </c>
      <c r="V20" s="461">
        <v>2</v>
      </c>
      <c r="W20" s="461">
        <v>0</v>
      </c>
      <c r="X20" s="461">
        <v>1</v>
      </c>
      <c r="Y20" s="461">
        <v>2</v>
      </c>
      <c r="Z20" s="47">
        <v>2</v>
      </c>
      <c r="AA20" s="461">
        <v>8</v>
      </c>
      <c r="AB20" s="461">
        <v>10</v>
      </c>
      <c r="AC20" s="462">
        <v>2</v>
      </c>
    </row>
    <row r="21" spans="2:29" ht="13.5" customHeight="1">
      <c r="B21" s="463">
        <v>1400</v>
      </c>
      <c r="C21" s="464" t="s">
        <v>1</v>
      </c>
      <c r="D21" s="456">
        <v>3</v>
      </c>
      <c r="E21" s="465">
        <v>0</v>
      </c>
      <c r="F21" s="465">
        <v>0</v>
      </c>
      <c r="G21" s="465">
        <v>0</v>
      </c>
      <c r="H21" s="465">
        <v>0</v>
      </c>
      <c r="I21" s="465">
        <v>0</v>
      </c>
      <c r="J21" s="465">
        <v>0</v>
      </c>
      <c r="K21" s="465">
        <v>0</v>
      </c>
      <c r="L21" s="465">
        <v>0</v>
      </c>
      <c r="M21" s="465">
        <v>0</v>
      </c>
      <c r="N21" s="465">
        <v>0</v>
      </c>
      <c r="O21" s="465">
        <v>0</v>
      </c>
      <c r="P21" s="465">
        <v>0</v>
      </c>
      <c r="Q21" s="465">
        <v>0</v>
      </c>
      <c r="R21" s="465">
        <v>0</v>
      </c>
      <c r="S21" s="465">
        <v>0</v>
      </c>
      <c r="T21" s="465">
        <v>0</v>
      </c>
      <c r="U21" s="465">
        <v>0</v>
      </c>
      <c r="V21" s="465">
        <v>0</v>
      </c>
      <c r="W21" s="465">
        <v>0</v>
      </c>
      <c r="X21" s="465">
        <v>0</v>
      </c>
      <c r="Y21" s="465">
        <v>1</v>
      </c>
      <c r="Z21" s="465">
        <v>0</v>
      </c>
      <c r="AA21" s="465">
        <v>2</v>
      </c>
      <c r="AB21" s="465">
        <v>0</v>
      </c>
      <c r="AC21" s="466">
        <v>0</v>
      </c>
    </row>
    <row r="22" spans="2:29" ht="13.5" customHeight="1">
      <c r="B22" s="51" t="s">
        <v>105</v>
      </c>
      <c r="C22" s="45" t="s">
        <v>3</v>
      </c>
      <c r="D22" s="456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  <c r="AC22" s="458">
        <v>0</v>
      </c>
    </row>
    <row r="23" spans="2:29" ht="13.5" customHeight="1">
      <c r="B23" s="52"/>
      <c r="C23" s="459" t="s">
        <v>4</v>
      </c>
      <c r="D23" s="460">
        <v>3</v>
      </c>
      <c r="E23" s="461">
        <v>0</v>
      </c>
      <c r="F23" s="461">
        <v>0</v>
      </c>
      <c r="G23" s="461">
        <v>0</v>
      </c>
      <c r="H23" s="461">
        <v>0</v>
      </c>
      <c r="I23" s="461">
        <v>0</v>
      </c>
      <c r="J23" s="461">
        <v>0</v>
      </c>
      <c r="K23" s="461">
        <v>0</v>
      </c>
      <c r="L23" s="461">
        <v>0</v>
      </c>
      <c r="M23" s="461">
        <v>0</v>
      </c>
      <c r="N23" s="461">
        <v>0</v>
      </c>
      <c r="O23" s="461">
        <v>0</v>
      </c>
      <c r="P23" s="461">
        <v>0</v>
      </c>
      <c r="Q23" s="461">
        <v>0</v>
      </c>
      <c r="R23" s="461">
        <v>0</v>
      </c>
      <c r="S23" s="461">
        <v>0</v>
      </c>
      <c r="T23" s="461">
        <v>0</v>
      </c>
      <c r="U23" s="461">
        <v>0</v>
      </c>
      <c r="V23" s="461">
        <v>0</v>
      </c>
      <c r="W23" s="461">
        <v>0</v>
      </c>
      <c r="X23" s="461">
        <v>0</v>
      </c>
      <c r="Y23" s="461">
        <v>1</v>
      </c>
      <c r="Z23" s="461">
        <v>0</v>
      </c>
      <c r="AA23" s="461">
        <v>2</v>
      </c>
      <c r="AB23" s="461">
        <v>0</v>
      </c>
      <c r="AC23" s="462">
        <v>0</v>
      </c>
    </row>
    <row r="24" spans="2:29" ht="13.5" customHeight="1">
      <c r="B24" s="467">
        <v>1401</v>
      </c>
      <c r="C24" s="464" t="s">
        <v>1</v>
      </c>
      <c r="D24" s="456">
        <v>1</v>
      </c>
      <c r="E24" s="465">
        <v>0</v>
      </c>
      <c r="F24" s="465">
        <v>0</v>
      </c>
      <c r="G24" s="465">
        <v>0</v>
      </c>
      <c r="H24" s="465">
        <v>0</v>
      </c>
      <c r="I24" s="465">
        <v>0</v>
      </c>
      <c r="J24" s="465">
        <v>0</v>
      </c>
      <c r="K24" s="465">
        <v>0</v>
      </c>
      <c r="L24" s="465">
        <v>0</v>
      </c>
      <c r="M24" s="465">
        <v>0</v>
      </c>
      <c r="N24" s="465">
        <v>0</v>
      </c>
      <c r="O24" s="465">
        <v>0</v>
      </c>
      <c r="P24" s="465">
        <v>0</v>
      </c>
      <c r="Q24" s="465">
        <v>0</v>
      </c>
      <c r="R24" s="465">
        <v>0</v>
      </c>
      <c r="S24" s="465">
        <v>0</v>
      </c>
      <c r="T24" s="465">
        <v>0</v>
      </c>
      <c r="U24" s="465">
        <v>0</v>
      </c>
      <c r="V24" s="465">
        <v>0</v>
      </c>
      <c r="W24" s="465">
        <v>0</v>
      </c>
      <c r="X24" s="465">
        <v>0</v>
      </c>
      <c r="Y24" s="465">
        <v>1</v>
      </c>
      <c r="Z24" s="465">
        <v>0</v>
      </c>
      <c r="AA24" s="465">
        <v>0</v>
      </c>
      <c r="AB24" s="465">
        <v>0</v>
      </c>
      <c r="AC24" s="466">
        <v>0</v>
      </c>
    </row>
    <row r="25" spans="2:29" ht="13.5" customHeight="1">
      <c r="B25" s="51" t="s">
        <v>621</v>
      </c>
      <c r="C25" s="45" t="s">
        <v>3</v>
      </c>
      <c r="D25" s="456">
        <v>0</v>
      </c>
      <c r="E25" s="47">
        <v>0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7">
        <v>0</v>
      </c>
      <c r="AA25" s="47">
        <v>0</v>
      </c>
      <c r="AB25" s="47">
        <v>0</v>
      </c>
      <c r="AC25" s="458">
        <v>0</v>
      </c>
    </row>
    <row r="26" spans="2:29" ht="13.5" customHeight="1">
      <c r="B26" s="468"/>
      <c r="C26" s="459" t="s">
        <v>4</v>
      </c>
      <c r="D26" s="460">
        <v>1</v>
      </c>
      <c r="E26" s="461">
        <v>0</v>
      </c>
      <c r="F26" s="461">
        <v>0</v>
      </c>
      <c r="G26" s="461">
        <v>0</v>
      </c>
      <c r="H26" s="461">
        <v>0</v>
      </c>
      <c r="I26" s="461">
        <v>0</v>
      </c>
      <c r="J26" s="461">
        <v>0</v>
      </c>
      <c r="K26" s="461">
        <v>0</v>
      </c>
      <c r="L26" s="461">
        <v>0</v>
      </c>
      <c r="M26" s="461">
        <v>0</v>
      </c>
      <c r="N26" s="461">
        <v>0</v>
      </c>
      <c r="O26" s="461">
        <v>0</v>
      </c>
      <c r="P26" s="461">
        <v>0</v>
      </c>
      <c r="Q26" s="461">
        <v>0</v>
      </c>
      <c r="R26" s="461">
        <v>0</v>
      </c>
      <c r="S26" s="461">
        <v>0</v>
      </c>
      <c r="T26" s="461">
        <v>0</v>
      </c>
      <c r="U26" s="461">
        <v>0</v>
      </c>
      <c r="V26" s="461">
        <v>0</v>
      </c>
      <c r="W26" s="461">
        <v>0</v>
      </c>
      <c r="X26" s="461">
        <v>0</v>
      </c>
      <c r="Y26" s="461">
        <v>1</v>
      </c>
      <c r="Z26" s="461">
        <v>0</v>
      </c>
      <c r="AA26" s="461">
        <v>0</v>
      </c>
      <c r="AB26" s="461">
        <v>0</v>
      </c>
      <c r="AC26" s="462">
        <v>0</v>
      </c>
    </row>
    <row r="27" spans="2:29" ht="13.5" customHeight="1">
      <c r="B27" s="467">
        <v>1402</v>
      </c>
      <c r="C27" s="45" t="s">
        <v>1</v>
      </c>
      <c r="D27" s="456">
        <v>2</v>
      </c>
      <c r="E27" s="465">
        <v>0</v>
      </c>
      <c r="F27" s="465">
        <v>0</v>
      </c>
      <c r="G27" s="465">
        <v>0</v>
      </c>
      <c r="H27" s="465">
        <v>0</v>
      </c>
      <c r="I27" s="465">
        <v>0</v>
      </c>
      <c r="J27" s="465">
        <v>0</v>
      </c>
      <c r="K27" s="465">
        <v>0</v>
      </c>
      <c r="L27" s="465">
        <v>0</v>
      </c>
      <c r="M27" s="465">
        <v>0</v>
      </c>
      <c r="N27" s="465">
        <v>0</v>
      </c>
      <c r="O27" s="465">
        <v>0</v>
      </c>
      <c r="P27" s="465">
        <v>0</v>
      </c>
      <c r="Q27" s="465">
        <v>0</v>
      </c>
      <c r="R27" s="465">
        <v>0</v>
      </c>
      <c r="S27" s="465">
        <v>0</v>
      </c>
      <c r="T27" s="465">
        <v>0</v>
      </c>
      <c r="U27" s="465">
        <v>0</v>
      </c>
      <c r="V27" s="465">
        <v>0</v>
      </c>
      <c r="W27" s="465">
        <v>0</v>
      </c>
      <c r="X27" s="465">
        <v>0</v>
      </c>
      <c r="Y27" s="465">
        <v>0</v>
      </c>
      <c r="Z27" s="465">
        <v>0</v>
      </c>
      <c r="AA27" s="465">
        <v>2</v>
      </c>
      <c r="AB27" s="465">
        <v>0</v>
      </c>
      <c r="AC27" s="466">
        <v>0</v>
      </c>
    </row>
    <row r="28" spans="2:29" ht="13.5" customHeight="1">
      <c r="B28" s="51" t="s">
        <v>106</v>
      </c>
      <c r="C28" s="45" t="s">
        <v>3</v>
      </c>
      <c r="D28" s="456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0</v>
      </c>
      <c r="V28" s="47">
        <v>0</v>
      </c>
      <c r="W28" s="47">
        <v>0</v>
      </c>
      <c r="X28" s="47">
        <v>0</v>
      </c>
      <c r="Y28" s="47">
        <v>0</v>
      </c>
      <c r="Z28" s="47">
        <v>0</v>
      </c>
      <c r="AA28" s="47">
        <v>0</v>
      </c>
      <c r="AB28" s="47">
        <v>0</v>
      </c>
      <c r="AC28" s="458">
        <v>0</v>
      </c>
    </row>
    <row r="29" spans="2:29" ht="13.5" customHeight="1">
      <c r="B29" s="52"/>
      <c r="C29" s="459" t="s">
        <v>4</v>
      </c>
      <c r="D29" s="460">
        <v>2</v>
      </c>
      <c r="E29" s="47">
        <v>0</v>
      </c>
      <c r="F29" s="47">
        <v>0</v>
      </c>
      <c r="G29" s="47">
        <v>0</v>
      </c>
      <c r="H29" s="47">
        <v>0</v>
      </c>
      <c r="I29" s="47">
        <v>0</v>
      </c>
      <c r="J29" s="47">
        <v>0</v>
      </c>
      <c r="K29" s="47">
        <v>0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47">
        <v>0</v>
      </c>
      <c r="X29" s="47">
        <v>0</v>
      </c>
      <c r="Y29" s="47">
        <v>0</v>
      </c>
      <c r="Z29" s="47">
        <v>0</v>
      </c>
      <c r="AA29" s="47">
        <v>2</v>
      </c>
      <c r="AB29" s="47">
        <v>0</v>
      </c>
      <c r="AC29" s="458">
        <v>0</v>
      </c>
    </row>
    <row r="30" spans="2:29" ht="13.5" customHeight="1">
      <c r="B30" s="467">
        <v>1600</v>
      </c>
      <c r="C30" s="45" t="s">
        <v>1</v>
      </c>
      <c r="D30" s="456">
        <v>27</v>
      </c>
      <c r="E30" s="465">
        <v>0</v>
      </c>
      <c r="F30" s="465">
        <v>0</v>
      </c>
      <c r="G30" s="465">
        <v>0</v>
      </c>
      <c r="H30" s="465">
        <v>0</v>
      </c>
      <c r="I30" s="465">
        <v>0</v>
      </c>
      <c r="J30" s="465">
        <v>0</v>
      </c>
      <c r="K30" s="465">
        <v>0</v>
      </c>
      <c r="L30" s="465">
        <v>0</v>
      </c>
      <c r="M30" s="465">
        <v>0</v>
      </c>
      <c r="N30" s="465">
        <v>0</v>
      </c>
      <c r="O30" s="465">
        <v>0</v>
      </c>
      <c r="P30" s="465">
        <v>0</v>
      </c>
      <c r="Q30" s="465">
        <v>0</v>
      </c>
      <c r="R30" s="465">
        <v>0</v>
      </c>
      <c r="S30" s="465">
        <v>1</v>
      </c>
      <c r="T30" s="465">
        <v>1</v>
      </c>
      <c r="U30" s="465">
        <v>0</v>
      </c>
      <c r="V30" s="465">
        <v>0</v>
      </c>
      <c r="W30" s="465">
        <v>0</v>
      </c>
      <c r="X30" s="465">
        <v>3</v>
      </c>
      <c r="Y30" s="465">
        <v>5</v>
      </c>
      <c r="Z30" s="465">
        <v>4</v>
      </c>
      <c r="AA30" s="465">
        <v>7</v>
      </c>
      <c r="AB30" s="465">
        <v>4</v>
      </c>
      <c r="AC30" s="466">
        <v>2</v>
      </c>
    </row>
    <row r="31" spans="2:29" ht="13.5" customHeight="1">
      <c r="B31" s="51" t="s">
        <v>107</v>
      </c>
      <c r="C31" s="45" t="s">
        <v>3</v>
      </c>
      <c r="D31" s="456">
        <v>13</v>
      </c>
      <c r="E31" s="47">
        <v>0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1</v>
      </c>
      <c r="T31" s="47">
        <v>1</v>
      </c>
      <c r="U31" s="47">
        <v>0</v>
      </c>
      <c r="V31" s="47">
        <v>0</v>
      </c>
      <c r="W31" s="47">
        <v>0</v>
      </c>
      <c r="X31" s="47">
        <v>3</v>
      </c>
      <c r="Y31" s="47">
        <v>3</v>
      </c>
      <c r="Z31" s="47">
        <v>3</v>
      </c>
      <c r="AA31" s="47">
        <v>1</v>
      </c>
      <c r="AB31" s="47">
        <v>0</v>
      </c>
      <c r="AC31" s="458">
        <v>1</v>
      </c>
    </row>
    <row r="32" spans="2:29" ht="13.5" customHeight="1">
      <c r="B32" s="52"/>
      <c r="C32" s="459" t="s">
        <v>4</v>
      </c>
      <c r="D32" s="460">
        <v>14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v>0</v>
      </c>
      <c r="K32" s="47">
        <v>0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0</v>
      </c>
      <c r="X32" s="47">
        <v>0</v>
      </c>
      <c r="Y32" s="47">
        <v>2</v>
      </c>
      <c r="Z32" s="47">
        <v>1</v>
      </c>
      <c r="AA32" s="47">
        <v>6</v>
      </c>
      <c r="AB32" s="47">
        <v>4</v>
      </c>
      <c r="AC32" s="458">
        <v>1</v>
      </c>
    </row>
    <row r="33" spans="2:29" ht="13.5" customHeight="1">
      <c r="B33" s="463">
        <v>2000</v>
      </c>
      <c r="C33" s="464" t="s">
        <v>1</v>
      </c>
      <c r="D33" s="456">
        <v>1324</v>
      </c>
      <c r="E33" s="465">
        <v>0</v>
      </c>
      <c r="F33" s="465">
        <v>0</v>
      </c>
      <c r="G33" s="465">
        <v>0</v>
      </c>
      <c r="H33" s="465">
        <v>0</v>
      </c>
      <c r="I33" s="465">
        <v>0</v>
      </c>
      <c r="J33" s="465">
        <v>0</v>
      </c>
      <c r="K33" s="465">
        <v>0</v>
      </c>
      <c r="L33" s="465">
        <v>0</v>
      </c>
      <c r="M33" s="465">
        <v>0</v>
      </c>
      <c r="N33" s="465">
        <v>1</v>
      </c>
      <c r="O33" s="465">
        <v>0</v>
      </c>
      <c r="P33" s="465">
        <v>1</v>
      </c>
      <c r="Q33" s="465">
        <v>2</v>
      </c>
      <c r="R33" s="465">
        <v>5</v>
      </c>
      <c r="S33" s="465">
        <v>14</v>
      </c>
      <c r="T33" s="465">
        <v>19</v>
      </c>
      <c r="U33" s="465">
        <v>25</v>
      </c>
      <c r="V33" s="465">
        <v>60</v>
      </c>
      <c r="W33" s="465">
        <v>96</v>
      </c>
      <c r="X33" s="465">
        <v>172</v>
      </c>
      <c r="Y33" s="465">
        <v>229</v>
      </c>
      <c r="Z33" s="465">
        <v>258</v>
      </c>
      <c r="AA33" s="465">
        <v>216</v>
      </c>
      <c r="AB33" s="465">
        <v>162</v>
      </c>
      <c r="AC33" s="466">
        <v>64</v>
      </c>
    </row>
    <row r="34" spans="2:29" ht="13.5" customHeight="1">
      <c r="B34" s="51" t="s">
        <v>108</v>
      </c>
      <c r="C34" s="45" t="s">
        <v>3</v>
      </c>
      <c r="D34" s="456">
        <v>745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1</v>
      </c>
      <c r="O34" s="47">
        <v>0</v>
      </c>
      <c r="P34" s="47">
        <v>0</v>
      </c>
      <c r="Q34" s="47">
        <v>1</v>
      </c>
      <c r="R34" s="47">
        <v>0</v>
      </c>
      <c r="S34" s="47">
        <v>6</v>
      </c>
      <c r="T34" s="47">
        <v>11</v>
      </c>
      <c r="U34" s="47">
        <v>15</v>
      </c>
      <c r="V34" s="47">
        <v>33</v>
      </c>
      <c r="W34" s="47">
        <v>59</v>
      </c>
      <c r="X34" s="47">
        <v>113</v>
      </c>
      <c r="Y34" s="47">
        <v>147</v>
      </c>
      <c r="Z34" s="47">
        <v>161</v>
      </c>
      <c r="AA34" s="47">
        <v>111</v>
      </c>
      <c r="AB34" s="47">
        <v>66</v>
      </c>
      <c r="AC34" s="458">
        <v>21</v>
      </c>
    </row>
    <row r="35" spans="2:29" ht="13.5" customHeight="1">
      <c r="B35" s="274"/>
      <c r="C35" s="48" t="s">
        <v>4</v>
      </c>
      <c r="D35" s="469">
        <v>579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1</v>
      </c>
      <c r="Q35" s="50">
        <v>1</v>
      </c>
      <c r="R35" s="50">
        <v>5</v>
      </c>
      <c r="S35" s="50">
        <v>8</v>
      </c>
      <c r="T35" s="50">
        <v>8</v>
      </c>
      <c r="U35" s="50">
        <v>10</v>
      </c>
      <c r="V35" s="50">
        <v>27</v>
      </c>
      <c r="W35" s="50">
        <v>37</v>
      </c>
      <c r="X35" s="50">
        <v>59</v>
      </c>
      <c r="Y35" s="50">
        <v>82</v>
      </c>
      <c r="Z35" s="50">
        <v>97</v>
      </c>
      <c r="AA35" s="50">
        <v>105</v>
      </c>
      <c r="AB35" s="50">
        <v>96</v>
      </c>
      <c r="AC35" s="470">
        <v>43</v>
      </c>
    </row>
    <row r="36" spans="2:29" ht="13.5" customHeight="1">
      <c r="B36" s="455">
        <v>2100</v>
      </c>
      <c r="C36" s="45" t="s">
        <v>1</v>
      </c>
      <c r="D36" s="456">
        <v>1290</v>
      </c>
      <c r="E36" s="47">
        <v>0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1</v>
      </c>
      <c r="O36" s="47">
        <v>0</v>
      </c>
      <c r="P36" s="47">
        <v>1</v>
      </c>
      <c r="Q36" s="47">
        <v>2</v>
      </c>
      <c r="R36" s="47">
        <v>5</v>
      </c>
      <c r="S36" s="47">
        <v>14</v>
      </c>
      <c r="T36" s="47">
        <v>19</v>
      </c>
      <c r="U36" s="47">
        <v>25</v>
      </c>
      <c r="V36" s="47">
        <v>59</v>
      </c>
      <c r="W36" s="47">
        <v>93</v>
      </c>
      <c r="X36" s="47">
        <v>171</v>
      </c>
      <c r="Y36" s="47">
        <v>224</v>
      </c>
      <c r="Z36" s="47">
        <v>253</v>
      </c>
      <c r="AA36" s="47">
        <v>212</v>
      </c>
      <c r="AB36" s="47">
        <v>153</v>
      </c>
      <c r="AC36" s="458">
        <v>58</v>
      </c>
    </row>
    <row r="37" spans="2:29" ht="13.5" customHeight="1">
      <c r="B37" s="51" t="s">
        <v>109</v>
      </c>
      <c r="C37" s="45" t="s">
        <v>3</v>
      </c>
      <c r="D37" s="456">
        <v>727</v>
      </c>
      <c r="E37" s="47">
        <v>0</v>
      </c>
      <c r="F37" s="47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1</v>
      </c>
      <c r="O37" s="47">
        <v>0</v>
      </c>
      <c r="P37" s="47">
        <v>0</v>
      </c>
      <c r="Q37" s="47">
        <v>1</v>
      </c>
      <c r="R37" s="47">
        <v>0</v>
      </c>
      <c r="S37" s="47">
        <v>6</v>
      </c>
      <c r="T37" s="47">
        <v>11</v>
      </c>
      <c r="U37" s="47">
        <v>15</v>
      </c>
      <c r="V37" s="47">
        <v>33</v>
      </c>
      <c r="W37" s="47">
        <v>57</v>
      </c>
      <c r="X37" s="47">
        <v>112</v>
      </c>
      <c r="Y37" s="47">
        <v>145</v>
      </c>
      <c r="Z37" s="47">
        <v>156</v>
      </c>
      <c r="AA37" s="47">
        <v>108</v>
      </c>
      <c r="AB37" s="47">
        <v>62</v>
      </c>
      <c r="AC37" s="458">
        <v>20</v>
      </c>
    </row>
    <row r="38" spans="2:29" ht="13.5" customHeight="1">
      <c r="B38" s="52"/>
      <c r="C38" s="459" t="s">
        <v>4</v>
      </c>
      <c r="D38" s="460">
        <v>563</v>
      </c>
      <c r="E38" s="461">
        <v>0</v>
      </c>
      <c r="F38" s="461">
        <v>0</v>
      </c>
      <c r="G38" s="461">
        <v>0</v>
      </c>
      <c r="H38" s="461">
        <v>0</v>
      </c>
      <c r="I38" s="461">
        <v>0</v>
      </c>
      <c r="J38" s="461">
        <v>0</v>
      </c>
      <c r="K38" s="461">
        <v>0</v>
      </c>
      <c r="L38" s="461">
        <v>0</v>
      </c>
      <c r="M38" s="461">
        <v>0</v>
      </c>
      <c r="N38" s="461">
        <v>0</v>
      </c>
      <c r="O38" s="461">
        <v>0</v>
      </c>
      <c r="P38" s="461">
        <v>1</v>
      </c>
      <c r="Q38" s="461">
        <v>1</v>
      </c>
      <c r="R38" s="461">
        <v>5</v>
      </c>
      <c r="S38" s="461">
        <v>8</v>
      </c>
      <c r="T38" s="461">
        <v>8</v>
      </c>
      <c r="U38" s="461">
        <v>10</v>
      </c>
      <c r="V38" s="461">
        <v>26</v>
      </c>
      <c r="W38" s="461">
        <v>36</v>
      </c>
      <c r="X38" s="461">
        <v>59</v>
      </c>
      <c r="Y38" s="461">
        <v>79</v>
      </c>
      <c r="Z38" s="461">
        <v>97</v>
      </c>
      <c r="AA38" s="461">
        <v>104</v>
      </c>
      <c r="AB38" s="461">
        <v>91</v>
      </c>
      <c r="AC38" s="462">
        <v>38</v>
      </c>
    </row>
    <row r="39" spans="2:29" ht="13.5" customHeight="1">
      <c r="B39" s="467">
        <v>2101</v>
      </c>
      <c r="C39" s="464" t="s">
        <v>1</v>
      </c>
      <c r="D39" s="456">
        <v>27</v>
      </c>
      <c r="E39" s="465">
        <v>0</v>
      </c>
      <c r="F39" s="465">
        <v>0</v>
      </c>
      <c r="G39" s="465">
        <v>0</v>
      </c>
      <c r="H39" s="465">
        <v>0</v>
      </c>
      <c r="I39" s="465">
        <v>0</v>
      </c>
      <c r="J39" s="465">
        <v>0</v>
      </c>
      <c r="K39" s="465">
        <v>0</v>
      </c>
      <c r="L39" s="465">
        <v>0</v>
      </c>
      <c r="M39" s="465">
        <v>0</v>
      </c>
      <c r="N39" s="465">
        <v>0</v>
      </c>
      <c r="O39" s="465">
        <v>0</v>
      </c>
      <c r="P39" s="465">
        <v>0</v>
      </c>
      <c r="Q39" s="465">
        <v>0</v>
      </c>
      <c r="R39" s="465">
        <v>0</v>
      </c>
      <c r="S39" s="465">
        <v>0</v>
      </c>
      <c r="T39" s="465">
        <v>0</v>
      </c>
      <c r="U39" s="465">
        <v>1</v>
      </c>
      <c r="V39" s="465">
        <v>4</v>
      </c>
      <c r="W39" s="465">
        <v>5</v>
      </c>
      <c r="X39" s="465">
        <v>1</v>
      </c>
      <c r="Y39" s="465">
        <v>3</v>
      </c>
      <c r="Z39" s="465">
        <v>2</v>
      </c>
      <c r="AA39" s="465">
        <v>5</v>
      </c>
      <c r="AB39" s="465">
        <v>3</v>
      </c>
      <c r="AC39" s="466">
        <v>3</v>
      </c>
    </row>
    <row r="40" spans="2:29" ht="13.5" customHeight="1">
      <c r="B40" s="51" t="s">
        <v>110</v>
      </c>
      <c r="C40" s="45" t="s">
        <v>3</v>
      </c>
      <c r="D40" s="456">
        <v>21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3</v>
      </c>
      <c r="W40" s="47">
        <v>5</v>
      </c>
      <c r="X40" s="47">
        <v>1</v>
      </c>
      <c r="Y40" s="47">
        <v>3</v>
      </c>
      <c r="Z40" s="47">
        <v>2</v>
      </c>
      <c r="AA40" s="47">
        <v>4</v>
      </c>
      <c r="AB40" s="47">
        <v>1</v>
      </c>
      <c r="AC40" s="458">
        <v>2</v>
      </c>
    </row>
    <row r="41" spans="2:29" ht="13.5" customHeight="1">
      <c r="B41" s="51"/>
      <c r="C41" s="459" t="s">
        <v>4</v>
      </c>
      <c r="D41" s="460">
        <v>6</v>
      </c>
      <c r="E41" s="461">
        <v>0</v>
      </c>
      <c r="F41" s="461">
        <v>0</v>
      </c>
      <c r="G41" s="461">
        <v>0</v>
      </c>
      <c r="H41" s="461">
        <v>0</v>
      </c>
      <c r="I41" s="461">
        <v>0</v>
      </c>
      <c r="J41" s="461">
        <v>0</v>
      </c>
      <c r="K41" s="461">
        <v>0</v>
      </c>
      <c r="L41" s="461">
        <v>0</v>
      </c>
      <c r="M41" s="461">
        <v>0</v>
      </c>
      <c r="N41" s="461">
        <v>0</v>
      </c>
      <c r="O41" s="461">
        <v>0</v>
      </c>
      <c r="P41" s="461">
        <v>0</v>
      </c>
      <c r="Q41" s="461">
        <v>0</v>
      </c>
      <c r="R41" s="461">
        <v>0</v>
      </c>
      <c r="S41" s="461">
        <v>0</v>
      </c>
      <c r="T41" s="461">
        <v>0</v>
      </c>
      <c r="U41" s="461">
        <v>1</v>
      </c>
      <c r="V41" s="461">
        <v>1</v>
      </c>
      <c r="W41" s="461">
        <v>0</v>
      </c>
      <c r="X41" s="461">
        <v>0</v>
      </c>
      <c r="Y41" s="461">
        <v>0</v>
      </c>
      <c r="Z41" s="461">
        <v>0</v>
      </c>
      <c r="AA41" s="461">
        <v>1</v>
      </c>
      <c r="AB41" s="461">
        <v>2</v>
      </c>
      <c r="AC41" s="462">
        <v>1</v>
      </c>
    </row>
    <row r="42" spans="2:29" ht="13.5" customHeight="1">
      <c r="B42" s="463">
        <v>2102</v>
      </c>
      <c r="C42" s="464" t="s">
        <v>1</v>
      </c>
      <c r="D42" s="456">
        <v>24</v>
      </c>
      <c r="E42" s="465">
        <v>0</v>
      </c>
      <c r="F42" s="465">
        <v>0</v>
      </c>
      <c r="G42" s="465">
        <v>0</v>
      </c>
      <c r="H42" s="465">
        <v>0</v>
      </c>
      <c r="I42" s="465">
        <v>0</v>
      </c>
      <c r="J42" s="465">
        <v>0</v>
      </c>
      <c r="K42" s="465">
        <v>0</v>
      </c>
      <c r="L42" s="465">
        <v>0</v>
      </c>
      <c r="M42" s="465">
        <v>0</v>
      </c>
      <c r="N42" s="465">
        <v>0</v>
      </c>
      <c r="O42" s="465">
        <v>0</v>
      </c>
      <c r="P42" s="465">
        <v>0</v>
      </c>
      <c r="Q42" s="465">
        <v>0</v>
      </c>
      <c r="R42" s="465">
        <v>0</v>
      </c>
      <c r="S42" s="465">
        <v>1</v>
      </c>
      <c r="T42" s="465">
        <v>0</v>
      </c>
      <c r="U42" s="465">
        <v>1</v>
      </c>
      <c r="V42" s="465">
        <v>0</v>
      </c>
      <c r="W42" s="465">
        <v>3</v>
      </c>
      <c r="X42" s="465">
        <v>3</v>
      </c>
      <c r="Y42" s="465">
        <v>3</v>
      </c>
      <c r="Z42" s="465">
        <v>9</v>
      </c>
      <c r="AA42" s="465">
        <v>3</v>
      </c>
      <c r="AB42" s="465">
        <v>1</v>
      </c>
      <c r="AC42" s="466">
        <v>0</v>
      </c>
    </row>
    <row r="43" spans="2:29" ht="13.5" customHeight="1">
      <c r="B43" s="51" t="s">
        <v>111</v>
      </c>
      <c r="C43" s="45" t="s">
        <v>3</v>
      </c>
      <c r="D43" s="456">
        <v>22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1</v>
      </c>
      <c r="T43" s="47">
        <v>0</v>
      </c>
      <c r="U43" s="47">
        <v>0</v>
      </c>
      <c r="V43" s="47">
        <v>0</v>
      </c>
      <c r="W43" s="47">
        <v>3</v>
      </c>
      <c r="X43" s="47">
        <v>3</v>
      </c>
      <c r="Y43" s="47">
        <v>3</v>
      </c>
      <c r="Z43" s="47">
        <v>8</v>
      </c>
      <c r="AA43" s="47">
        <v>3</v>
      </c>
      <c r="AB43" s="47">
        <v>1</v>
      </c>
      <c r="AC43" s="458">
        <v>0</v>
      </c>
    </row>
    <row r="44" spans="2:29" ht="13.5" customHeight="1">
      <c r="B44" s="52"/>
      <c r="C44" s="459" t="s">
        <v>4</v>
      </c>
      <c r="D44" s="460">
        <v>2</v>
      </c>
      <c r="E44" s="461">
        <v>0</v>
      </c>
      <c r="F44" s="461">
        <v>0</v>
      </c>
      <c r="G44" s="461">
        <v>0</v>
      </c>
      <c r="H44" s="461">
        <v>0</v>
      </c>
      <c r="I44" s="461">
        <v>0</v>
      </c>
      <c r="J44" s="461">
        <v>0</v>
      </c>
      <c r="K44" s="461">
        <v>0</v>
      </c>
      <c r="L44" s="461">
        <v>0</v>
      </c>
      <c r="M44" s="461">
        <v>0</v>
      </c>
      <c r="N44" s="461">
        <v>0</v>
      </c>
      <c r="O44" s="461">
        <v>0</v>
      </c>
      <c r="P44" s="461">
        <v>0</v>
      </c>
      <c r="Q44" s="461">
        <v>0</v>
      </c>
      <c r="R44" s="461">
        <v>0</v>
      </c>
      <c r="S44" s="461">
        <v>0</v>
      </c>
      <c r="T44" s="461">
        <v>0</v>
      </c>
      <c r="U44" s="461">
        <v>1</v>
      </c>
      <c r="V44" s="461">
        <v>0</v>
      </c>
      <c r="W44" s="461">
        <v>0</v>
      </c>
      <c r="X44" s="461">
        <v>0</v>
      </c>
      <c r="Y44" s="461">
        <v>0</v>
      </c>
      <c r="Z44" s="461">
        <v>1</v>
      </c>
      <c r="AA44" s="461">
        <v>0</v>
      </c>
      <c r="AB44" s="461">
        <v>0</v>
      </c>
      <c r="AC44" s="462">
        <v>0</v>
      </c>
    </row>
    <row r="45" spans="2:29" ht="13.5" customHeight="1">
      <c r="B45" s="471">
        <v>2103</v>
      </c>
      <c r="C45" s="464" t="s">
        <v>1</v>
      </c>
      <c r="D45" s="456">
        <v>140</v>
      </c>
      <c r="E45" s="465">
        <v>0</v>
      </c>
      <c r="F45" s="465">
        <v>0</v>
      </c>
      <c r="G45" s="465">
        <v>0</v>
      </c>
      <c r="H45" s="465">
        <v>0</v>
      </c>
      <c r="I45" s="465">
        <v>0</v>
      </c>
      <c r="J45" s="465">
        <v>0</v>
      </c>
      <c r="K45" s="465">
        <v>0</v>
      </c>
      <c r="L45" s="465">
        <v>0</v>
      </c>
      <c r="M45" s="465">
        <v>0</v>
      </c>
      <c r="N45" s="465">
        <v>0</v>
      </c>
      <c r="O45" s="465">
        <v>0</v>
      </c>
      <c r="P45" s="465">
        <v>0</v>
      </c>
      <c r="Q45" s="465">
        <v>0</v>
      </c>
      <c r="R45" s="465">
        <v>2</v>
      </c>
      <c r="S45" s="465">
        <v>4</v>
      </c>
      <c r="T45" s="465">
        <v>2</v>
      </c>
      <c r="U45" s="465">
        <v>1</v>
      </c>
      <c r="V45" s="465">
        <v>5</v>
      </c>
      <c r="W45" s="465">
        <v>6</v>
      </c>
      <c r="X45" s="465">
        <v>15</v>
      </c>
      <c r="Y45" s="465">
        <v>24</v>
      </c>
      <c r="Z45" s="465">
        <v>25</v>
      </c>
      <c r="AA45" s="465">
        <v>23</v>
      </c>
      <c r="AB45" s="465">
        <v>22</v>
      </c>
      <c r="AC45" s="466">
        <v>11</v>
      </c>
    </row>
    <row r="46" spans="2:29" ht="13.5" customHeight="1">
      <c r="B46" s="261" t="s">
        <v>112</v>
      </c>
      <c r="C46" s="45" t="s">
        <v>3</v>
      </c>
      <c r="D46" s="456">
        <v>78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7">
        <v>0</v>
      </c>
      <c r="R46" s="47">
        <v>0</v>
      </c>
      <c r="S46" s="47">
        <v>2</v>
      </c>
      <c r="T46" s="47">
        <v>2</v>
      </c>
      <c r="U46" s="47">
        <v>1</v>
      </c>
      <c r="V46" s="47">
        <v>1</v>
      </c>
      <c r="W46" s="47">
        <v>4</v>
      </c>
      <c r="X46" s="47">
        <v>10</v>
      </c>
      <c r="Y46" s="47">
        <v>18</v>
      </c>
      <c r="Z46" s="47">
        <v>16</v>
      </c>
      <c r="AA46" s="47">
        <v>16</v>
      </c>
      <c r="AB46" s="47">
        <v>7</v>
      </c>
      <c r="AC46" s="458">
        <v>1</v>
      </c>
    </row>
    <row r="47" spans="2:29" ht="13.5" customHeight="1">
      <c r="B47" s="468"/>
      <c r="C47" s="459" t="s">
        <v>4</v>
      </c>
      <c r="D47" s="460">
        <v>62</v>
      </c>
      <c r="E47" s="461">
        <v>0</v>
      </c>
      <c r="F47" s="461">
        <v>0</v>
      </c>
      <c r="G47" s="461">
        <v>0</v>
      </c>
      <c r="H47" s="461">
        <v>0</v>
      </c>
      <c r="I47" s="461">
        <v>0</v>
      </c>
      <c r="J47" s="461">
        <v>0</v>
      </c>
      <c r="K47" s="461">
        <v>0</v>
      </c>
      <c r="L47" s="461">
        <v>0</v>
      </c>
      <c r="M47" s="461">
        <v>0</v>
      </c>
      <c r="N47" s="461">
        <v>0</v>
      </c>
      <c r="O47" s="461">
        <v>0</v>
      </c>
      <c r="P47" s="461">
        <v>0</v>
      </c>
      <c r="Q47" s="461">
        <v>0</v>
      </c>
      <c r="R47" s="461">
        <v>2</v>
      </c>
      <c r="S47" s="461">
        <v>2</v>
      </c>
      <c r="T47" s="461">
        <v>0</v>
      </c>
      <c r="U47" s="461">
        <v>0</v>
      </c>
      <c r="V47" s="461">
        <v>4</v>
      </c>
      <c r="W47" s="461">
        <v>2</v>
      </c>
      <c r="X47" s="461">
        <v>5</v>
      </c>
      <c r="Y47" s="461">
        <v>6</v>
      </c>
      <c r="Z47" s="461">
        <v>9</v>
      </c>
      <c r="AA47" s="461">
        <v>7</v>
      </c>
      <c r="AB47" s="461">
        <v>15</v>
      </c>
      <c r="AC47" s="462">
        <v>10</v>
      </c>
    </row>
    <row r="48" spans="2:29" ht="13.5" customHeight="1">
      <c r="B48" s="463">
        <v>2104</v>
      </c>
      <c r="C48" s="464" t="s">
        <v>1</v>
      </c>
      <c r="D48" s="456">
        <v>126</v>
      </c>
      <c r="E48" s="465">
        <v>0</v>
      </c>
      <c r="F48" s="465">
        <v>0</v>
      </c>
      <c r="G48" s="465">
        <v>0</v>
      </c>
      <c r="H48" s="465">
        <v>0</v>
      </c>
      <c r="I48" s="465">
        <v>0</v>
      </c>
      <c r="J48" s="465">
        <v>0</v>
      </c>
      <c r="K48" s="465">
        <v>0</v>
      </c>
      <c r="L48" s="465">
        <v>0</v>
      </c>
      <c r="M48" s="465">
        <v>0</v>
      </c>
      <c r="N48" s="465">
        <v>0</v>
      </c>
      <c r="O48" s="465">
        <v>0</v>
      </c>
      <c r="P48" s="465">
        <v>0</v>
      </c>
      <c r="Q48" s="465">
        <v>0</v>
      </c>
      <c r="R48" s="465">
        <v>0</v>
      </c>
      <c r="S48" s="465">
        <v>1</v>
      </c>
      <c r="T48" s="465">
        <v>1</v>
      </c>
      <c r="U48" s="465">
        <v>3</v>
      </c>
      <c r="V48" s="465">
        <v>8</v>
      </c>
      <c r="W48" s="465">
        <v>10</v>
      </c>
      <c r="X48" s="465">
        <v>18</v>
      </c>
      <c r="Y48" s="465">
        <v>18</v>
      </c>
      <c r="Z48" s="465">
        <v>18</v>
      </c>
      <c r="AA48" s="465">
        <v>23</v>
      </c>
      <c r="AB48" s="465">
        <v>19</v>
      </c>
      <c r="AC48" s="466">
        <v>7</v>
      </c>
    </row>
    <row r="49" spans="2:29" ht="13.5" customHeight="1">
      <c r="B49" s="51" t="s">
        <v>113</v>
      </c>
      <c r="C49" s="45" t="s">
        <v>3</v>
      </c>
      <c r="D49" s="456">
        <v>69</v>
      </c>
      <c r="E49" s="47">
        <v>0</v>
      </c>
      <c r="F49" s="47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47">
        <v>1</v>
      </c>
      <c r="T49" s="47">
        <v>1</v>
      </c>
      <c r="U49" s="47">
        <v>2</v>
      </c>
      <c r="V49" s="47">
        <v>6</v>
      </c>
      <c r="W49" s="47">
        <v>7</v>
      </c>
      <c r="X49" s="47">
        <v>13</v>
      </c>
      <c r="Y49" s="47">
        <v>12</v>
      </c>
      <c r="Z49" s="47">
        <v>9</v>
      </c>
      <c r="AA49" s="47">
        <v>8</v>
      </c>
      <c r="AB49" s="47">
        <v>8</v>
      </c>
      <c r="AC49" s="458">
        <v>2</v>
      </c>
    </row>
    <row r="50" spans="2:29" ht="13.5" customHeight="1">
      <c r="B50" s="52"/>
      <c r="C50" s="459" t="s">
        <v>4</v>
      </c>
      <c r="D50" s="460">
        <v>57</v>
      </c>
      <c r="E50" s="461">
        <v>0</v>
      </c>
      <c r="F50" s="461">
        <v>0</v>
      </c>
      <c r="G50" s="461">
        <v>0</v>
      </c>
      <c r="H50" s="461">
        <v>0</v>
      </c>
      <c r="I50" s="461">
        <v>0</v>
      </c>
      <c r="J50" s="461">
        <v>0</v>
      </c>
      <c r="K50" s="461">
        <v>0</v>
      </c>
      <c r="L50" s="461">
        <v>0</v>
      </c>
      <c r="M50" s="461">
        <v>0</v>
      </c>
      <c r="N50" s="461">
        <v>0</v>
      </c>
      <c r="O50" s="461">
        <v>0</v>
      </c>
      <c r="P50" s="461">
        <v>0</v>
      </c>
      <c r="Q50" s="461">
        <v>0</v>
      </c>
      <c r="R50" s="461">
        <v>0</v>
      </c>
      <c r="S50" s="461">
        <v>0</v>
      </c>
      <c r="T50" s="461">
        <v>0</v>
      </c>
      <c r="U50" s="461">
        <v>1</v>
      </c>
      <c r="V50" s="461">
        <v>2</v>
      </c>
      <c r="W50" s="461">
        <v>3</v>
      </c>
      <c r="X50" s="461">
        <v>5</v>
      </c>
      <c r="Y50" s="461">
        <v>6</v>
      </c>
      <c r="Z50" s="461">
        <v>9</v>
      </c>
      <c r="AA50" s="461">
        <v>15</v>
      </c>
      <c r="AB50" s="461">
        <v>11</v>
      </c>
      <c r="AC50" s="462">
        <v>5</v>
      </c>
    </row>
    <row r="51" spans="2:29" ht="13.5" customHeight="1">
      <c r="B51" s="467">
        <v>2105</v>
      </c>
      <c r="C51" s="464" t="s">
        <v>1</v>
      </c>
      <c r="D51" s="456">
        <v>57</v>
      </c>
      <c r="E51" s="465">
        <v>0</v>
      </c>
      <c r="F51" s="465">
        <v>0</v>
      </c>
      <c r="G51" s="465">
        <v>0</v>
      </c>
      <c r="H51" s="465">
        <v>0</v>
      </c>
      <c r="I51" s="465">
        <v>0</v>
      </c>
      <c r="J51" s="465">
        <v>0</v>
      </c>
      <c r="K51" s="465">
        <v>0</v>
      </c>
      <c r="L51" s="465">
        <v>0</v>
      </c>
      <c r="M51" s="465">
        <v>0</v>
      </c>
      <c r="N51" s="465">
        <v>0</v>
      </c>
      <c r="O51" s="465">
        <v>0</v>
      </c>
      <c r="P51" s="465">
        <v>0</v>
      </c>
      <c r="Q51" s="465">
        <v>1</v>
      </c>
      <c r="R51" s="465">
        <v>0</v>
      </c>
      <c r="S51" s="465">
        <v>0</v>
      </c>
      <c r="T51" s="465">
        <v>1</v>
      </c>
      <c r="U51" s="465">
        <v>2</v>
      </c>
      <c r="V51" s="465">
        <v>2</v>
      </c>
      <c r="W51" s="465">
        <v>6</v>
      </c>
      <c r="X51" s="465">
        <v>7</v>
      </c>
      <c r="Y51" s="465">
        <v>9</v>
      </c>
      <c r="Z51" s="465">
        <v>9</v>
      </c>
      <c r="AA51" s="465">
        <v>8</v>
      </c>
      <c r="AB51" s="465">
        <v>10</v>
      </c>
      <c r="AC51" s="466">
        <v>2</v>
      </c>
    </row>
    <row r="52" spans="2:29" ht="13.5" customHeight="1">
      <c r="B52" s="665" t="s">
        <v>522</v>
      </c>
      <c r="C52" s="45" t="s">
        <v>3</v>
      </c>
      <c r="D52" s="456">
        <v>38</v>
      </c>
      <c r="E52" s="47">
        <v>0</v>
      </c>
      <c r="F52" s="47">
        <v>0</v>
      </c>
      <c r="G52" s="47">
        <v>0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1</v>
      </c>
      <c r="R52" s="47">
        <v>0</v>
      </c>
      <c r="S52" s="47">
        <v>0</v>
      </c>
      <c r="T52" s="47">
        <v>1</v>
      </c>
      <c r="U52" s="47">
        <v>1</v>
      </c>
      <c r="V52" s="47">
        <v>1</v>
      </c>
      <c r="W52" s="47">
        <v>4</v>
      </c>
      <c r="X52" s="47">
        <v>5</v>
      </c>
      <c r="Y52" s="47">
        <v>8</v>
      </c>
      <c r="Z52" s="47">
        <v>6</v>
      </c>
      <c r="AA52" s="47">
        <v>5</v>
      </c>
      <c r="AB52" s="47">
        <v>5</v>
      </c>
      <c r="AC52" s="458">
        <v>1</v>
      </c>
    </row>
    <row r="53" spans="2:29" ht="13.5" customHeight="1">
      <c r="B53" s="666"/>
      <c r="C53" s="459" t="s">
        <v>4</v>
      </c>
      <c r="D53" s="460">
        <v>19</v>
      </c>
      <c r="E53" s="461">
        <v>0</v>
      </c>
      <c r="F53" s="461">
        <v>0</v>
      </c>
      <c r="G53" s="461">
        <v>0</v>
      </c>
      <c r="H53" s="461">
        <v>0</v>
      </c>
      <c r="I53" s="461">
        <v>0</v>
      </c>
      <c r="J53" s="461">
        <v>0</v>
      </c>
      <c r="K53" s="461">
        <v>0</v>
      </c>
      <c r="L53" s="461">
        <v>0</v>
      </c>
      <c r="M53" s="461">
        <v>0</v>
      </c>
      <c r="N53" s="461">
        <v>0</v>
      </c>
      <c r="O53" s="461">
        <v>0</v>
      </c>
      <c r="P53" s="461">
        <v>0</v>
      </c>
      <c r="Q53" s="461">
        <v>0</v>
      </c>
      <c r="R53" s="461">
        <v>0</v>
      </c>
      <c r="S53" s="461">
        <v>0</v>
      </c>
      <c r="T53" s="461">
        <v>0</v>
      </c>
      <c r="U53" s="461">
        <v>1</v>
      </c>
      <c r="V53" s="461">
        <v>1</v>
      </c>
      <c r="W53" s="461">
        <v>2</v>
      </c>
      <c r="X53" s="461">
        <v>2</v>
      </c>
      <c r="Y53" s="461">
        <v>1</v>
      </c>
      <c r="Z53" s="461">
        <v>3</v>
      </c>
      <c r="AA53" s="461">
        <v>3</v>
      </c>
      <c r="AB53" s="461">
        <v>5</v>
      </c>
      <c r="AC53" s="462">
        <v>1</v>
      </c>
    </row>
    <row r="54" spans="2:29" ht="13.5" customHeight="1">
      <c r="B54" s="463">
        <v>2106</v>
      </c>
      <c r="C54" s="45" t="s">
        <v>1</v>
      </c>
      <c r="D54" s="456">
        <v>71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47">
        <v>0</v>
      </c>
      <c r="T54" s="47">
        <v>1</v>
      </c>
      <c r="U54" s="47">
        <v>0</v>
      </c>
      <c r="V54" s="47">
        <v>2</v>
      </c>
      <c r="W54" s="47">
        <v>5</v>
      </c>
      <c r="X54" s="47">
        <v>6</v>
      </c>
      <c r="Y54" s="47">
        <v>12</v>
      </c>
      <c r="Z54" s="47">
        <v>13</v>
      </c>
      <c r="AA54" s="47">
        <v>19</v>
      </c>
      <c r="AB54" s="47">
        <v>12</v>
      </c>
      <c r="AC54" s="458">
        <v>1</v>
      </c>
    </row>
    <row r="55" spans="2:29" ht="13.5" customHeight="1">
      <c r="B55" s="472" t="s">
        <v>114</v>
      </c>
      <c r="C55" s="45" t="s">
        <v>3</v>
      </c>
      <c r="D55" s="456">
        <v>50</v>
      </c>
      <c r="E55" s="47">
        <v>0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</v>
      </c>
      <c r="N55" s="47">
        <v>0</v>
      </c>
      <c r="O55" s="47">
        <v>0</v>
      </c>
      <c r="P55" s="47">
        <v>0</v>
      </c>
      <c r="Q55" s="47">
        <v>0</v>
      </c>
      <c r="R55" s="47">
        <v>0</v>
      </c>
      <c r="S55" s="47">
        <v>0</v>
      </c>
      <c r="T55" s="47">
        <v>1</v>
      </c>
      <c r="U55" s="47">
        <v>0</v>
      </c>
      <c r="V55" s="47">
        <v>2</v>
      </c>
      <c r="W55" s="47">
        <v>3</v>
      </c>
      <c r="X55" s="47">
        <v>4</v>
      </c>
      <c r="Y55" s="47">
        <v>11</v>
      </c>
      <c r="Z55" s="47">
        <v>12</v>
      </c>
      <c r="AA55" s="47">
        <v>10</v>
      </c>
      <c r="AB55" s="47">
        <v>7</v>
      </c>
      <c r="AC55" s="458">
        <v>0</v>
      </c>
    </row>
    <row r="56" spans="2:29" ht="13.5" customHeight="1">
      <c r="B56" s="473"/>
      <c r="C56" s="459" t="s">
        <v>4</v>
      </c>
      <c r="D56" s="460">
        <v>21</v>
      </c>
      <c r="E56" s="461">
        <v>0</v>
      </c>
      <c r="F56" s="461">
        <v>0</v>
      </c>
      <c r="G56" s="461">
        <v>0</v>
      </c>
      <c r="H56" s="461">
        <v>0</v>
      </c>
      <c r="I56" s="461">
        <v>0</v>
      </c>
      <c r="J56" s="461">
        <v>0</v>
      </c>
      <c r="K56" s="461">
        <v>0</v>
      </c>
      <c r="L56" s="461">
        <v>0</v>
      </c>
      <c r="M56" s="461">
        <v>0</v>
      </c>
      <c r="N56" s="461">
        <v>0</v>
      </c>
      <c r="O56" s="461">
        <v>0</v>
      </c>
      <c r="P56" s="461">
        <v>0</v>
      </c>
      <c r="Q56" s="461">
        <v>0</v>
      </c>
      <c r="R56" s="461">
        <v>0</v>
      </c>
      <c r="S56" s="461">
        <v>0</v>
      </c>
      <c r="T56" s="461">
        <v>0</v>
      </c>
      <c r="U56" s="461">
        <v>0</v>
      </c>
      <c r="V56" s="461">
        <v>0</v>
      </c>
      <c r="W56" s="461">
        <v>2</v>
      </c>
      <c r="X56" s="461">
        <v>2</v>
      </c>
      <c r="Y56" s="461">
        <v>1</v>
      </c>
      <c r="Z56" s="461">
        <v>1</v>
      </c>
      <c r="AA56" s="461">
        <v>9</v>
      </c>
      <c r="AB56" s="461">
        <v>5</v>
      </c>
      <c r="AC56" s="462">
        <v>1</v>
      </c>
    </row>
    <row r="57" spans="2:29" ht="13.5" customHeight="1">
      <c r="B57" s="467">
        <v>2107</v>
      </c>
      <c r="C57" s="464" t="s">
        <v>1</v>
      </c>
      <c r="D57" s="456">
        <v>62</v>
      </c>
      <c r="E57" s="465">
        <v>0</v>
      </c>
      <c r="F57" s="465">
        <v>0</v>
      </c>
      <c r="G57" s="465">
        <v>0</v>
      </c>
      <c r="H57" s="465">
        <v>0</v>
      </c>
      <c r="I57" s="465">
        <v>0</v>
      </c>
      <c r="J57" s="465">
        <v>0</v>
      </c>
      <c r="K57" s="465">
        <v>0</v>
      </c>
      <c r="L57" s="465">
        <v>0</v>
      </c>
      <c r="M57" s="465">
        <v>0</v>
      </c>
      <c r="N57" s="465">
        <v>0</v>
      </c>
      <c r="O57" s="465">
        <v>0</v>
      </c>
      <c r="P57" s="465">
        <v>0</v>
      </c>
      <c r="Q57" s="465">
        <v>0</v>
      </c>
      <c r="R57" s="465">
        <v>0</v>
      </c>
      <c r="S57" s="465">
        <v>0</v>
      </c>
      <c r="T57" s="465">
        <v>0</v>
      </c>
      <c r="U57" s="465">
        <v>2</v>
      </c>
      <c r="V57" s="465">
        <v>0</v>
      </c>
      <c r="W57" s="465">
        <v>5</v>
      </c>
      <c r="X57" s="465">
        <v>6</v>
      </c>
      <c r="Y57" s="465">
        <v>10</v>
      </c>
      <c r="Z57" s="465">
        <v>18</v>
      </c>
      <c r="AA57" s="465">
        <v>10</v>
      </c>
      <c r="AB57" s="465">
        <v>7</v>
      </c>
      <c r="AC57" s="466">
        <v>4</v>
      </c>
    </row>
    <row r="58" spans="2:29" ht="13.5" customHeight="1">
      <c r="B58" s="474" t="s">
        <v>115</v>
      </c>
      <c r="C58" s="45" t="s">
        <v>3</v>
      </c>
      <c r="D58" s="456">
        <v>34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1</v>
      </c>
      <c r="V58" s="47">
        <v>0</v>
      </c>
      <c r="W58" s="47">
        <v>3</v>
      </c>
      <c r="X58" s="47">
        <v>3</v>
      </c>
      <c r="Y58" s="47">
        <v>6</v>
      </c>
      <c r="Z58" s="47">
        <v>14</v>
      </c>
      <c r="AA58" s="47">
        <v>4</v>
      </c>
      <c r="AB58" s="47">
        <v>1</v>
      </c>
      <c r="AC58" s="458">
        <v>2</v>
      </c>
    </row>
    <row r="59" spans="2:29" ht="13.5" customHeight="1">
      <c r="B59" s="475"/>
      <c r="C59" s="459" t="s">
        <v>4</v>
      </c>
      <c r="D59" s="460">
        <v>28</v>
      </c>
      <c r="E59" s="461">
        <v>0</v>
      </c>
      <c r="F59" s="461">
        <v>0</v>
      </c>
      <c r="G59" s="461">
        <v>0</v>
      </c>
      <c r="H59" s="461">
        <v>0</v>
      </c>
      <c r="I59" s="461">
        <v>0</v>
      </c>
      <c r="J59" s="461">
        <v>0</v>
      </c>
      <c r="K59" s="461">
        <v>0</v>
      </c>
      <c r="L59" s="461">
        <v>0</v>
      </c>
      <c r="M59" s="461">
        <v>0</v>
      </c>
      <c r="N59" s="461">
        <v>0</v>
      </c>
      <c r="O59" s="461">
        <v>0</v>
      </c>
      <c r="P59" s="461">
        <v>0</v>
      </c>
      <c r="Q59" s="461">
        <v>0</v>
      </c>
      <c r="R59" s="461">
        <v>0</v>
      </c>
      <c r="S59" s="461">
        <v>0</v>
      </c>
      <c r="T59" s="461">
        <v>0</v>
      </c>
      <c r="U59" s="461">
        <v>1</v>
      </c>
      <c r="V59" s="461">
        <v>0</v>
      </c>
      <c r="W59" s="461">
        <v>2</v>
      </c>
      <c r="X59" s="461">
        <v>3</v>
      </c>
      <c r="Y59" s="461">
        <v>4</v>
      </c>
      <c r="Z59" s="461">
        <v>4</v>
      </c>
      <c r="AA59" s="461">
        <v>6</v>
      </c>
      <c r="AB59" s="461">
        <v>6</v>
      </c>
      <c r="AC59" s="462">
        <v>2</v>
      </c>
    </row>
    <row r="60" spans="2:29" ht="13.5" customHeight="1">
      <c r="B60" s="463">
        <v>2108</v>
      </c>
      <c r="C60" s="464" t="s">
        <v>1</v>
      </c>
      <c r="D60" s="456">
        <v>125</v>
      </c>
      <c r="E60" s="465">
        <v>0</v>
      </c>
      <c r="F60" s="465">
        <v>0</v>
      </c>
      <c r="G60" s="465">
        <v>0</v>
      </c>
      <c r="H60" s="465">
        <v>0</v>
      </c>
      <c r="I60" s="465">
        <v>0</v>
      </c>
      <c r="J60" s="465">
        <v>0</v>
      </c>
      <c r="K60" s="465">
        <v>0</v>
      </c>
      <c r="L60" s="465">
        <v>0</v>
      </c>
      <c r="M60" s="465">
        <v>0</v>
      </c>
      <c r="N60" s="465">
        <v>0</v>
      </c>
      <c r="O60" s="465">
        <v>0</v>
      </c>
      <c r="P60" s="465">
        <v>0</v>
      </c>
      <c r="Q60" s="465">
        <v>0</v>
      </c>
      <c r="R60" s="465">
        <v>0</v>
      </c>
      <c r="S60" s="465">
        <v>0</v>
      </c>
      <c r="T60" s="465">
        <v>2</v>
      </c>
      <c r="U60" s="465">
        <v>1</v>
      </c>
      <c r="V60" s="465">
        <v>7</v>
      </c>
      <c r="W60" s="465">
        <v>11</v>
      </c>
      <c r="X60" s="465">
        <v>18</v>
      </c>
      <c r="Y60" s="465">
        <v>25</v>
      </c>
      <c r="Z60" s="465">
        <v>26</v>
      </c>
      <c r="AA60" s="465">
        <v>20</v>
      </c>
      <c r="AB60" s="465">
        <v>13</v>
      </c>
      <c r="AC60" s="466">
        <v>2</v>
      </c>
    </row>
    <row r="61" spans="2:29" ht="13.5" customHeight="1">
      <c r="B61" s="51" t="s">
        <v>116</v>
      </c>
      <c r="C61" s="45" t="s">
        <v>3</v>
      </c>
      <c r="D61" s="456">
        <v>55</v>
      </c>
      <c r="E61" s="47">
        <v>0</v>
      </c>
      <c r="F61" s="47">
        <v>0</v>
      </c>
      <c r="G61" s="47">
        <v>0</v>
      </c>
      <c r="H61" s="47">
        <v>0</v>
      </c>
      <c r="I61" s="47">
        <v>0</v>
      </c>
      <c r="J61" s="47">
        <v>0</v>
      </c>
      <c r="K61" s="47">
        <v>0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1</v>
      </c>
      <c r="U61" s="47">
        <v>1</v>
      </c>
      <c r="V61" s="47">
        <v>5</v>
      </c>
      <c r="W61" s="47">
        <v>4</v>
      </c>
      <c r="X61" s="47">
        <v>12</v>
      </c>
      <c r="Y61" s="47">
        <v>9</v>
      </c>
      <c r="Z61" s="47">
        <v>13</v>
      </c>
      <c r="AA61" s="47">
        <v>10</v>
      </c>
      <c r="AB61" s="47">
        <v>0</v>
      </c>
      <c r="AC61" s="458">
        <v>0</v>
      </c>
    </row>
    <row r="62" spans="2:29" ht="13.5" customHeight="1">
      <c r="B62" s="52"/>
      <c r="C62" s="459" t="s">
        <v>4</v>
      </c>
      <c r="D62" s="460">
        <v>70</v>
      </c>
      <c r="E62" s="461">
        <v>0</v>
      </c>
      <c r="F62" s="461">
        <v>0</v>
      </c>
      <c r="G62" s="461">
        <v>0</v>
      </c>
      <c r="H62" s="461">
        <v>0</v>
      </c>
      <c r="I62" s="461">
        <v>0</v>
      </c>
      <c r="J62" s="461">
        <v>0</v>
      </c>
      <c r="K62" s="461">
        <v>0</v>
      </c>
      <c r="L62" s="461">
        <v>0</v>
      </c>
      <c r="M62" s="461">
        <v>0</v>
      </c>
      <c r="N62" s="461">
        <v>0</v>
      </c>
      <c r="O62" s="461">
        <v>0</v>
      </c>
      <c r="P62" s="461">
        <v>0</v>
      </c>
      <c r="Q62" s="461">
        <v>0</v>
      </c>
      <c r="R62" s="461">
        <v>0</v>
      </c>
      <c r="S62" s="461">
        <v>0</v>
      </c>
      <c r="T62" s="461">
        <v>1</v>
      </c>
      <c r="U62" s="461">
        <v>0</v>
      </c>
      <c r="V62" s="461">
        <v>2</v>
      </c>
      <c r="W62" s="461">
        <v>7</v>
      </c>
      <c r="X62" s="461">
        <v>6</v>
      </c>
      <c r="Y62" s="461">
        <v>16</v>
      </c>
      <c r="Z62" s="461">
        <v>13</v>
      </c>
      <c r="AA62" s="461">
        <v>10</v>
      </c>
      <c r="AB62" s="461">
        <v>13</v>
      </c>
      <c r="AC62" s="462">
        <v>2</v>
      </c>
    </row>
    <row r="63" spans="2:29" ht="13.5" customHeight="1">
      <c r="B63" s="463">
        <v>2109</v>
      </c>
      <c r="C63" s="464" t="s">
        <v>1</v>
      </c>
      <c r="D63" s="456">
        <v>3</v>
      </c>
      <c r="E63" s="465">
        <v>0</v>
      </c>
      <c r="F63" s="465">
        <v>0</v>
      </c>
      <c r="G63" s="465">
        <v>0</v>
      </c>
      <c r="H63" s="465">
        <v>0</v>
      </c>
      <c r="I63" s="465">
        <v>0</v>
      </c>
      <c r="J63" s="465">
        <v>0</v>
      </c>
      <c r="K63" s="465">
        <v>0</v>
      </c>
      <c r="L63" s="465">
        <v>0</v>
      </c>
      <c r="M63" s="465">
        <v>0</v>
      </c>
      <c r="N63" s="465">
        <v>0</v>
      </c>
      <c r="O63" s="465">
        <v>0</v>
      </c>
      <c r="P63" s="465">
        <v>0</v>
      </c>
      <c r="Q63" s="465">
        <v>0</v>
      </c>
      <c r="R63" s="465">
        <v>0</v>
      </c>
      <c r="S63" s="465">
        <v>0</v>
      </c>
      <c r="T63" s="465">
        <v>0</v>
      </c>
      <c r="U63" s="465">
        <v>0</v>
      </c>
      <c r="V63" s="465">
        <v>0</v>
      </c>
      <c r="W63" s="465">
        <v>1</v>
      </c>
      <c r="X63" s="465">
        <v>1</v>
      </c>
      <c r="Y63" s="465">
        <v>0</v>
      </c>
      <c r="Z63" s="465">
        <v>0</v>
      </c>
      <c r="AA63" s="465">
        <v>1</v>
      </c>
      <c r="AB63" s="465">
        <v>0</v>
      </c>
      <c r="AC63" s="466">
        <v>0</v>
      </c>
    </row>
    <row r="64" spans="2:29" ht="13.5" customHeight="1">
      <c r="B64" s="472" t="s">
        <v>117</v>
      </c>
      <c r="C64" s="45" t="s">
        <v>3</v>
      </c>
      <c r="D64" s="456">
        <v>3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v>0</v>
      </c>
      <c r="V64" s="47">
        <v>0</v>
      </c>
      <c r="W64" s="47">
        <v>1</v>
      </c>
      <c r="X64" s="47">
        <v>1</v>
      </c>
      <c r="Y64" s="47">
        <v>0</v>
      </c>
      <c r="Z64" s="47">
        <v>0</v>
      </c>
      <c r="AA64" s="47">
        <v>1</v>
      </c>
      <c r="AB64" s="47">
        <v>0</v>
      </c>
      <c r="AC64" s="458">
        <v>0</v>
      </c>
    </row>
    <row r="65" spans="2:29" ht="13.5" customHeight="1">
      <c r="B65" s="473"/>
      <c r="C65" s="459" t="s">
        <v>4</v>
      </c>
      <c r="D65" s="460">
        <v>0</v>
      </c>
      <c r="E65" s="461">
        <v>0</v>
      </c>
      <c r="F65" s="461">
        <v>0</v>
      </c>
      <c r="G65" s="461">
        <v>0</v>
      </c>
      <c r="H65" s="461">
        <v>0</v>
      </c>
      <c r="I65" s="461">
        <v>0</v>
      </c>
      <c r="J65" s="461">
        <v>0</v>
      </c>
      <c r="K65" s="461">
        <v>0</v>
      </c>
      <c r="L65" s="461">
        <v>0</v>
      </c>
      <c r="M65" s="461">
        <v>0</v>
      </c>
      <c r="N65" s="461">
        <v>0</v>
      </c>
      <c r="O65" s="461">
        <v>0</v>
      </c>
      <c r="P65" s="461">
        <v>0</v>
      </c>
      <c r="Q65" s="461">
        <v>0</v>
      </c>
      <c r="R65" s="461">
        <v>0</v>
      </c>
      <c r="S65" s="461">
        <v>0</v>
      </c>
      <c r="T65" s="461">
        <v>0</v>
      </c>
      <c r="U65" s="461">
        <v>0</v>
      </c>
      <c r="V65" s="461">
        <v>0</v>
      </c>
      <c r="W65" s="461">
        <v>0</v>
      </c>
      <c r="X65" s="461">
        <v>0</v>
      </c>
      <c r="Y65" s="461">
        <v>0</v>
      </c>
      <c r="Z65" s="461">
        <v>0</v>
      </c>
      <c r="AA65" s="461">
        <v>0</v>
      </c>
      <c r="AB65" s="461">
        <v>0</v>
      </c>
      <c r="AC65" s="462">
        <v>0</v>
      </c>
    </row>
    <row r="66" spans="2:29" ht="13.5" customHeight="1">
      <c r="B66" s="467">
        <v>2110</v>
      </c>
      <c r="C66" s="464" t="s">
        <v>1</v>
      </c>
      <c r="D66" s="456">
        <v>240</v>
      </c>
      <c r="E66" s="465">
        <v>0</v>
      </c>
      <c r="F66" s="465">
        <v>0</v>
      </c>
      <c r="G66" s="465">
        <v>0</v>
      </c>
      <c r="H66" s="465">
        <v>0</v>
      </c>
      <c r="I66" s="465">
        <v>0</v>
      </c>
      <c r="J66" s="465">
        <v>0</v>
      </c>
      <c r="K66" s="465">
        <v>0</v>
      </c>
      <c r="L66" s="465">
        <v>0</v>
      </c>
      <c r="M66" s="465">
        <v>0</v>
      </c>
      <c r="N66" s="465">
        <v>1</v>
      </c>
      <c r="O66" s="465">
        <v>0</v>
      </c>
      <c r="P66" s="465">
        <v>0</v>
      </c>
      <c r="Q66" s="465">
        <v>0</v>
      </c>
      <c r="R66" s="465">
        <v>1</v>
      </c>
      <c r="S66" s="465">
        <v>1</v>
      </c>
      <c r="T66" s="465">
        <v>1</v>
      </c>
      <c r="U66" s="465">
        <v>3</v>
      </c>
      <c r="V66" s="465">
        <v>10</v>
      </c>
      <c r="W66" s="465">
        <v>18</v>
      </c>
      <c r="X66" s="465">
        <v>43</v>
      </c>
      <c r="Y66" s="465">
        <v>50</v>
      </c>
      <c r="Z66" s="465">
        <v>49</v>
      </c>
      <c r="AA66" s="465">
        <v>29</v>
      </c>
      <c r="AB66" s="465">
        <v>27</v>
      </c>
      <c r="AC66" s="466">
        <v>7</v>
      </c>
    </row>
    <row r="67" spans="2:29" ht="13.5" customHeight="1">
      <c r="B67" s="53" t="s">
        <v>118</v>
      </c>
      <c r="C67" s="45" t="s">
        <v>3</v>
      </c>
      <c r="D67" s="456">
        <v>165</v>
      </c>
      <c r="E67" s="47">
        <v>0</v>
      </c>
      <c r="F67" s="47">
        <v>0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1</v>
      </c>
      <c r="O67" s="47">
        <v>0</v>
      </c>
      <c r="P67" s="47">
        <v>0</v>
      </c>
      <c r="Q67" s="47">
        <v>0</v>
      </c>
      <c r="R67" s="47">
        <v>0</v>
      </c>
      <c r="S67" s="47">
        <v>1</v>
      </c>
      <c r="T67" s="47">
        <v>1</v>
      </c>
      <c r="U67" s="47">
        <v>3</v>
      </c>
      <c r="V67" s="47">
        <v>9</v>
      </c>
      <c r="W67" s="47">
        <v>15</v>
      </c>
      <c r="X67" s="47">
        <v>33</v>
      </c>
      <c r="Y67" s="47">
        <v>37</v>
      </c>
      <c r="Z67" s="47">
        <v>31</v>
      </c>
      <c r="AA67" s="47">
        <v>17</v>
      </c>
      <c r="AB67" s="47">
        <v>14</v>
      </c>
      <c r="AC67" s="458">
        <v>3</v>
      </c>
    </row>
    <row r="68" spans="2:29" ht="13.5" customHeight="1">
      <c r="B68" s="51"/>
      <c r="C68" s="459" t="s">
        <v>4</v>
      </c>
      <c r="D68" s="460">
        <v>75</v>
      </c>
      <c r="E68" s="461">
        <v>0</v>
      </c>
      <c r="F68" s="461">
        <v>0</v>
      </c>
      <c r="G68" s="461">
        <v>0</v>
      </c>
      <c r="H68" s="461">
        <v>0</v>
      </c>
      <c r="I68" s="461">
        <v>0</v>
      </c>
      <c r="J68" s="461">
        <v>0</v>
      </c>
      <c r="K68" s="461">
        <v>0</v>
      </c>
      <c r="L68" s="461">
        <v>0</v>
      </c>
      <c r="M68" s="461">
        <v>0</v>
      </c>
      <c r="N68" s="461">
        <v>0</v>
      </c>
      <c r="O68" s="461">
        <v>0</v>
      </c>
      <c r="P68" s="461">
        <v>0</v>
      </c>
      <c r="Q68" s="461">
        <v>0</v>
      </c>
      <c r="R68" s="461">
        <v>1</v>
      </c>
      <c r="S68" s="461">
        <v>0</v>
      </c>
      <c r="T68" s="461">
        <v>0</v>
      </c>
      <c r="U68" s="461">
        <v>0</v>
      </c>
      <c r="V68" s="461">
        <v>1</v>
      </c>
      <c r="W68" s="461">
        <v>3</v>
      </c>
      <c r="X68" s="461">
        <v>10</v>
      </c>
      <c r="Y68" s="461">
        <v>13</v>
      </c>
      <c r="Z68" s="461">
        <v>18</v>
      </c>
      <c r="AA68" s="461">
        <v>12</v>
      </c>
      <c r="AB68" s="461">
        <v>13</v>
      </c>
      <c r="AC68" s="462">
        <v>4</v>
      </c>
    </row>
    <row r="69" spans="2:29" ht="13.5" customHeight="1">
      <c r="B69" s="463">
        <v>2111</v>
      </c>
      <c r="C69" s="464" t="s">
        <v>1</v>
      </c>
      <c r="D69" s="456">
        <v>3</v>
      </c>
      <c r="E69" s="465">
        <v>0</v>
      </c>
      <c r="F69" s="465">
        <v>0</v>
      </c>
      <c r="G69" s="465">
        <v>0</v>
      </c>
      <c r="H69" s="465">
        <v>0</v>
      </c>
      <c r="I69" s="465">
        <v>0</v>
      </c>
      <c r="J69" s="465">
        <v>0</v>
      </c>
      <c r="K69" s="465">
        <v>0</v>
      </c>
      <c r="L69" s="465">
        <v>0</v>
      </c>
      <c r="M69" s="465">
        <v>0</v>
      </c>
      <c r="N69" s="465">
        <v>0</v>
      </c>
      <c r="O69" s="465">
        <v>0</v>
      </c>
      <c r="P69" s="465">
        <v>0</v>
      </c>
      <c r="Q69" s="465">
        <v>0</v>
      </c>
      <c r="R69" s="465">
        <v>1</v>
      </c>
      <c r="S69" s="465">
        <v>0</v>
      </c>
      <c r="T69" s="465">
        <v>0</v>
      </c>
      <c r="U69" s="465">
        <v>0</v>
      </c>
      <c r="V69" s="465">
        <v>0</v>
      </c>
      <c r="W69" s="465">
        <v>0</v>
      </c>
      <c r="X69" s="465">
        <v>0</v>
      </c>
      <c r="Y69" s="465">
        <v>0</v>
      </c>
      <c r="Z69" s="465">
        <v>0</v>
      </c>
      <c r="AA69" s="465">
        <v>1</v>
      </c>
      <c r="AB69" s="465">
        <v>1</v>
      </c>
      <c r="AC69" s="466">
        <v>0</v>
      </c>
    </row>
    <row r="70" spans="2:29" ht="13.5" customHeight="1">
      <c r="B70" s="51" t="s">
        <v>119</v>
      </c>
      <c r="C70" s="45" t="s">
        <v>3</v>
      </c>
      <c r="D70" s="456">
        <v>1</v>
      </c>
      <c r="E70" s="47">
        <v>0</v>
      </c>
      <c r="F70" s="47">
        <v>0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0</v>
      </c>
      <c r="V70" s="47">
        <v>0</v>
      </c>
      <c r="W70" s="47">
        <v>0</v>
      </c>
      <c r="X70" s="47">
        <v>0</v>
      </c>
      <c r="Y70" s="47">
        <v>0</v>
      </c>
      <c r="Z70" s="47">
        <v>0</v>
      </c>
      <c r="AA70" s="47">
        <v>1</v>
      </c>
      <c r="AB70" s="47">
        <v>0</v>
      </c>
      <c r="AC70" s="458">
        <v>0</v>
      </c>
    </row>
    <row r="71" spans="2:29" ht="13.5" customHeight="1">
      <c r="B71" s="52"/>
      <c r="C71" s="459" t="s">
        <v>4</v>
      </c>
      <c r="D71" s="460">
        <v>2</v>
      </c>
      <c r="E71" s="461">
        <v>0</v>
      </c>
      <c r="F71" s="461">
        <v>0</v>
      </c>
      <c r="G71" s="461">
        <v>0</v>
      </c>
      <c r="H71" s="461">
        <v>0</v>
      </c>
      <c r="I71" s="461">
        <v>0</v>
      </c>
      <c r="J71" s="461">
        <v>0</v>
      </c>
      <c r="K71" s="461">
        <v>0</v>
      </c>
      <c r="L71" s="461">
        <v>0</v>
      </c>
      <c r="M71" s="461">
        <v>0</v>
      </c>
      <c r="N71" s="461">
        <v>0</v>
      </c>
      <c r="O71" s="461">
        <v>0</v>
      </c>
      <c r="P71" s="461">
        <v>0</v>
      </c>
      <c r="Q71" s="461">
        <v>0</v>
      </c>
      <c r="R71" s="461">
        <v>1</v>
      </c>
      <c r="S71" s="461">
        <v>0</v>
      </c>
      <c r="T71" s="461">
        <v>0</v>
      </c>
      <c r="U71" s="461">
        <v>0</v>
      </c>
      <c r="V71" s="461">
        <v>0</v>
      </c>
      <c r="W71" s="461">
        <v>0</v>
      </c>
      <c r="X71" s="461">
        <v>0</v>
      </c>
      <c r="Y71" s="461">
        <v>0</v>
      </c>
      <c r="Z71" s="461">
        <v>0</v>
      </c>
      <c r="AA71" s="461">
        <v>0</v>
      </c>
      <c r="AB71" s="461">
        <v>1</v>
      </c>
      <c r="AC71" s="462">
        <v>0</v>
      </c>
    </row>
    <row r="72" spans="2:29" ht="13.5" customHeight="1">
      <c r="B72" s="467">
        <v>2112</v>
      </c>
      <c r="C72" s="464" t="s">
        <v>1</v>
      </c>
      <c r="D72" s="456">
        <v>57</v>
      </c>
      <c r="E72" s="465">
        <v>0</v>
      </c>
      <c r="F72" s="465">
        <v>0</v>
      </c>
      <c r="G72" s="465">
        <v>0</v>
      </c>
      <c r="H72" s="465">
        <v>0</v>
      </c>
      <c r="I72" s="465">
        <v>0</v>
      </c>
      <c r="J72" s="465">
        <v>0</v>
      </c>
      <c r="K72" s="465">
        <v>0</v>
      </c>
      <c r="L72" s="465">
        <v>0</v>
      </c>
      <c r="M72" s="465">
        <v>0</v>
      </c>
      <c r="N72" s="465">
        <v>0</v>
      </c>
      <c r="O72" s="465">
        <v>0</v>
      </c>
      <c r="P72" s="465">
        <v>0</v>
      </c>
      <c r="Q72" s="465">
        <v>0</v>
      </c>
      <c r="R72" s="465">
        <v>0</v>
      </c>
      <c r="S72" s="465">
        <v>4</v>
      </c>
      <c r="T72" s="465">
        <v>3</v>
      </c>
      <c r="U72" s="465">
        <v>3</v>
      </c>
      <c r="V72" s="465">
        <v>6</v>
      </c>
      <c r="W72" s="465">
        <v>4</v>
      </c>
      <c r="X72" s="465">
        <v>11</v>
      </c>
      <c r="Y72" s="465">
        <v>7</v>
      </c>
      <c r="Z72" s="465">
        <v>8</v>
      </c>
      <c r="AA72" s="465">
        <v>6</v>
      </c>
      <c r="AB72" s="465">
        <v>2</v>
      </c>
      <c r="AC72" s="466">
        <v>3</v>
      </c>
    </row>
    <row r="73" spans="2:29" ht="13.5" customHeight="1">
      <c r="B73" s="51" t="s">
        <v>120</v>
      </c>
      <c r="C73" s="45" t="s">
        <v>3</v>
      </c>
      <c r="D73" s="456">
        <v>0</v>
      </c>
      <c r="E73" s="47">
        <v>0</v>
      </c>
      <c r="F73" s="47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7">
        <v>0</v>
      </c>
      <c r="M73" s="47">
        <v>0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0</v>
      </c>
      <c r="V73" s="47">
        <v>0</v>
      </c>
      <c r="W73" s="47">
        <v>0</v>
      </c>
      <c r="X73" s="47">
        <v>0</v>
      </c>
      <c r="Y73" s="47">
        <v>0</v>
      </c>
      <c r="Z73" s="47">
        <v>0</v>
      </c>
      <c r="AA73" s="47">
        <v>0</v>
      </c>
      <c r="AB73" s="47">
        <v>0</v>
      </c>
      <c r="AC73" s="458">
        <v>0</v>
      </c>
    </row>
    <row r="74" spans="2:29" ht="13.5" customHeight="1">
      <c r="B74" s="51"/>
      <c r="C74" s="459" t="s">
        <v>4</v>
      </c>
      <c r="D74" s="460">
        <v>57</v>
      </c>
      <c r="E74" s="461">
        <v>0</v>
      </c>
      <c r="F74" s="461">
        <v>0</v>
      </c>
      <c r="G74" s="461">
        <v>0</v>
      </c>
      <c r="H74" s="461">
        <v>0</v>
      </c>
      <c r="I74" s="461">
        <v>0</v>
      </c>
      <c r="J74" s="461">
        <v>0</v>
      </c>
      <c r="K74" s="461">
        <v>0</v>
      </c>
      <c r="L74" s="461">
        <v>0</v>
      </c>
      <c r="M74" s="461">
        <v>0</v>
      </c>
      <c r="N74" s="461">
        <v>0</v>
      </c>
      <c r="O74" s="461">
        <v>0</v>
      </c>
      <c r="P74" s="461">
        <v>0</v>
      </c>
      <c r="Q74" s="461">
        <v>0</v>
      </c>
      <c r="R74" s="461">
        <v>0</v>
      </c>
      <c r="S74" s="461">
        <v>4</v>
      </c>
      <c r="T74" s="461">
        <v>3</v>
      </c>
      <c r="U74" s="461">
        <v>3</v>
      </c>
      <c r="V74" s="461">
        <v>6</v>
      </c>
      <c r="W74" s="461">
        <v>4</v>
      </c>
      <c r="X74" s="461">
        <v>11</v>
      </c>
      <c r="Y74" s="461">
        <v>7</v>
      </c>
      <c r="Z74" s="461">
        <v>8</v>
      </c>
      <c r="AA74" s="461">
        <v>6</v>
      </c>
      <c r="AB74" s="461">
        <v>2</v>
      </c>
      <c r="AC74" s="462">
        <v>3</v>
      </c>
    </row>
    <row r="75" spans="2:29" ht="13.5" customHeight="1">
      <c r="B75" s="463">
        <v>2113</v>
      </c>
      <c r="C75" s="464" t="s">
        <v>1</v>
      </c>
      <c r="D75" s="456">
        <v>23</v>
      </c>
      <c r="E75" s="465">
        <v>0</v>
      </c>
      <c r="F75" s="465">
        <v>0</v>
      </c>
      <c r="G75" s="465">
        <v>0</v>
      </c>
      <c r="H75" s="465">
        <v>0</v>
      </c>
      <c r="I75" s="465">
        <v>0</v>
      </c>
      <c r="J75" s="465">
        <v>0</v>
      </c>
      <c r="K75" s="465">
        <v>0</v>
      </c>
      <c r="L75" s="465">
        <v>0</v>
      </c>
      <c r="M75" s="465">
        <v>0</v>
      </c>
      <c r="N75" s="465">
        <v>0</v>
      </c>
      <c r="O75" s="465">
        <v>0</v>
      </c>
      <c r="P75" s="465">
        <v>0</v>
      </c>
      <c r="Q75" s="465">
        <v>0</v>
      </c>
      <c r="R75" s="465">
        <v>0</v>
      </c>
      <c r="S75" s="465">
        <v>1</v>
      </c>
      <c r="T75" s="465">
        <v>2</v>
      </c>
      <c r="U75" s="465">
        <v>1</v>
      </c>
      <c r="V75" s="465">
        <v>4</v>
      </c>
      <c r="W75" s="465">
        <v>2</v>
      </c>
      <c r="X75" s="465">
        <v>0</v>
      </c>
      <c r="Y75" s="465">
        <v>4</v>
      </c>
      <c r="Z75" s="465">
        <v>2</v>
      </c>
      <c r="AA75" s="465">
        <v>6</v>
      </c>
      <c r="AB75" s="465">
        <v>1</v>
      </c>
      <c r="AC75" s="466">
        <v>0</v>
      </c>
    </row>
    <row r="76" spans="2:29" ht="13.5" customHeight="1">
      <c r="B76" s="51" t="s">
        <v>121</v>
      </c>
      <c r="C76" s="45" t="s">
        <v>3</v>
      </c>
      <c r="D76" s="456">
        <v>0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0</v>
      </c>
      <c r="V76" s="47">
        <v>0</v>
      </c>
      <c r="W76" s="47">
        <v>0</v>
      </c>
      <c r="X76" s="47">
        <v>0</v>
      </c>
      <c r="Y76" s="47">
        <v>0</v>
      </c>
      <c r="Z76" s="47">
        <v>0</v>
      </c>
      <c r="AA76" s="47">
        <v>0</v>
      </c>
      <c r="AB76" s="47">
        <v>0</v>
      </c>
      <c r="AC76" s="458">
        <v>0</v>
      </c>
    </row>
    <row r="77" spans="2:29" ht="13.5" customHeight="1">
      <c r="B77" s="52"/>
      <c r="C77" s="459" t="s">
        <v>4</v>
      </c>
      <c r="D77" s="460">
        <v>23</v>
      </c>
      <c r="E77" s="461">
        <v>0</v>
      </c>
      <c r="F77" s="461">
        <v>0</v>
      </c>
      <c r="G77" s="461">
        <v>0</v>
      </c>
      <c r="H77" s="461">
        <v>0</v>
      </c>
      <c r="I77" s="461">
        <v>0</v>
      </c>
      <c r="J77" s="461">
        <v>0</v>
      </c>
      <c r="K77" s="461">
        <v>0</v>
      </c>
      <c r="L77" s="461">
        <v>0</v>
      </c>
      <c r="M77" s="461">
        <v>0</v>
      </c>
      <c r="N77" s="461">
        <v>0</v>
      </c>
      <c r="O77" s="461">
        <v>0</v>
      </c>
      <c r="P77" s="461">
        <v>0</v>
      </c>
      <c r="Q77" s="461">
        <v>0</v>
      </c>
      <c r="R77" s="461">
        <v>0</v>
      </c>
      <c r="S77" s="461">
        <v>1</v>
      </c>
      <c r="T77" s="461">
        <v>2</v>
      </c>
      <c r="U77" s="461">
        <v>1</v>
      </c>
      <c r="V77" s="461">
        <v>4</v>
      </c>
      <c r="W77" s="461">
        <v>2</v>
      </c>
      <c r="X77" s="461">
        <v>0</v>
      </c>
      <c r="Y77" s="461">
        <v>4</v>
      </c>
      <c r="Z77" s="461">
        <v>2</v>
      </c>
      <c r="AA77" s="461">
        <v>6</v>
      </c>
      <c r="AB77" s="461">
        <v>1</v>
      </c>
      <c r="AC77" s="462">
        <v>0</v>
      </c>
    </row>
    <row r="78" spans="2:29" ht="13.5" customHeight="1">
      <c r="B78" s="467">
        <v>2114</v>
      </c>
      <c r="C78" s="464" t="s">
        <v>1</v>
      </c>
      <c r="D78" s="456">
        <v>28</v>
      </c>
      <c r="E78" s="465">
        <v>0</v>
      </c>
      <c r="F78" s="465">
        <v>0</v>
      </c>
      <c r="G78" s="465">
        <v>0</v>
      </c>
      <c r="H78" s="465">
        <v>0</v>
      </c>
      <c r="I78" s="465">
        <v>0</v>
      </c>
      <c r="J78" s="465">
        <v>0</v>
      </c>
      <c r="K78" s="465">
        <v>0</v>
      </c>
      <c r="L78" s="465">
        <v>0</v>
      </c>
      <c r="M78" s="465">
        <v>0</v>
      </c>
      <c r="N78" s="465">
        <v>0</v>
      </c>
      <c r="O78" s="465">
        <v>0</v>
      </c>
      <c r="P78" s="465">
        <v>1</v>
      </c>
      <c r="Q78" s="465">
        <v>0</v>
      </c>
      <c r="R78" s="465">
        <v>0</v>
      </c>
      <c r="S78" s="465">
        <v>0</v>
      </c>
      <c r="T78" s="465">
        <v>0</v>
      </c>
      <c r="U78" s="465">
        <v>1</v>
      </c>
      <c r="V78" s="465">
        <v>1</v>
      </c>
      <c r="W78" s="465">
        <v>4</v>
      </c>
      <c r="X78" s="465">
        <v>4</v>
      </c>
      <c r="Y78" s="465">
        <v>2</v>
      </c>
      <c r="Z78" s="465">
        <v>8</v>
      </c>
      <c r="AA78" s="465">
        <v>4</v>
      </c>
      <c r="AB78" s="465">
        <v>3</v>
      </c>
      <c r="AC78" s="466">
        <v>0</v>
      </c>
    </row>
    <row r="79" spans="2:29" ht="13.5" customHeight="1">
      <c r="B79" s="51" t="s">
        <v>122</v>
      </c>
      <c r="C79" s="45" t="s">
        <v>3</v>
      </c>
      <c r="D79" s="456">
        <v>0</v>
      </c>
      <c r="E79" s="47">
        <v>0</v>
      </c>
      <c r="F79" s="47">
        <v>0</v>
      </c>
      <c r="G79" s="47">
        <v>0</v>
      </c>
      <c r="H79" s="47">
        <v>0</v>
      </c>
      <c r="I79" s="47">
        <v>0</v>
      </c>
      <c r="J79" s="47">
        <v>0</v>
      </c>
      <c r="K79" s="47">
        <v>0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0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0</v>
      </c>
      <c r="AB79" s="47">
        <v>0</v>
      </c>
      <c r="AC79" s="458">
        <v>0</v>
      </c>
    </row>
    <row r="80" spans="2:29" ht="13.5" customHeight="1">
      <c r="B80" s="51"/>
      <c r="C80" s="459" t="s">
        <v>4</v>
      </c>
      <c r="D80" s="460">
        <v>28</v>
      </c>
      <c r="E80" s="461">
        <v>0</v>
      </c>
      <c r="F80" s="461">
        <v>0</v>
      </c>
      <c r="G80" s="461">
        <v>0</v>
      </c>
      <c r="H80" s="461">
        <v>0</v>
      </c>
      <c r="I80" s="461">
        <v>0</v>
      </c>
      <c r="J80" s="461">
        <v>0</v>
      </c>
      <c r="K80" s="461">
        <v>0</v>
      </c>
      <c r="L80" s="461">
        <v>0</v>
      </c>
      <c r="M80" s="461">
        <v>0</v>
      </c>
      <c r="N80" s="461">
        <v>0</v>
      </c>
      <c r="O80" s="461">
        <v>0</v>
      </c>
      <c r="P80" s="461">
        <v>1</v>
      </c>
      <c r="Q80" s="461">
        <v>0</v>
      </c>
      <c r="R80" s="461">
        <v>0</v>
      </c>
      <c r="S80" s="461">
        <v>0</v>
      </c>
      <c r="T80" s="461">
        <v>0</v>
      </c>
      <c r="U80" s="461">
        <v>1</v>
      </c>
      <c r="V80" s="461">
        <v>1</v>
      </c>
      <c r="W80" s="461">
        <v>4</v>
      </c>
      <c r="X80" s="461">
        <v>4</v>
      </c>
      <c r="Y80" s="461">
        <v>2</v>
      </c>
      <c r="Z80" s="461">
        <v>8</v>
      </c>
      <c r="AA80" s="461">
        <v>4</v>
      </c>
      <c r="AB80" s="461">
        <v>3</v>
      </c>
      <c r="AC80" s="462">
        <v>0</v>
      </c>
    </row>
    <row r="81" spans="2:29" ht="13.5" customHeight="1">
      <c r="B81" s="463">
        <v>2115</v>
      </c>
      <c r="C81" s="464" t="s">
        <v>1</v>
      </c>
      <c r="D81" s="456">
        <v>51</v>
      </c>
      <c r="E81" s="465">
        <v>0</v>
      </c>
      <c r="F81" s="465">
        <v>0</v>
      </c>
      <c r="G81" s="465">
        <v>0</v>
      </c>
      <c r="H81" s="465">
        <v>0</v>
      </c>
      <c r="I81" s="465">
        <v>0</v>
      </c>
      <c r="J81" s="465">
        <v>0</v>
      </c>
      <c r="K81" s="465">
        <v>0</v>
      </c>
      <c r="L81" s="465">
        <v>0</v>
      </c>
      <c r="M81" s="465">
        <v>0</v>
      </c>
      <c r="N81" s="465">
        <v>0</v>
      </c>
      <c r="O81" s="465">
        <v>0</v>
      </c>
      <c r="P81" s="465">
        <v>0</v>
      </c>
      <c r="Q81" s="465">
        <v>0</v>
      </c>
      <c r="R81" s="465">
        <v>0</v>
      </c>
      <c r="S81" s="465">
        <v>0</v>
      </c>
      <c r="T81" s="465">
        <v>0</v>
      </c>
      <c r="U81" s="465">
        <v>0</v>
      </c>
      <c r="V81" s="465">
        <v>0</v>
      </c>
      <c r="W81" s="465">
        <v>1</v>
      </c>
      <c r="X81" s="465">
        <v>5</v>
      </c>
      <c r="Y81" s="465">
        <v>13</v>
      </c>
      <c r="Z81" s="465">
        <v>13</v>
      </c>
      <c r="AA81" s="465">
        <v>7</v>
      </c>
      <c r="AB81" s="465">
        <v>8</v>
      </c>
      <c r="AC81" s="466">
        <v>4</v>
      </c>
    </row>
    <row r="82" spans="2:29" ht="13.5" customHeight="1">
      <c r="B82" s="51" t="s">
        <v>123</v>
      </c>
      <c r="C82" s="45" t="s">
        <v>3</v>
      </c>
      <c r="D82" s="456">
        <v>51</v>
      </c>
      <c r="E82" s="47">
        <v>0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0</v>
      </c>
      <c r="V82" s="47">
        <v>0</v>
      </c>
      <c r="W82" s="47">
        <v>1</v>
      </c>
      <c r="X82" s="47">
        <v>5</v>
      </c>
      <c r="Y82" s="47">
        <v>13</v>
      </c>
      <c r="Z82" s="47">
        <v>13</v>
      </c>
      <c r="AA82" s="47">
        <v>7</v>
      </c>
      <c r="AB82" s="47">
        <v>8</v>
      </c>
      <c r="AC82" s="458">
        <v>4</v>
      </c>
    </row>
    <row r="83" spans="2:29" ht="13.5" customHeight="1">
      <c r="B83" s="52"/>
      <c r="C83" s="459" t="s">
        <v>4</v>
      </c>
      <c r="D83" s="460">
        <v>0</v>
      </c>
      <c r="E83" s="461">
        <v>0</v>
      </c>
      <c r="F83" s="461">
        <v>0</v>
      </c>
      <c r="G83" s="461">
        <v>0</v>
      </c>
      <c r="H83" s="461">
        <v>0</v>
      </c>
      <c r="I83" s="461">
        <v>0</v>
      </c>
      <c r="J83" s="461">
        <v>0</v>
      </c>
      <c r="K83" s="461">
        <v>0</v>
      </c>
      <c r="L83" s="461">
        <v>0</v>
      </c>
      <c r="M83" s="461">
        <v>0</v>
      </c>
      <c r="N83" s="461">
        <v>0</v>
      </c>
      <c r="O83" s="461">
        <v>0</v>
      </c>
      <c r="P83" s="461">
        <v>0</v>
      </c>
      <c r="Q83" s="461">
        <v>0</v>
      </c>
      <c r="R83" s="461">
        <v>0</v>
      </c>
      <c r="S83" s="461">
        <v>0</v>
      </c>
      <c r="T83" s="461">
        <v>0</v>
      </c>
      <c r="U83" s="461">
        <v>0</v>
      </c>
      <c r="V83" s="461">
        <v>0</v>
      </c>
      <c r="W83" s="461">
        <v>0</v>
      </c>
      <c r="X83" s="461">
        <v>0</v>
      </c>
      <c r="Y83" s="461">
        <v>0</v>
      </c>
      <c r="Z83" s="461">
        <v>0</v>
      </c>
      <c r="AA83" s="461">
        <v>0</v>
      </c>
      <c r="AB83" s="461">
        <v>0</v>
      </c>
      <c r="AC83" s="462">
        <v>0</v>
      </c>
    </row>
    <row r="84" spans="2:29" ht="13.5" customHeight="1">
      <c r="B84" s="467">
        <v>2116</v>
      </c>
      <c r="C84" s="464" t="s">
        <v>1</v>
      </c>
      <c r="D84" s="456">
        <v>32</v>
      </c>
      <c r="E84" s="465">
        <v>0</v>
      </c>
      <c r="F84" s="465">
        <v>0</v>
      </c>
      <c r="G84" s="465">
        <v>0</v>
      </c>
      <c r="H84" s="465">
        <v>0</v>
      </c>
      <c r="I84" s="465">
        <v>0</v>
      </c>
      <c r="J84" s="465">
        <v>0</v>
      </c>
      <c r="K84" s="465">
        <v>0</v>
      </c>
      <c r="L84" s="465">
        <v>0</v>
      </c>
      <c r="M84" s="465">
        <v>0</v>
      </c>
      <c r="N84" s="465">
        <v>0</v>
      </c>
      <c r="O84" s="465">
        <v>0</v>
      </c>
      <c r="P84" s="465">
        <v>0</v>
      </c>
      <c r="Q84" s="465">
        <v>1</v>
      </c>
      <c r="R84" s="465">
        <v>0</v>
      </c>
      <c r="S84" s="465">
        <v>0</v>
      </c>
      <c r="T84" s="465">
        <v>0</v>
      </c>
      <c r="U84" s="465">
        <v>1</v>
      </c>
      <c r="V84" s="465">
        <v>2</v>
      </c>
      <c r="W84" s="465">
        <v>1</v>
      </c>
      <c r="X84" s="465">
        <v>2</v>
      </c>
      <c r="Y84" s="465">
        <v>3</v>
      </c>
      <c r="Z84" s="465">
        <v>7</v>
      </c>
      <c r="AA84" s="465">
        <v>8</v>
      </c>
      <c r="AB84" s="465">
        <v>6</v>
      </c>
      <c r="AC84" s="466">
        <v>1</v>
      </c>
    </row>
    <row r="85" spans="2:29" ht="13.5" customHeight="1">
      <c r="B85" s="51" t="s">
        <v>124</v>
      </c>
      <c r="C85" s="45" t="s">
        <v>3</v>
      </c>
      <c r="D85" s="456">
        <v>23</v>
      </c>
      <c r="E85" s="47">
        <v>0</v>
      </c>
      <c r="F85" s="47">
        <v>0</v>
      </c>
      <c r="G85" s="47">
        <v>0</v>
      </c>
      <c r="H85" s="47">
        <v>0</v>
      </c>
      <c r="I85" s="47">
        <v>0</v>
      </c>
      <c r="J85" s="47">
        <v>0</v>
      </c>
      <c r="K85" s="47">
        <v>0</v>
      </c>
      <c r="L85" s="47">
        <v>0</v>
      </c>
      <c r="M85" s="47">
        <v>0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1</v>
      </c>
      <c r="V85" s="47">
        <v>1</v>
      </c>
      <c r="W85" s="47">
        <v>1</v>
      </c>
      <c r="X85" s="47">
        <v>2</v>
      </c>
      <c r="Y85" s="47">
        <v>3</v>
      </c>
      <c r="Z85" s="47">
        <v>5</v>
      </c>
      <c r="AA85" s="47">
        <v>5</v>
      </c>
      <c r="AB85" s="47">
        <v>4</v>
      </c>
      <c r="AC85" s="458">
        <v>1</v>
      </c>
    </row>
    <row r="86" spans="2:29" ht="13.5" customHeight="1">
      <c r="B86" s="51"/>
      <c r="C86" s="459" t="s">
        <v>4</v>
      </c>
      <c r="D86" s="460">
        <v>9</v>
      </c>
      <c r="E86" s="461">
        <v>0</v>
      </c>
      <c r="F86" s="461">
        <v>0</v>
      </c>
      <c r="G86" s="461">
        <v>0</v>
      </c>
      <c r="H86" s="461">
        <v>0</v>
      </c>
      <c r="I86" s="461">
        <v>0</v>
      </c>
      <c r="J86" s="461">
        <v>0</v>
      </c>
      <c r="K86" s="461">
        <v>0</v>
      </c>
      <c r="L86" s="461">
        <v>0</v>
      </c>
      <c r="M86" s="461">
        <v>0</v>
      </c>
      <c r="N86" s="461">
        <v>0</v>
      </c>
      <c r="O86" s="461">
        <v>0</v>
      </c>
      <c r="P86" s="461">
        <v>0</v>
      </c>
      <c r="Q86" s="461">
        <v>1</v>
      </c>
      <c r="R86" s="461">
        <v>0</v>
      </c>
      <c r="S86" s="461">
        <v>0</v>
      </c>
      <c r="T86" s="461">
        <v>0</v>
      </c>
      <c r="U86" s="461">
        <v>0</v>
      </c>
      <c r="V86" s="461">
        <v>1</v>
      </c>
      <c r="W86" s="461">
        <v>0</v>
      </c>
      <c r="X86" s="461">
        <v>0</v>
      </c>
      <c r="Y86" s="461">
        <v>0</v>
      </c>
      <c r="Z86" s="461">
        <v>2</v>
      </c>
      <c r="AA86" s="461">
        <v>3</v>
      </c>
      <c r="AB86" s="461">
        <v>2</v>
      </c>
      <c r="AC86" s="462">
        <v>0</v>
      </c>
    </row>
    <row r="87" spans="2:29" ht="13.5" customHeight="1">
      <c r="B87" s="463">
        <v>2117</v>
      </c>
      <c r="C87" s="464" t="s">
        <v>1</v>
      </c>
      <c r="D87" s="456">
        <v>4</v>
      </c>
      <c r="E87" s="465">
        <v>0</v>
      </c>
      <c r="F87" s="465">
        <v>0</v>
      </c>
      <c r="G87" s="465">
        <v>0</v>
      </c>
      <c r="H87" s="465">
        <v>0</v>
      </c>
      <c r="I87" s="465">
        <v>0</v>
      </c>
      <c r="J87" s="465">
        <v>0</v>
      </c>
      <c r="K87" s="465">
        <v>0</v>
      </c>
      <c r="L87" s="465">
        <v>0</v>
      </c>
      <c r="M87" s="465">
        <v>0</v>
      </c>
      <c r="N87" s="465">
        <v>0</v>
      </c>
      <c r="O87" s="465">
        <v>0</v>
      </c>
      <c r="P87" s="465">
        <v>0</v>
      </c>
      <c r="Q87" s="465">
        <v>0</v>
      </c>
      <c r="R87" s="465">
        <v>0</v>
      </c>
      <c r="S87" s="465">
        <v>0</v>
      </c>
      <c r="T87" s="465">
        <v>0</v>
      </c>
      <c r="U87" s="465">
        <v>0</v>
      </c>
      <c r="V87" s="465">
        <v>1</v>
      </c>
      <c r="W87" s="465">
        <v>1</v>
      </c>
      <c r="X87" s="465">
        <v>0</v>
      </c>
      <c r="Y87" s="465">
        <v>2</v>
      </c>
      <c r="Z87" s="465">
        <v>0</v>
      </c>
      <c r="AA87" s="465">
        <v>0</v>
      </c>
      <c r="AB87" s="465">
        <v>0</v>
      </c>
      <c r="AC87" s="466">
        <v>0</v>
      </c>
    </row>
    <row r="88" spans="2:29" ht="13.5" customHeight="1">
      <c r="B88" s="51" t="s">
        <v>125</v>
      </c>
      <c r="C88" s="45" t="s">
        <v>3</v>
      </c>
      <c r="D88" s="456">
        <v>1</v>
      </c>
      <c r="E88" s="47">
        <v>0</v>
      </c>
      <c r="F88" s="47">
        <v>0</v>
      </c>
      <c r="G88" s="47">
        <v>0</v>
      </c>
      <c r="H88" s="47">
        <v>0</v>
      </c>
      <c r="I88" s="47">
        <v>0</v>
      </c>
      <c r="J88" s="47">
        <v>0</v>
      </c>
      <c r="K88" s="47">
        <v>0</v>
      </c>
      <c r="L88" s="47">
        <v>0</v>
      </c>
      <c r="M88" s="47">
        <v>0</v>
      </c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0</v>
      </c>
      <c r="V88" s="47">
        <v>0</v>
      </c>
      <c r="W88" s="47">
        <v>1</v>
      </c>
      <c r="X88" s="47">
        <v>0</v>
      </c>
      <c r="Y88" s="47">
        <v>0</v>
      </c>
      <c r="Z88" s="47">
        <v>0</v>
      </c>
      <c r="AA88" s="47">
        <v>0</v>
      </c>
      <c r="AB88" s="47">
        <v>0</v>
      </c>
      <c r="AC88" s="458">
        <v>0</v>
      </c>
    </row>
    <row r="89" spans="2:29" ht="13.5" customHeight="1">
      <c r="B89" s="52"/>
      <c r="C89" s="459" t="s">
        <v>4</v>
      </c>
      <c r="D89" s="460">
        <v>3</v>
      </c>
      <c r="E89" s="461">
        <v>0</v>
      </c>
      <c r="F89" s="461">
        <v>0</v>
      </c>
      <c r="G89" s="461">
        <v>0</v>
      </c>
      <c r="H89" s="461">
        <v>0</v>
      </c>
      <c r="I89" s="461">
        <v>0</v>
      </c>
      <c r="J89" s="461">
        <v>0</v>
      </c>
      <c r="K89" s="461">
        <v>0</v>
      </c>
      <c r="L89" s="461">
        <v>0</v>
      </c>
      <c r="M89" s="461">
        <v>0</v>
      </c>
      <c r="N89" s="461">
        <v>0</v>
      </c>
      <c r="O89" s="461">
        <v>0</v>
      </c>
      <c r="P89" s="461">
        <v>0</v>
      </c>
      <c r="Q89" s="461">
        <v>0</v>
      </c>
      <c r="R89" s="461">
        <v>0</v>
      </c>
      <c r="S89" s="461">
        <v>0</v>
      </c>
      <c r="T89" s="461">
        <v>0</v>
      </c>
      <c r="U89" s="461">
        <v>0</v>
      </c>
      <c r="V89" s="461">
        <v>1</v>
      </c>
      <c r="W89" s="461">
        <v>0</v>
      </c>
      <c r="X89" s="461">
        <v>0</v>
      </c>
      <c r="Y89" s="461">
        <v>2</v>
      </c>
      <c r="Z89" s="461">
        <v>0</v>
      </c>
      <c r="AA89" s="461">
        <v>0</v>
      </c>
      <c r="AB89" s="461">
        <v>0</v>
      </c>
      <c r="AC89" s="462">
        <v>0</v>
      </c>
    </row>
    <row r="90" spans="2:29" ht="13.5" customHeight="1">
      <c r="B90" s="467">
        <v>2118</v>
      </c>
      <c r="C90" s="464" t="s">
        <v>1</v>
      </c>
      <c r="D90" s="456">
        <v>58</v>
      </c>
      <c r="E90" s="465">
        <v>0</v>
      </c>
      <c r="F90" s="465">
        <v>0</v>
      </c>
      <c r="G90" s="465">
        <v>0</v>
      </c>
      <c r="H90" s="465">
        <v>0</v>
      </c>
      <c r="I90" s="465">
        <v>0</v>
      </c>
      <c r="J90" s="465">
        <v>0</v>
      </c>
      <c r="K90" s="465">
        <v>0</v>
      </c>
      <c r="L90" s="465">
        <v>0</v>
      </c>
      <c r="M90" s="465">
        <v>0</v>
      </c>
      <c r="N90" s="465">
        <v>0</v>
      </c>
      <c r="O90" s="465">
        <v>0</v>
      </c>
      <c r="P90" s="465">
        <v>0</v>
      </c>
      <c r="Q90" s="465">
        <v>0</v>
      </c>
      <c r="R90" s="465">
        <v>0</v>
      </c>
      <c r="S90" s="465">
        <v>0</v>
      </c>
      <c r="T90" s="465">
        <v>0</v>
      </c>
      <c r="U90" s="465">
        <v>0</v>
      </c>
      <c r="V90" s="465">
        <v>2</v>
      </c>
      <c r="W90" s="465">
        <v>3</v>
      </c>
      <c r="X90" s="465">
        <v>10</v>
      </c>
      <c r="Y90" s="465">
        <v>13</v>
      </c>
      <c r="Z90" s="465">
        <v>14</v>
      </c>
      <c r="AA90" s="465">
        <v>9</v>
      </c>
      <c r="AB90" s="465">
        <v>2</v>
      </c>
      <c r="AC90" s="466">
        <v>5</v>
      </c>
    </row>
    <row r="91" spans="2:29" ht="13.5" customHeight="1">
      <c r="B91" s="51" t="s">
        <v>126</v>
      </c>
      <c r="C91" s="45" t="s">
        <v>3</v>
      </c>
      <c r="D91" s="456">
        <v>37</v>
      </c>
      <c r="E91" s="47">
        <v>0</v>
      </c>
      <c r="F91" s="47">
        <v>0</v>
      </c>
      <c r="G91" s="47">
        <v>0</v>
      </c>
      <c r="H91" s="47">
        <v>0</v>
      </c>
      <c r="I91" s="47">
        <v>0</v>
      </c>
      <c r="J91" s="47">
        <v>0</v>
      </c>
      <c r="K91" s="47">
        <v>0</v>
      </c>
      <c r="L91" s="47">
        <v>0</v>
      </c>
      <c r="M91" s="47">
        <v>0</v>
      </c>
      <c r="N91" s="47">
        <v>0</v>
      </c>
      <c r="O91" s="47">
        <v>0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0</v>
      </c>
      <c r="V91" s="47">
        <v>2</v>
      </c>
      <c r="W91" s="47">
        <v>2</v>
      </c>
      <c r="X91" s="47">
        <v>8</v>
      </c>
      <c r="Y91" s="47">
        <v>10</v>
      </c>
      <c r="Z91" s="47">
        <v>9</v>
      </c>
      <c r="AA91" s="47">
        <v>5</v>
      </c>
      <c r="AB91" s="47">
        <v>1</v>
      </c>
      <c r="AC91" s="458">
        <v>0</v>
      </c>
    </row>
    <row r="92" spans="2:29" ht="13.5" customHeight="1">
      <c r="B92" s="51"/>
      <c r="C92" s="459" t="s">
        <v>4</v>
      </c>
      <c r="D92" s="460">
        <v>21</v>
      </c>
      <c r="E92" s="461">
        <v>0</v>
      </c>
      <c r="F92" s="461">
        <v>0</v>
      </c>
      <c r="G92" s="461">
        <v>0</v>
      </c>
      <c r="H92" s="461">
        <v>0</v>
      </c>
      <c r="I92" s="461">
        <v>0</v>
      </c>
      <c r="J92" s="461">
        <v>0</v>
      </c>
      <c r="K92" s="461">
        <v>0</v>
      </c>
      <c r="L92" s="461">
        <v>0</v>
      </c>
      <c r="M92" s="461">
        <v>0</v>
      </c>
      <c r="N92" s="461">
        <v>0</v>
      </c>
      <c r="O92" s="461">
        <v>0</v>
      </c>
      <c r="P92" s="461">
        <v>0</v>
      </c>
      <c r="Q92" s="461">
        <v>0</v>
      </c>
      <c r="R92" s="461">
        <v>0</v>
      </c>
      <c r="S92" s="461">
        <v>0</v>
      </c>
      <c r="T92" s="461">
        <v>0</v>
      </c>
      <c r="U92" s="461">
        <v>0</v>
      </c>
      <c r="V92" s="461">
        <v>0</v>
      </c>
      <c r="W92" s="461">
        <v>1</v>
      </c>
      <c r="X92" s="461">
        <v>2</v>
      </c>
      <c r="Y92" s="461">
        <v>3</v>
      </c>
      <c r="Z92" s="461">
        <v>5</v>
      </c>
      <c r="AA92" s="461">
        <v>4</v>
      </c>
      <c r="AB92" s="461">
        <v>1</v>
      </c>
      <c r="AC92" s="462">
        <v>5</v>
      </c>
    </row>
    <row r="93" spans="2:29" ht="13.5" customHeight="1">
      <c r="B93" s="463">
        <v>2119</v>
      </c>
      <c r="C93" s="464" t="s">
        <v>1</v>
      </c>
      <c r="D93" s="456">
        <v>44</v>
      </c>
      <c r="E93" s="465">
        <v>0</v>
      </c>
      <c r="F93" s="465">
        <v>0</v>
      </c>
      <c r="G93" s="465">
        <v>0</v>
      </c>
      <c r="H93" s="465">
        <v>0</v>
      </c>
      <c r="I93" s="465">
        <v>0</v>
      </c>
      <c r="J93" s="465">
        <v>0</v>
      </c>
      <c r="K93" s="465">
        <v>0</v>
      </c>
      <c r="L93" s="465">
        <v>0</v>
      </c>
      <c r="M93" s="465">
        <v>0</v>
      </c>
      <c r="N93" s="465">
        <v>0</v>
      </c>
      <c r="O93" s="465">
        <v>0</v>
      </c>
      <c r="P93" s="465">
        <v>0</v>
      </c>
      <c r="Q93" s="465">
        <v>0</v>
      </c>
      <c r="R93" s="465">
        <v>0</v>
      </c>
      <c r="S93" s="465">
        <v>1</v>
      </c>
      <c r="T93" s="465">
        <v>0</v>
      </c>
      <c r="U93" s="465">
        <v>1</v>
      </c>
      <c r="V93" s="465">
        <v>1</v>
      </c>
      <c r="W93" s="465">
        <v>2</v>
      </c>
      <c r="X93" s="465">
        <v>5</v>
      </c>
      <c r="Y93" s="465">
        <v>6</v>
      </c>
      <c r="Z93" s="465">
        <v>12</v>
      </c>
      <c r="AA93" s="465">
        <v>8</v>
      </c>
      <c r="AB93" s="465">
        <v>6</v>
      </c>
      <c r="AC93" s="466">
        <v>2</v>
      </c>
    </row>
    <row r="94" spans="2:29" ht="13.5" customHeight="1">
      <c r="B94" s="51" t="s">
        <v>127</v>
      </c>
      <c r="C94" s="45" t="s">
        <v>3</v>
      </c>
      <c r="D94" s="456">
        <v>28</v>
      </c>
      <c r="E94" s="47">
        <v>0</v>
      </c>
      <c r="F94" s="47">
        <v>0</v>
      </c>
      <c r="G94" s="47">
        <v>0</v>
      </c>
      <c r="H94" s="47">
        <v>0</v>
      </c>
      <c r="I94" s="47">
        <v>0</v>
      </c>
      <c r="J94" s="47">
        <v>0</v>
      </c>
      <c r="K94" s="47">
        <v>0</v>
      </c>
      <c r="L94" s="47">
        <v>0</v>
      </c>
      <c r="M94" s="47">
        <v>0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0</v>
      </c>
      <c r="T94" s="47">
        <v>0</v>
      </c>
      <c r="U94" s="47">
        <v>1</v>
      </c>
      <c r="V94" s="47">
        <v>0</v>
      </c>
      <c r="W94" s="47">
        <v>2</v>
      </c>
      <c r="X94" s="47">
        <v>3</v>
      </c>
      <c r="Y94" s="47">
        <v>3</v>
      </c>
      <c r="Z94" s="47">
        <v>8</v>
      </c>
      <c r="AA94" s="47">
        <v>6</v>
      </c>
      <c r="AB94" s="47">
        <v>3</v>
      </c>
      <c r="AC94" s="458">
        <v>2</v>
      </c>
    </row>
    <row r="95" spans="2:29" ht="13.5" customHeight="1">
      <c r="B95" s="52"/>
      <c r="C95" s="459" t="s">
        <v>4</v>
      </c>
      <c r="D95" s="460">
        <v>16</v>
      </c>
      <c r="E95" s="461">
        <v>0</v>
      </c>
      <c r="F95" s="461">
        <v>0</v>
      </c>
      <c r="G95" s="461">
        <v>0</v>
      </c>
      <c r="H95" s="461">
        <v>0</v>
      </c>
      <c r="I95" s="461">
        <v>0</v>
      </c>
      <c r="J95" s="461">
        <v>0</v>
      </c>
      <c r="K95" s="461">
        <v>0</v>
      </c>
      <c r="L95" s="461">
        <v>0</v>
      </c>
      <c r="M95" s="461">
        <v>0</v>
      </c>
      <c r="N95" s="461">
        <v>0</v>
      </c>
      <c r="O95" s="461">
        <v>0</v>
      </c>
      <c r="P95" s="461">
        <v>0</v>
      </c>
      <c r="Q95" s="461">
        <v>0</v>
      </c>
      <c r="R95" s="461">
        <v>0</v>
      </c>
      <c r="S95" s="461">
        <v>1</v>
      </c>
      <c r="T95" s="461">
        <v>0</v>
      </c>
      <c r="U95" s="461">
        <v>0</v>
      </c>
      <c r="V95" s="461">
        <v>1</v>
      </c>
      <c r="W95" s="461">
        <v>0</v>
      </c>
      <c r="X95" s="461">
        <v>2</v>
      </c>
      <c r="Y95" s="461">
        <v>3</v>
      </c>
      <c r="Z95" s="461">
        <v>4</v>
      </c>
      <c r="AA95" s="461">
        <v>2</v>
      </c>
      <c r="AB95" s="461">
        <v>3</v>
      </c>
      <c r="AC95" s="462">
        <v>0</v>
      </c>
    </row>
    <row r="96" spans="2:29" ht="13.5" customHeight="1">
      <c r="B96" s="467">
        <v>2120</v>
      </c>
      <c r="C96" s="464" t="s">
        <v>1</v>
      </c>
      <c r="D96" s="456">
        <v>15</v>
      </c>
      <c r="E96" s="465">
        <v>0</v>
      </c>
      <c r="F96" s="465">
        <v>0</v>
      </c>
      <c r="G96" s="465">
        <v>0</v>
      </c>
      <c r="H96" s="465">
        <v>0</v>
      </c>
      <c r="I96" s="465">
        <v>0</v>
      </c>
      <c r="J96" s="465">
        <v>0</v>
      </c>
      <c r="K96" s="465">
        <v>0</v>
      </c>
      <c r="L96" s="465">
        <v>0</v>
      </c>
      <c r="M96" s="465">
        <v>0</v>
      </c>
      <c r="N96" s="465">
        <v>0</v>
      </c>
      <c r="O96" s="465">
        <v>0</v>
      </c>
      <c r="P96" s="465">
        <v>0</v>
      </c>
      <c r="Q96" s="465">
        <v>0</v>
      </c>
      <c r="R96" s="465">
        <v>0</v>
      </c>
      <c r="S96" s="465">
        <v>0</v>
      </c>
      <c r="T96" s="465">
        <v>0</v>
      </c>
      <c r="U96" s="465">
        <v>0</v>
      </c>
      <c r="V96" s="465">
        <v>2</v>
      </c>
      <c r="W96" s="465">
        <v>0</v>
      </c>
      <c r="X96" s="465">
        <v>1</v>
      </c>
      <c r="Y96" s="465">
        <v>1</v>
      </c>
      <c r="Z96" s="465">
        <v>7</v>
      </c>
      <c r="AA96" s="465">
        <v>2</v>
      </c>
      <c r="AB96" s="465">
        <v>1</v>
      </c>
      <c r="AC96" s="466">
        <v>1</v>
      </c>
    </row>
    <row r="97" spans="2:29" ht="13.5" customHeight="1">
      <c r="B97" s="665" t="s">
        <v>128</v>
      </c>
      <c r="C97" s="45" t="s">
        <v>3</v>
      </c>
      <c r="D97" s="456">
        <v>8</v>
      </c>
      <c r="E97" s="47">
        <v>0</v>
      </c>
      <c r="F97" s="47">
        <v>0</v>
      </c>
      <c r="G97" s="47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  <c r="M97" s="47">
        <v>0</v>
      </c>
      <c r="N97" s="47">
        <v>0</v>
      </c>
      <c r="O97" s="47">
        <v>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0</v>
      </c>
      <c r="V97" s="47">
        <v>1</v>
      </c>
      <c r="W97" s="47">
        <v>0</v>
      </c>
      <c r="X97" s="47">
        <v>1</v>
      </c>
      <c r="Y97" s="47">
        <v>0</v>
      </c>
      <c r="Z97" s="47">
        <v>5</v>
      </c>
      <c r="AA97" s="47">
        <v>0</v>
      </c>
      <c r="AB97" s="47">
        <v>0</v>
      </c>
      <c r="AC97" s="458">
        <v>1</v>
      </c>
    </row>
    <row r="98" spans="2:29" ht="13.5" customHeight="1">
      <c r="B98" s="666"/>
      <c r="C98" s="459" t="s">
        <v>4</v>
      </c>
      <c r="D98" s="460">
        <v>7</v>
      </c>
      <c r="E98" s="461">
        <v>0</v>
      </c>
      <c r="F98" s="461">
        <v>0</v>
      </c>
      <c r="G98" s="461">
        <v>0</v>
      </c>
      <c r="H98" s="461">
        <v>0</v>
      </c>
      <c r="I98" s="461">
        <v>0</v>
      </c>
      <c r="J98" s="461">
        <v>0</v>
      </c>
      <c r="K98" s="461">
        <v>0</v>
      </c>
      <c r="L98" s="461">
        <v>0</v>
      </c>
      <c r="M98" s="461">
        <v>0</v>
      </c>
      <c r="N98" s="461">
        <v>0</v>
      </c>
      <c r="O98" s="461">
        <v>0</v>
      </c>
      <c r="P98" s="461">
        <v>0</v>
      </c>
      <c r="Q98" s="461">
        <v>0</v>
      </c>
      <c r="R98" s="461">
        <v>0</v>
      </c>
      <c r="S98" s="461">
        <v>0</v>
      </c>
      <c r="T98" s="461">
        <v>0</v>
      </c>
      <c r="U98" s="461">
        <v>0</v>
      </c>
      <c r="V98" s="461">
        <v>1</v>
      </c>
      <c r="W98" s="461">
        <v>0</v>
      </c>
      <c r="X98" s="461">
        <v>0</v>
      </c>
      <c r="Y98" s="461">
        <v>1</v>
      </c>
      <c r="Z98" s="461">
        <v>2</v>
      </c>
      <c r="AA98" s="461">
        <v>2</v>
      </c>
      <c r="AB98" s="461">
        <v>1</v>
      </c>
      <c r="AC98" s="462">
        <v>0</v>
      </c>
    </row>
    <row r="99" spans="2:29" ht="13.5" customHeight="1">
      <c r="B99" s="463">
        <v>2121</v>
      </c>
      <c r="C99" s="464" t="s">
        <v>1</v>
      </c>
      <c r="D99" s="456">
        <v>100</v>
      </c>
      <c r="E99" s="465">
        <v>0</v>
      </c>
      <c r="F99" s="465">
        <v>0</v>
      </c>
      <c r="G99" s="465">
        <v>0</v>
      </c>
      <c r="H99" s="465">
        <v>0</v>
      </c>
      <c r="I99" s="465">
        <v>0</v>
      </c>
      <c r="J99" s="465">
        <v>0</v>
      </c>
      <c r="K99" s="465">
        <v>0</v>
      </c>
      <c r="L99" s="465">
        <v>0</v>
      </c>
      <c r="M99" s="465">
        <v>0</v>
      </c>
      <c r="N99" s="465">
        <v>0</v>
      </c>
      <c r="O99" s="465">
        <v>0</v>
      </c>
      <c r="P99" s="465">
        <v>0</v>
      </c>
      <c r="Q99" s="465">
        <v>0</v>
      </c>
      <c r="R99" s="465">
        <v>1</v>
      </c>
      <c r="S99" s="465">
        <v>1</v>
      </c>
      <c r="T99" s="465">
        <v>6</v>
      </c>
      <c r="U99" s="465">
        <v>4</v>
      </c>
      <c r="V99" s="465">
        <v>2</v>
      </c>
      <c r="W99" s="465">
        <v>5</v>
      </c>
      <c r="X99" s="465">
        <v>15</v>
      </c>
      <c r="Y99" s="465">
        <v>19</v>
      </c>
      <c r="Z99" s="465">
        <v>13</v>
      </c>
      <c r="AA99" s="465">
        <v>20</v>
      </c>
      <c r="AB99" s="465">
        <v>9</v>
      </c>
      <c r="AC99" s="466">
        <v>5</v>
      </c>
    </row>
    <row r="100" spans="2:29" ht="13.5" customHeight="1">
      <c r="B100" s="472" t="s">
        <v>129</v>
      </c>
      <c r="C100" s="45" t="s">
        <v>3</v>
      </c>
      <c r="D100" s="456">
        <v>43</v>
      </c>
      <c r="E100" s="47">
        <v>0</v>
      </c>
      <c r="F100" s="47">
        <v>0</v>
      </c>
      <c r="G100" s="47">
        <v>0</v>
      </c>
      <c r="H100" s="47">
        <v>0</v>
      </c>
      <c r="I100" s="47">
        <v>0</v>
      </c>
      <c r="J100" s="47">
        <v>0</v>
      </c>
      <c r="K100" s="47">
        <v>0</v>
      </c>
      <c r="L100" s="47">
        <v>0</v>
      </c>
      <c r="M100" s="47">
        <v>0</v>
      </c>
      <c r="N100" s="47">
        <v>0</v>
      </c>
      <c r="O100" s="47">
        <v>0</v>
      </c>
      <c r="P100" s="47">
        <v>0</v>
      </c>
      <c r="Q100" s="47">
        <v>0</v>
      </c>
      <c r="R100" s="47">
        <v>0</v>
      </c>
      <c r="S100" s="47">
        <v>1</v>
      </c>
      <c r="T100" s="47">
        <v>4</v>
      </c>
      <c r="U100" s="47">
        <v>4</v>
      </c>
      <c r="V100" s="47">
        <v>2</v>
      </c>
      <c r="W100" s="47">
        <v>1</v>
      </c>
      <c r="X100" s="47">
        <v>8</v>
      </c>
      <c r="Y100" s="47">
        <v>9</v>
      </c>
      <c r="Z100" s="47">
        <v>5</v>
      </c>
      <c r="AA100" s="47">
        <v>6</v>
      </c>
      <c r="AB100" s="47">
        <v>2</v>
      </c>
      <c r="AC100" s="458">
        <v>1</v>
      </c>
    </row>
    <row r="101" spans="2:29" ht="13.5" customHeight="1">
      <c r="B101" s="473"/>
      <c r="C101" s="459" t="s">
        <v>4</v>
      </c>
      <c r="D101" s="460">
        <v>57</v>
      </c>
      <c r="E101" s="461">
        <v>0</v>
      </c>
      <c r="F101" s="461">
        <v>0</v>
      </c>
      <c r="G101" s="461">
        <v>0</v>
      </c>
      <c r="H101" s="461">
        <v>0</v>
      </c>
      <c r="I101" s="461">
        <v>0</v>
      </c>
      <c r="J101" s="461">
        <v>0</v>
      </c>
      <c r="K101" s="461">
        <v>0</v>
      </c>
      <c r="L101" s="461">
        <v>0</v>
      </c>
      <c r="M101" s="461">
        <v>0</v>
      </c>
      <c r="N101" s="461">
        <v>0</v>
      </c>
      <c r="O101" s="461">
        <v>0</v>
      </c>
      <c r="P101" s="461">
        <v>0</v>
      </c>
      <c r="Q101" s="461">
        <v>0</v>
      </c>
      <c r="R101" s="461">
        <v>1</v>
      </c>
      <c r="S101" s="461">
        <v>0</v>
      </c>
      <c r="T101" s="461">
        <v>2</v>
      </c>
      <c r="U101" s="461">
        <v>0</v>
      </c>
      <c r="V101" s="461">
        <v>0</v>
      </c>
      <c r="W101" s="461">
        <v>4</v>
      </c>
      <c r="X101" s="461">
        <v>7</v>
      </c>
      <c r="Y101" s="461">
        <v>10</v>
      </c>
      <c r="Z101" s="461">
        <v>8</v>
      </c>
      <c r="AA101" s="461">
        <v>14</v>
      </c>
      <c r="AB101" s="461">
        <v>7</v>
      </c>
      <c r="AC101" s="462">
        <v>4</v>
      </c>
    </row>
    <row r="102" spans="2:29" ht="13.5" customHeight="1">
      <c r="B102" s="467">
        <v>2200</v>
      </c>
      <c r="C102" s="464" t="s">
        <v>1</v>
      </c>
      <c r="D102" s="456">
        <v>34</v>
      </c>
      <c r="E102" s="465">
        <v>0</v>
      </c>
      <c r="F102" s="465">
        <v>0</v>
      </c>
      <c r="G102" s="465">
        <v>0</v>
      </c>
      <c r="H102" s="465">
        <v>0</v>
      </c>
      <c r="I102" s="465">
        <v>0</v>
      </c>
      <c r="J102" s="465">
        <v>0</v>
      </c>
      <c r="K102" s="465">
        <v>0</v>
      </c>
      <c r="L102" s="465">
        <v>0</v>
      </c>
      <c r="M102" s="465">
        <v>0</v>
      </c>
      <c r="N102" s="465">
        <v>0</v>
      </c>
      <c r="O102" s="465">
        <v>0</v>
      </c>
      <c r="P102" s="465">
        <v>0</v>
      </c>
      <c r="Q102" s="465">
        <v>0</v>
      </c>
      <c r="R102" s="465">
        <v>0</v>
      </c>
      <c r="S102" s="465">
        <v>0</v>
      </c>
      <c r="T102" s="465">
        <v>0</v>
      </c>
      <c r="U102" s="465">
        <v>0</v>
      </c>
      <c r="V102" s="465">
        <v>1</v>
      </c>
      <c r="W102" s="465">
        <v>3</v>
      </c>
      <c r="X102" s="465">
        <v>1</v>
      </c>
      <c r="Y102" s="465">
        <v>5</v>
      </c>
      <c r="Z102" s="465">
        <v>5</v>
      </c>
      <c r="AA102" s="465">
        <v>4</v>
      </c>
      <c r="AB102" s="465">
        <v>9</v>
      </c>
      <c r="AC102" s="466">
        <v>6</v>
      </c>
    </row>
    <row r="103" spans="2:29" ht="13.5" customHeight="1">
      <c r="B103" s="472" t="s">
        <v>130</v>
      </c>
      <c r="C103" s="45" t="s">
        <v>3</v>
      </c>
      <c r="D103" s="456">
        <v>18</v>
      </c>
      <c r="E103" s="47">
        <v>0</v>
      </c>
      <c r="F103" s="47">
        <v>0</v>
      </c>
      <c r="G103" s="47">
        <v>0</v>
      </c>
      <c r="H103" s="47">
        <v>0</v>
      </c>
      <c r="I103" s="47">
        <v>0</v>
      </c>
      <c r="J103" s="47">
        <v>0</v>
      </c>
      <c r="K103" s="47">
        <v>0</v>
      </c>
      <c r="L103" s="47">
        <v>0</v>
      </c>
      <c r="M103" s="47">
        <v>0</v>
      </c>
      <c r="N103" s="47">
        <v>0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0</v>
      </c>
      <c r="V103" s="47">
        <v>0</v>
      </c>
      <c r="W103" s="47">
        <v>2</v>
      </c>
      <c r="X103" s="47">
        <v>1</v>
      </c>
      <c r="Y103" s="47">
        <v>2</v>
      </c>
      <c r="Z103" s="47">
        <v>5</v>
      </c>
      <c r="AA103" s="47">
        <v>3</v>
      </c>
      <c r="AB103" s="47">
        <v>4</v>
      </c>
      <c r="AC103" s="458">
        <v>1</v>
      </c>
    </row>
    <row r="104" spans="2:29" ht="13.5" customHeight="1">
      <c r="B104" s="473"/>
      <c r="C104" s="459" t="s">
        <v>4</v>
      </c>
      <c r="D104" s="460">
        <v>16</v>
      </c>
      <c r="E104" s="461">
        <v>0</v>
      </c>
      <c r="F104" s="461">
        <v>0</v>
      </c>
      <c r="G104" s="461">
        <v>0</v>
      </c>
      <c r="H104" s="461">
        <v>0</v>
      </c>
      <c r="I104" s="461">
        <v>0</v>
      </c>
      <c r="J104" s="461">
        <v>0</v>
      </c>
      <c r="K104" s="461">
        <v>0</v>
      </c>
      <c r="L104" s="461">
        <v>0</v>
      </c>
      <c r="M104" s="461">
        <v>0</v>
      </c>
      <c r="N104" s="461">
        <v>0</v>
      </c>
      <c r="O104" s="461">
        <v>0</v>
      </c>
      <c r="P104" s="461">
        <v>0</v>
      </c>
      <c r="Q104" s="461">
        <v>0</v>
      </c>
      <c r="R104" s="461">
        <v>0</v>
      </c>
      <c r="S104" s="461">
        <v>0</v>
      </c>
      <c r="T104" s="461">
        <v>0</v>
      </c>
      <c r="U104" s="461">
        <v>0</v>
      </c>
      <c r="V104" s="461">
        <v>1</v>
      </c>
      <c r="W104" s="461">
        <v>1</v>
      </c>
      <c r="X104" s="461">
        <v>0</v>
      </c>
      <c r="Y104" s="461">
        <v>3</v>
      </c>
      <c r="Z104" s="461">
        <v>0</v>
      </c>
      <c r="AA104" s="461">
        <v>1</v>
      </c>
      <c r="AB104" s="461">
        <v>5</v>
      </c>
      <c r="AC104" s="462">
        <v>5</v>
      </c>
    </row>
    <row r="105" spans="2:29" ht="13.5" customHeight="1">
      <c r="B105" s="463">
        <v>2201</v>
      </c>
      <c r="C105" s="45" t="s">
        <v>1</v>
      </c>
      <c r="D105" s="456">
        <v>6</v>
      </c>
      <c r="E105" s="47">
        <v>0</v>
      </c>
      <c r="F105" s="47">
        <v>0</v>
      </c>
      <c r="G105" s="47">
        <v>0</v>
      </c>
      <c r="H105" s="47">
        <v>0</v>
      </c>
      <c r="I105" s="47">
        <v>0</v>
      </c>
      <c r="J105" s="47">
        <v>0</v>
      </c>
      <c r="K105" s="47">
        <v>0</v>
      </c>
      <c r="L105" s="47">
        <v>0</v>
      </c>
      <c r="M105" s="47">
        <v>0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0</v>
      </c>
      <c r="T105" s="47">
        <v>0</v>
      </c>
      <c r="U105" s="47">
        <v>0</v>
      </c>
      <c r="V105" s="47">
        <v>0</v>
      </c>
      <c r="W105" s="47">
        <v>0</v>
      </c>
      <c r="X105" s="47">
        <v>0</v>
      </c>
      <c r="Y105" s="47">
        <v>1</v>
      </c>
      <c r="Z105" s="47">
        <v>0</v>
      </c>
      <c r="AA105" s="47">
        <v>0</v>
      </c>
      <c r="AB105" s="47">
        <v>4</v>
      </c>
      <c r="AC105" s="458">
        <v>1</v>
      </c>
    </row>
    <row r="106" spans="2:29" ht="13.5" customHeight="1">
      <c r="B106" s="51" t="s">
        <v>131</v>
      </c>
      <c r="C106" s="45" t="s">
        <v>3</v>
      </c>
      <c r="D106" s="456">
        <v>2</v>
      </c>
      <c r="E106" s="47">
        <v>0</v>
      </c>
      <c r="F106" s="47">
        <v>0</v>
      </c>
      <c r="G106" s="47">
        <v>0</v>
      </c>
      <c r="H106" s="47">
        <v>0</v>
      </c>
      <c r="I106" s="47">
        <v>0</v>
      </c>
      <c r="J106" s="47">
        <v>0</v>
      </c>
      <c r="K106" s="47">
        <v>0</v>
      </c>
      <c r="L106" s="47">
        <v>0</v>
      </c>
      <c r="M106" s="47">
        <v>0</v>
      </c>
      <c r="N106" s="47">
        <v>0</v>
      </c>
      <c r="O106" s="47">
        <v>0</v>
      </c>
      <c r="P106" s="47">
        <v>0</v>
      </c>
      <c r="Q106" s="47">
        <v>0</v>
      </c>
      <c r="R106" s="47">
        <v>0</v>
      </c>
      <c r="S106" s="47">
        <v>0</v>
      </c>
      <c r="T106" s="47">
        <v>0</v>
      </c>
      <c r="U106" s="47">
        <v>0</v>
      </c>
      <c r="V106" s="47">
        <v>0</v>
      </c>
      <c r="W106" s="47">
        <v>0</v>
      </c>
      <c r="X106" s="47">
        <v>0</v>
      </c>
      <c r="Y106" s="47">
        <v>0</v>
      </c>
      <c r="Z106" s="47">
        <v>0</v>
      </c>
      <c r="AA106" s="47">
        <v>0</v>
      </c>
      <c r="AB106" s="47">
        <v>2</v>
      </c>
      <c r="AC106" s="458">
        <v>0</v>
      </c>
    </row>
    <row r="107" spans="2:29" ht="13.5" customHeight="1">
      <c r="B107" s="52"/>
      <c r="C107" s="45" t="s">
        <v>4</v>
      </c>
      <c r="D107" s="460">
        <v>4</v>
      </c>
      <c r="E107" s="47">
        <v>0</v>
      </c>
      <c r="F107" s="47">
        <v>0</v>
      </c>
      <c r="G107" s="47">
        <v>0</v>
      </c>
      <c r="H107" s="47">
        <v>0</v>
      </c>
      <c r="I107" s="47">
        <v>0</v>
      </c>
      <c r="J107" s="47">
        <v>0</v>
      </c>
      <c r="K107" s="47">
        <v>0</v>
      </c>
      <c r="L107" s="47">
        <v>0</v>
      </c>
      <c r="M107" s="47">
        <v>0</v>
      </c>
      <c r="N107" s="47">
        <v>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0</v>
      </c>
      <c r="V107" s="47">
        <v>0</v>
      </c>
      <c r="W107" s="47">
        <v>0</v>
      </c>
      <c r="X107" s="47">
        <v>0</v>
      </c>
      <c r="Y107" s="47">
        <v>1</v>
      </c>
      <c r="Z107" s="47">
        <v>0</v>
      </c>
      <c r="AA107" s="47">
        <v>0</v>
      </c>
      <c r="AB107" s="47">
        <v>2</v>
      </c>
      <c r="AC107" s="458">
        <v>1</v>
      </c>
    </row>
    <row r="108" spans="2:29" ht="13.5" customHeight="1">
      <c r="B108" s="467">
        <v>2202</v>
      </c>
      <c r="C108" s="464" t="s">
        <v>1</v>
      </c>
      <c r="D108" s="456">
        <v>28</v>
      </c>
      <c r="E108" s="465">
        <v>0</v>
      </c>
      <c r="F108" s="465">
        <v>0</v>
      </c>
      <c r="G108" s="465">
        <v>0</v>
      </c>
      <c r="H108" s="465">
        <v>0</v>
      </c>
      <c r="I108" s="465">
        <v>0</v>
      </c>
      <c r="J108" s="465">
        <v>0</v>
      </c>
      <c r="K108" s="465">
        <v>0</v>
      </c>
      <c r="L108" s="465">
        <v>0</v>
      </c>
      <c r="M108" s="465">
        <v>0</v>
      </c>
      <c r="N108" s="465">
        <v>0</v>
      </c>
      <c r="O108" s="465">
        <v>0</v>
      </c>
      <c r="P108" s="465">
        <v>0</v>
      </c>
      <c r="Q108" s="465">
        <v>0</v>
      </c>
      <c r="R108" s="465">
        <v>0</v>
      </c>
      <c r="S108" s="465">
        <v>0</v>
      </c>
      <c r="T108" s="465">
        <v>0</v>
      </c>
      <c r="U108" s="465">
        <v>0</v>
      </c>
      <c r="V108" s="465">
        <v>1</v>
      </c>
      <c r="W108" s="465">
        <v>3</v>
      </c>
      <c r="X108" s="465">
        <v>1</v>
      </c>
      <c r="Y108" s="465">
        <v>4</v>
      </c>
      <c r="Z108" s="465">
        <v>5</v>
      </c>
      <c r="AA108" s="465">
        <v>4</v>
      </c>
      <c r="AB108" s="465">
        <v>5</v>
      </c>
      <c r="AC108" s="466">
        <v>5</v>
      </c>
    </row>
    <row r="109" spans="2:29" ht="13.5" customHeight="1">
      <c r="B109" s="51" t="s">
        <v>132</v>
      </c>
      <c r="C109" s="45" t="s">
        <v>3</v>
      </c>
      <c r="D109" s="456">
        <v>16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0</v>
      </c>
      <c r="K109" s="47">
        <v>0</v>
      </c>
      <c r="L109" s="47">
        <v>0</v>
      </c>
      <c r="M109" s="47">
        <v>0</v>
      </c>
      <c r="N109" s="47">
        <v>0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0</v>
      </c>
      <c r="V109" s="47">
        <v>0</v>
      </c>
      <c r="W109" s="47">
        <v>2</v>
      </c>
      <c r="X109" s="47">
        <v>1</v>
      </c>
      <c r="Y109" s="47">
        <v>2</v>
      </c>
      <c r="Z109" s="47">
        <v>5</v>
      </c>
      <c r="AA109" s="47">
        <v>3</v>
      </c>
      <c r="AB109" s="47">
        <v>2</v>
      </c>
      <c r="AC109" s="458">
        <v>1</v>
      </c>
    </row>
    <row r="110" spans="2:29" ht="13.5" customHeight="1">
      <c r="B110" s="274"/>
      <c r="C110" s="48" t="s">
        <v>4</v>
      </c>
      <c r="D110" s="469">
        <v>12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1</v>
      </c>
      <c r="W110" s="50">
        <v>1</v>
      </c>
      <c r="X110" s="50">
        <v>0</v>
      </c>
      <c r="Y110" s="50">
        <v>2</v>
      </c>
      <c r="Z110" s="50">
        <v>0</v>
      </c>
      <c r="AA110" s="50">
        <v>1</v>
      </c>
      <c r="AB110" s="50">
        <v>3</v>
      </c>
      <c r="AC110" s="470">
        <v>4</v>
      </c>
    </row>
    <row r="111" spans="2:29" ht="13.5" customHeight="1">
      <c r="B111" s="467">
        <v>3000</v>
      </c>
      <c r="C111" s="45" t="s">
        <v>1</v>
      </c>
      <c r="D111" s="456">
        <v>12</v>
      </c>
      <c r="E111" s="47">
        <v>1</v>
      </c>
      <c r="F111" s="47">
        <v>0</v>
      </c>
      <c r="G111" s="47">
        <v>0</v>
      </c>
      <c r="H111" s="47">
        <v>0</v>
      </c>
      <c r="I111" s="47">
        <v>0</v>
      </c>
      <c r="J111" s="47">
        <v>0</v>
      </c>
      <c r="K111" s="47">
        <v>0</v>
      </c>
      <c r="L111" s="47">
        <v>0</v>
      </c>
      <c r="M111" s="47">
        <v>0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0</v>
      </c>
      <c r="T111" s="47">
        <v>0</v>
      </c>
      <c r="U111" s="47">
        <v>0</v>
      </c>
      <c r="V111" s="47">
        <v>0</v>
      </c>
      <c r="W111" s="47">
        <v>1</v>
      </c>
      <c r="X111" s="47">
        <v>2</v>
      </c>
      <c r="Y111" s="47">
        <v>3</v>
      </c>
      <c r="Z111" s="47">
        <v>1</v>
      </c>
      <c r="AA111" s="47">
        <v>1</v>
      </c>
      <c r="AB111" s="47">
        <v>1</v>
      </c>
      <c r="AC111" s="458">
        <v>2</v>
      </c>
    </row>
    <row r="112" spans="2:29" ht="13.5" customHeight="1">
      <c r="B112" s="665" t="s">
        <v>133</v>
      </c>
      <c r="C112" s="45" t="s">
        <v>3</v>
      </c>
      <c r="D112" s="456">
        <v>6</v>
      </c>
      <c r="E112" s="47">
        <v>0</v>
      </c>
      <c r="F112" s="47">
        <v>0</v>
      </c>
      <c r="G112" s="47">
        <v>0</v>
      </c>
      <c r="H112" s="47">
        <v>0</v>
      </c>
      <c r="I112" s="47">
        <v>0</v>
      </c>
      <c r="J112" s="47">
        <v>0</v>
      </c>
      <c r="K112" s="47">
        <v>0</v>
      </c>
      <c r="L112" s="47">
        <v>0</v>
      </c>
      <c r="M112" s="47">
        <v>0</v>
      </c>
      <c r="N112" s="47">
        <v>0</v>
      </c>
      <c r="O112" s="47">
        <v>0</v>
      </c>
      <c r="P112" s="47">
        <v>0</v>
      </c>
      <c r="Q112" s="47">
        <v>0</v>
      </c>
      <c r="R112" s="47">
        <v>0</v>
      </c>
      <c r="S112" s="47">
        <v>0</v>
      </c>
      <c r="T112" s="47">
        <v>0</v>
      </c>
      <c r="U112" s="47">
        <v>0</v>
      </c>
      <c r="V112" s="47">
        <v>0</v>
      </c>
      <c r="W112" s="47">
        <v>1</v>
      </c>
      <c r="X112" s="47">
        <v>1</v>
      </c>
      <c r="Y112" s="47">
        <v>2</v>
      </c>
      <c r="Z112" s="47">
        <v>0</v>
      </c>
      <c r="AA112" s="47">
        <v>1</v>
      </c>
      <c r="AB112" s="47">
        <v>1</v>
      </c>
      <c r="AC112" s="458">
        <v>0</v>
      </c>
    </row>
    <row r="113" spans="2:29" ht="13.5" customHeight="1">
      <c r="B113" s="667"/>
      <c r="C113" s="48" t="s">
        <v>4</v>
      </c>
      <c r="D113" s="469">
        <v>6</v>
      </c>
      <c r="E113" s="50">
        <v>1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>
        <v>0</v>
      </c>
      <c r="W113" s="50">
        <v>0</v>
      </c>
      <c r="X113" s="50">
        <v>1</v>
      </c>
      <c r="Y113" s="50">
        <v>1</v>
      </c>
      <c r="Z113" s="50">
        <v>1</v>
      </c>
      <c r="AA113" s="50">
        <v>0</v>
      </c>
      <c r="AB113" s="50">
        <v>0</v>
      </c>
      <c r="AC113" s="470">
        <v>2</v>
      </c>
    </row>
    <row r="114" spans="2:29" ht="13.5" customHeight="1">
      <c r="B114" s="455">
        <v>3100</v>
      </c>
      <c r="C114" s="42" t="s">
        <v>1</v>
      </c>
      <c r="D114" s="456">
        <v>8</v>
      </c>
      <c r="E114" s="44">
        <v>0</v>
      </c>
      <c r="F114" s="44">
        <v>0</v>
      </c>
      <c r="G114" s="44">
        <v>0</v>
      </c>
      <c r="H114" s="44">
        <v>0</v>
      </c>
      <c r="I114" s="44">
        <v>0</v>
      </c>
      <c r="J114" s="44">
        <v>0</v>
      </c>
      <c r="K114" s="44">
        <v>0</v>
      </c>
      <c r="L114" s="44">
        <v>0</v>
      </c>
      <c r="M114" s="44">
        <v>0</v>
      </c>
      <c r="N114" s="44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4">
        <v>0</v>
      </c>
      <c r="U114" s="44">
        <v>0</v>
      </c>
      <c r="V114" s="44">
        <v>0</v>
      </c>
      <c r="W114" s="44">
        <v>0</v>
      </c>
      <c r="X114" s="44">
        <v>2</v>
      </c>
      <c r="Y114" s="44">
        <v>2</v>
      </c>
      <c r="Z114" s="44">
        <v>0</v>
      </c>
      <c r="AA114" s="44">
        <v>1</v>
      </c>
      <c r="AB114" s="44">
        <v>1</v>
      </c>
      <c r="AC114" s="457">
        <v>2</v>
      </c>
    </row>
    <row r="115" spans="2:29" ht="13.5" customHeight="1">
      <c r="B115" s="472" t="s">
        <v>366</v>
      </c>
      <c r="C115" s="45" t="s">
        <v>3</v>
      </c>
      <c r="D115" s="456">
        <v>4</v>
      </c>
      <c r="E115" s="47">
        <v>0</v>
      </c>
      <c r="F115" s="47">
        <v>0</v>
      </c>
      <c r="G115" s="47">
        <v>0</v>
      </c>
      <c r="H115" s="47">
        <v>0</v>
      </c>
      <c r="I115" s="47">
        <v>0</v>
      </c>
      <c r="J115" s="47">
        <v>0</v>
      </c>
      <c r="K115" s="47">
        <v>0</v>
      </c>
      <c r="L115" s="47">
        <v>0</v>
      </c>
      <c r="M115" s="47">
        <v>0</v>
      </c>
      <c r="N115" s="47">
        <v>0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0</v>
      </c>
      <c r="V115" s="47">
        <v>0</v>
      </c>
      <c r="W115" s="47">
        <v>0</v>
      </c>
      <c r="X115" s="47">
        <v>1</v>
      </c>
      <c r="Y115" s="47">
        <v>1</v>
      </c>
      <c r="Z115" s="47">
        <v>0</v>
      </c>
      <c r="AA115" s="47">
        <v>1</v>
      </c>
      <c r="AB115" s="47">
        <v>1</v>
      </c>
      <c r="AC115" s="458">
        <v>0</v>
      </c>
    </row>
    <row r="116" spans="2:29" ht="13.5" customHeight="1">
      <c r="B116" s="473"/>
      <c r="C116" s="45" t="s">
        <v>4</v>
      </c>
      <c r="D116" s="460">
        <v>4</v>
      </c>
      <c r="E116" s="47">
        <v>0</v>
      </c>
      <c r="F116" s="47">
        <v>0</v>
      </c>
      <c r="G116" s="47">
        <v>0</v>
      </c>
      <c r="H116" s="47">
        <v>0</v>
      </c>
      <c r="I116" s="47">
        <v>0</v>
      </c>
      <c r="J116" s="47">
        <v>0</v>
      </c>
      <c r="K116" s="47">
        <v>0</v>
      </c>
      <c r="L116" s="47">
        <v>0</v>
      </c>
      <c r="M116" s="47">
        <v>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0</v>
      </c>
      <c r="V116" s="47">
        <v>0</v>
      </c>
      <c r="W116" s="47">
        <v>0</v>
      </c>
      <c r="X116" s="47">
        <v>1</v>
      </c>
      <c r="Y116" s="47">
        <v>1</v>
      </c>
      <c r="Z116" s="47">
        <v>0</v>
      </c>
      <c r="AA116" s="47">
        <v>0</v>
      </c>
      <c r="AB116" s="47">
        <v>0</v>
      </c>
      <c r="AC116" s="458">
        <v>2</v>
      </c>
    </row>
    <row r="117" spans="2:29" ht="13.5" customHeight="1">
      <c r="B117" s="467">
        <v>3200</v>
      </c>
      <c r="C117" s="464" t="s">
        <v>1</v>
      </c>
      <c r="D117" s="456">
        <v>4</v>
      </c>
      <c r="E117" s="465">
        <v>1</v>
      </c>
      <c r="F117" s="465">
        <v>0</v>
      </c>
      <c r="G117" s="465">
        <v>0</v>
      </c>
      <c r="H117" s="465">
        <v>0</v>
      </c>
      <c r="I117" s="465">
        <v>0</v>
      </c>
      <c r="J117" s="465">
        <v>0</v>
      </c>
      <c r="K117" s="465">
        <v>0</v>
      </c>
      <c r="L117" s="465">
        <v>0</v>
      </c>
      <c r="M117" s="465">
        <v>0</v>
      </c>
      <c r="N117" s="465">
        <v>0</v>
      </c>
      <c r="O117" s="465">
        <v>0</v>
      </c>
      <c r="P117" s="465">
        <v>0</v>
      </c>
      <c r="Q117" s="465">
        <v>0</v>
      </c>
      <c r="R117" s="465">
        <v>0</v>
      </c>
      <c r="S117" s="465">
        <v>0</v>
      </c>
      <c r="T117" s="465">
        <v>0</v>
      </c>
      <c r="U117" s="465">
        <v>0</v>
      </c>
      <c r="V117" s="465">
        <v>0</v>
      </c>
      <c r="W117" s="465">
        <v>1</v>
      </c>
      <c r="X117" s="465">
        <v>0</v>
      </c>
      <c r="Y117" s="465">
        <v>1</v>
      </c>
      <c r="Z117" s="465">
        <v>1</v>
      </c>
      <c r="AA117" s="465">
        <v>0</v>
      </c>
      <c r="AB117" s="465">
        <v>0</v>
      </c>
      <c r="AC117" s="466">
        <v>0</v>
      </c>
    </row>
    <row r="118" spans="2:29" ht="13.5" customHeight="1">
      <c r="B118" s="665" t="s">
        <v>134</v>
      </c>
      <c r="C118" s="45" t="s">
        <v>3</v>
      </c>
      <c r="D118" s="456">
        <v>2</v>
      </c>
      <c r="E118" s="47">
        <v>0</v>
      </c>
      <c r="F118" s="47">
        <v>0</v>
      </c>
      <c r="G118" s="47">
        <v>0</v>
      </c>
      <c r="H118" s="47">
        <v>0</v>
      </c>
      <c r="I118" s="47">
        <v>0</v>
      </c>
      <c r="J118" s="47">
        <v>0</v>
      </c>
      <c r="K118" s="47">
        <v>0</v>
      </c>
      <c r="L118" s="47">
        <v>0</v>
      </c>
      <c r="M118" s="47">
        <v>0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0</v>
      </c>
      <c r="V118" s="47">
        <v>0</v>
      </c>
      <c r="W118" s="47">
        <v>1</v>
      </c>
      <c r="X118" s="47">
        <v>0</v>
      </c>
      <c r="Y118" s="47">
        <v>1</v>
      </c>
      <c r="Z118" s="47">
        <v>0</v>
      </c>
      <c r="AA118" s="47">
        <v>0</v>
      </c>
      <c r="AB118" s="47">
        <v>0</v>
      </c>
      <c r="AC118" s="458">
        <v>0</v>
      </c>
    </row>
    <row r="119" spans="2:29" ht="13.5" customHeight="1">
      <c r="B119" s="667"/>
      <c r="C119" s="48" t="s">
        <v>4</v>
      </c>
      <c r="D119" s="469">
        <v>2</v>
      </c>
      <c r="E119" s="50">
        <v>1</v>
      </c>
      <c r="F119" s="50">
        <v>0</v>
      </c>
      <c r="G119" s="50">
        <v>0</v>
      </c>
      <c r="H119" s="50">
        <v>0</v>
      </c>
      <c r="I119" s="50">
        <v>0</v>
      </c>
      <c r="J119" s="50">
        <v>0</v>
      </c>
      <c r="K119" s="50">
        <v>0</v>
      </c>
      <c r="L119" s="50">
        <v>0</v>
      </c>
      <c r="M119" s="50">
        <v>0</v>
      </c>
      <c r="N119" s="50">
        <v>0</v>
      </c>
      <c r="O119" s="50">
        <v>0</v>
      </c>
      <c r="P119" s="50">
        <v>0</v>
      </c>
      <c r="Q119" s="50">
        <v>0</v>
      </c>
      <c r="R119" s="50">
        <v>0</v>
      </c>
      <c r="S119" s="50">
        <v>0</v>
      </c>
      <c r="T119" s="50">
        <v>0</v>
      </c>
      <c r="U119" s="50">
        <v>0</v>
      </c>
      <c r="V119" s="50">
        <v>0</v>
      </c>
      <c r="W119" s="50">
        <v>0</v>
      </c>
      <c r="X119" s="50">
        <v>0</v>
      </c>
      <c r="Y119" s="50">
        <v>0</v>
      </c>
      <c r="Z119" s="50">
        <v>1</v>
      </c>
      <c r="AA119" s="50">
        <v>0</v>
      </c>
      <c r="AB119" s="50">
        <v>0</v>
      </c>
      <c r="AC119" s="470">
        <v>0</v>
      </c>
    </row>
    <row r="120" spans="2:29" ht="13.5" customHeight="1">
      <c r="B120" s="467">
        <v>4000</v>
      </c>
      <c r="C120" s="45" t="s">
        <v>1</v>
      </c>
      <c r="D120" s="456">
        <v>91</v>
      </c>
      <c r="E120" s="47">
        <v>0</v>
      </c>
      <c r="F120" s="47">
        <v>0</v>
      </c>
      <c r="G120" s="47">
        <v>0</v>
      </c>
      <c r="H120" s="47">
        <v>0</v>
      </c>
      <c r="I120" s="47">
        <v>0</v>
      </c>
      <c r="J120" s="47">
        <v>0</v>
      </c>
      <c r="K120" s="47">
        <v>0</v>
      </c>
      <c r="L120" s="47">
        <v>0</v>
      </c>
      <c r="M120" s="47">
        <v>0</v>
      </c>
      <c r="N120" s="47">
        <v>0</v>
      </c>
      <c r="O120" s="47">
        <v>0</v>
      </c>
      <c r="P120" s="47">
        <v>0</v>
      </c>
      <c r="Q120" s="47">
        <v>3</v>
      </c>
      <c r="R120" s="47">
        <v>0</v>
      </c>
      <c r="S120" s="47">
        <v>2</v>
      </c>
      <c r="T120" s="47">
        <v>2</v>
      </c>
      <c r="U120" s="47">
        <v>1</v>
      </c>
      <c r="V120" s="47">
        <v>4</v>
      </c>
      <c r="W120" s="47">
        <v>3</v>
      </c>
      <c r="X120" s="47">
        <v>11</v>
      </c>
      <c r="Y120" s="47">
        <v>6</v>
      </c>
      <c r="Z120" s="47">
        <v>15</v>
      </c>
      <c r="AA120" s="47">
        <v>20</v>
      </c>
      <c r="AB120" s="47">
        <v>18</v>
      </c>
      <c r="AC120" s="458">
        <v>6</v>
      </c>
    </row>
    <row r="121" spans="2:29" ht="13.5" customHeight="1">
      <c r="B121" s="472" t="s">
        <v>135</v>
      </c>
      <c r="C121" s="45" t="s">
        <v>3</v>
      </c>
      <c r="D121" s="456">
        <v>54</v>
      </c>
      <c r="E121" s="47">
        <v>0</v>
      </c>
      <c r="F121" s="47">
        <v>0</v>
      </c>
      <c r="G121" s="47">
        <v>0</v>
      </c>
      <c r="H121" s="47">
        <v>0</v>
      </c>
      <c r="I121" s="47">
        <v>0</v>
      </c>
      <c r="J121" s="47">
        <v>0</v>
      </c>
      <c r="K121" s="47">
        <v>0</v>
      </c>
      <c r="L121" s="47">
        <v>0</v>
      </c>
      <c r="M121" s="47">
        <v>0</v>
      </c>
      <c r="N121" s="47">
        <v>0</v>
      </c>
      <c r="O121" s="47">
        <v>0</v>
      </c>
      <c r="P121" s="47">
        <v>0</v>
      </c>
      <c r="Q121" s="47">
        <v>2</v>
      </c>
      <c r="R121" s="47">
        <v>0</v>
      </c>
      <c r="S121" s="47">
        <v>1</v>
      </c>
      <c r="T121" s="47">
        <v>2</v>
      </c>
      <c r="U121" s="47">
        <v>1</v>
      </c>
      <c r="V121" s="47">
        <v>3</v>
      </c>
      <c r="W121" s="47">
        <v>2</v>
      </c>
      <c r="X121" s="47">
        <v>8</v>
      </c>
      <c r="Y121" s="47">
        <v>3</v>
      </c>
      <c r="Z121" s="47">
        <v>11</v>
      </c>
      <c r="AA121" s="47">
        <v>14</v>
      </c>
      <c r="AB121" s="47">
        <v>7</v>
      </c>
      <c r="AC121" s="458">
        <v>0</v>
      </c>
    </row>
    <row r="122" spans="2:29" ht="13.5" customHeight="1">
      <c r="B122" s="473"/>
      <c r="C122" s="459" t="s">
        <v>4</v>
      </c>
      <c r="D122" s="460">
        <v>37</v>
      </c>
      <c r="E122" s="461">
        <v>0</v>
      </c>
      <c r="F122" s="461">
        <v>0</v>
      </c>
      <c r="G122" s="461">
        <v>0</v>
      </c>
      <c r="H122" s="461">
        <v>0</v>
      </c>
      <c r="I122" s="461">
        <v>0</v>
      </c>
      <c r="J122" s="461">
        <v>0</v>
      </c>
      <c r="K122" s="461">
        <v>0</v>
      </c>
      <c r="L122" s="461">
        <v>0</v>
      </c>
      <c r="M122" s="461">
        <v>0</v>
      </c>
      <c r="N122" s="461">
        <v>0</v>
      </c>
      <c r="O122" s="461">
        <v>0</v>
      </c>
      <c r="P122" s="461">
        <v>0</v>
      </c>
      <c r="Q122" s="461">
        <v>1</v>
      </c>
      <c r="R122" s="461">
        <v>0</v>
      </c>
      <c r="S122" s="461">
        <v>1</v>
      </c>
      <c r="T122" s="461">
        <v>0</v>
      </c>
      <c r="U122" s="461">
        <v>0</v>
      </c>
      <c r="V122" s="461">
        <v>1</v>
      </c>
      <c r="W122" s="461">
        <v>1</v>
      </c>
      <c r="X122" s="461">
        <v>3</v>
      </c>
      <c r="Y122" s="461">
        <v>3</v>
      </c>
      <c r="Z122" s="461">
        <v>4</v>
      </c>
      <c r="AA122" s="461">
        <v>6</v>
      </c>
      <c r="AB122" s="461">
        <v>11</v>
      </c>
      <c r="AC122" s="462">
        <v>6</v>
      </c>
    </row>
    <row r="123" spans="2:29" ht="13.5" customHeight="1">
      <c r="B123" s="467">
        <v>4100</v>
      </c>
      <c r="C123" s="45" t="s">
        <v>1</v>
      </c>
      <c r="D123" s="456">
        <v>68</v>
      </c>
      <c r="E123" s="47">
        <v>0</v>
      </c>
      <c r="F123" s="47">
        <v>0</v>
      </c>
      <c r="G123" s="47">
        <v>0</v>
      </c>
      <c r="H123" s="47">
        <v>0</v>
      </c>
      <c r="I123" s="47">
        <v>0</v>
      </c>
      <c r="J123" s="47">
        <v>0</v>
      </c>
      <c r="K123" s="47">
        <v>0</v>
      </c>
      <c r="L123" s="47">
        <v>0</v>
      </c>
      <c r="M123" s="47">
        <v>0</v>
      </c>
      <c r="N123" s="47">
        <v>0</v>
      </c>
      <c r="O123" s="47">
        <v>0</v>
      </c>
      <c r="P123" s="47">
        <v>0</v>
      </c>
      <c r="Q123" s="47">
        <v>2</v>
      </c>
      <c r="R123" s="47">
        <v>0</v>
      </c>
      <c r="S123" s="47">
        <v>1</v>
      </c>
      <c r="T123" s="47">
        <v>2</v>
      </c>
      <c r="U123" s="47">
        <v>1</v>
      </c>
      <c r="V123" s="47">
        <v>3</v>
      </c>
      <c r="W123" s="47">
        <v>3</v>
      </c>
      <c r="X123" s="47">
        <v>8</v>
      </c>
      <c r="Y123" s="47">
        <v>4</v>
      </c>
      <c r="Z123" s="47">
        <v>11</v>
      </c>
      <c r="AA123" s="47">
        <v>16</v>
      </c>
      <c r="AB123" s="47">
        <v>15</v>
      </c>
      <c r="AC123" s="458">
        <v>2</v>
      </c>
    </row>
    <row r="124" spans="2:29" ht="13.5" customHeight="1">
      <c r="B124" s="472" t="s">
        <v>136</v>
      </c>
      <c r="C124" s="45" t="s">
        <v>3</v>
      </c>
      <c r="D124" s="456">
        <v>43</v>
      </c>
      <c r="E124" s="47">
        <v>0</v>
      </c>
      <c r="F124" s="47">
        <v>0</v>
      </c>
      <c r="G124" s="47">
        <v>0</v>
      </c>
      <c r="H124" s="47">
        <v>0</v>
      </c>
      <c r="I124" s="47">
        <v>0</v>
      </c>
      <c r="J124" s="47">
        <v>0</v>
      </c>
      <c r="K124" s="47">
        <v>0</v>
      </c>
      <c r="L124" s="47">
        <v>0</v>
      </c>
      <c r="M124" s="47">
        <v>0</v>
      </c>
      <c r="N124" s="47">
        <v>0</v>
      </c>
      <c r="O124" s="47">
        <v>0</v>
      </c>
      <c r="P124" s="47">
        <v>0</v>
      </c>
      <c r="Q124" s="47">
        <v>2</v>
      </c>
      <c r="R124" s="47">
        <v>0</v>
      </c>
      <c r="S124" s="47">
        <v>0</v>
      </c>
      <c r="T124" s="47">
        <v>2</v>
      </c>
      <c r="U124" s="47">
        <v>1</v>
      </c>
      <c r="V124" s="47">
        <v>3</v>
      </c>
      <c r="W124" s="47">
        <v>2</v>
      </c>
      <c r="X124" s="47">
        <v>7</v>
      </c>
      <c r="Y124" s="47">
        <v>3</v>
      </c>
      <c r="Z124" s="47">
        <v>8</v>
      </c>
      <c r="AA124" s="47">
        <v>10</v>
      </c>
      <c r="AB124" s="47">
        <v>5</v>
      </c>
      <c r="AC124" s="458">
        <v>0</v>
      </c>
    </row>
    <row r="125" spans="2:29" ht="13.5" customHeight="1">
      <c r="B125" s="473"/>
      <c r="C125" s="459" t="s">
        <v>4</v>
      </c>
      <c r="D125" s="460">
        <v>25</v>
      </c>
      <c r="E125" s="461">
        <v>0</v>
      </c>
      <c r="F125" s="461">
        <v>0</v>
      </c>
      <c r="G125" s="461">
        <v>0</v>
      </c>
      <c r="H125" s="461">
        <v>0</v>
      </c>
      <c r="I125" s="461">
        <v>0</v>
      </c>
      <c r="J125" s="461">
        <v>0</v>
      </c>
      <c r="K125" s="461">
        <v>0</v>
      </c>
      <c r="L125" s="461">
        <v>0</v>
      </c>
      <c r="M125" s="461">
        <v>0</v>
      </c>
      <c r="N125" s="461">
        <v>0</v>
      </c>
      <c r="O125" s="461">
        <v>0</v>
      </c>
      <c r="P125" s="461">
        <v>0</v>
      </c>
      <c r="Q125" s="461">
        <v>0</v>
      </c>
      <c r="R125" s="461">
        <v>0</v>
      </c>
      <c r="S125" s="461">
        <v>1</v>
      </c>
      <c r="T125" s="461">
        <v>0</v>
      </c>
      <c r="U125" s="461">
        <v>0</v>
      </c>
      <c r="V125" s="461">
        <v>0</v>
      </c>
      <c r="W125" s="461">
        <v>1</v>
      </c>
      <c r="X125" s="461">
        <v>1</v>
      </c>
      <c r="Y125" s="461">
        <v>1</v>
      </c>
      <c r="Z125" s="461">
        <v>3</v>
      </c>
      <c r="AA125" s="461">
        <v>6</v>
      </c>
      <c r="AB125" s="461">
        <v>10</v>
      </c>
      <c r="AC125" s="462">
        <v>2</v>
      </c>
    </row>
    <row r="126" spans="2:29" ht="13.5" customHeight="1">
      <c r="B126" s="467">
        <v>4200</v>
      </c>
      <c r="C126" s="45" t="s">
        <v>1</v>
      </c>
      <c r="D126" s="456">
        <v>23</v>
      </c>
      <c r="E126" s="47">
        <v>0</v>
      </c>
      <c r="F126" s="47">
        <v>0</v>
      </c>
      <c r="G126" s="47">
        <v>0</v>
      </c>
      <c r="H126" s="47">
        <v>0</v>
      </c>
      <c r="I126" s="47">
        <v>0</v>
      </c>
      <c r="J126" s="47">
        <v>0</v>
      </c>
      <c r="K126" s="47">
        <v>0</v>
      </c>
      <c r="L126" s="47">
        <v>0</v>
      </c>
      <c r="M126" s="47">
        <v>0</v>
      </c>
      <c r="N126" s="47">
        <v>0</v>
      </c>
      <c r="O126" s="47">
        <v>0</v>
      </c>
      <c r="P126" s="47">
        <v>0</v>
      </c>
      <c r="Q126" s="47">
        <v>1</v>
      </c>
      <c r="R126" s="47">
        <v>0</v>
      </c>
      <c r="S126" s="47">
        <v>1</v>
      </c>
      <c r="T126" s="47">
        <v>0</v>
      </c>
      <c r="U126" s="47">
        <v>0</v>
      </c>
      <c r="V126" s="47">
        <v>1</v>
      </c>
      <c r="W126" s="47">
        <v>0</v>
      </c>
      <c r="X126" s="47">
        <v>3</v>
      </c>
      <c r="Y126" s="47">
        <v>2</v>
      </c>
      <c r="Z126" s="47">
        <v>4</v>
      </c>
      <c r="AA126" s="47">
        <v>4</v>
      </c>
      <c r="AB126" s="47">
        <v>3</v>
      </c>
      <c r="AC126" s="458">
        <v>4</v>
      </c>
    </row>
    <row r="127" spans="2:29" ht="13.5" customHeight="1">
      <c r="B127" s="51" t="s">
        <v>137</v>
      </c>
      <c r="C127" s="45" t="s">
        <v>3</v>
      </c>
      <c r="D127" s="456">
        <v>11</v>
      </c>
      <c r="E127" s="47">
        <v>0</v>
      </c>
      <c r="F127" s="47">
        <v>0</v>
      </c>
      <c r="G127" s="47">
        <v>0</v>
      </c>
      <c r="H127" s="47">
        <v>0</v>
      </c>
      <c r="I127" s="47">
        <v>0</v>
      </c>
      <c r="J127" s="47">
        <v>0</v>
      </c>
      <c r="K127" s="47">
        <v>0</v>
      </c>
      <c r="L127" s="47">
        <v>0</v>
      </c>
      <c r="M127" s="47">
        <v>0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1</v>
      </c>
      <c r="T127" s="47">
        <v>0</v>
      </c>
      <c r="U127" s="47">
        <v>0</v>
      </c>
      <c r="V127" s="47">
        <v>0</v>
      </c>
      <c r="W127" s="47">
        <v>0</v>
      </c>
      <c r="X127" s="47">
        <v>1</v>
      </c>
      <c r="Y127" s="47">
        <v>0</v>
      </c>
      <c r="Z127" s="47">
        <v>3</v>
      </c>
      <c r="AA127" s="47">
        <v>4</v>
      </c>
      <c r="AB127" s="47">
        <v>2</v>
      </c>
      <c r="AC127" s="458">
        <v>0</v>
      </c>
    </row>
    <row r="128" spans="2:29" ht="13.5" customHeight="1">
      <c r="B128" s="262"/>
      <c r="C128" s="48" t="s">
        <v>4</v>
      </c>
      <c r="D128" s="469">
        <v>12</v>
      </c>
      <c r="E128" s="50">
        <v>0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50">
        <v>0</v>
      </c>
      <c r="M128" s="50">
        <v>0</v>
      </c>
      <c r="N128" s="50">
        <v>0</v>
      </c>
      <c r="O128" s="50">
        <v>0</v>
      </c>
      <c r="P128" s="50">
        <v>0</v>
      </c>
      <c r="Q128" s="50">
        <v>1</v>
      </c>
      <c r="R128" s="50">
        <v>0</v>
      </c>
      <c r="S128" s="50">
        <v>0</v>
      </c>
      <c r="T128" s="50">
        <v>0</v>
      </c>
      <c r="U128" s="50">
        <v>0</v>
      </c>
      <c r="V128" s="50">
        <v>1</v>
      </c>
      <c r="W128" s="50">
        <v>0</v>
      </c>
      <c r="X128" s="50">
        <v>2</v>
      </c>
      <c r="Y128" s="50">
        <v>2</v>
      </c>
      <c r="Z128" s="50">
        <v>1</v>
      </c>
      <c r="AA128" s="50">
        <v>0</v>
      </c>
      <c r="AB128" s="50">
        <v>1</v>
      </c>
      <c r="AC128" s="470">
        <v>4</v>
      </c>
    </row>
    <row r="129" spans="2:29" ht="13.5" customHeight="1">
      <c r="B129" s="467">
        <v>5000</v>
      </c>
      <c r="C129" s="45" t="s">
        <v>1</v>
      </c>
      <c r="D129" s="456">
        <v>97</v>
      </c>
      <c r="E129" s="47">
        <v>0</v>
      </c>
      <c r="F129" s="47">
        <v>0</v>
      </c>
      <c r="G129" s="47">
        <v>0</v>
      </c>
      <c r="H129" s="47">
        <v>0</v>
      </c>
      <c r="I129" s="47">
        <v>0</v>
      </c>
      <c r="J129" s="47">
        <v>0</v>
      </c>
      <c r="K129" s="47">
        <v>0</v>
      </c>
      <c r="L129" s="47">
        <v>0</v>
      </c>
      <c r="M129" s="47">
        <v>0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2</v>
      </c>
      <c r="V129" s="47">
        <v>4</v>
      </c>
      <c r="W129" s="47">
        <v>1</v>
      </c>
      <c r="X129" s="47">
        <v>5</v>
      </c>
      <c r="Y129" s="47">
        <v>7</v>
      </c>
      <c r="Z129" s="47">
        <v>17</v>
      </c>
      <c r="AA129" s="47">
        <v>14</v>
      </c>
      <c r="AB129" s="47">
        <v>25</v>
      </c>
      <c r="AC129" s="458">
        <v>22</v>
      </c>
    </row>
    <row r="130" spans="2:29" ht="13.5" customHeight="1">
      <c r="B130" s="51" t="s">
        <v>434</v>
      </c>
      <c r="C130" s="45" t="s">
        <v>3</v>
      </c>
      <c r="D130" s="456">
        <v>37</v>
      </c>
      <c r="E130" s="47">
        <v>0</v>
      </c>
      <c r="F130" s="47">
        <v>0</v>
      </c>
      <c r="G130" s="47">
        <v>0</v>
      </c>
      <c r="H130" s="47">
        <v>0</v>
      </c>
      <c r="I130" s="47">
        <v>0</v>
      </c>
      <c r="J130" s="47">
        <v>0</v>
      </c>
      <c r="K130" s="47">
        <v>0</v>
      </c>
      <c r="L130" s="47">
        <v>0</v>
      </c>
      <c r="M130" s="47">
        <v>0</v>
      </c>
      <c r="N130" s="47">
        <v>0</v>
      </c>
      <c r="O130" s="47">
        <v>0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2</v>
      </c>
      <c r="V130" s="47">
        <v>2</v>
      </c>
      <c r="W130" s="47">
        <v>0</v>
      </c>
      <c r="X130" s="47">
        <v>4</v>
      </c>
      <c r="Y130" s="47">
        <v>4</v>
      </c>
      <c r="Z130" s="47">
        <v>7</v>
      </c>
      <c r="AA130" s="47">
        <v>7</v>
      </c>
      <c r="AB130" s="47">
        <v>8</v>
      </c>
      <c r="AC130" s="458">
        <v>3</v>
      </c>
    </row>
    <row r="131" spans="2:29" ht="13.5" customHeight="1">
      <c r="B131" s="52"/>
      <c r="C131" s="459" t="s">
        <v>4</v>
      </c>
      <c r="D131" s="460">
        <v>60</v>
      </c>
      <c r="E131" s="461">
        <v>0</v>
      </c>
      <c r="F131" s="461">
        <v>0</v>
      </c>
      <c r="G131" s="461">
        <v>0</v>
      </c>
      <c r="H131" s="461">
        <v>0</v>
      </c>
      <c r="I131" s="461">
        <v>0</v>
      </c>
      <c r="J131" s="461">
        <v>0</v>
      </c>
      <c r="K131" s="461">
        <v>0</v>
      </c>
      <c r="L131" s="461">
        <v>0</v>
      </c>
      <c r="M131" s="461">
        <v>0</v>
      </c>
      <c r="N131" s="461">
        <v>0</v>
      </c>
      <c r="O131" s="461">
        <v>0</v>
      </c>
      <c r="P131" s="461">
        <v>0</v>
      </c>
      <c r="Q131" s="461">
        <v>0</v>
      </c>
      <c r="R131" s="461">
        <v>0</v>
      </c>
      <c r="S131" s="461">
        <v>0</v>
      </c>
      <c r="T131" s="461">
        <v>0</v>
      </c>
      <c r="U131" s="461">
        <v>0</v>
      </c>
      <c r="V131" s="461">
        <v>2</v>
      </c>
      <c r="W131" s="461">
        <v>1</v>
      </c>
      <c r="X131" s="461">
        <v>1</v>
      </c>
      <c r="Y131" s="461">
        <v>3</v>
      </c>
      <c r="Z131" s="461">
        <v>10</v>
      </c>
      <c r="AA131" s="461">
        <v>7</v>
      </c>
      <c r="AB131" s="461">
        <v>17</v>
      </c>
      <c r="AC131" s="462">
        <v>19</v>
      </c>
    </row>
    <row r="132" spans="2:29" ht="13.5" customHeight="1">
      <c r="B132" s="467">
        <v>5100</v>
      </c>
      <c r="C132" s="45" t="s">
        <v>1</v>
      </c>
      <c r="D132" s="456">
        <v>88</v>
      </c>
      <c r="E132" s="47">
        <v>0</v>
      </c>
      <c r="F132" s="47">
        <v>0</v>
      </c>
      <c r="G132" s="47">
        <v>0</v>
      </c>
      <c r="H132" s="47">
        <v>0</v>
      </c>
      <c r="I132" s="47">
        <v>0</v>
      </c>
      <c r="J132" s="47">
        <v>0</v>
      </c>
      <c r="K132" s="47">
        <v>0</v>
      </c>
      <c r="L132" s="47">
        <v>0</v>
      </c>
      <c r="M132" s="47">
        <v>0</v>
      </c>
      <c r="N132" s="47">
        <v>0</v>
      </c>
      <c r="O132" s="47">
        <v>0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0</v>
      </c>
      <c r="V132" s="47">
        <v>1</v>
      </c>
      <c r="W132" s="47">
        <v>1</v>
      </c>
      <c r="X132" s="47">
        <v>4</v>
      </c>
      <c r="Y132" s="47">
        <v>6</v>
      </c>
      <c r="Z132" s="47">
        <v>15</v>
      </c>
      <c r="AA132" s="47">
        <v>14</v>
      </c>
      <c r="AB132" s="47">
        <v>25</v>
      </c>
      <c r="AC132" s="458">
        <v>22</v>
      </c>
    </row>
    <row r="133" spans="2:29" ht="13.5" customHeight="1">
      <c r="B133" s="51" t="s">
        <v>435</v>
      </c>
      <c r="C133" s="45" t="s">
        <v>3</v>
      </c>
      <c r="D133" s="456">
        <v>31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0</v>
      </c>
      <c r="K133" s="47">
        <v>0</v>
      </c>
      <c r="L133" s="47">
        <v>0</v>
      </c>
      <c r="M133" s="47">
        <v>0</v>
      </c>
      <c r="N133" s="47">
        <v>0</v>
      </c>
      <c r="O133" s="47">
        <v>0</v>
      </c>
      <c r="P133" s="47">
        <v>0</v>
      </c>
      <c r="Q133" s="47">
        <v>0</v>
      </c>
      <c r="R133" s="47">
        <v>0</v>
      </c>
      <c r="S133" s="47">
        <v>0</v>
      </c>
      <c r="T133" s="47">
        <v>0</v>
      </c>
      <c r="U133" s="47">
        <v>0</v>
      </c>
      <c r="V133" s="47">
        <v>0</v>
      </c>
      <c r="W133" s="47">
        <v>0</v>
      </c>
      <c r="X133" s="47">
        <v>3</v>
      </c>
      <c r="Y133" s="47">
        <v>3</v>
      </c>
      <c r="Z133" s="47">
        <v>7</v>
      </c>
      <c r="AA133" s="47">
        <v>7</v>
      </c>
      <c r="AB133" s="47">
        <v>8</v>
      </c>
      <c r="AC133" s="458">
        <v>3</v>
      </c>
    </row>
    <row r="134" spans="2:29" ht="13.5" customHeight="1">
      <c r="B134" s="52"/>
      <c r="C134" s="459" t="s">
        <v>4</v>
      </c>
      <c r="D134" s="460">
        <v>57</v>
      </c>
      <c r="E134" s="461">
        <v>0</v>
      </c>
      <c r="F134" s="461">
        <v>0</v>
      </c>
      <c r="G134" s="461">
        <v>0</v>
      </c>
      <c r="H134" s="461">
        <v>0</v>
      </c>
      <c r="I134" s="461">
        <v>0</v>
      </c>
      <c r="J134" s="461">
        <v>0</v>
      </c>
      <c r="K134" s="461">
        <v>0</v>
      </c>
      <c r="L134" s="461">
        <v>0</v>
      </c>
      <c r="M134" s="461">
        <v>0</v>
      </c>
      <c r="N134" s="461">
        <v>0</v>
      </c>
      <c r="O134" s="461">
        <v>0</v>
      </c>
      <c r="P134" s="461">
        <v>0</v>
      </c>
      <c r="Q134" s="461">
        <v>0</v>
      </c>
      <c r="R134" s="461">
        <v>0</v>
      </c>
      <c r="S134" s="461">
        <v>0</v>
      </c>
      <c r="T134" s="461">
        <v>0</v>
      </c>
      <c r="U134" s="461">
        <v>0</v>
      </c>
      <c r="V134" s="461">
        <v>1</v>
      </c>
      <c r="W134" s="461">
        <v>1</v>
      </c>
      <c r="X134" s="461">
        <v>1</v>
      </c>
      <c r="Y134" s="461">
        <v>3</v>
      </c>
      <c r="Z134" s="461">
        <v>8</v>
      </c>
      <c r="AA134" s="461">
        <v>7</v>
      </c>
      <c r="AB134" s="461">
        <v>17</v>
      </c>
      <c r="AC134" s="462">
        <v>19</v>
      </c>
    </row>
    <row r="135" spans="2:29" ht="13.5" customHeight="1">
      <c r="B135" s="467">
        <v>5200</v>
      </c>
      <c r="C135" s="45" t="s">
        <v>1</v>
      </c>
      <c r="D135" s="456">
        <v>9</v>
      </c>
      <c r="E135" s="47">
        <v>0</v>
      </c>
      <c r="F135" s="47">
        <v>0</v>
      </c>
      <c r="G135" s="47">
        <v>0</v>
      </c>
      <c r="H135" s="47">
        <v>0</v>
      </c>
      <c r="I135" s="47">
        <v>0</v>
      </c>
      <c r="J135" s="47">
        <v>0</v>
      </c>
      <c r="K135" s="47">
        <v>0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2</v>
      </c>
      <c r="V135" s="47">
        <v>3</v>
      </c>
      <c r="W135" s="47">
        <v>0</v>
      </c>
      <c r="X135" s="47">
        <v>1</v>
      </c>
      <c r="Y135" s="47">
        <v>1</v>
      </c>
      <c r="Z135" s="47">
        <v>2</v>
      </c>
      <c r="AA135" s="47">
        <v>0</v>
      </c>
      <c r="AB135" s="47">
        <v>0</v>
      </c>
      <c r="AC135" s="458">
        <v>0</v>
      </c>
    </row>
    <row r="136" spans="2:29" ht="13.5" customHeight="1">
      <c r="B136" s="51" t="s">
        <v>436</v>
      </c>
      <c r="C136" s="45" t="s">
        <v>3</v>
      </c>
      <c r="D136" s="456">
        <v>6</v>
      </c>
      <c r="E136" s="47">
        <v>0</v>
      </c>
      <c r="F136" s="47">
        <v>0</v>
      </c>
      <c r="G136" s="47">
        <v>0</v>
      </c>
      <c r="H136" s="47">
        <v>0</v>
      </c>
      <c r="I136" s="47">
        <v>0</v>
      </c>
      <c r="J136" s="47">
        <v>0</v>
      </c>
      <c r="K136" s="47">
        <v>0</v>
      </c>
      <c r="L136" s="47">
        <v>0</v>
      </c>
      <c r="M136" s="47">
        <v>0</v>
      </c>
      <c r="N136" s="47">
        <v>0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2</v>
      </c>
      <c r="V136" s="47">
        <v>2</v>
      </c>
      <c r="W136" s="47">
        <v>0</v>
      </c>
      <c r="X136" s="47">
        <v>1</v>
      </c>
      <c r="Y136" s="47">
        <v>1</v>
      </c>
      <c r="Z136" s="47">
        <v>0</v>
      </c>
      <c r="AA136" s="47">
        <v>0</v>
      </c>
      <c r="AB136" s="47">
        <v>0</v>
      </c>
      <c r="AC136" s="458">
        <v>0</v>
      </c>
    </row>
    <row r="137" spans="2:29" ht="13.5" customHeight="1">
      <c r="B137" s="274"/>
      <c r="C137" s="48" t="s">
        <v>4</v>
      </c>
      <c r="D137" s="469">
        <v>3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0</v>
      </c>
      <c r="L137" s="50">
        <v>0</v>
      </c>
      <c r="M137" s="50">
        <v>0</v>
      </c>
      <c r="N137" s="50">
        <v>0</v>
      </c>
      <c r="O137" s="50">
        <v>0</v>
      </c>
      <c r="P137" s="50">
        <v>0</v>
      </c>
      <c r="Q137" s="50">
        <v>0</v>
      </c>
      <c r="R137" s="50">
        <v>0</v>
      </c>
      <c r="S137" s="50">
        <v>0</v>
      </c>
      <c r="T137" s="50">
        <v>0</v>
      </c>
      <c r="U137" s="50">
        <v>0</v>
      </c>
      <c r="V137" s="50">
        <v>1</v>
      </c>
      <c r="W137" s="50">
        <v>0</v>
      </c>
      <c r="X137" s="50">
        <v>0</v>
      </c>
      <c r="Y137" s="50">
        <v>0</v>
      </c>
      <c r="Z137" s="50">
        <v>2</v>
      </c>
      <c r="AA137" s="50">
        <v>0</v>
      </c>
      <c r="AB137" s="50">
        <v>0</v>
      </c>
      <c r="AC137" s="470">
        <v>0</v>
      </c>
    </row>
    <row r="138" spans="2:29" ht="13.5" customHeight="1">
      <c r="B138" s="467">
        <v>6000</v>
      </c>
      <c r="C138" s="45" t="s">
        <v>1</v>
      </c>
      <c r="D138" s="456">
        <v>204</v>
      </c>
      <c r="E138" s="47">
        <v>0</v>
      </c>
      <c r="F138" s="47">
        <v>0</v>
      </c>
      <c r="G138" s="47">
        <v>0</v>
      </c>
      <c r="H138" s="47">
        <v>0</v>
      </c>
      <c r="I138" s="47">
        <v>0</v>
      </c>
      <c r="J138" s="47">
        <v>0</v>
      </c>
      <c r="K138" s="47">
        <v>0</v>
      </c>
      <c r="L138" s="47">
        <v>1</v>
      </c>
      <c r="M138" s="47">
        <v>0</v>
      </c>
      <c r="N138" s="47">
        <v>0</v>
      </c>
      <c r="O138" s="47">
        <v>0</v>
      </c>
      <c r="P138" s="47">
        <v>0</v>
      </c>
      <c r="Q138" s="47">
        <v>1</v>
      </c>
      <c r="R138" s="47">
        <v>0</v>
      </c>
      <c r="S138" s="47">
        <v>1</v>
      </c>
      <c r="T138" s="47">
        <v>2</v>
      </c>
      <c r="U138" s="47">
        <v>5</v>
      </c>
      <c r="V138" s="47">
        <v>3</v>
      </c>
      <c r="W138" s="47">
        <v>12</v>
      </c>
      <c r="X138" s="47">
        <v>8</v>
      </c>
      <c r="Y138" s="47">
        <v>30</v>
      </c>
      <c r="Z138" s="47">
        <v>45</v>
      </c>
      <c r="AA138" s="47">
        <v>40</v>
      </c>
      <c r="AB138" s="47">
        <v>36</v>
      </c>
      <c r="AC138" s="458">
        <v>20</v>
      </c>
    </row>
    <row r="139" spans="2:29" ht="13.5" customHeight="1">
      <c r="B139" s="51" t="s">
        <v>138</v>
      </c>
      <c r="C139" s="45" t="s">
        <v>3</v>
      </c>
      <c r="D139" s="456">
        <v>103</v>
      </c>
      <c r="E139" s="47">
        <v>0</v>
      </c>
      <c r="F139" s="47">
        <v>0</v>
      </c>
      <c r="G139" s="47">
        <v>0</v>
      </c>
      <c r="H139" s="47">
        <v>0</v>
      </c>
      <c r="I139" s="47">
        <v>0</v>
      </c>
      <c r="J139" s="47">
        <v>0</v>
      </c>
      <c r="K139" s="47">
        <v>0</v>
      </c>
      <c r="L139" s="47">
        <v>1</v>
      </c>
      <c r="M139" s="47">
        <v>0</v>
      </c>
      <c r="N139" s="47">
        <v>0</v>
      </c>
      <c r="O139" s="47">
        <v>0</v>
      </c>
      <c r="P139" s="47">
        <v>0</v>
      </c>
      <c r="Q139" s="47">
        <v>1</v>
      </c>
      <c r="R139" s="47">
        <v>0</v>
      </c>
      <c r="S139" s="47">
        <v>1</v>
      </c>
      <c r="T139" s="47">
        <v>1</v>
      </c>
      <c r="U139" s="47">
        <v>2</v>
      </c>
      <c r="V139" s="47">
        <v>2</v>
      </c>
      <c r="W139" s="47">
        <v>7</v>
      </c>
      <c r="X139" s="47">
        <v>6</v>
      </c>
      <c r="Y139" s="47">
        <v>16</v>
      </c>
      <c r="Z139" s="47">
        <v>30</v>
      </c>
      <c r="AA139" s="47">
        <v>18</v>
      </c>
      <c r="AB139" s="47">
        <v>15</v>
      </c>
      <c r="AC139" s="458">
        <v>3</v>
      </c>
    </row>
    <row r="140" spans="2:29" ht="13.5" customHeight="1">
      <c r="B140" s="468"/>
      <c r="C140" s="459" t="s">
        <v>4</v>
      </c>
      <c r="D140" s="460">
        <v>101</v>
      </c>
      <c r="E140" s="461">
        <v>0</v>
      </c>
      <c r="F140" s="461">
        <v>0</v>
      </c>
      <c r="G140" s="461">
        <v>0</v>
      </c>
      <c r="H140" s="461">
        <v>0</v>
      </c>
      <c r="I140" s="461">
        <v>0</v>
      </c>
      <c r="J140" s="461">
        <v>0</v>
      </c>
      <c r="K140" s="461">
        <v>0</v>
      </c>
      <c r="L140" s="461">
        <v>0</v>
      </c>
      <c r="M140" s="461">
        <v>0</v>
      </c>
      <c r="N140" s="461">
        <v>0</v>
      </c>
      <c r="O140" s="461">
        <v>0</v>
      </c>
      <c r="P140" s="461">
        <v>0</v>
      </c>
      <c r="Q140" s="461">
        <v>0</v>
      </c>
      <c r="R140" s="461">
        <v>0</v>
      </c>
      <c r="S140" s="461">
        <v>0</v>
      </c>
      <c r="T140" s="461">
        <v>1</v>
      </c>
      <c r="U140" s="461">
        <v>3</v>
      </c>
      <c r="V140" s="461">
        <v>1</v>
      </c>
      <c r="W140" s="461">
        <v>5</v>
      </c>
      <c r="X140" s="461">
        <v>2</v>
      </c>
      <c r="Y140" s="461">
        <v>14</v>
      </c>
      <c r="Z140" s="461">
        <v>15</v>
      </c>
      <c r="AA140" s="461">
        <v>22</v>
      </c>
      <c r="AB140" s="461">
        <v>21</v>
      </c>
      <c r="AC140" s="462">
        <v>17</v>
      </c>
    </row>
    <row r="141" spans="2:29" ht="13.5" customHeight="1">
      <c r="B141" s="467">
        <v>6200</v>
      </c>
      <c r="C141" s="45" t="s">
        <v>1</v>
      </c>
      <c r="D141" s="456">
        <v>13</v>
      </c>
      <c r="E141" s="47">
        <v>0</v>
      </c>
      <c r="F141" s="47">
        <v>0</v>
      </c>
      <c r="G141" s="47">
        <v>0</v>
      </c>
      <c r="H141" s="47">
        <v>0</v>
      </c>
      <c r="I141" s="47">
        <v>0</v>
      </c>
      <c r="J141" s="47">
        <v>0</v>
      </c>
      <c r="K141" s="47">
        <v>0</v>
      </c>
      <c r="L141" s="47">
        <v>0</v>
      </c>
      <c r="M141" s="47">
        <v>0</v>
      </c>
      <c r="N141" s="47">
        <v>0</v>
      </c>
      <c r="O141" s="47">
        <v>0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0</v>
      </c>
      <c r="V141" s="47">
        <v>1</v>
      </c>
      <c r="W141" s="47">
        <v>2</v>
      </c>
      <c r="X141" s="47">
        <v>0</v>
      </c>
      <c r="Y141" s="47">
        <v>7</v>
      </c>
      <c r="Z141" s="47">
        <v>2</v>
      </c>
      <c r="AA141" s="47">
        <v>0</v>
      </c>
      <c r="AB141" s="47">
        <v>1</v>
      </c>
      <c r="AC141" s="458">
        <v>0</v>
      </c>
    </row>
    <row r="142" spans="2:29" ht="13.5" customHeight="1">
      <c r="B142" s="51" t="s">
        <v>139</v>
      </c>
      <c r="C142" s="45" t="s">
        <v>3</v>
      </c>
      <c r="D142" s="456">
        <v>7</v>
      </c>
      <c r="E142" s="47">
        <v>0</v>
      </c>
      <c r="F142" s="47">
        <v>0</v>
      </c>
      <c r="G142" s="47">
        <v>0</v>
      </c>
      <c r="H142" s="47">
        <v>0</v>
      </c>
      <c r="I142" s="47">
        <v>0</v>
      </c>
      <c r="J142" s="47">
        <v>0</v>
      </c>
      <c r="K142" s="47">
        <v>0</v>
      </c>
      <c r="L142" s="47">
        <v>0</v>
      </c>
      <c r="M142" s="47">
        <v>0</v>
      </c>
      <c r="N142" s="47">
        <v>0</v>
      </c>
      <c r="O142" s="47">
        <v>0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0</v>
      </c>
      <c r="V142" s="47">
        <v>1</v>
      </c>
      <c r="W142" s="47">
        <v>1</v>
      </c>
      <c r="X142" s="47">
        <v>0</v>
      </c>
      <c r="Y142" s="47">
        <v>2</v>
      </c>
      <c r="Z142" s="47">
        <v>2</v>
      </c>
      <c r="AA142" s="47">
        <v>0</v>
      </c>
      <c r="AB142" s="47">
        <v>1</v>
      </c>
      <c r="AC142" s="458">
        <v>0</v>
      </c>
    </row>
    <row r="143" spans="2:29" ht="13.5" customHeight="1">
      <c r="B143" s="52"/>
      <c r="C143" s="459" t="s">
        <v>4</v>
      </c>
      <c r="D143" s="460">
        <v>6</v>
      </c>
      <c r="E143" s="461">
        <v>0</v>
      </c>
      <c r="F143" s="461">
        <v>0</v>
      </c>
      <c r="G143" s="461">
        <v>0</v>
      </c>
      <c r="H143" s="461">
        <v>0</v>
      </c>
      <c r="I143" s="461">
        <v>0</v>
      </c>
      <c r="J143" s="461">
        <v>0</v>
      </c>
      <c r="K143" s="461">
        <v>0</v>
      </c>
      <c r="L143" s="461">
        <v>0</v>
      </c>
      <c r="M143" s="461">
        <v>0</v>
      </c>
      <c r="N143" s="461">
        <v>0</v>
      </c>
      <c r="O143" s="461">
        <v>0</v>
      </c>
      <c r="P143" s="461">
        <v>0</v>
      </c>
      <c r="Q143" s="461">
        <v>0</v>
      </c>
      <c r="R143" s="461">
        <v>0</v>
      </c>
      <c r="S143" s="461">
        <v>0</v>
      </c>
      <c r="T143" s="461">
        <v>0</v>
      </c>
      <c r="U143" s="461">
        <v>0</v>
      </c>
      <c r="V143" s="461">
        <v>0</v>
      </c>
      <c r="W143" s="461">
        <v>1</v>
      </c>
      <c r="X143" s="461">
        <v>0</v>
      </c>
      <c r="Y143" s="461">
        <v>5</v>
      </c>
      <c r="Z143" s="461">
        <v>0</v>
      </c>
      <c r="AA143" s="461">
        <v>0</v>
      </c>
      <c r="AB143" s="461">
        <v>0</v>
      </c>
      <c r="AC143" s="462">
        <v>0</v>
      </c>
    </row>
    <row r="144" spans="2:29" ht="13.5" customHeight="1">
      <c r="B144" s="463">
        <v>6300</v>
      </c>
      <c r="C144" s="464" t="s">
        <v>1</v>
      </c>
      <c r="D144" s="456">
        <v>46</v>
      </c>
      <c r="E144" s="465">
        <v>0</v>
      </c>
      <c r="F144" s="465">
        <v>0</v>
      </c>
      <c r="G144" s="465">
        <v>0</v>
      </c>
      <c r="H144" s="465">
        <v>0</v>
      </c>
      <c r="I144" s="465">
        <v>0</v>
      </c>
      <c r="J144" s="465">
        <v>0</v>
      </c>
      <c r="K144" s="465">
        <v>0</v>
      </c>
      <c r="L144" s="465">
        <v>0</v>
      </c>
      <c r="M144" s="465">
        <v>0</v>
      </c>
      <c r="N144" s="465">
        <v>0</v>
      </c>
      <c r="O144" s="465">
        <v>0</v>
      </c>
      <c r="P144" s="465">
        <v>0</v>
      </c>
      <c r="Q144" s="465">
        <v>0</v>
      </c>
      <c r="R144" s="465">
        <v>0</v>
      </c>
      <c r="S144" s="465">
        <v>0</v>
      </c>
      <c r="T144" s="465">
        <v>0</v>
      </c>
      <c r="U144" s="465">
        <v>1</v>
      </c>
      <c r="V144" s="465">
        <v>1</v>
      </c>
      <c r="W144" s="465">
        <v>0</v>
      </c>
      <c r="X144" s="465">
        <v>4</v>
      </c>
      <c r="Y144" s="465">
        <v>6</v>
      </c>
      <c r="Z144" s="465">
        <v>15</v>
      </c>
      <c r="AA144" s="465">
        <v>12</v>
      </c>
      <c r="AB144" s="465">
        <v>7</v>
      </c>
      <c r="AC144" s="466">
        <v>0</v>
      </c>
    </row>
    <row r="145" spans="2:29" ht="13.5" customHeight="1">
      <c r="B145" s="51" t="s">
        <v>140</v>
      </c>
      <c r="C145" s="45" t="s">
        <v>3</v>
      </c>
      <c r="D145" s="456">
        <v>27</v>
      </c>
      <c r="E145" s="47">
        <v>0</v>
      </c>
      <c r="F145" s="47">
        <v>0</v>
      </c>
      <c r="G145" s="47">
        <v>0</v>
      </c>
      <c r="H145" s="47">
        <v>0</v>
      </c>
      <c r="I145" s="47">
        <v>0</v>
      </c>
      <c r="J145" s="47">
        <v>0</v>
      </c>
      <c r="K145" s="47">
        <v>0</v>
      </c>
      <c r="L145" s="47">
        <v>0</v>
      </c>
      <c r="M145" s="47">
        <v>0</v>
      </c>
      <c r="N145" s="47">
        <v>0</v>
      </c>
      <c r="O145" s="47">
        <v>0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1</v>
      </c>
      <c r="V145" s="47">
        <v>1</v>
      </c>
      <c r="W145" s="47">
        <v>0</v>
      </c>
      <c r="X145" s="47">
        <v>4</v>
      </c>
      <c r="Y145" s="47">
        <v>4</v>
      </c>
      <c r="Z145" s="47">
        <v>8</v>
      </c>
      <c r="AA145" s="47">
        <v>7</v>
      </c>
      <c r="AB145" s="47">
        <v>2</v>
      </c>
      <c r="AC145" s="458">
        <v>0</v>
      </c>
    </row>
    <row r="146" spans="2:29" ht="13.5" customHeight="1">
      <c r="B146" s="52"/>
      <c r="C146" s="459" t="s">
        <v>4</v>
      </c>
      <c r="D146" s="460">
        <v>19</v>
      </c>
      <c r="E146" s="461">
        <v>0</v>
      </c>
      <c r="F146" s="461">
        <v>0</v>
      </c>
      <c r="G146" s="461">
        <v>0</v>
      </c>
      <c r="H146" s="461">
        <v>0</v>
      </c>
      <c r="I146" s="461">
        <v>0</v>
      </c>
      <c r="J146" s="461">
        <v>0</v>
      </c>
      <c r="K146" s="461">
        <v>0</v>
      </c>
      <c r="L146" s="461">
        <v>0</v>
      </c>
      <c r="M146" s="461">
        <v>0</v>
      </c>
      <c r="N146" s="461">
        <v>0</v>
      </c>
      <c r="O146" s="461">
        <v>0</v>
      </c>
      <c r="P146" s="461">
        <v>0</v>
      </c>
      <c r="Q146" s="461">
        <v>0</v>
      </c>
      <c r="R146" s="461">
        <v>0</v>
      </c>
      <c r="S146" s="461">
        <v>0</v>
      </c>
      <c r="T146" s="461">
        <v>0</v>
      </c>
      <c r="U146" s="461">
        <v>0</v>
      </c>
      <c r="V146" s="461">
        <v>0</v>
      </c>
      <c r="W146" s="461">
        <v>0</v>
      </c>
      <c r="X146" s="461">
        <v>0</v>
      </c>
      <c r="Y146" s="461">
        <v>2</v>
      </c>
      <c r="Z146" s="461">
        <v>7</v>
      </c>
      <c r="AA146" s="461">
        <v>5</v>
      </c>
      <c r="AB146" s="461">
        <v>5</v>
      </c>
      <c r="AC146" s="462">
        <v>0</v>
      </c>
    </row>
    <row r="147" spans="2:29" ht="13.5" customHeight="1">
      <c r="B147" s="467">
        <v>6400</v>
      </c>
      <c r="C147" s="464" t="s">
        <v>1</v>
      </c>
      <c r="D147" s="456">
        <v>77</v>
      </c>
      <c r="E147" s="465">
        <v>0</v>
      </c>
      <c r="F147" s="465">
        <v>0</v>
      </c>
      <c r="G147" s="465">
        <v>0</v>
      </c>
      <c r="H147" s="465">
        <v>0</v>
      </c>
      <c r="I147" s="465">
        <v>0</v>
      </c>
      <c r="J147" s="465">
        <v>0</v>
      </c>
      <c r="K147" s="465">
        <v>0</v>
      </c>
      <c r="L147" s="465">
        <v>0</v>
      </c>
      <c r="M147" s="465">
        <v>0</v>
      </c>
      <c r="N147" s="465">
        <v>0</v>
      </c>
      <c r="O147" s="465">
        <v>0</v>
      </c>
      <c r="P147" s="465">
        <v>0</v>
      </c>
      <c r="Q147" s="465">
        <v>0</v>
      </c>
      <c r="R147" s="465">
        <v>0</v>
      </c>
      <c r="S147" s="465">
        <v>0</v>
      </c>
      <c r="T147" s="465">
        <v>0</v>
      </c>
      <c r="U147" s="465">
        <v>0</v>
      </c>
      <c r="V147" s="465">
        <v>0</v>
      </c>
      <c r="W147" s="465">
        <v>2</v>
      </c>
      <c r="X147" s="465">
        <v>1</v>
      </c>
      <c r="Y147" s="465">
        <v>9</v>
      </c>
      <c r="Z147" s="465">
        <v>10</v>
      </c>
      <c r="AA147" s="465">
        <v>17</v>
      </c>
      <c r="AB147" s="465">
        <v>22</v>
      </c>
      <c r="AC147" s="466">
        <v>16</v>
      </c>
    </row>
    <row r="148" spans="2:29" ht="13.5" customHeight="1">
      <c r="B148" s="51" t="s">
        <v>141</v>
      </c>
      <c r="C148" s="45" t="s">
        <v>3</v>
      </c>
      <c r="D148" s="456">
        <v>27</v>
      </c>
      <c r="E148" s="47">
        <v>0</v>
      </c>
      <c r="F148" s="47">
        <v>0</v>
      </c>
      <c r="G148" s="47">
        <v>0</v>
      </c>
      <c r="H148" s="47">
        <v>0</v>
      </c>
      <c r="I148" s="47">
        <v>0</v>
      </c>
      <c r="J148" s="47">
        <v>0</v>
      </c>
      <c r="K148" s="47">
        <v>0</v>
      </c>
      <c r="L148" s="47">
        <v>0</v>
      </c>
      <c r="M148" s="47">
        <v>0</v>
      </c>
      <c r="N148" s="47">
        <v>0</v>
      </c>
      <c r="O148" s="47">
        <v>0</v>
      </c>
      <c r="P148" s="47">
        <v>0</v>
      </c>
      <c r="Q148" s="47">
        <v>0</v>
      </c>
      <c r="R148" s="47">
        <v>0</v>
      </c>
      <c r="S148" s="47">
        <v>0</v>
      </c>
      <c r="T148" s="47">
        <v>0</v>
      </c>
      <c r="U148" s="47">
        <v>0</v>
      </c>
      <c r="V148" s="47">
        <v>0</v>
      </c>
      <c r="W148" s="47">
        <v>1</v>
      </c>
      <c r="X148" s="47">
        <v>1</v>
      </c>
      <c r="Y148" s="47">
        <v>5</v>
      </c>
      <c r="Z148" s="47">
        <v>7</v>
      </c>
      <c r="AA148" s="47">
        <v>4</v>
      </c>
      <c r="AB148" s="47">
        <v>8</v>
      </c>
      <c r="AC148" s="458">
        <v>1</v>
      </c>
    </row>
    <row r="149" spans="2:29" ht="13.5" customHeight="1">
      <c r="B149" s="51"/>
      <c r="C149" s="45" t="s">
        <v>4</v>
      </c>
      <c r="D149" s="460">
        <v>50</v>
      </c>
      <c r="E149" s="47">
        <v>0</v>
      </c>
      <c r="F149" s="47">
        <v>0</v>
      </c>
      <c r="G149" s="47">
        <v>0</v>
      </c>
      <c r="H149" s="47">
        <v>0</v>
      </c>
      <c r="I149" s="47">
        <v>0</v>
      </c>
      <c r="J149" s="47">
        <v>0</v>
      </c>
      <c r="K149" s="47">
        <v>0</v>
      </c>
      <c r="L149" s="47">
        <v>0</v>
      </c>
      <c r="M149" s="47">
        <v>0</v>
      </c>
      <c r="N149" s="47">
        <v>0</v>
      </c>
      <c r="O149" s="47">
        <v>0</v>
      </c>
      <c r="P149" s="47">
        <v>0</v>
      </c>
      <c r="Q149" s="47">
        <v>0</v>
      </c>
      <c r="R149" s="47">
        <v>0</v>
      </c>
      <c r="S149" s="47">
        <v>0</v>
      </c>
      <c r="T149" s="47">
        <v>0</v>
      </c>
      <c r="U149" s="47">
        <v>0</v>
      </c>
      <c r="V149" s="47">
        <v>0</v>
      </c>
      <c r="W149" s="47">
        <v>1</v>
      </c>
      <c r="X149" s="47">
        <v>0</v>
      </c>
      <c r="Y149" s="47">
        <v>4</v>
      </c>
      <c r="Z149" s="47">
        <v>3</v>
      </c>
      <c r="AA149" s="47">
        <v>13</v>
      </c>
      <c r="AB149" s="47">
        <v>14</v>
      </c>
      <c r="AC149" s="458">
        <v>15</v>
      </c>
    </row>
    <row r="150" spans="2:29" ht="13.5" customHeight="1">
      <c r="B150" s="463">
        <v>6500</v>
      </c>
      <c r="C150" s="464" t="s">
        <v>1</v>
      </c>
      <c r="D150" s="456">
        <v>68</v>
      </c>
      <c r="E150" s="465">
        <v>0</v>
      </c>
      <c r="F150" s="465">
        <v>0</v>
      </c>
      <c r="G150" s="465">
        <v>0</v>
      </c>
      <c r="H150" s="465">
        <v>0</v>
      </c>
      <c r="I150" s="465">
        <v>0</v>
      </c>
      <c r="J150" s="465">
        <v>0</v>
      </c>
      <c r="K150" s="465">
        <v>0</v>
      </c>
      <c r="L150" s="465">
        <v>1</v>
      </c>
      <c r="M150" s="465">
        <v>0</v>
      </c>
      <c r="N150" s="465">
        <v>0</v>
      </c>
      <c r="O150" s="465">
        <v>0</v>
      </c>
      <c r="P150" s="465">
        <v>0</v>
      </c>
      <c r="Q150" s="465">
        <v>1</v>
      </c>
      <c r="R150" s="465">
        <v>0</v>
      </c>
      <c r="S150" s="465">
        <v>1</v>
      </c>
      <c r="T150" s="465">
        <v>2</v>
      </c>
      <c r="U150" s="465">
        <v>4</v>
      </c>
      <c r="V150" s="465">
        <v>1</v>
      </c>
      <c r="W150" s="465">
        <v>8</v>
      </c>
      <c r="X150" s="465">
        <v>3</v>
      </c>
      <c r="Y150" s="465">
        <v>8</v>
      </c>
      <c r="Z150" s="465">
        <v>18</v>
      </c>
      <c r="AA150" s="465">
        <v>11</v>
      </c>
      <c r="AB150" s="465">
        <v>6</v>
      </c>
      <c r="AC150" s="466">
        <v>4</v>
      </c>
    </row>
    <row r="151" spans="2:29" ht="13.5" customHeight="1">
      <c r="B151" s="51" t="s">
        <v>142</v>
      </c>
      <c r="C151" s="45" t="s">
        <v>3</v>
      </c>
      <c r="D151" s="456">
        <v>42</v>
      </c>
      <c r="E151" s="47">
        <v>0</v>
      </c>
      <c r="F151" s="47">
        <v>0</v>
      </c>
      <c r="G151" s="47">
        <v>0</v>
      </c>
      <c r="H151" s="47">
        <v>0</v>
      </c>
      <c r="I151" s="47">
        <v>0</v>
      </c>
      <c r="J151" s="47">
        <v>0</v>
      </c>
      <c r="K151" s="47">
        <v>0</v>
      </c>
      <c r="L151" s="47">
        <v>1</v>
      </c>
      <c r="M151" s="47">
        <v>0</v>
      </c>
      <c r="N151" s="47">
        <v>0</v>
      </c>
      <c r="O151" s="47">
        <v>0</v>
      </c>
      <c r="P151" s="47">
        <v>0</v>
      </c>
      <c r="Q151" s="47">
        <v>1</v>
      </c>
      <c r="R151" s="47">
        <v>0</v>
      </c>
      <c r="S151" s="47">
        <v>1</v>
      </c>
      <c r="T151" s="47">
        <v>1</v>
      </c>
      <c r="U151" s="47">
        <v>1</v>
      </c>
      <c r="V151" s="47">
        <v>0</v>
      </c>
      <c r="W151" s="47">
        <v>5</v>
      </c>
      <c r="X151" s="47">
        <v>1</v>
      </c>
      <c r="Y151" s="47">
        <v>5</v>
      </c>
      <c r="Z151" s="47">
        <v>13</v>
      </c>
      <c r="AA151" s="47">
        <v>7</v>
      </c>
      <c r="AB151" s="47">
        <v>4</v>
      </c>
      <c r="AC151" s="458">
        <v>2</v>
      </c>
    </row>
    <row r="152" spans="2:29" ht="13.5" customHeight="1">
      <c r="B152" s="262"/>
      <c r="C152" s="48" t="s">
        <v>4</v>
      </c>
      <c r="D152" s="469">
        <v>26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50">
        <v>0</v>
      </c>
      <c r="M152" s="50">
        <v>0</v>
      </c>
      <c r="N152" s="50">
        <v>0</v>
      </c>
      <c r="O152" s="50">
        <v>0</v>
      </c>
      <c r="P152" s="50">
        <v>0</v>
      </c>
      <c r="Q152" s="50">
        <v>0</v>
      </c>
      <c r="R152" s="50">
        <v>0</v>
      </c>
      <c r="S152" s="50">
        <v>0</v>
      </c>
      <c r="T152" s="50">
        <v>1</v>
      </c>
      <c r="U152" s="50">
        <v>3</v>
      </c>
      <c r="V152" s="50">
        <v>1</v>
      </c>
      <c r="W152" s="50">
        <v>3</v>
      </c>
      <c r="X152" s="50">
        <v>2</v>
      </c>
      <c r="Y152" s="50">
        <v>3</v>
      </c>
      <c r="Z152" s="50">
        <v>5</v>
      </c>
      <c r="AA152" s="50">
        <v>4</v>
      </c>
      <c r="AB152" s="50">
        <v>2</v>
      </c>
      <c r="AC152" s="470">
        <v>2</v>
      </c>
    </row>
    <row r="153" spans="2:29" ht="13.5" customHeight="1">
      <c r="B153" s="467">
        <v>7000</v>
      </c>
      <c r="C153" s="45" t="s">
        <v>1</v>
      </c>
      <c r="D153" s="456">
        <v>0</v>
      </c>
      <c r="E153" s="47">
        <v>0</v>
      </c>
      <c r="F153" s="47">
        <v>0</v>
      </c>
      <c r="G153" s="47">
        <v>0</v>
      </c>
      <c r="H153" s="47">
        <v>0</v>
      </c>
      <c r="I153" s="47">
        <v>0</v>
      </c>
      <c r="J153" s="47">
        <v>0</v>
      </c>
      <c r="K153" s="47">
        <v>0</v>
      </c>
      <c r="L153" s="47">
        <v>0</v>
      </c>
      <c r="M153" s="47">
        <v>0</v>
      </c>
      <c r="N153" s="47">
        <v>0</v>
      </c>
      <c r="O153" s="47">
        <v>0</v>
      </c>
      <c r="P153" s="47">
        <v>0</v>
      </c>
      <c r="Q153" s="47">
        <v>0</v>
      </c>
      <c r="R153" s="47">
        <v>0</v>
      </c>
      <c r="S153" s="47">
        <v>0</v>
      </c>
      <c r="T153" s="47">
        <v>0</v>
      </c>
      <c r="U153" s="47">
        <v>0</v>
      </c>
      <c r="V153" s="47">
        <v>0</v>
      </c>
      <c r="W153" s="47">
        <v>0</v>
      </c>
      <c r="X153" s="47">
        <v>0</v>
      </c>
      <c r="Y153" s="47">
        <v>0</v>
      </c>
      <c r="Z153" s="47">
        <v>0</v>
      </c>
      <c r="AA153" s="47">
        <v>0</v>
      </c>
      <c r="AB153" s="47">
        <v>0</v>
      </c>
      <c r="AC153" s="458">
        <v>0</v>
      </c>
    </row>
    <row r="154" spans="2:29" ht="13.5" customHeight="1">
      <c r="B154" s="51" t="s">
        <v>143</v>
      </c>
      <c r="C154" s="45" t="s">
        <v>3</v>
      </c>
      <c r="D154" s="456">
        <v>0</v>
      </c>
      <c r="E154" s="47">
        <v>0</v>
      </c>
      <c r="F154" s="47">
        <v>0</v>
      </c>
      <c r="G154" s="47">
        <v>0</v>
      </c>
      <c r="H154" s="47">
        <v>0</v>
      </c>
      <c r="I154" s="47">
        <v>0</v>
      </c>
      <c r="J154" s="47">
        <v>0</v>
      </c>
      <c r="K154" s="47">
        <v>0</v>
      </c>
      <c r="L154" s="47">
        <v>0</v>
      </c>
      <c r="M154" s="47">
        <v>0</v>
      </c>
      <c r="N154" s="47">
        <v>0</v>
      </c>
      <c r="O154" s="47">
        <v>0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0</v>
      </c>
      <c r="V154" s="47">
        <v>0</v>
      </c>
      <c r="W154" s="47">
        <v>0</v>
      </c>
      <c r="X154" s="47">
        <v>0</v>
      </c>
      <c r="Y154" s="47">
        <v>0</v>
      </c>
      <c r="Z154" s="47">
        <v>0</v>
      </c>
      <c r="AA154" s="47">
        <v>0</v>
      </c>
      <c r="AB154" s="47">
        <v>0</v>
      </c>
      <c r="AC154" s="458">
        <v>0</v>
      </c>
    </row>
    <row r="155" spans="2:29" ht="13.5" customHeight="1">
      <c r="B155" s="476"/>
      <c r="C155" s="48" t="s">
        <v>4</v>
      </c>
      <c r="D155" s="469">
        <v>0</v>
      </c>
      <c r="E155" s="50">
        <v>0</v>
      </c>
      <c r="F155" s="50">
        <v>0</v>
      </c>
      <c r="G155" s="50">
        <v>0</v>
      </c>
      <c r="H155" s="50">
        <v>0</v>
      </c>
      <c r="I155" s="50">
        <v>0</v>
      </c>
      <c r="J155" s="50">
        <v>0</v>
      </c>
      <c r="K155" s="50">
        <v>0</v>
      </c>
      <c r="L155" s="50">
        <v>0</v>
      </c>
      <c r="M155" s="50">
        <v>0</v>
      </c>
      <c r="N155" s="50">
        <v>0</v>
      </c>
      <c r="O155" s="50">
        <v>0</v>
      </c>
      <c r="P155" s="50">
        <v>0</v>
      </c>
      <c r="Q155" s="50">
        <v>0</v>
      </c>
      <c r="R155" s="50">
        <v>0</v>
      </c>
      <c r="S155" s="50">
        <v>0</v>
      </c>
      <c r="T155" s="50">
        <v>0</v>
      </c>
      <c r="U155" s="50">
        <v>0</v>
      </c>
      <c r="V155" s="50">
        <v>0</v>
      </c>
      <c r="W155" s="50">
        <v>0</v>
      </c>
      <c r="X155" s="50">
        <v>0</v>
      </c>
      <c r="Y155" s="50">
        <v>0</v>
      </c>
      <c r="Z155" s="50">
        <v>0</v>
      </c>
      <c r="AA155" s="50">
        <v>0</v>
      </c>
      <c r="AB155" s="50">
        <v>0</v>
      </c>
      <c r="AC155" s="470">
        <v>0</v>
      </c>
    </row>
    <row r="156" spans="2:29" ht="13.5" customHeight="1">
      <c r="B156" s="467">
        <v>8000</v>
      </c>
      <c r="C156" s="45" t="s">
        <v>1</v>
      </c>
      <c r="D156" s="456">
        <v>0</v>
      </c>
      <c r="E156" s="47">
        <v>0</v>
      </c>
      <c r="F156" s="47">
        <v>0</v>
      </c>
      <c r="G156" s="47">
        <v>0</v>
      </c>
      <c r="H156" s="47">
        <v>0</v>
      </c>
      <c r="I156" s="47">
        <v>0</v>
      </c>
      <c r="J156" s="47">
        <v>0</v>
      </c>
      <c r="K156" s="47">
        <v>0</v>
      </c>
      <c r="L156" s="47">
        <v>0</v>
      </c>
      <c r="M156" s="47">
        <v>0</v>
      </c>
      <c r="N156" s="47">
        <v>0</v>
      </c>
      <c r="O156" s="47">
        <v>0</v>
      </c>
      <c r="P156" s="47">
        <v>0</v>
      </c>
      <c r="Q156" s="47">
        <v>0</v>
      </c>
      <c r="R156" s="47">
        <v>0</v>
      </c>
      <c r="S156" s="47">
        <v>0</v>
      </c>
      <c r="T156" s="47">
        <v>0</v>
      </c>
      <c r="U156" s="47">
        <v>0</v>
      </c>
      <c r="V156" s="47">
        <v>0</v>
      </c>
      <c r="W156" s="47">
        <v>0</v>
      </c>
      <c r="X156" s="47">
        <v>0</v>
      </c>
      <c r="Y156" s="47">
        <v>0</v>
      </c>
      <c r="Z156" s="47">
        <v>0</v>
      </c>
      <c r="AA156" s="47">
        <v>0</v>
      </c>
      <c r="AB156" s="47">
        <v>0</v>
      </c>
      <c r="AC156" s="458">
        <v>0</v>
      </c>
    </row>
    <row r="157" spans="2:29" ht="13.5" customHeight="1">
      <c r="B157" s="51" t="s">
        <v>144</v>
      </c>
      <c r="C157" s="45" t="s">
        <v>3</v>
      </c>
      <c r="D157" s="456">
        <v>0</v>
      </c>
      <c r="E157" s="47">
        <v>0</v>
      </c>
      <c r="F157" s="47">
        <v>0</v>
      </c>
      <c r="G157" s="47">
        <v>0</v>
      </c>
      <c r="H157" s="47">
        <v>0</v>
      </c>
      <c r="I157" s="47">
        <v>0</v>
      </c>
      <c r="J157" s="47">
        <v>0</v>
      </c>
      <c r="K157" s="47">
        <v>0</v>
      </c>
      <c r="L157" s="47">
        <v>0</v>
      </c>
      <c r="M157" s="47">
        <v>0</v>
      </c>
      <c r="N157" s="47">
        <v>0</v>
      </c>
      <c r="O157" s="47">
        <v>0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0</v>
      </c>
      <c r="V157" s="47">
        <v>0</v>
      </c>
      <c r="W157" s="47">
        <v>0</v>
      </c>
      <c r="X157" s="47">
        <v>0</v>
      </c>
      <c r="Y157" s="47">
        <v>0</v>
      </c>
      <c r="Z157" s="47">
        <v>0</v>
      </c>
      <c r="AA157" s="47">
        <v>0</v>
      </c>
      <c r="AB157" s="47">
        <v>0</v>
      </c>
      <c r="AC157" s="458">
        <v>0</v>
      </c>
    </row>
    <row r="158" spans="2:29" ht="13.5" customHeight="1">
      <c r="B158" s="274"/>
      <c r="C158" s="48" t="s">
        <v>4</v>
      </c>
      <c r="D158" s="469">
        <v>0</v>
      </c>
      <c r="E158" s="50">
        <v>0</v>
      </c>
      <c r="F158" s="50">
        <v>0</v>
      </c>
      <c r="G158" s="50">
        <v>0</v>
      </c>
      <c r="H158" s="50">
        <v>0</v>
      </c>
      <c r="I158" s="50">
        <v>0</v>
      </c>
      <c r="J158" s="50">
        <v>0</v>
      </c>
      <c r="K158" s="50">
        <v>0</v>
      </c>
      <c r="L158" s="50">
        <v>0</v>
      </c>
      <c r="M158" s="50">
        <v>0</v>
      </c>
      <c r="N158" s="50">
        <v>0</v>
      </c>
      <c r="O158" s="50">
        <v>0</v>
      </c>
      <c r="P158" s="50">
        <v>0</v>
      </c>
      <c r="Q158" s="50">
        <v>0</v>
      </c>
      <c r="R158" s="50">
        <v>0</v>
      </c>
      <c r="S158" s="50">
        <v>0</v>
      </c>
      <c r="T158" s="50">
        <v>0</v>
      </c>
      <c r="U158" s="50">
        <v>0</v>
      </c>
      <c r="V158" s="50">
        <v>0</v>
      </c>
      <c r="W158" s="50">
        <v>0</v>
      </c>
      <c r="X158" s="50">
        <v>0</v>
      </c>
      <c r="Y158" s="50">
        <v>0</v>
      </c>
      <c r="Z158" s="50">
        <v>0</v>
      </c>
      <c r="AA158" s="50">
        <v>0</v>
      </c>
      <c r="AB158" s="50">
        <v>0</v>
      </c>
      <c r="AC158" s="470">
        <v>0</v>
      </c>
    </row>
    <row r="159" spans="2:29" ht="13.5" customHeight="1">
      <c r="B159" s="455">
        <v>9000</v>
      </c>
      <c r="C159" s="42" t="s">
        <v>1</v>
      </c>
      <c r="D159" s="456">
        <v>1306</v>
      </c>
      <c r="E159" s="44">
        <v>1</v>
      </c>
      <c r="F159" s="44">
        <v>1</v>
      </c>
      <c r="G159" s="44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4">
        <v>0</v>
      </c>
      <c r="N159" s="44">
        <v>0</v>
      </c>
      <c r="O159" s="44">
        <v>0</v>
      </c>
      <c r="P159" s="44">
        <v>1</v>
      </c>
      <c r="Q159" s="44">
        <v>4</v>
      </c>
      <c r="R159" s="44">
        <v>2</v>
      </c>
      <c r="S159" s="44">
        <v>9</v>
      </c>
      <c r="T159" s="44">
        <v>16</v>
      </c>
      <c r="U159" s="44">
        <v>20</v>
      </c>
      <c r="V159" s="44">
        <v>30</v>
      </c>
      <c r="W159" s="44">
        <v>42</v>
      </c>
      <c r="X159" s="44">
        <v>115</v>
      </c>
      <c r="Y159" s="44">
        <v>153</v>
      </c>
      <c r="Z159" s="44">
        <v>199</v>
      </c>
      <c r="AA159" s="44">
        <v>268</v>
      </c>
      <c r="AB159" s="44">
        <v>278</v>
      </c>
      <c r="AC159" s="457">
        <v>168</v>
      </c>
    </row>
    <row r="160" spans="2:29" ht="13.5" customHeight="1">
      <c r="B160" s="51" t="s">
        <v>145</v>
      </c>
      <c r="C160" s="45" t="s">
        <v>3</v>
      </c>
      <c r="D160" s="456">
        <v>645</v>
      </c>
      <c r="E160" s="47">
        <v>0</v>
      </c>
      <c r="F160" s="47">
        <v>0</v>
      </c>
      <c r="G160" s="47">
        <v>0</v>
      </c>
      <c r="H160" s="47">
        <v>0</v>
      </c>
      <c r="I160" s="47">
        <v>0</v>
      </c>
      <c r="J160" s="47">
        <v>0</v>
      </c>
      <c r="K160" s="47">
        <v>0</v>
      </c>
      <c r="L160" s="47">
        <v>0</v>
      </c>
      <c r="M160" s="47">
        <v>0</v>
      </c>
      <c r="N160" s="47">
        <v>0</v>
      </c>
      <c r="O160" s="47">
        <v>0</v>
      </c>
      <c r="P160" s="47">
        <v>1</v>
      </c>
      <c r="Q160" s="47">
        <v>3</v>
      </c>
      <c r="R160" s="47">
        <v>1</v>
      </c>
      <c r="S160" s="47">
        <v>7</v>
      </c>
      <c r="T160" s="47">
        <v>10</v>
      </c>
      <c r="U160" s="47">
        <v>15</v>
      </c>
      <c r="V160" s="47">
        <v>24</v>
      </c>
      <c r="W160" s="47">
        <v>32</v>
      </c>
      <c r="X160" s="47">
        <v>73</v>
      </c>
      <c r="Y160" s="47">
        <v>101</v>
      </c>
      <c r="Z160" s="47">
        <v>109</v>
      </c>
      <c r="AA160" s="47">
        <v>141</v>
      </c>
      <c r="AB160" s="47">
        <v>85</v>
      </c>
      <c r="AC160" s="458">
        <v>43</v>
      </c>
    </row>
    <row r="161" spans="2:29" ht="13.5" customHeight="1">
      <c r="B161" s="274"/>
      <c r="C161" s="48" t="s">
        <v>4</v>
      </c>
      <c r="D161" s="469">
        <v>661</v>
      </c>
      <c r="E161" s="50">
        <v>1</v>
      </c>
      <c r="F161" s="50">
        <v>1</v>
      </c>
      <c r="G161" s="50">
        <v>0</v>
      </c>
      <c r="H161" s="50">
        <v>0</v>
      </c>
      <c r="I161" s="50">
        <v>0</v>
      </c>
      <c r="J161" s="50">
        <v>0</v>
      </c>
      <c r="K161" s="50">
        <v>0</v>
      </c>
      <c r="L161" s="50">
        <v>0</v>
      </c>
      <c r="M161" s="50">
        <v>0</v>
      </c>
      <c r="N161" s="50">
        <v>0</v>
      </c>
      <c r="O161" s="50">
        <v>0</v>
      </c>
      <c r="P161" s="50">
        <v>0</v>
      </c>
      <c r="Q161" s="50">
        <v>1</v>
      </c>
      <c r="R161" s="50">
        <v>1</v>
      </c>
      <c r="S161" s="50">
        <v>2</v>
      </c>
      <c r="T161" s="50">
        <v>6</v>
      </c>
      <c r="U161" s="50">
        <v>5</v>
      </c>
      <c r="V161" s="50">
        <v>6</v>
      </c>
      <c r="W161" s="50">
        <v>10</v>
      </c>
      <c r="X161" s="50">
        <v>42</v>
      </c>
      <c r="Y161" s="50">
        <v>52</v>
      </c>
      <c r="Z161" s="50">
        <v>90</v>
      </c>
      <c r="AA161" s="50">
        <v>127</v>
      </c>
      <c r="AB161" s="50">
        <v>193</v>
      </c>
      <c r="AC161" s="470">
        <v>125</v>
      </c>
    </row>
    <row r="162" spans="2:29" ht="13.5" customHeight="1">
      <c r="B162" s="455">
        <v>9100</v>
      </c>
      <c r="C162" s="42" t="s">
        <v>1</v>
      </c>
      <c r="D162" s="456">
        <v>53</v>
      </c>
      <c r="E162" s="44">
        <v>0</v>
      </c>
      <c r="F162" s="44">
        <v>0</v>
      </c>
      <c r="G162" s="44">
        <v>0</v>
      </c>
      <c r="H162" s="44">
        <v>0</v>
      </c>
      <c r="I162" s="44">
        <v>0</v>
      </c>
      <c r="J162" s="44">
        <v>0</v>
      </c>
      <c r="K162" s="44">
        <v>0</v>
      </c>
      <c r="L162" s="44">
        <v>0</v>
      </c>
      <c r="M162" s="44">
        <v>0</v>
      </c>
      <c r="N162" s="44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4">
        <v>0</v>
      </c>
      <c r="U162" s="44">
        <v>1</v>
      </c>
      <c r="V162" s="44">
        <v>2</v>
      </c>
      <c r="W162" s="44">
        <v>1</v>
      </c>
      <c r="X162" s="44">
        <v>7</v>
      </c>
      <c r="Y162" s="44">
        <v>7</v>
      </c>
      <c r="Z162" s="44">
        <v>6</v>
      </c>
      <c r="AA162" s="44">
        <v>7</v>
      </c>
      <c r="AB162" s="44">
        <v>13</v>
      </c>
      <c r="AC162" s="457">
        <v>9</v>
      </c>
    </row>
    <row r="163" spans="2:29" ht="13.5" customHeight="1">
      <c r="B163" s="51" t="s">
        <v>146</v>
      </c>
      <c r="C163" s="45" t="s">
        <v>3</v>
      </c>
      <c r="D163" s="456">
        <v>21</v>
      </c>
      <c r="E163" s="47">
        <v>0</v>
      </c>
      <c r="F163" s="47">
        <v>0</v>
      </c>
      <c r="G163" s="47">
        <v>0</v>
      </c>
      <c r="H163" s="47">
        <v>0</v>
      </c>
      <c r="I163" s="47">
        <v>0</v>
      </c>
      <c r="J163" s="47">
        <v>0</v>
      </c>
      <c r="K163" s="47">
        <v>0</v>
      </c>
      <c r="L163" s="47">
        <v>0</v>
      </c>
      <c r="M163" s="47">
        <v>0</v>
      </c>
      <c r="N163" s="47">
        <v>0</v>
      </c>
      <c r="O163" s="47">
        <v>0</v>
      </c>
      <c r="P163" s="47">
        <v>0</v>
      </c>
      <c r="Q163" s="47">
        <v>0</v>
      </c>
      <c r="R163" s="47">
        <v>0</v>
      </c>
      <c r="S163" s="47">
        <v>0</v>
      </c>
      <c r="T163" s="47">
        <v>0</v>
      </c>
      <c r="U163" s="47">
        <v>0</v>
      </c>
      <c r="V163" s="47">
        <v>2</v>
      </c>
      <c r="W163" s="47">
        <v>1</v>
      </c>
      <c r="X163" s="47">
        <v>3</v>
      </c>
      <c r="Y163" s="47">
        <v>3</v>
      </c>
      <c r="Z163" s="47">
        <v>3</v>
      </c>
      <c r="AA163" s="47">
        <v>4</v>
      </c>
      <c r="AB163" s="47">
        <v>2</v>
      </c>
      <c r="AC163" s="458">
        <v>3</v>
      </c>
    </row>
    <row r="164" spans="2:29" ht="13.5" customHeight="1">
      <c r="B164" s="468"/>
      <c r="C164" s="459" t="s">
        <v>4</v>
      </c>
      <c r="D164" s="460">
        <v>32</v>
      </c>
      <c r="E164" s="461">
        <v>0</v>
      </c>
      <c r="F164" s="461">
        <v>0</v>
      </c>
      <c r="G164" s="461">
        <v>0</v>
      </c>
      <c r="H164" s="461">
        <v>0</v>
      </c>
      <c r="I164" s="461">
        <v>0</v>
      </c>
      <c r="J164" s="461">
        <v>0</v>
      </c>
      <c r="K164" s="461">
        <v>0</v>
      </c>
      <c r="L164" s="461">
        <v>0</v>
      </c>
      <c r="M164" s="461">
        <v>0</v>
      </c>
      <c r="N164" s="461">
        <v>0</v>
      </c>
      <c r="O164" s="461">
        <v>0</v>
      </c>
      <c r="P164" s="461">
        <v>0</v>
      </c>
      <c r="Q164" s="461">
        <v>0</v>
      </c>
      <c r="R164" s="461">
        <v>0</v>
      </c>
      <c r="S164" s="461">
        <v>0</v>
      </c>
      <c r="T164" s="461">
        <v>0</v>
      </c>
      <c r="U164" s="461">
        <v>1</v>
      </c>
      <c r="V164" s="461">
        <v>0</v>
      </c>
      <c r="W164" s="461">
        <v>0</v>
      </c>
      <c r="X164" s="461">
        <v>4</v>
      </c>
      <c r="Y164" s="461">
        <v>4</v>
      </c>
      <c r="Z164" s="461">
        <v>3</v>
      </c>
      <c r="AA164" s="461">
        <v>3</v>
      </c>
      <c r="AB164" s="461">
        <v>11</v>
      </c>
      <c r="AC164" s="462">
        <v>6</v>
      </c>
    </row>
    <row r="165" spans="2:29" ht="13.5" customHeight="1">
      <c r="B165" s="467">
        <v>9101</v>
      </c>
      <c r="C165" s="45" t="s">
        <v>1</v>
      </c>
      <c r="D165" s="456">
        <v>19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v>0</v>
      </c>
      <c r="K165" s="47">
        <v>0</v>
      </c>
      <c r="L165" s="47">
        <v>0</v>
      </c>
      <c r="M165" s="47">
        <v>0</v>
      </c>
      <c r="N165" s="47">
        <v>0</v>
      </c>
      <c r="O165" s="47">
        <v>0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0</v>
      </c>
      <c r="V165" s="47">
        <v>0</v>
      </c>
      <c r="W165" s="47">
        <v>0</v>
      </c>
      <c r="X165" s="47">
        <v>0</v>
      </c>
      <c r="Y165" s="47">
        <v>1</v>
      </c>
      <c r="Z165" s="47">
        <v>1</v>
      </c>
      <c r="AA165" s="47">
        <v>4</v>
      </c>
      <c r="AB165" s="47">
        <v>8</v>
      </c>
      <c r="AC165" s="458">
        <v>5</v>
      </c>
    </row>
    <row r="166" spans="2:29" ht="13.5" customHeight="1">
      <c r="B166" s="51" t="s">
        <v>147</v>
      </c>
      <c r="C166" s="45" t="s">
        <v>3</v>
      </c>
      <c r="D166" s="456">
        <v>5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47">
        <v>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0</v>
      </c>
      <c r="V166" s="47">
        <v>0</v>
      </c>
      <c r="W166" s="47">
        <v>0</v>
      </c>
      <c r="X166" s="47">
        <v>0</v>
      </c>
      <c r="Y166" s="47">
        <v>0</v>
      </c>
      <c r="Z166" s="47">
        <v>0</v>
      </c>
      <c r="AA166" s="47">
        <v>2</v>
      </c>
      <c r="AB166" s="47">
        <v>2</v>
      </c>
      <c r="AC166" s="458">
        <v>1</v>
      </c>
    </row>
    <row r="167" spans="2:29" ht="13.5" customHeight="1">
      <c r="B167" s="51"/>
      <c r="C167" s="459" t="s">
        <v>4</v>
      </c>
      <c r="D167" s="460">
        <v>14</v>
      </c>
      <c r="E167" s="461">
        <v>0</v>
      </c>
      <c r="F167" s="461">
        <v>0</v>
      </c>
      <c r="G167" s="461">
        <v>0</v>
      </c>
      <c r="H167" s="461">
        <v>0</v>
      </c>
      <c r="I167" s="461">
        <v>0</v>
      </c>
      <c r="J167" s="461">
        <v>0</v>
      </c>
      <c r="K167" s="461">
        <v>0</v>
      </c>
      <c r="L167" s="461">
        <v>0</v>
      </c>
      <c r="M167" s="461">
        <v>0</v>
      </c>
      <c r="N167" s="461">
        <v>0</v>
      </c>
      <c r="O167" s="461">
        <v>0</v>
      </c>
      <c r="P167" s="461">
        <v>0</v>
      </c>
      <c r="Q167" s="461">
        <v>0</v>
      </c>
      <c r="R167" s="461">
        <v>0</v>
      </c>
      <c r="S167" s="461">
        <v>0</v>
      </c>
      <c r="T167" s="461">
        <v>0</v>
      </c>
      <c r="U167" s="461">
        <v>0</v>
      </c>
      <c r="V167" s="461">
        <v>0</v>
      </c>
      <c r="W167" s="461">
        <v>0</v>
      </c>
      <c r="X167" s="461">
        <v>0</v>
      </c>
      <c r="Y167" s="461">
        <v>1</v>
      </c>
      <c r="Z167" s="461">
        <v>1</v>
      </c>
      <c r="AA167" s="461">
        <v>2</v>
      </c>
      <c r="AB167" s="461">
        <v>6</v>
      </c>
      <c r="AC167" s="462">
        <v>4</v>
      </c>
    </row>
    <row r="168" spans="2:29" ht="13.5" customHeight="1">
      <c r="B168" s="463">
        <v>9102</v>
      </c>
      <c r="C168" s="464" t="s">
        <v>1</v>
      </c>
      <c r="D168" s="456">
        <v>34</v>
      </c>
      <c r="E168" s="465">
        <v>0</v>
      </c>
      <c r="F168" s="465">
        <v>0</v>
      </c>
      <c r="G168" s="465">
        <v>0</v>
      </c>
      <c r="H168" s="465">
        <v>0</v>
      </c>
      <c r="I168" s="465">
        <v>0</v>
      </c>
      <c r="J168" s="465">
        <v>0</v>
      </c>
      <c r="K168" s="465">
        <v>0</v>
      </c>
      <c r="L168" s="465">
        <v>0</v>
      </c>
      <c r="M168" s="465">
        <v>0</v>
      </c>
      <c r="N168" s="465">
        <v>0</v>
      </c>
      <c r="O168" s="465">
        <v>0</v>
      </c>
      <c r="P168" s="465">
        <v>0</v>
      </c>
      <c r="Q168" s="465">
        <v>0</v>
      </c>
      <c r="R168" s="465">
        <v>0</v>
      </c>
      <c r="S168" s="465">
        <v>0</v>
      </c>
      <c r="T168" s="465">
        <v>0</v>
      </c>
      <c r="U168" s="465">
        <v>1</v>
      </c>
      <c r="V168" s="465">
        <v>2</v>
      </c>
      <c r="W168" s="465">
        <v>1</v>
      </c>
      <c r="X168" s="465">
        <v>7</v>
      </c>
      <c r="Y168" s="465">
        <v>6</v>
      </c>
      <c r="Z168" s="465">
        <v>5</v>
      </c>
      <c r="AA168" s="465">
        <v>3</v>
      </c>
      <c r="AB168" s="465">
        <v>5</v>
      </c>
      <c r="AC168" s="466">
        <v>4</v>
      </c>
    </row>
    <row r="169" spans="2:29" ht="13.5" customHeight="1">
      <c r="B169" s="51" t="s">
        <v>148</v>
      </c>
      <c r="C169" s="45" t="s">
        <v>3</v>
      </c>
      <c r="D169" s="456">
        <v>16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v>0</v>
      </c>
      <c r="K169" s="47">
        <v>0</v>
      </c>
      <c r="L169" s="47">
        <v>0</v>
      </c>
      <c r="M169" s="47">
        <v>0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0</v>
      </c>
      <c r="V169" s="47">
        <v>2</v>
      </c>
      <c r="W169" s="47">
        <v>1</v>
      </c>
      <c r="X169" s="47">
        <v>3</v>
      </c>
      <c r="Y169" s="47">
        <v>3</v>
      </c>
      <c r="Z169" s="47">
        <v>3</v>
      </c>
      <c r="AA169" s="47">
        <v>2</v>
      </c>
      <c r="AB169" s="47">
        <v>0</v>
      </c>
      <c r="AC169" s="458">
        <v>2</v>
      </c>
    </row>
    <row r="170" spans="2:29" ht="13.5" customHeight="1">
      <c r="B170" s="52"/>
      <c r="C170" s="459" t="s">
        <v>4</v>
      </c>
      <c r="D170" s="460">
        <v>18</v>
      </c>
      <c r="E170" s="461">
        <v>0</v>
      </c>
      <c r="F170" s="461">
        <v>0</v>
      </c>
      <c r="G170" s="461">
        <v>0</v>
      </c>
      <c r="H170" s="461">
        <v>0</v>
      </c>
      <c r="I170" s="461">
        <v>0</v>
      </c>
      <c r="J170" s="461">
        <v>0</v>
      </c>
      <c r="K170" s="461">
        <v>0</v>
      </c>
      <c r="L170" s="461">
        <v>0</v>
      </c>
      <c r="M170" s="461">
        <v>0</v>
      </c>
      <c r="N170" s="461">
        <v>0</v>
      </c>
      <c r="O170" s="461">
        <v>0</v>
      </c>
      <c r="P170" s="461">
        <v>0</v>
      </c>
      <c r="Q170" s="461">
        <v>0</v>
      </c>
      <c r="R170" s="461">
        <v>0</v>
      </c>
      <c r="S170" s="461">
        <v>0</v>
      </c>
      <c r="T170" s="461">
        <v>0</v>
      </c>
      <c r="U170" s="461">
        <v>1</v>
      </c>
      <c r="V170" s="461">
        <v>0</v>
      </c>
      <c r="W170" s="461">
        <v>0</v>
      </c>
      <c r="X170" s="461">
        <v>4</v>
      </c>
      <c r="Y170" s="461">
        <v>3</v>
      </c>
      <c r="Z170" s="461">
        <v>2</v>
      </c>
      <c r="AA170" s="461">
        <v>1</v>
      </c>
      <c r="AB170" s="461">
        <v>5</v>
      </c>
      <c r="AC170" s="462">
        <v>2</v>
      </c>
    </row>
    <row r="171" spans="2:29" ht="13.5" customHeight="1">
      <c r="B171" s="467">
        <v>9200</v>
      </c>
      <c r="C171" s="464" t="s">
        <v>1</v>
      </c>
      <c r="D171" s="456">
        <v>744</v>
      </c>
      <c r="E171" s="465">
        <v>1</v>
      </c>
      <c r="F171" s="465">
        <v>1</v>
      </c>
      <c r="G171" s="465">
        <v>0</v>
      </c>
      <c r="H171" s="465">
        <v>0</v>
      </c>
      <c r="I171" s="465">
        <v>0</v>
      </c>
      <c r="J171" s="465">
        <v>0</v>
      </c>
      <c r="K171" s="465">
        <v>0</v>
      </c>
      <c r="L171" s="465">
        <v>0</v>
      </c>
      <c r="M171" s="465">
        <v>0</v>
      </c>
      <c r="N171" s="465">
        <v>0</v>
      </c>
      <c r="O171" s="465">
        <v>0</v>
      </c>
      <c r="P171" s="465">
        <v>0</v>
      </c>
      <c r="Q171" s="465">
        <v>3</v>
      </c>
      <c r="R171" s="465">
        <v>1</v>
      </c>
      <c r="S171" s="465">
        <v>6</v>
      </c>
      <c r="T171" s="465">
        <v>7</v>
      </c>
      <c r="U171" s="465">
        <v>11</v>
      </c>
      <c r="V171" s="465">
        <v>15</v>
      </c>
      <c r="W171" s="465">
        <v>24</v>
      </c>
      <c r="X171" s="465">
        <v>63</v>
      </c>
      <c r="Y171" s="465">
        <v>79</v>
      </c>
      <c r="Z171" s="465">
        <v>104</v>
      </c>
      <c r="AA171" s="465">
        <v>153</v>
      </c>
      <c r="AB171" s="465">
        <v>162</v>
      </c>
      <c r="AC171" s="466">
        <v>115</v>
      </c>
    </row>
    <row r="172" spans="2:29" ht="13.5" customHeight="1">
      <c r="B172" s="51" t="s">
        <v>149</v>
      </c>
      <c r="C172" s="45" t="s">
        <v>3</v>
      </c>
      <c r="D172" s="456">
        <v>354</v>
      </c>
      <c r="E172" s="47">
        <v>0</v>
      </c>
      <c r="F172" s="47">
        <v>0</v>
      </c>
      <c r="G172" s="47">
        <v>0</v>
      </c>
      <c r="H172" s="47">
        <v>0</v>
      </c>
      <c r="I172" s="47">
        <v>0</v>
      </c>
      <c r="J172" s="47">
        <v>0</v>
      </c>
      <c r="K172" s="47">
        <v>0</v>
      </c>
      <c r="L172" s="47">
        <v>0</v>
      </c>
      <c r="M172" s="47">
        <v>0</v>
      </c>
      <c r="N172" s="47">
        <v>0</v>
      </c>
      <c r="O172" s="47">
        <v>0</v>
      </c>
      <c r="P172" s="47">
        <v>0</v>
      </c>
      <c r="Q172" s="47">
        <v>3</v>
      </c>
      <c r="R172" s="47">
        <v>1</v>
      </c>
      <c r="S172" s="47">
        <v>5</v>
      </c>
      <c r="T172" s="47">
        <v>6</v>
      </c>
      <c r="U172" s="47">
        <v>9</v>
      </c>
      <c r="V172" s="47">
        <v>11</v>
      </c>
      <c r="W172" s="47">
        <v>19</v>
      </c>
      <c r="X172" s="47">
        <v>39</v>
      </c>
      <c r="Y172" s="47">
        <v>49</v>
      </c>
      <c r="Z172" s="47">
        <v>59</v>
      </c>
      <c r="AA172" s="47">
        <v>75</v>
      </c>
      <c r="AB172" s="47">
        <v>51</v>
      </c>
      <c r="AC172" s="458">
        <v>27</v>
      </c>
    </row>
    <row r="173" spans="2:29" ht="13.5" customHeight="1">
      <c r="B173" s="51"/>
      <c r="C173" s="459" t="s">
        <v>4</v>
      </c>
      <c r="D173" s="460">
        <v>390</v>
      </c>
      <c r="E173" s="461">
        <v>1</v>
      </c>
      <c r="F173" s="461">
        <v>1</v>
      </c>
      <c r="G173" s="461">
        <v>0</v>
      </c>
      <c r="H173" s="461">
        <v>0</v>
      </c>
      <c r="I173" s="461">
        <v>0</v>
      </c>
      <c r="J173" s="461">
        <v>0</v>
      </c>
      <c r="K173" s="461">
        <v>0</v>
      </c>
      <c r="L173" s="461">
        <v>0</v>
      </c>
      <c r="M173" s="461">
        <v>0</v>
      </c>
      <c r="N173" s="461">
        <v>0</v>
      </c>
      <c r="O173" s="461">
        <v>0</v>
      </c>
      <c r="P173" s="461">
        <v>0</v>
      </c>
      <c r="Q173" s="461">
        <v>0</v>
      </c>
      <c r="R173" s="461">
        <v>0</v>
      </c>
      <c r="S173" s="461">
        <v>1</v>
      </c>
      <c r="T173" s="461">
        <v>1</v>
      </c>
      <c r="U173" s="461">
        <v>2</v>
      </c>
      <c r="V173" s="461">
        <v>4</v>
      </c>
      <c r="W173" s="461">
        <v>5</v>
      </c>
      <c r="X173" s="461">
        <v>24</v>
      </c>
      <c r="Y173" s="461">
        <v>30</v>
      </c>
      <c r="Z173" s="461">
        <v>45</v>
      </c>
      <c r="AA173" s="461">
        <v>78</v>
      </c>
      <c r="AB173" s="461">
        <v>111</v>
      </c>
      <c r="AC173" s="462">
        <v>88</v>
      </c>
    </row>
    <row r="174" spans="2:29" ht="13.5" customHeight="1">
      <c r="B174" s="463">
        <v>9201</v>
      </c>
      <c r="C174" s="464" t="s">
        <v>1</v>
      </c>
      <c r="D174" s="456">
        <v>8</v>
      </c>
      <c r="E174" s="465">
        <v>0</v>
      </c>
      <c r="F174" s="465">
        <v>0</v>
      </c>
      <c r="G174" s="465">
        <v>0</v>
      </c>
      <c r="H174" s="465">
        <v>0</v>
      </c>
      <c r="I174" s="465">
        <v>0</v>
      </c>
      <c r="J174" s="465">
        <v>0</v>
      </c>
      <c r="K174" s="465">
        <v>0</v>
      </c>
      <c r="L174" s="465">
        <v>0</v>
      </c>
      <c r="M174" s="465">
        <v>0</v>
      </c>
      <c r="N174" s="465">
        <v>0</v>
      </c>
      <c r="O174" s="465">
        <v>0</v>
      </c>
      <c r="P174" s="465">
        <v>0</v>
      </c>
      <c r="Q174" s="465">
        <v>0</v>
      </c>
      <c r="R174" s="465">
        <v>0</v>
      </c>
      <c r="S174" s="465">
        <v>0</v>
      </c>
      <c r="T174" s="465">
        <v>0</v>
      </c>
      <c r="U174" s="465">
        <v>0</v>
      </c>
      <c r="V174" s="465">
        <v>0</v>
      </c>
      <c r="W174" s="465">
        <v>0</v>
      </c>
      <c r="X174" s="465">
        <v>0</v>
      </c>
      <c r="Y174" s="465">
        <v>0</v>
      </c>
      <c r="Z174" s="465">
        <v>2</v>
      </c>
      <c r="AA174" s="465">
        <v>2</v>
      </c>
      <c r="AB174" s="465">
        <v>2</v>
      </c>
      <c r="AC174" s="466">
        <v>2</v>
      </c>
    </row>
    <row r="175" spans="2:29" ht="13.5" customHeight="1">
      <c r="B175" s="51" t="s">
        <v>150</v>
      </c>
      <c r="C175" s="45" t="s">
        <v>3</v>
      </c>
      <c r="D175" s="456">
        <v>4</v>
      </c>
      <c r="E175" s="47">
        <v>0</v>
      </c>
      <c r="F175" s="47">
        <v>0</v>
      </c>
      <c r="G175" s="47">
        <v>0</v>
      </c>
      <c r="H175" s="47">
        <v>0</v>
      </c>
      <c r="I175" s="47">
        <v>0</v>
      </c>
      <c r="J175" s="47">
        <v>0</v>
      </c>
      <c r="K175" s="47">
        <v>0</v>
      </c>
      <c r="L175" s="47">
        <v>0</v>
      </c>
      <c r="M175" s="47">
        <v>0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0</v>
      </c>
      <c r="V175" s="47">
        <v>0</v>
      </c>
      <c r="W175" s="47">
        <v>0</v>
      </c>
      <c r="X175" s="47">
        <v>0</v>
      </c>
      <c r="Y175" s="47">
        <v>0</v>
      </c>
      <c r="Z175" s="47">
        <v>2</v>
      </c>
      <c r="AA175" s="47">
        <v>2</v>
      </c>
      <c r="AB175" s="47">
        <v>0</v>
      </c>
      <c r="AC175" s="458">
        <v>0</v>
      </c>
    </row>
    <row r="176" spans="2:29" ht="13.5" customHeight="1">
      <c r="B176" s="52"/>
      <c r="C176" s="459" t="s">
        <v>4</v>
      </c>
      <c r="D176" s="460">
        <v>4</v>
      </c>
      <c r="E176" s="461">
        <v>0</v>
      </c>
      <c r="F176" s="461">
        <v>0</v>
      </c>
      <c r="G176" s="461">
        <v>0</v>
      </c>
      <c r="H176" s="461">
        <v>0</v>
      </c>
      <c r="I176" s="461">
        <v>0</v>
      </c>
      <c r="J176" s="461">
        <v>0</v>
      </c>
      <c r="K176" s="461">
        <v>0</v>
      </c>
      <c r="L176" s="461">
        <v>0</v>
      </c>
      <c r="M176" s="461">
        <v>0</v>
      </c>
      <c r="N176" s="461">
        <v>0</v>
      </c>
      <c r="O176" s="461">
        <v>0</v>
      </c>
      <c r="P176" s="461">
        <v>0</v>
      </c>
      <c r="Q176" s="461">
        <v>0</v>
      </c>
      <c r="R176" s="461">
        <v>0</v>
      </c>
      <c r="S176" s="461">
        <v>0</v>
      </c>
      <c r="T176" s="461">
        <v>0</v>
      </c>
      <c r="U176" s="461">
        <v>0</v>
      </c>
      <c r="V176" s="461">
        <v>0</v>
      </c>
      <c r="W176" s="461">
        <v>0</v>
      </c>
      <c r="X176" s="461">
        <v>0</v>
      </c>
      <c r="Y176" s="461">
        <v>0</v>
      </c>
      <c r="Z176" s="461">
        <v>0</v>
      </c>
      <c r="AA176" s="461">
        <v>0</v>
      </c>
      <c r="AB176" s="461">
        <v>2</v>
      </c>
      <c r="AC176" s="462">
        <v>2</v>
      </c>
    </row>
    <row r="177" spans="2:29" ht="13.5" customHeight="1">
      <c r="B177" s="467">
        <v>9202</v>
      </c>
      <c r="C177" s="464" t="s">
        <v>1</v>
      </c>
      <c r="D177" s="456">
        <v>200</v>
      </c>
      <c r="E177" s="465">
        <v>0</v>
      </c>
      <c r="F177" s="465">
        <v>0</v>
      </c>
      <c r="G177" s="465">
        <v>0</v>
      </c>
      <c r="H177" s="465">
        <v>0</v>
      </c>
      <c r="I177" s="465">
        <v>0</v>
      </c>
      <c r="J177" s="465">
        <v>0</v>
      </c>
      <c r="K177" s="465">
        <v>0</v>
      </c>
      <c r="L177" s="465">
        <v>0</v>
      </c>
      <c r="M177" s="465">
        <v>0</v>
      </c>
      <c r="N177" s="465">
        <v>0</v>
      </c>
      <c r="O177" s="465">
        <v>0</v>
      </c>
      <c r="P177" s="465">
        <v>0</v>
      </c>
      <c r="Q177" s="465">
        <v>1</v>
      </c>
      <c r="R177" s="465">
        <v>1</v>
      </c>
      <c r="S177" s="465">
        <v>4</v>
      </c>
      <c r="T177" s="465">
        <v>5</v>
      </c>
      <c r="U177" s="465">
        <v>5</v>
      </c>
      <c r="V177" s="465">
        <v>10</v>
      </c>
      <c r="W177" s="465">
        <v>15</v>
      </c>
      <c r="X177" s="465">
        <v>23</v>
      </c>
      <c r="Y177" s="465">
        <v>30</v>
      </c>
      <c r="Z177" s="465">
        <v>32</v>
      </c>
      <c r="AA177" s="465">
        <v>36</v>
      </c>
      <c r="AB177" s="465">
        <v>30</v>
      </c>
      <c r="AC177" s="466">
        <v>8</v>
      </c>
    </row>
    <row r="178" spans="2:29" ht="13.5" customHeight="1">
      <c r="B178" s="51" t="s">
        <v>151</v>
      </c>
      <c r="C178" s="45" t="s">
        <v>3</v>
      </c>
      <c r="D178" s="456">
        <v>114</v>
      </c>
      <c r="E178" s="47">
        <v>0</v>
      </c>
      <c r="F178" s="47">
        <v>0</v>
      </c>
      <c r="G178" s="47">
        <v>0</v>
      </c>
      <c r="H178" s="47">
        <v>0</v>
      </c>
      <c r="I178" s="47">
        <v>0</v>
      </c>
      <c r="J178" s="47">
        <v>0</v>
      </c>
      <c r="K178" s="47">
        <v>0</v>
      </c>
      <c r="L178" s="47">
        <v>0</v>
      </c>
      <c r="M178" s="47">
        <v>0</v>
      </c>
      <c r="N178" s="47">
        <v>0</v>
      </c>
      <c r="O178" s="47">
        <v>0</v>
      </c>
      <c r="P178" s="47">
        <v>0</v>
      </c>
      <c r="Q178" s="47">
        <v>1</v>
      </c>
      <c r="R178" s="47">
        <v>1</v>
      </c>
      <c r="S178" s="47">
        <v>4</v>
      </c>
      <c r="T178" s="47">
        <v>4</v>
      </c>
      <c r="U178" s="47">
        <v>5</v>
      </c>
      <c r="V178" s="47">
        <v>9</v>
      </c>
      <c r="W178" s="47">
        <v>11</v>
      </c>
      <c r="X178" s="47">
        <v>14</v>
      </c>
      <c r="Y178" s="47">
        <v>21</v>
      </c>
      <c r="Z178" s="47">
        <v>18</v>
      </c>
      <c r="AA178" s="47">
        <v>13</v>
      </c>
      <c r="AB178" s="47">
        <v>10</v>
      </c>
      <c r="AC178" s="458">
        <v>3</v>
      </c>
    </row>
    <row r="179" spans="2:29" ht="13.5" customHeight="1">
      <c r="B179" s="51"/>
      <c r="C179" s="459" t="s">
        <v>4</v>
      </c>
      <c r="D179" s="460">
        <v>86</v>
      </c>
      <c r="E179" s="461">
        <v>0</v>
      </c>
      <c r="F179" s="461">
        <v>0</v>
      </c>
      <c r="G179" s="461">
        <v>0</v>
      </c>
      <c r="H179" s="461">
        <v>0</v>
      </c>
      <c r="I179" s="461">
        <v>0</v>
      </c>
      <c r="J179" s="461">
        <v>0</v>
      </c>
      <c r="K179" s="461">
        <v>0</v>
      </c>
      <c r="L179" s="461">
        <v>0</v>
      </c>
      <c r="M179" s="461">
        <v>0</v>
      </c>
      <c r="N179" s="461">
        <v>0</v>
      </c>
      <c r="O179" s="461">
        <v>0</v>
      </c>
      <c r="P179" s="461">
        <v>0</v>
      </c>
      <c r="Q179" s="461">
        <v>0</v>
      </c>
      <c r="R179" s="461">
        <v>0</v>
      </c>
      <c r="S179" s="461">
        <v>0</v>
      </c>
      <c r="T179" s="461">
        <v>1</v>
      </c>
      <c r="U179" s="461">
        <v>0</v>
      </c>
      <c r="V179" s="461">
        <v>1</v>
      </c>
      <c r="W179" s="461">
        <v>4</v>
      </c>
      <c r="X179" s="461">
        <v>9</v>
      </c>
      <c r="Y179" s="461">
        <v>9</v>
      </c>
      <c r="Z179" s="461">
        <v>14</v>
      </c>
      <c r="AA179" s="461">
        <v>23</v>
      </c>
      <c r="AB179" s="461">
        <v>20</v>
      </c>
      <c r="AC179" s="462">
        <v>5</v>
      </c>
    </row>
    <row r="180" spans="2:29" ht="13.5" customHeight="1">
      <c r="B180" s="463">
        <v>9203</v>
      </c>
      <c r="C180" s="464" t="s">
        <v>1</v>
      </c>
      <c r="D180" s="456">
        <v>92</v>
      </c>
      <c r="E180" s="465">
        <v>0</v>
      </c>
      <c r="F180" s="465">
        <v>0</v>
      </c>
      <c r="G180" s="465">
        <v>0</v>
      </c>
      <c r="H180" s="465">
        <v>0</v>
      </c>
      <c r="I180" s="465">
        <v>0</v>
      </c>
      <c r="J180" s="465">
        <v>0</v>
      </c>
      <c r="K180" s="465">
        <v>0</v>
      </c>
      <c r="L180" s="465">
        <v>0</v>
      </c>
      <c r="M180" s="465">
        <v>0</v>
      </c>
      <c r="N180" s="465">
        <v>0</v>
      </c>
      <c r="O180" s="465">
        <v>0</v>
      </c>
      <c r="P180" s="465">
        <v>0</v>
      </c>
      <c r="Q180" s="465">
        <v>0</v>
      </c>
      <c r="R180" s="465">
        <v>0</v>
      </c>
      <c r="S180" s="465">
        <v>0</v>
      </c>
      <c r="T180" s="465">
        <v>1</v>
      </c>
      <c r="U180" s="465">
        <v>3</v>
      </c>
      <c r="V180" s="465">
        <v>1</v>
      </c>
      <c r="W180" s="465">
        <v>3</v>
      </c>
      <c r="X180" s="465">
        <v>11</v>
      </c>
      <c r="Y180" s="465">
        <v>17</v>
      </c>
      <c r="Z180" s="465">
        <v>10</v>
      </c>
      <c r="AA180" s="465">
        <v>26</v>
      </c>
      <c r="AB180" s="465">
        <v>14</v>
      </c>
      <c r="AC180" s="466">
        <v>6</v>
      </c>
    </row>
    <row r="181" spans="2:29" ht="13.5" customHeight="1">
      <c r="B181" s="51" t="s">
        <v>152</v>
      </c>
      <c r="C181" s="45" t="s">
        <v>3</v>
      </c>
      <c r="D181" s="456">
        <v>53</v>
      </c>
      <c r="E181" s="47">
        <v>0</v>
      </c>
      <c r="F181" s="47">
        <v>0</v>
      </c>
      <c r="G181" s="47">
        <v>0</v>
      </c>
      <c r="H181" s="47">
        <v>0</v>
      </c>
      <c r="I181" s="47">
        <v>0</v>
      </c>
      <c r="J181" s="47">
        <v>0</v>
      </c>
      <c r="K181" s="47">
        <v>0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0</v>
      </c>
      <c r="S181" s="47">
        <v>0</v>
      </c>
      <c r="T181" s="47">
        <v>1</v>
      </c>
      <c r="U181" s="47">
        <v>3</v>
      </c>
      <c r="V181" s="47">
        <v>0</v>
      </c>
      <c r="W181" s="47">
        <v>3</v>
      </c>
      <c r="X181" s="47">
        <v>5</v>
      </c>
      <c r="Y181" s="47">
        <v>12</v>
      </c>
      <c r="Z181" s="47">
        <v>5</v>
      </c>
      <c r="AA181" s="47">
        <v>17</v>
      </c>
      <c r="AB181" s="47">
        <v>5</v>
      </c>
      <c r="AC181" s="458">
        <v>2</v>
      </c>
    </row>
    <row r="182" spans="2:29" ht="13.5" customHeight="1">
      <c r="B182" s="52"/>
      <c r="C182" s="459" t="s">
        <v>4</v>
      </c>
      <c r="D182" s="460">
        <v>39</v>
      </c>
      <c r="E182" s="461">
        <v>0</v>
      </c>
      <c r="F182" s="461">
        <v>0</v>
      </c>
      <c r="G182" s="461">
        <v>0</v>
      </c>
      <c r="H182" s="461">
        <v>0</v>
      </c>
      <c r="I182" s="461">
        <v>0</v>
      </c>
      <c r="J182" s="461">
        <v>0</v>
      </c>
      <c r="K182" s="461">
        <v>0</v>
      </c>
      <c r="L182" s="461">
        <v>0</v>
      </c>
      <c r="M182" s="461">
        <v>0</v>
      </c>
      <c r="N182" s="461">
        <v>0</v>
      </c>
      <c r="O182" s="461">
        <v>0</v>
      </c>
      <c r="P182" s="461">
        <v>0</v>
      </c>
      <c r="Q182" s="461">
        <v>0</v>
      </c>
      <c r="R182" s="461">
        <v>0</v>
      </c>
      <c r="S182" s="461">
        <v>0</v>
      </c>
      <c r="T182" s="461">
        <v>0</v>
      </c>
      <c r="U182" s="461">
        <v>0</v>
      </c>
      <c r="V182" s="461">
        <v>1</v>
      </c>
      <c r="W182" s="461">
        <v>0</v>
      </c>
      <c r="X182" s="461">
        <v>6</v>
      </c>
      <c r="Y182" s="461">
        <v>5</v>
      </c>
      <c r="Z182" s="461">
        <v>5</v>
      </c>
      <c r="AA182" s="461">
        <v>9</v>
      </c>
      <c r="AB182" s="461">
        <v>9</v>
      </c>
      <c r="AC182" s="462">
        <v>4</v>
      </c>
    </row>
    <row r="183" spans="2:29" ht="13.5" customHeight="1">
      <c r="B183" s="467">
        <v>9204</v>
      </c>
      <c r="C183" s="45" t="s">
        <v>1</v>
      </c>
      <c r="D183" s="456">
        <v>38</v>
      </c>
      <c r="E183" s="47">
        <v>0</v>
      </c>
      <c r="F183" s="47">
        <v>0</v>
      </c>
      <c r="G183" s="47">
        <v>0</v>
      </c>
      <c r="H183" s="47">
        <v>0</v>
      </c>
      <c r="I183" s="47">
        <v>0</v>
      </c>
      <c r="J183" s="47">
        <v>0</v>
      </c>
      <c r="K183" s="47">
        <v>0</v>
      </c>
      <c r="L183" s="47">
        <v>0</v>
      </c>
      <c r="M183" s="47">
        <v>0</v>
      </c>
      <c r="N183" s="47">
        <v>0</v>
      </c>
      <c r="O183" s="47">
        <v>0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0</v>
      </c>
      <c r="V183" s="47">
        <v>0</v>
      </c>
      <c r="W183" s="47">
        <v>0</v>
      </c>
      <c r="X183" s="47">
        <v>1</v>
      </c>
      <c r="Y183" s="47">
        <v>3</v>
      </c>
      <c r="Z183" s="47">
        <v>7</v>
      </c>
      <c r="AA183" s="47">
        <v>8</v>
      </c>
      <c r="AB183" s="47">
        <v>14</v>
      </c>
      <c r="AC183" s="458">
        <v>5</v>
      </c>
    </row>
    <row r="184" spans="2:29" ht="13.5" customHeight="1">
      <c r="B184" s="51" t="s">
        <v>153</v>
      </c>
      <c r="C184" s="45" t="s">
        <v>3</v>
      </c>
      <c r="D184" s="456">
        <v>11</v>
      </c>
      <c r="E184" s="47">
        <v>0</v>
      </c>
      <c r="F184" s="47">
        <v>0</v>
      </c>
      <c r="G184" s="47">
        <v>0</v>
      </c>
      <c r="H184" s="47">
        <v>0</v>
      </c>
      <c r="I184" s="47">
        <v>0</v>
      </c>
      <c r="J184" s="47">
        <v>0</v>
      </c>
      <c r="K184" s="47">
        <v>0</v>
      </c>
      <c r="L184" s="47">
        <v>0</v>
      </c>
      <c r="M184" s="47">
        <v>0</v>
      </c>
      <c r="N184" s="47">
        <v>0</v>
      </c>
      <c r="O184" s="47">
        <v>0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0</v>
      </c>
      <c r="V184" s="47">
        <v>0</v>
      </c>
      <c r="W184" s="47">
        <v>0</v>
      </c>
      <c r="X184" s="47">
        <v>1</v>
      </c>
      <c r="Y184" s="47">
        <v>0</v>
      </c>
      <c r="Z184" s="47">
        <v>3</v>
      </c>
      <c r="AA184" s="47">
        <v>5</v>
      </c>
      <c r="AB184" s="47">
        <v>2</v>
      </c>
      <c r="AC184" s="458">
        <v>0</v>
      </c>
    </row>
    <row r="185" spans="2:29" ht="13.5" customHeight="1">
      <c r="B185" s="51"/>
      <c r="C185" s="459" t="s">
        <v>4</v>
      </c>
      <c r="D185" s="460">
        <v>27</v>
      </c>
      <c r="E185" s="461">
        <v>0</v>
      </c>
      <c r="F185" s="461">
        <v>0</v>
      </c>
      <c r="G185" s="461">
        <v>0</v>
      </c>
      <c r="H185" s="461">
        <v>0</v>
      </c>
      <c r="I185" s="461">
        <v>0</v>
      </c>
      <c r="J185" s="461">
        <v>0</v>
      </c>
      <c r="K185" s="461">
        <v>0</v>
      </c>
      <c r="L185" s="461">
        <v>0</v>
      </c>
      <c r="M185" s="461">
        <v>0</v>
      </c>
      <c r="N185" s="461">
        <v>0</v>
      </c>
      <c r="O185" s="461">
        <v>0</v>
      </c>
      <c r="P185" s="461">
        <v>0</v>
      </c>
      <c r="Q185" s="461">
        <v>0</v>
      </c>
      <c r="R185" s="461">
        <v>0</v>
      </c>
      <c r="S185" s="461">
        <v>0</v>
      </c>
      <c r="T185" s="461">
        <v>0</v>
      </c>
      <c r="U185" s="461">
        <v>0</v>
      </c>
      <c r="V185" s="461">
        <v>0</v>
      </c>
      <c r="W185" s="461">
        <v>0</v>
      </c>
      <c r="X185" s="461">
        <v>0</v>
      </c>
      <c r="Y185" s="461">
        <v>3</v>
      </c>
      <c r="Z185" s="461">
        <v>4</v>
      </c>
      <c r="AA185" s="461">
        <v>3</v>
      </c>
      <c r="AB185" s="461">
        <v>12</v>
      </c>
      <c r="AC185" s="462">
        <v>5</v>
      </c>
    </row>
    <row r="186" spans="2:29" ht="13.5" customHeight="1">
      <c r="B186" s="463">
        <v>9205</v>
      </c>
      <c r="C186" s="464" t="s">
        <v>1</v>
      </c>
      <c r="D186" s="456">
        <v>18</v>
      </c>
      <c r="E186" s="465">
        <v>1</v>
      </c>
      <c r="F186" s="465">
        <v>1</v>
      </c>
      <c r="G186" s="465">
        <v>0</v>
      </c>
      <c r="H186" s="465">
        <v>0</v>
      </c>
      <c r="I186" s="465">
        <v>0</v>
      </c>
      <c r="J186" s="465">
        <v>0</v>
      </c>
      <c r="K186" s="465">
        <v>0</v>
      </c>
      <c r="L186" s="465">
        <v>0</v>
      </c>
      <c r="M186" s="465">
        <v>0</v>
      </c>
      <c r="N186" s="465">
        <v>0</v>
      </c>
      <c r="O186" s="465">
        <v>0</v>
      </c>
      <c r="P186" s="465">
        <v>0</v>
      </c>
      <c r="Q186" s="465">
        <v>0</v>
      </c>
      <c r="R186" s="465">
        <v>0</v>
      </c>
      <c r="S186" s="465">
        <v>0</v>
      </c>
      <c r="T186" s="465">
        <v>0</v>
      </c>
      <c r="U186" s="465">
        <v>1</v>
      </c>
      <c r="V186" s="465">
        <v>1</v>
      </c>
      <c r="W186" s="465">
        <v>0</v>
      </c>
      <c r="X186" s="465">
        <v>3</v>
      </c>
      <c r="Y186" s="465">
        <v>1</v>
      </c>
      <c r="Z186" s="465">
        <v>2</v>
      </c>
      <c r="AA186" s="465">
        <v>7</v>
      </c>
      <c r="AB186" s="465">
        <v>0</v>
      </c>
      <c r="AC186" s="466">
        <v>2</v>
      </c>
    </row>
    <row r="187" spans="2:29" ht="13.5" customHeight="1">
      <c r="B187" s="51" t="s">
        <v>154</v>
      </c>
      <c r="C187" s="45" t="s">
        <v>3</v>
      </c>
      <c r="D187" s="456">
        <v>11</v>
      </c>
      <c r="E187" s="47">
        <v>0</v>
      </c>
      <c r="F187" s="47">
        <v>0</v>
      </c>
      <c r="G187" s="47">
        <v>0</v>
      </c>
      <c r="H187" s="47">
        <v>0</v>
      </c>
      <c r="I187" s="47">
        <v>0</v>
      </c>
      <c r="J187" s="47">
        <v>0</v>
      </c>
      <c r="K187" s="47">
        <v>0</v>
      </c>
      <c r="L187" s="47">
        <v>0</v>
      </c>
      <c r="M187" s="47">
        <v>0</v>
      </c>
      <c r="N187" s="47">
        <v>0</v>
      </c>
      <c r="O187" s="47">
        <v>0</v>
      </c>
      <c r="P187" s="47">
        <v>0</v>
      </c>
      <c r="Q187" s="47">
        <v>0</v>
      </c>
      <c r="R187" s="47">
        <v>0</v>
      </c>
      <c r="S187" s="47">
        <v>0</v>
      </c>
      <c r="T187" s="47">
        <v>0</v>
      </c>
      <c r="U187" s="47">
        <v>1</v>
      </c>
      <c r="V187" s="47">
        <v>1</v>
      </c>
      <c r="W187" s="47">
        <v>0</v>
      </c>
      <c r="X187" s="47">
        <v>3</v>
      </c>
      <c r="Y187" s="47">
        <v>0</v>
      </c>
      <c r="Z187" s="47">
        <v>1</v>
      </c>
      <c r="AA187" s="47">
        <v>4</v>
      </c>
      <c r="AB187" s="47">
        <v>0</v>
      </c>
      <c r="AC187" s="458">
        <v>1</v>
      </c>
    </row>
    <row r="188" spans="2:29" ht="13.5" customHeight="1">
      <c r="B188" s="52"/>
      <c r="C188" s="459" t="s">
        <v>4</v>
      </c>
      <c r="D188" s="460">
        <v>7</v>
      </c>
      <c r="E188" s="461">
        <v>1</v>
      </c>
      <c r="F188" s="461">
        <v>1</v>
      </c>
      <c r="G188" s="461">
        <v>0</v>
      </c>
      <c r="H188" s="461">
        <v>0</v>
      </c>
      <c r="I188" s="461">
        <v>0</v>
      </c>
      <c r="J188" s="461">
        <v>0</v>
      </c>
      <c r="K188" s="461">
        <v>0</v>
      </c>
      <c r="L188" s="461">
        <v>0</v>
      </c>
      <c r="M188" s="461">
        <v>0</v>
      </c>
      <c r="N188" s="461">
        <v>0</v>
      </c>
      <c r="O188" s="461">
        <v>0</v>
      </c>
      <c r="P188" s="461">
        <v>0</v>
      </c>
      <c r="Q188" s="461">
        <v>0</v>
      </c>
      <c r="R188" s="461">
        <v>0</v>
      </c>
      <c r="S188" s="461">
        <v>0</v>
      </c>
      <c r="T188" s="461">
        <v>0</v>
      </c>
      <c r="U188" s="461">
        <v>0</v>
      </c>
      <c r="V188" s="461">
        <v>0</v>
      </c>
      <c r="W188" s="461">
        <v>0</v>
      </c>
      <c r="X188" s="461">
        <v>0</v>
      </c>
      <c r="Y188" s="461">
        <v>1</v>
      </c>
      <c r="Z188" s="461">
        <v>1</v>
      </c>
      <c r="AA188" s="461">
        <v>3</v>
      </c>
      <c r="AB188" s="461">
        <v>0</v>
      </c>
      <c r="AC188" s="462">
        <v>1</v>
      </c>
    </row>
    <row r="189" spans="2:29" ht="13.5" customHeight="1">
      <c r="B189" s="467">
        <v>9206</v>
      </c>
      <c r="C189" s="464" t="s">
        <v>1</v>
      </c>
      <c r="D189" s="456">
        <v>83</v>
      </c>
      <c r="E189" s="465">
        <v>0</v>
      </c>
      <c r="F189" s="465">
        <v>0</v>
      </c>
      <c r="G189" s="465">
        <v>0</v>
      </c>
      <c r="H189" s="465">
        <v>0</v>
      </c>
      <c r="I189" s="465">
        <v>0</v>
      </c>
      <c r="J189" s="465">
        <v>0</v>
      </c>
      <c r="K189" s="465">
        <v>0</v>
      </c>
      <c r="L189" s="465">
        <v>0</v>
      </c>
      <c r="M189" s="465">
        <v>0</v>
      </c>
      <c r="N189" s="465">
        <v>0</v>
      </c>
      <c r="O189" s="465">
        <v>0</v>
      </c>
      <c r="P189" s="465">
        <v>0</v>
      </c>
      <c r="Q189" s="465">
        <v>2</v>
      </c>
      <c r="R189" s="465">
        <v>0</v>
      </c>
      <c r="S189" s="465">
        <v>1</v>
      </c>
      <c r="T189" s="465">
        <v>1</v>
      </c>
      <c r="U189" s="465">
        <v>0</v>
      </c>
      <c r="V189" s="465">
        <v>3</v>
      </c>
      <c r="W189" s="465">
        <v>3</v>
      </c>
      <c r="X189" s="465">
        <v>7</v>
      </c>
      <c r="Y189" s="465">
        <v>10</v>
      </c>
      <c r="Z189" s="465">
        <v>13</v>
      </c>
      <c r="AA189" s="465">
        <v>14</v>
      </c>
      <c r="AB189" s="465">
        <v>18</v>
      </c>
      <c r="AC189" s="466">
        <v>11</v>
      </c>
    </row>
    <row r="190" spans="2:29" ht="13.5" customHeight="1">
      <c r="B190" s="51" t="s">
        <v>155</v>
      </c>
      <c r="C190" s="45" t="s">
        <v>3</v>
      </c>
      <c r="D190" s="456">
        <v>33</v>
      </c>
      <c r="E190" s="47">
        <v>0</v>
      </c>
      <c r="F190" s="47">
        <v>0</v>
      </c>
      <c r="G190" s="47">
        <v>0</v>
      </c>
      <c r="H190" s="47">
        <v>0</v>
      </c>
      <c r="I190" s="47">
        <v>0</v>
      </c>
      <c r="J190" s="47">
        <v>0</v>
      </c>
      <c r="K190" s="47">
        <v>0</v>
      </c>
      <c r="L190" s="47">
        <v>0</v>
      </c>
      <c r="M190" s="47">
        <v>0</v>
      </c>
      <c r="N190" s="47">
        <v>0</v>
      </c>
      <c r="O190" s="47">
        <v>0</v>
      </c>
      <c r="P190" s="47">
        <v>0</v>
      </c>
      <c r="Q190" s="47">
        <v>2</v>
      </c>
      <c r="R190" s="47">
        <v>0</v>
      </c>
      <c r="S190" s="47">
        <v>1</v>
      </c>
      <c r="T190" s="47">
        <v>1</v>
      </c>
      <c r="U190" s="47">
        <v>0</v>
      </c>
      <c r="V190" s="47">
        <v>1</v>
      </c>
      <c r="W190" s="47">
        <v>3</v>
      </c>
      <c r="X190" s="47">
        <v>3</v>
      </c>
      <c r="Y190" s="47">
        <v>6</v>
      </c>
      <c r="Z190" s="47">
        <v>7</v>
      </c>
      <c r="AA190" s="47">
        <v>6</v>
      </c>
      <c r="AB190" s="47">
        <v>2</v>
      </c>
      <c r="AC190" s="458">
        <v>1</v>
      </c>
    </row>
    <row r="191" spans="2:29" ht="13.5" customHeight="1">
      <c r="B191" s="51"/>
      <c r="C191" s="459" t="s">
        <v>4</v>
      </c>
      <c r="D191" s="460">
        <v>50</v>
      </c>
      <c r="E191" s="461">
        <v>0</v>
      </c>
      <c r="F191" s="461">
        <v>0</v>
      </c>
      <c r="G191" s="461">
        <v>0</v>
      </c>
      <c r="H191" s="461">
        <v>0</v>
      </c>
      <c r="I191" s="461">
        <v>0</v>
      </c>
      <c r="J191" s="461">
        <v>0</v>
      </c>
      <c r="K191" s="461">
        <v>0</v>
      </c>
      <c r="L191" s="461">
        <v>0</v>
      </c>
      <c r="M191" s="461">
        <v>0</v>
      </c>
      <c r="N191" s="461">
        <v>0</v>
      </c>
      <c r="O191" s="461">
        <v>0</v>
      </c>
      <c r="P191" s="461">
        <v>0</v>
      </c>
      <c r="Q191" s="461">
        <v>0</v>
      </c>
      <c r="R191" s="461">
        <v>0</v>
      </c>
      <c r="S191" s="461">
        <v>0</v>
      </c>
      <c r="T191" s="461">
        <v>0</v>
      </c>
      <c r="U191" s="461">
        <v>0</v>
      </c>
      <c r="V191" s="461">
        <v>2</v>
      </c>
      <c r="W191" s="461">
        <v>0</v>
      </c>
      <c r="X191" s="461">
        <v>4</v>
      </c>
      <c r="Y191" s="461">
        <v>4</v>
      </c>
      <c r="Z191" s="461">
        <v>6</v>
      </c>
      <c r="AA191" s="461">
        <v>8</v>
      </c>
      <c r="AB191" s="461">
        <v>16</v>
      </c>
      <c r="AC191" s="462">
        <v>10</v>
      </c>
    </row>
    <row r="192" spans="2:29" ht="13.5" customHeight="1">
      <c r="B192" s="463">
        <v>9207</v>
      </c>
      <c r="C192" s="45" t="s">
        <v>1</v>
      </c>
      <c r="D192" s="456">
        <v>290</v>
      </c>
      <c r="E192" s="47">
        <v>0</v>
      </c>
      <c r="F192" s="47">
        <v>0</v>
      </c>
      <c r="G192" s="47">
        <v>0</v>
      </c>
      <c r="H192" s="47">
        <v>0</v>
      </c>
      <c r="I192" s="47">
        <v>0</v>
      </c>
      <c r="J192" s="47">
        <v>0</v>
      </c>
      <c r="K192" s="47">
        <v>0</v>
      </c>
      <c r="L192" s="47">
        <v>0</v>
      </c>
      <c r="M192" s="47">
        <v>0</v>
      </c>
      <c r="N192" s="47">
        <v>0</v>
      </c>
      <c r="O192" s="47">
        <v>0</v>
      </c>
      <c r="P192" s="47">
        <v>0</v>
      </c>
      <c r="Q192" s="47">
        <v>0</v>
      </c>
      <c r="R192" s="47">
        <v>0</v>
      </c>
      <c r="S192" s="47">
        <v>1</v>
      </c>
      <c r="T192" s="47">
        <v>0</v>
      </c>
      <c r="U192" s="47">
        <v>1</v>
      </c>
      <c r="V192" s="47">
        <v>0</v>
      </c>
      <c r="W192" s="47">
        <v>2</v>
      </c>
      <c r="X192" s="47">
        <v>14</v>
      </c>
      <c r="Y192" s="47">
        <v>17</v>
      </c>
      <c r="Z192" s="47">
        <v>35</v>
      </c>
      <c r="AA192" s="47">
        <v>59</v>
      </c>
      <c r="AB192" s="47">
        <v>83</v>
      </c>
      <c r="AC192" s="458">
        <v>78</v>
      </c>
    </row>
    <row r="193" spans="2:29" ht="13.5" customHeight="1">
      <c r="B193" s="51" t="s">
        <v>156</v>
      </c>
      <c r="C193" s="45" t="s">
        <v>3</v>
      </c>
      <c r="D193" s="456">
        <v>119</v>
      </c>
      <c r="E193" s="47">
        <v>0</v>
      </c>
      <c r="F193" s="47">
        <v>0</v>
      </c>
      <c r="G193" s="47">
        <v>0</v>
      </c>
      <c r="H193" s="47">
        <v>0</v>
      </c>
      <c r="I193" s="47">
        <v>0</v>
      </c>
      <c r="J193" s="47">
        <v>0</v>
      </c>
      <c r="K193" s="47">
        <v>0</v>
      </c>
      <c r="L193" s="47">
        <v>0</v>
      </c>
      <c r="M193" s="47">
        <v>0</v>
      </c>
      <c r="N193" s="47">
        <v>0</v>
      </c>
      <c r="O193" s="47">
        <v>0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0</v>
      </c>
      <c r="V193" s="47">
        <v>0</v>
      </c>
      <c r="W193" s="47">
        <v>1</v>
      </c>
      <c r="X193" s="47">
        <v>10</v>
      </c>
      <c r="Y193" s="47">
        <v>9</v>
      </c>
      <c r="Z193" s="47">
        <v>21</v>
      </c>
      <c r="AA193" s="47">
        <v>28</v>
      </c>
      <c r="AB193" s="47">
        <v>32</v>
      </c>
      <c r="AC193" s="458">
        <v>18</v>
      </c>
    </row>
    <row r="194" spans="2:29" ht="13.5" customHeight="1">
      <c r="B194" s="477"/>
      <c r="C194" s="459" t="s">
        <v>4</v>
      </c>
      <c r="D194" s="460">
        <v>171</v>
      </c>
      <c r="E194" s="461">
        <v>0</v>
      </c>
      <c r="F194" s="461">
        <v>0</v>
      </c>
      <c r="G194" s="461">
        <v>0</v>
      </c>
      <c r="H194" s="461">
        <v>0</v>
      </c>
      <c r="I194" s="461">
        <v>0</v>
      </c>
      <c r="J194" s="461">
        <v>0</v>
      </c>
      <c r="K194" s="461">
        <v>0</v>
      </c>
      <c r="L194" s="461">
        <v>0</v>
      </c>
      <c r="M194" s="461">
        <v>0</v>
      </c>
      <c r="N194" s="461">
        <v>0</v>
      </c>
      <c r="O194" s="461">
        <v>0</v>
      </c>
      <c r="P194" s="461">
        <v>0</v>
      </c>
      <c r="Q194" s="461">
        <v>0</v>
      </c>
      <c r="R194" s="461">
        <v>0</v>
      </c>
      <c r="S194" s="461">
        <v>1</v>
      </c>
      <c r="T194" s="461">
        <v>0</v>
      </c>
      <c r="U194" s="461">
        <v>1</v>
      </c>
      <c r="V194" s="461">
        <v>0</v>
      </c>
      <c r="W194" s="461">
        <v>1</v>
      </c>
      <c r="X194" s="461">
        <v>4</v>
      </c>
      <c r="Y194" s="461">
        <v>8</v>
      </c>
      <c r="Z194" s="461">
        <v>14</v>
      </c>
      <c r="AA194" s="461">
        <v>31</v>
      </c>
      <c r="AB194" s="461">
        <v>51</v>
      </c>
      <c r="AC194" s="462">
        <v>60</v>
      </c>
    </row>
    <row r="195" spans="2:29" ht="13.5" customHeight="1">
      <c r="B195" s="467">
        <v>9208</v>
      </c>
      <c r="C195" s="464" t="s">
        <v>1</v>
      </c>
      <c r="D195" s="456">
        <v>15</v>
      </c>
      <c r="E195" s="465">
        <v>0</v>
      </c>
      <c r="F195" s="465">
        <v>0</v>
      </c>
      <c r="G195" s="465">
        <v>0</v>
      </c>
      <c r="H195" s="465">
        <v>0</v>
      </c>
      <c r="I195" s="465">
        <v>0</v>
      </c>
      <c r="J195" s="465">
        <v>0</v>
      </c>
      <c r="K195" s="465">
        <v>0</v>
      </c>
      <c r="L195" s="465">
        <v>0</v>
      </c>
      <c r="M195" s="465">
        <v>0</v>
      </c>
      <c r="N195" s="465">
        <v>0</v>
      </c>
      <c r="O195" s="465">
        <v>0</v>
      </c>
      <c r="P195" s="465">
        <v>0</v>
      </c>
      <c r="Q195" s="465">
        <v>0</v>
      </c>
      <c r="R195" s="465">
        <v>0</v>
      </c>
      <c r="S195" s="465">
        <v>0</v>
      </c>
      <c r="T195" s="465">
        <v>0</v>
      </c>
      <c r="U195" s="465">
        <v>1</v>
      </c>
      <c r="V195" s="465">
        <v>0</v>
      </c>
      <c r="W195" s="465">
        <v>1</v>
      </c>
      <c r="X195" s="465">
        <v>4</v>
      </c>
      <c r="Y195" s="465">
        <v>1</v>
      </c>
      <c r="Z195" s="465">
        <v>3</v>
      </c>
      <c r="AA195" s="465">
        <v>1</v>
      </c>
      <c r="AB195" s="465">
        <v>1</v>
      </c>
      <c r="AC195" s="466">
        <v>3</v>
      </c>
    </row>
    <row r="196" spans="2:29" ht="13.5" customHeight="1">
      <c r="B196" s="51" t="s">
        <v>157</v>
      </c>
      <c r="C196" s="45" t="s">
        <v>3</v>
      </c>
      <c r="D196" s="456">
        <v>9</v>
      </c>
      <c r="E196" s="47">
        <v>0</v>
      </c>
      <c r="F196" s="47">
        <v>0</v>
      </c>
      <c r="G196" s="47">
        <v>0</v>
      </c>
      <c r="H196" s="47">
        <v>0</v>
      </c>
      <c r="I196" s="47">
        <v>0</v>
      </c>
      <c r="J196" s="47">
        <v>0</v>
      </c>
      <c r="K196" s="47">
        <v>0</v>
      </c>
      <c r="L196" s="47">
        <v>0</v>
      </c>
      <c r="M196" s="47">
        <v>0</v>
      </c>
      <c r="N196" s="47">
        <v>0</v>
      </c>
      <c r="O196" s="47">
        <v>0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0</v>
      </c>
      <c r="V196" s="47">
        <v>0</v>
      </c>
      <c r="W196" s="47">
        <v>1</v>
      </c>
      <c r="X196" s="47">
        <v>3</v>
      </c>
      <c r="Y196" s="47">
        <v>1</v>
      </c>
      <c r="Z196" s="47">
        <v>2</v>
      </c>
      <c r="AA196" s="47">
        <v>0</v>
      </c>
      <c r="AB196" s="47">
        <v>0</v>
      </c>
      <c r="AC196" s="458">
        <v>2</v>
      </c>
    </row>
    <row r="197" spans="2:29" ht="13.5" customHeight="1">
      <c r="B197" s="51"/>
      <c r="C197" s="459" t="s">
        <v>4</v>
      </c>
      <c r="D197" s="460">
        <v>6</v>
      </c>
      <c r="E197" s="461">
        <v>0</v>
      </c>
      <c r="F197" s="461">
        <v>0</v>
      </c>
      <c r="G197" s="461">
        <v>0</v>
      </c>
      <c r="H197" s="461">
        <v>0</v>
      </c>
      <c r="I197" s="461">
        <v>0</v>
      </c>
      <c r="J197" s="461">
        <v>0</v>
      </c>
      <c r="K197" s="461">
        <v>0</v>
      </c>
      <c r="L197" s="461">
        <v>0</v>
      </c>
      <c r="M197" s="461">
        <v>0</v>
      </c>
      <c r="N197" s="461">
        <v>0</v>
      </c>
      <c r="O197" s="461">
        <v>0</v>
      </c>
      <c r="P197" s="461">
        <v>0</v>
      </c>
      <c r="Q197" s="461">
        <v>0</v>
      </c>
      <c r="R197" s="461">
        <v>0</v>
      </c>
      <c r="S197" s="461">
        <v>0</v>
      </c>
      <c r="T197" s="461">
        <v>0</v>
      </c>
      <c r="U197" s="461">
        <v>1</v>
      </c>
      <c r="V197" s="461">
        <v>0</v>
      </c>
      <c r="W197" s="461">
        <v>0</v>
      </c>
      <c r="X197" s="461">
        <v>1</v>
      </c>
      <c r="Y197" s="461">
        <v>0</v>
      </c>
      <c r="Z197" s="461">
        <v>1</v>
      </c>
      <c r="AA197" s="461">
        <v>1</v>
      </c>
      <c r="AB197" s="461">
        <v>1</v>
      </c>
      <c r="AC197" s="462">
        <v>1</v>
      </c>
    </row>
    <row r="198" spans="2:29" ht="13.5" customHeight="1">
      <c r="B198" s="463">
        <v>9300</v>
      </c>
      <c r="C198" s="464" t="s">
        <v>1</v>
      </c>
      <c r="D198" s="456">
        <v>414</v>
      </c>
      <c r="E198" s="465">
        <v>0</v>
      </c>
      <c r="F198" s="465">
        <v>0</v>
      </c>
      <c r="G198" s="465">
        <v>0</v>
      </c>
      <c r="H198" s="465">
        <v>0</v>
      </c>
      <c r="I198" s="465">
        <v>0</v>
      </c>
      <c r="J198" s="465">
        <v>0</v>
      </c>
      <c r="K198" s="465">
        <v>0</v>
      </c>
      <c r="L198" s="465">
        <v>0</v>
      </c>
      <c r="M198" s="465">
        <v>0</v>
      </c>
      <c r="N198" s="465">
        <v>0</v>
      </c>
      <c r="O198" s="465">
        <v>0</v>
      </c>
      <c r="P198" s="465">
        <v>1</v>
      </c>
      <c r="Q198" s="465">
        <v>1</v>
      </c>
      <c r="R198" s="465">
        <v>1</v>
      </c>
      <c r="S198" s="465">
        <v>2</v>
      </c>
      <c r="T198" s="465">
        <v>7</v>
      </c>
      <c r="U198" s="465">
        <v>7</v>
      </c>
      <c r="V198" s="465">
        <v>12</v>
      </c>
      <c r="W198" s="465">
        <v>10</v>
      </c>
      <c r="X198" s="465">
        <v>31</v>
      </c>
      <c r="Y198" s="465">
        <v>56</v>
      </c>
      <c r="Z198" s="465">
        <v>68</v>
      </c>
      <c r="AA198" s="465">
        <v>83</v>
      </c>
      <c r="AB198" s="465">
        <v>95</v>
      </c>
      <c r="AC198" s="466">
        <v>40</v>
      </c>
    </row>
    <row r="199" spans="2:29" ht="13.5" customHeight="1">
      <c r="B199" s="51" t="s">
        <v>158</v>
      </c>
      <c r="C199" s="45" t="s">
        <v>3</v>
      </c>
      <c r="D199" s="456">
        <v>212</v>
      </c>
      <c r="E199" s="47">
        <v>0</v>
      </c>
      <c r="F199" s="47">
        <v>0</v>
      </c>
      <c r="G199" s="47">
        <v>0</v>
      </c>
      <c r="H199" s="47">
        <v>0</v>
      </c>
      <c r="I199" s="47">
        <v>0</v>
      </c>
      <c r="J199" s="47">
        <v>0</v>
      </c>
      <c r="K199" s="47">
        <v>0</v>
      </c>
      <c r="L199" s="47">
        <v>0</v>
      </c>
      <c r="M199" s="47">
        <v>0</v>
      </c>
      <c r="N199" s="47">
        <v>0</v>
      </c>
      <c r="O199" s="47">
        <v>0</v>
      </c>
      <c r="P199" s="47">
        <v>1</v>
      </c>
      <c r="Q199" s="47">
        <v>0</v>
      </c>
      <c r="R199" s="47">
        <v>0</v>
      </c>
      <c r="S199" s="47">
        <v>1</v>
      </c>
      <c r="T199" s="47">
        <v>2</v>
      </c>
      <c r="U199" s="47">
        <v>5</v>
      </c>
      <c r="V199" s="47">
        <v>10</v>
      </c>
      <c r="W199" s="47">
        <v>6</v>
      </c>
      <c r="X199" s="47">
        <v>23</v>
      </c>
      <c r="Y199" s="47">
        <v>41</v>
      </c>
      <c r="Z199" s="47">
        <v>37</v>
      </c>
      <c r="AA199" s="47">
        <v>46</v>
      </c>
      <c r="AB199" s="47">
        <v>28</v>
      </c>
      <c r="AC199" s="458">
        <v>12</v>
      </c>
    </row>
    <row r="200" spans="2:29" ht="13.5" customHeight="1">
      <c r="B200" s="52"/>
      <c r="C200" s="459" t="s">
        <v>4</v>
      </c>
      <c r="D200" s="460">
        <v>202</v>
      </c>
      <c r="E200" s="461">
        <v>0</v>
      </c>
      <c r="F200" s="461">
        <v>0</v>
      </c>
      <c r="G200" s="461">
        <v>0</v>
      </c>
      <c r="H200" s="461">
        <v>0</v>
      </c>
      <c r="I200" s="461">
        <v>0</v>
      </c>
      <c r="J200" s="461">
        <v>0</v>
      </c>
      <c r="K200" s="461">
        <v>0</v>
      </c>
      <c r="L200" s="461">
        <v>0</v>
      </c>
      <c r="M200" s="461">
        <v>0</v>
      </c>
      <c r="N200" s="461">
        <v>0</v>
      </c>
      <c r="O200" s="461">
        <v>0</v>
      </c>
      <c r="P200" s="461">
        <v>0</v>
      </c>
      <c r="Q200" s="461">
        <v>1</v>
      </c>
      <c r="R200" s="461">
        <v>1</v>
      </c>
      <c r="S200" s="461">
        <v>1</v>
      </c>
      <c r="T200" s="461">
        <v>5</v>
      </c>
      <c r="U200" s="461">
        <v>2</v>
      </c>
      <c r="V200" s="461">
        <v>2</v>
      </c>
      <c r="W200" s="461">
        <v>4</v>
      </c>
      <c r="X200" s="461">
        <v>8</v>
      </c>
      <c r="Y200" s="461">
        <v>15</v>
      </c>
      <c r="Z200" s="461">
        <v>31</v>
      </c>
      <c r="AA200" s="461">
        <v>37</v>
      </c>
      <c r="AB200" s="461">
        <v>67</v>
      </c>
      <c r="AC200" s="462">
        <v>28</v>
      </c>
    </row>
    <row r="201" spans="2:29" ht="13.5" customHeight="1">
      <c r="B201" s="467">
        <v>9301</v>
      </c>
      <c r="C201" s="45" t="s">
        <v>1</v>
      </c>
      <c r="D201" s="456">
        <v>48</v>
      </c>
      <c r="E201" s="47">
        <v>0</v>
      </c>
      <c r="F201" s="47">
        <v>0</v>
      </c>
      <c r="G201" s="47">
        <v>0</v>
      </c>
      <c r="H201" s="47">
        <v>0</v>
      </c>
      <c r="I201" s="47">
        <v>0</v>
      </c>
      <c r="J201" s="47">
        <v>0</v>
      </c>
      <c r="K201" s="47">
        <v>0</v>
      </c>
      <c r="L201" s="47">
        <v>0</v>
      </c>
      <c r="M201" s="47">
        <v>0</v>
      </c>
      <c r="N201" s="47">
        <v>0</v>
      </c>
      <c r="O201" s="47">
        <v>0</v>
      </c>
      <c r="P201" s="47">
        <v>0</v>
      </c>
      <c r="Q201" s="47">
        <v>1</v>
      </c>
      <c r="R201" s="47">
        <v>1</v>
      </c>
      <c r="S201" s="47">
        <v>1</v>
      </c>
      <c r="T201" s="47">
        <v>3</v>
      </c>
      <c r="U201" s="47">
        <v>3</v>
      </c>
      <c r="V201" s="47">
        <v>5</v>
      </c>
      <c r="W201" s="47">
        <v>3</v>
      </c>
      <c r="X201" s="47">
        <v>5</v>
      </c>
      <c r="Y201" s="47">
        <v>8</v>
      </c>
      <c r="Z201" s="47">
        <v>9</v>
      </c>
      <c r="AA201" s="47">
        <v>4</v>
      </c>
      <c r="AB201" s="47">
        <v>5</v>
      </c>
      <c r="AC201" s="458">
        <v>0</v>
      </c>
    </row>
    <row r="202" spans="2:29" ht="13.5" customHeight="1">
      <c r="B202" s="51" t="s">
        <v>159</v>
      </c>
      <c r="C202" s="45" t="s">
        <v>3</v>
      </c>
      <c r="D202" s="456">
        <v>20</v>
      </c>
      <c r="E202" s="47">
        <v>0</v>
      </c>
      <c r="F202" s="47">
        <v>0</v>
      </c>
      <c r="G202" s="47">
        <v>0</v>
      </c>
      <c r="H202" s="47">
        <v>0</v>
      </c>
      <c r="I202" s="47">
        <v>0</v>
      </c>
      <c r="J202" s="47">
        <v>0</v>
      </c>
      <c r="K202" s="47">
        <v>0</v>
      </c>
      <c r="L202" s="47">
        <v>0</v>
      </c>
      <c r="M202" s="47">
        <v>0</v>
      </c>
      <c r="N202" s="47">
        <v>0</v>
      </c>
      <c r="O202" s="47">
        <v>0</v>
      </c>
      <c r="P202" s="47">
        <v>0</v>
      </c>
      <c r="Q202" s="47">
        <v>0</v>
      </c>
      <c r="R202" s="47">
        <v>0</v>
      </c>
      <c r="S202" s="47">
        <v>1</v>
      </c>
      <c r="T202" s="47">
        <v>1</v>
      </c>
      <c r="U202" s="47">
        <v>2</v>
      </c>
      <c r="V202" s="47">
        <v>4</v>
      </c>
      <c r="W202" s="47">
        <v>1</v>
      </c>
      <c r="X202" s="47">
        <v>4</v>
      </c>
      <c r="Y202" s="47">
        <v>4</v>
      </c>
      <c r="Z202" s="47">
        <v>2</v>
      </c>
      <c r="AA202" s="47">
        <v>1</v>
      </c>
      <c r="AB202" s="47">
        <v>0</v>
      </c>
      <c r="AC202" s="458">
        <v>0</v>
      </c>
    </row>
    <row r="203" spans="2:29" ht="13.5" customHeight="1">
      <c r="B203" s="51"/>
      <c r="C203" s="459" t="s">
        <v>4</v>
      </c>
      <c r="D203" s="460">
        <v>28</v>
      </c>
      <c r="E203" s="461">
        <v>0</v>
      </c>
      <c r="F203" s="461">
        <v>0</v>
      </c>
      <c r="G203" s="461">
        <v>0</v>
      </c>
      <c r="H203" s="461">
        <v>0</v>
      </c>
      <c r="I203" s="461">
        <v>0</v>
      </c>
      <c r="J203" s="461">
        <v>0</v>
      </c>
      <c r="K203" s="461">
        <v>0</v>
      </c>
      <c r="L203" s="461">
        <v>0</v>
      </c>
      <c r="M203" s="461">
        <v>0</v>
      </c>
      <c r="N203" s="461">
        <v>0</v>
      </c>
      <c r="O203" s="461">
        <v>0</v>
      </c>
      <c r="P203" s="461">
        <v>0</v>
      </c>
      <c r="Q203" s="461">
        <v>1</v>
      </c>
      <c r="R203" s="461">
        <v>1</v>
      </c>
      <c r="S203" s="461">
        <v>0</v>
      </c>
      <c r="T203" s="461">
        <v>2</v>
      </c>
      <c r="U203" s="461">
        <v>1</v>
      </c>
      <c r="V203" s="461">
        <v>1</v>
      </c>
      <c r="W203" s="461">
        <v>2</v>
      </c>
      <c r="X203" s="461">
        <v>1</v>
      </c>
      <c r="Y203" s="461">
        <v>4</v>
      </c>
      <c r="Z203" s="461">
        <v>7</v>
      </c>
      <c r="AA203" s="461">
        <v>3</v>
      </c>
      <c r="AB203" s="461">
        <v>5</v>
      </c>
      <c r="AC203" s="462">
        <v>0</v>
      </c>
    </row>
    <row r="204" spans="2:29" ht="13.5" customHeight="1">
      <c r="B204" s="463">
        <v>9302</v>
      </c>
      <c r="C204" s="464" t="s">
        <v>1</v>
      </c>
      <c r="D204" s="456">
        <v>111</v>
      </c>
      <c r="E204" s="465">
        <v>0</v>
      </c>
      <c r="F204" s="465">
        <v>0</v>
      </c>
      <c r="G204" s="465">
        <v>0</v>
      </c>
      <c r="H204" s="465">
        <v>0</v>
      </c>
      <c r="I204" s="465">
        <v>0</v>
      </c>
      <c r="J204" s="465">
        <v>0</v>
      </c>
      <c r="K204" s="465">
        <v>0</v>
      </c>
      <c r="L204" s="465">
        <v>0</v>
      </c>
      <c r="M204" s="465">
        <v>0</v>
      </c>
      <c r="N204" s="465">
        <v>0</v>
      </c>
      <c r="O204" s="465">
        <v>0</v>
      </c>
      <c r="P204" s="465">
        <v>1</v>
      </c>
      <c r="Q204" s="465">
        <v>0</v>
      </c>
      <c r="R204" s="465">
        <v>0</v>
      </c>
      <c r="S204" s="465">
        <v>1</v>
      </c>
      <c r="T204" s="465">
        <v>4</v>
      </c>
      <c r="U204" s="465">
        <v>2</v>
      </c>
      <c r="V204" s="465">
        <v>4</v>
      </c>
      <c r="W204" s="465">
        <v>1</v>
      </c>
      <c r="X204" s="465">
        <v>9</v>
      </c>
      <c r="Y204" s="465">
        <v>17</v>
      </c>
      <c r="Z204" s="465">
        <v>20</v>
      </c>
      <c r="AA204" s="465">
        <v>19</v>
      </c>
      <c r="AB204" s="465">
        <v>23</v>
      </c>
      <c r="AC204" s="466">
        <v>10</v>
      </c>
    </row>
    <row r="205" spans="2:29" ht="13.5" customHeight="1">
      <c r="B205" s="51" t="s">
        <v>160</v>
      </c>
      <c r="C205" s="45" t="s">
        <v>3</v>
      </c>
      <c r="D205" s="456">
        <v>51</v>
      </c>
      <c r="E205" s="47">
        <v>0</v>
      </c>
      <c r="F205" s="47">
        <v>0</v>
      </c>
      <c r="G205" s="47">
        <v>0</v>
      </c>
      <c r="H205" s="47">
        <v>0</v>
      </c>
      <c r="I205" s="47">
        <v>0</v>
      </c>
      <c r="J205" s="47">
        <v>0</v>
      </c>
      <c r="K205" s="47">
        <v>0</v>
      </c>
      <c r="L205" s="47">
        <v>0</v>
      </c>
      <c r="M205" s="47">
        <v>0</v>
      </c>
      <c r="N205" s="47">
        <v>0</v>
      </c>
      <c r="O205" s="47">
        <v>0</v>
      </c>
      <c r="P205" s="47">
        <v>1</v>
      </c>
      <c r="Q205" s="47">
        <v>0</v>
      </c>
      <c r="R205" s="47">
        <v>0</v>
      </c>
      <c r="S205" s="47">
        <v>0</v>
      </c>
      <c r="T205" s="47">
        <v>1</v>
      </c>
      <c r="U205" s="47">
        <v>1</v>
      </c>
      <c r="V205" s="47">
        <v>3</v>
      </c>
      <c r="W205" s="47">
        <v>0</v>
      </c>
      <c r="X205" s="47">
        <v>6</v>
      </c>
      <c r="Y205" s="47">
        <v>10</v>
      </c>
      <c r="Z205" s="47">
        <v>11</v>
      </c>
      <c r="AA205" s="47">
        <v>8</v>
      </c>
      <c r="AB205" s="47">
        <v>7</v>
      </c>
      <c r="AC205" s="458">
        <v>3</v>
      </c>
    </row>
    <row r="206" spans="2:29" ht="13.5" customHeight="1">
      <c r="B206" s="52"/>
      <c r="C206" s="459" t="s">
        <v>4</v>
      </c>
      <c r="D206" s="460">
        <v>60</v>
      </c>
      <c r="E206" s="461">
        <v>0</v>
      </c>
      <c r="F206" s="461">
        <v>0</v>
      </c>
      <c r="G206" s="461">
        <v>0</v>
      </c>
      <c r="H206" s="461">
        <v>0</v>
      </c>
      <c r="I206" s="461">
        <v>0</v>
      </c>
      <c r="J206" s="461">
        <v>0</v>
      </c>
      <c r="K206" s="461">
        <v>0</v>
      </c>
      <c r="L206" s="461">
        <v>0</v>
      </c>
      <c r="M206" s="461">
        <v>0</v>
      </c>
      <c r="N206" s="461">
        <v>0</v>
      </c>
      <c r="O206" s="461">
        <v>0</v>
      </c>
      <c r="P206" s="461">
        <v>0</v>
      </c>
      <c r="Q206" s="461">
        <v>0</v>
      </c>
      <c r="R206" s="461">
        <v>0</v>
      </c>
      <c r="S206" s="461">
        <v>1</v>
      </c>
      <c r="T206" s="461">
        <v>3</v>
      </c>
      <c r="U206" s="461">
        <v>1</v>
      </c>
      <c r="V206" s="461">
        <v>1</v>
      </c>
      <c r="W206" s="461">
        <v>1</v>
      </c>
      <c r="X206" s="461">
        <v>3</v>
      </c>
      <c r="Y206" s="461">
        <v>7</v>
      </c>
      <c r="Z206" s="461">
        <v>9</v>
      </c>
      <c r="AA206" s="461">
        <v>11</v>
      </c>
      <c r="AB206" s="461">
        <v>16</v>
      </c>
      <c r="AC206" s="462">
        <v>7</v>
      </c>
    </row>
    <row r="207" spans="2:29" ht="13.5" customHeight="1">
      <c r="B207" s="467">
        <v>9303</v>
      </c>
      <c r="C207" s="464" t="s">
        <v>1</v>
      </c>
      <c r="D207" s="456">
        <v>246</v>
      </c>
      <c r="E207" s="465">
        <v>0</v>
      </c>
      <c r="F207" s="465">
        <v>0</v>
      </c>
      <c r="G207" s="465">
        <v>0</v>
      </c>
      <c r="H207" s="465">
        <v>0</v>
      </c>
      <c r="I207" s="465">
        <v>0</v>
      </c>
      <c r="J207" s="465">
        <v>0</v>
      </c>
      <c r="K207" s="465">
        <v>0</v>
      </c>
      <c r="L207" s="465">
        <v>0</v>
      </c>
      <c r="M207" s="465">
        <v>0</v>
      </c>
      <c r="N207" s="465">
        <v>0</v>
      </c>
      <c r="O207" s="465">
        <v>0</v>
      </c>
      <c r="P207" s="465">
        <v>0</v>
      </c>
      <c r="Q207" s="465">
        <v>0</v>
      </c>
      <c r="R207" s="465">
        <v>0</v>
      </c>
      <c r="S207" s="465">
        <v>0</v>
      </c>
      <c r="T207" s="465">
        <v>0</v>
      </c>
      <c r="U207" s="465">
        <v>2</v>
      </c>
      <c r="V207" s="465">
        <v>2</v>
      </c>
      <c r="W207" s="465">
        <v>6</v>
      </c>
      <c r="X207" s="465">
        <v>16</v>
      </c>
      <c r="Y207" s="465">
        <v>30</v>
      </c>
      <c r="Z207" s="465">
        <v>39</v>
      </c>
      <c r="AA207" s="465">
        <v>57</v>
      </c>
      <c r="AB207" s="465">
        <v>65</v>
      </c>
      <c r="AC207" s="466">
        <v>29</v>
      </c>
    </row>
    <row r="208" spans="2:29" ht="13.5" customHeight="1">
      <c r="B208" s="51" t="s">
        <v>161</v>
      </c>
      <c r="C208" s="45" t="s">
        <v>3</v>
      </c>
      <c r="D208" s="456">
        <v>134</v>
      </c>
      <c r="E208" s="47">
        <v>0</v>
      </c>
      <c r="F208" s="47">
        <v>0</v>
      </c>
      <c r="G208" s="47">
        <v>0</v>
      </c>
      <c r="H208" s="47">
        <v>0</v>
      </c>
      <c r="I208" s="47">
        <v>0</v>
      </c>
      <c r="J208" s="47">
        <v>0</v>
      </c>
      <c r="K208" s="47">
        <v>0</v>
      </c>
      <c r="L208" s="47">
        <v>0</v>
      </c>
      <c r="M208" s="47">
        <v>0</v>
      </c>
      <c r="N208" s="47">
        <v>0</v>
      </c>
      <c r="O208" s="47">
        <v>0</v>
      </c>
      <c r="P208" s="47">
        <v>0</v>
      </c>
      <c r="Q208" s="47">
        <v>0</v>
      </c>
      <c r="R208" s="47">
        <v>0</v>
      </c>
      <c r="S208" s="47">
        <v>0</v>
      </c>
      <c r="T208" s="47">
        <v>0</v>
      </c>
      <c r="U208" s="47">
        <v>2</v>
      </c>
      <c r="V208" s="47">
        <v>2</v>
      </c>
      <c r="W208" s="47">
        <v>5</v>
      </c>
      <c r="X208" s="47">
        <v>12</v>
      </c>
      <c r="Y208" s="47">
        <v>26</v>
      </c>
      <c r="Z208" s="47">
        <v>24</v>
      </c>
      <c r="AA208" s="47">
        <v>34</v>
      </c>
      <c r="AB208" s="47">
        <v>20</v>
      </c>
      <c r="AC208" s="458">
        <v>9</v>
      </c>
    </row>
    <row r="209" spans="2:29" ht="13.5" customHeight="1">
      <c r="B209" s="51"/>
      <c r="C209" s="459" t="s">
        <v>4</v>
      </c>
      <c r="D209" s="460">
        <v>112</v>
      </c>
      <c r="E209" s="461">
        <v>0</v>
      </c>
      <c r="F209" s="461">
        <v>0</v>
      </c>
      <c r="G209" s="461">
        <v>0</v>
      </c>
      <c r="H209" s="461">
        <v>0</v>
      </c>
      <c r="I209" s="461">
        <v>0</v>
      </c>
      <c r="J209" s="461">
        <v>0</v>
      </c>
      <c r="K209" s="461">
        <v>0</v>
      </c>
      <c r="L209" s="461">
        <v>0</v>
      </c>
      <c r="M209" s="461">
        <v>0</v>
      </c>
      <c r="N209" s="461">
        <v>0</v>
      </c>
      <c r="O209" s="461">
        <v>0</v>
      </c>
      <c r="P209" s="461">
        <v>0</v>
      </c>
      <c r="Q209" s="461">
        <v>0</v>
      </c>
      <c r="R209" s="461">
        <v>0</v>
      </c>
      <c r="S209" s="461">
        <v>0</v>
      </c>
      <c r="T209" s="461">
        <v>0</v>
      </c>
      <c r="U209" s="461">
        <v>0</v>
      </c>
      <c r="V209" s="461">
        <v>0</v>
      </c>
      <c r="W209" s="461">
        <v>1</v>
      </c>
      <c r="X209" s="461">
        <v>4</v>
      </c>
      <c r="Y209" s="461">
        <v>4</v>
      </c>
      <c r="Z209" s="461">
        <v>15</v>
      </c>
      <c r="AA209" s="461">
        <v>23</v>
      </c>
      <c r="AB209" s="461">
        <v>45</v>
      </c>
      <c r="AC209" s="462">
        <v>20</v>
      </c>
    </row>
    <row r="210" spans="2:29" ht="13.5" customHeight="1">
      <c r="B210" s="463">
        <v>9304</v>
      </c>
      <c r="C210" s="45" t="s">
        <v>1</v>
      </c>
      <c r="D210" s="456">
        <v>9</v>
      </c>
      <c r="E210" s="47">
        <v>0</v>
      </c>
      <c r="F210" s="47">
        <v>0</v>
      </c>
      <c r="G210" s="47">
        <v>0</v>
      </c>
      <c r="H210" s="47">
        <v>0</v>
      </c>
      <c r="I210" s="47">
        <v>0</v>
      </c>
      <c r="J210" s="47">
        <v>0</v>
      </c>
      <c r="K210" s="47">
        <v>0</v>
      </c>
      <c r="L210" s="47">
        <v>0</v>
      </c>
      <c r="M210" s="47">
        <v>0</v>
      </c>
      <c r="N210" s="47">
        <v>0</v>
      </c>
      <c r="O210" s="47">
        <v>0</v>
      </c>
      <c r="P210" s="47">
        <v>0</v>
      </c>
      <c r="Q210" s="47">
        <v>0</v>
      </c>
      <c r="R210" s="47">
        <v>0</v>
      </c>
      <c r="S210" s="47">
        <v>0</v>
      </c>
      <c r="T210" s="47">
        <v>0</v>
      </c>
      <c r="U210" s="47">
        <v>0</v>
      </c>
      <c r="V210" s="47">
        <v>1</v>
      </c>
      <c r="W210" s="47">
        <v>0</v>
      </c>
      <c r="X210" s="47">
        <v>1</v>
      </c>
      <c r="Y210" s="47">
        <v>1</v>
      </c>
      <c r="Z210" s="47">
        <v>0</v>
      </c>
      <c r="AA210" s="47">
        <v>3</v>
      </c>
      <c r="AB210" s="47">
        <v>2</v>
      </c>
      <c r="AC210" s="458">
        <v>1</v>
      </c>
    </row>
    <row r="211" spans="2:29" ht="13.5" customHeight="1">
      <c r="B211" s="51" t="s">
        <v>162</v>
      </c>
      <c r="C211" s="45" t="s">
        <v>3</v>
      </c>
      <c r="D211" s="456">
        <v>7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v>0</v>
      </c>
      <c r="K211" s="47">
        <v>0</v>
      </c>
      <c r="L211" s="47">
        <v>0</v>
      </c>
      <c r="M211" s="47">
        <v>0</v>
      </c>
      <c r="N211" s="47">
        <v>0</v>
      </c>
      <c r="O211" s="47">
        <v>0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0</v>
      </c>
      <c r="V211" s="47">
        <v>1</v>
      </c>
      <c r="W211" s="47">
        <v>0</v>
      </c>
      <c r="X211" s="47">
        <v>1</v>
      </c>
      <c r="Y211" s="47">
        <v>1</v>
      </c>
      <c r="Z211" s="47">
        <v>0</v>
      </c>
      <c r="AA211" s="47">
        <v>3</v>
      </c>
      <c r="AB211" s="47">
        <v>1</v>
      </c>
      <c r="AC211" s="458">
        <v>0</v>
      </c>
    </row>
    <row r="212" spans="2:29" ht="13.5" customHeight="1">
      <c r="B212" s="52"/>
      <c r="C212" s="459" t="s">
        <v>4</v>
      </c>
      <c r="D212" s="460">
        <v>2</v>
      </c>
      <c r="E212" s="461">
        <v>0</v>
      </c>
      <c r="F212" s="461">
        <v>0</v>
      </c>
      <c r="G212" s="461">
        <v>0</v>
      </c>
      <c r="H212" s="461">
        <v>0</v>
      </c>
      <c r="I212" s="461">
        <v>0</v>
      </c>
      <c r="J212" s="461">
        <v>0</v>
      </c>
      <c r="K212" s="461">
        <v>0</v>
      </c>
      <c r="L212" s="461">
        <v>0</v>
      </c>
      <c r="M212" s="461">
        <v>0</v>
      </c>
      <c r="N212" s="461">
        <v>0</v>
      </c>
      <c r="O212" s="461">
        <v>0</v>
      </c>
      <c r="P212" s="461">
        <v>0</v>
      </c>
      <c r="Q212" s="461">
        <v>0</v>
      </c>
      <c r="R212" s="461">
        <v>0</v>
      </c>
      <c r="S212" s="461">
        <v>0</v>
      </c>
      <c r="T212" s="461">
        <v>0</v>
      </c>
      <c r="U212" s="461">
        <v>0</v>
      </c>
      <c r="V212" s="461">
        <v>0</v>
      </c>
      <c r="W212" s="461">
        <v>0</v>
      </c>
      <c r="X212" s="461">
        <v>0</v>
      </c>
      <c r="Y212" s="461">
        <v>0</v>
      </c>
      <c r="Z212" s="461">
        <v>0</v>
      </c>
      <c r="AA212" s="461">
        <v>0</v>
      </c>
      <c r="AB212" s="461">
        <v>1</v>
      </c>
      <c r="AC212" s="462">
        <v>1</v>
      </c>
    </row>
    <row r="213" spans="2:29" ht="13.5" customHeight="1">
      <c r="B213" s="467">
        <v>9400</v>
      </c>
      <c r="C213" s="464" t="s">
        <v>1</v>
      </c>
      <c r="D213" s="456">
        <v>69</v>
      </c>
      <c r="E213" s="465">
        <v>0</v>
      </c>
      <c r="F213" s="465">
        <v>0</v>
      </c>
      <c r="G213" s="465">
        <v>0</v>
      </c>
      <c r="H213" s="465">
        <v>0</v>
      </c>
      <c r="I213" s="465">
        <v>0</v>
      </c>
      <c r="J213" s="465">
        <v>0</v>
      </c>
      <c r="K213" s="465">
        <v>0</v>
      </c>
      <c r="L213" s="465">
        <v>0</v>
      </c>
      <c r="M213" s="465">
        <v>0</v>
      </c>
      <c r="N213" s="465">
        <v>0</v>
      </c>
      <c r="O213" s="465">
        <v>0</v>
      </c>
      <c r="P213" s="465">
        <v>0</v>
      </c>
      <c r="Q213" s="465">
        <v>0</v>
      </c>
      <c r="R213" s="465">
        <v>0</v>
      </c>
      <c r="S213" s="465">
        <v>1</v>
      </c>
      <c r="T213" s="465">
        <v>2</v>
      </c>
      <c r="U213" s="465">
        <v>0</v>
      </c>
      <c r="V213" s="465">
        <v>1</v>
      </c>
      <c r="W213" s="465">
        <v>5</v>
      </c>
      <c r="X213" s="465">
        <v>11</v>
      </c>
      <c r="Y213" s="465">
        <v>8</v>
      </c>
      <c r="Z213" s="465">
        <v>15</v>
      </c>
      <c r="AA213" s="465">
        <v>20</v>
      </c>
      <c r="AB213" s="465">
        <v>4</v>
      </c>
      <c r="AC213" s="466">
        <v>2</v>
      </c>
    </row>
    <row r="214" spans="2:29" ht="13.5" customHeight="1">
      <c r="B214" s="51" t="s">
        <v>163</v>
      </c>
      <c r="C214" s="45" t="s">
        <v>3</v>
      </c>
      <c r="D214" s="456">
        <v>42</v>
      </c>
      <c r="E214" s="47">
        <v>0</v>
      </c>
      <c r="F214" s="47">
        <v>0</v>
      </c>
      <c r="G214" s="47">
        <v>0</v>
      </c>
      <c r="H214" s="47">
        <v>0</v>
      </c>
      <c r="I214" s="47">
        <v>0</v>
      </c>
      <c r="J214" s="47">
        <v>0</v>
      </c>
      <c r="K214" s="47">
        <v>0</v>
      </c>
      <c r="L214" s="47">
        <v>0</v>
      </c>
      <c r="M214" s="47">
        <v>0</v>
      </c>
      <c r="N214" s="47">
        <v>0</v>
      </c>
      <c r="O214" s="47">
        <v>0</v>
      </c>
      <c r="P214" s="47">
        <v>0</v>
      </c>
      <c r="Q214" s="47">
        <v>0</v>
      </c>
      <c r="R214" s="47">
        <v>0</v>
      </c>
      <c r="S214" s="47">
        <v>1</v>
      </c>
      <c r="T214" s="47">
        <v>2</v>
      </c>
      <c r="U214" s="47">
        <v>0</v>
      </c>
      <c r="V214" s="47">
        <v>1</v>
      </c>
      <c r="W214" s="47">
        <v>4</v>
      </c>
      <c r="X214" s="47">
        <v>6</v>
      </c>
      <c r="Y214" s="47">
        <v>6</v>
      </c>
      <c r="Z214" s="47">
        <v>7</v>
      </c>
      <c r="AA214" s="47">
        <v>14</v>
      </c>
      <c r="AB214" s="47">
        <v>1</v>
      </c>
      <c r="AC214" s="458">
        <v>0</v>
      </c>
    </row>
    <row r="215" spans="2:29" ht="13.5" customHeight="1">
      <c r="B215" s="51"/>
      <c r="C215" s="45" t="s">
        <v>4</v>
      </c>
      <c r="D215" s="460">
        <v>27</v>
      </c>
      <c r="E215" s="47">
        <v>0</v>
      </c>
      <c r="F215" s="47">
        <v>0</v>
      </c>
      <c r="G215" s="47">
        <v>0</v>
      </c>
      <c r="H215" s="47">
        <v>0</v>
      </c>
      <c r="I215" s="47">
        <v>0</v>
      </c>
      <c r="J215" s="47">
        <v>0</v>
      </c>
      <c r="K215" s="47">
        <v>0</v>
      </c>
      <c r="L215" s="47">
        <v>0</v>
      </c>
      <c r="M215" s="47">
        <v>0</v>
      </c>
      <c r="N215" s="47">
        <v>0</v>
      </c>
      <c r="O215" s="47">
        <v>0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0</v>
      </c>
      <c r="V215" s="47">
        <v>0</v>
      </c>
      <c r="W215" s="47">
        <v>1</v>
      </c>
      <c r="X215" s="47">
        <v>5</v>
      </c>
      <c r="Y215" s="47">
        <v>2</v>
      </c>
      <c r="Z215" s="47">
        <v>8</v>
      </c>
      <c r="AA215" s="47">
        <v>6</v>
      </c>
      <c r="AB215" s="47">
        <v>3</v>
      </c>
      <c r="AC215" s="458">
        <v>2</v>
      </c>
    </row>
    <row r="216" spans="2:29" ht="13.5" customHeight="1">
      <c r="B216" s="463">
        <v>9500</v>
      </c>
      <c r="C216" s="464" t="s">
        <v>1</v>
      </c>
      <c r="D216" s="456">
        <v>26</v>
      </c>
      <c r="E216" s="465">
        <v>0</v>
      </c>
      <c r="F216" s="465">
        <v>0</v>
      </c>
      <c r="G216" s="465">
        <v>0</v>
      </c>
      <c r="H216" s="465">
        <v>0</v>
      </c>
      <c r="I216" s="465">
        <v>0</v>
      </c>
      <c r="J216" s="465">
        <v>0</v>
      </c>
      <c r="K216" s="465">
        <v>0</v>
      </c>
      <c r="L216" s="465">
        <v>0</v>
      </c>
      <c r="M216" s="465">
        <v>0</v>
      </c>
      <c r="N216" s="465">
        <v>0</v>
      </c>
      <c r="O216" s="465">
        <v>0</v>
      </c>
      <c r="P216" s="465">
        <v>0</v>
      </c>
      <c r="Q216" s="465">
        <v>0</v>
      </c>
      <c r="R216" s="465">
        <v>0</v>
      </c>
      <c r="S216" s="465">
        <v>0</v>
      </c>
      <c r="T216" s="465">
        <v>0</v>
      </c>
      <c r="U216" s="465">
        <v>1</v>
      </c>
      <c r="V216" s="465">
        <v>0</v>
      </c>
      <c r="W216" s="465">
        <v>2</v>
      </c>
      <c r="X216" s="465">
        <v>3</v>
      </c>
      <c r="Y216" s="465">
        <v>3</v>
      </c>
      <c r="Z216" s="465">
        <v>6</v>
      </c>
      <c r="AA216" s="465">
        <v>5</v>
      </c>
      <c r="AB216" s="465">
        <v>4</v>
      </c>
      <c r="AC216" s="466">
        <v>2</v>
      </c>
    </row>
    <row r="217" spans="2:29" ht="13.5" customHeight="1">
      <c r="B217" s="51" t="s">
        <v>164</v>
      </c>
      <c r="C217" s="45" t="s">
        <v>3</v>
      </c>
      <c r="D217" s="456">
        <v>16</v>
      </c>
      <c r="E217" s="47">
        <v>0</v>
      </c>
      <c r="F217" s="47">
        <v>0</v>
      </c>
      <c r="G217" s="47">
        <v>0</v>
      </c>
      <c r="H217" s="47">
        <v>0</v>
      </c>
      <c r="I217" s="47">
        <v>0</v>
      </c>
      <c r="J217" s="47">
        <v>0</v>
      </c>
      <c r="K217" s="47">
        <v>0</v>
      </c>
      <c r="L217" s="47">
        <v>0</v>
      </c>
      <c r="M217" s="47">
        <v>0</v>
      </c>
      <c r="N217" s="47">
        <v>0</v>
      </c>
      <c r="O217" s="47">
        <v>0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1</v>
      </c>
      <c r="V217" s="47">
        <v>0</v>
      </c>
      <c r="W217" s="47">
        <v>2</v>
      </c>
      <c r="X217" s="47">
        <v>2</v>
      </c>
      <c r="Y217" s="47">
        <v>2</v>
      </c>
      <c r="Z217" s="47">
        <v>3</v>
      </c>
      <c r="AA217" s="47">
        <v>2</v>
      </c>
      <c r="AB217" s="47">
        <v>3</v>
      </c>
      <c r="AC217" s="458">
        <v>1</v>
      </c>
    </row>
    <row r="218" spans="2:29" ht="13.5" customHeight="1">
      <c r="B218" s="262"/>
      <c r="C218" s="48" t="s">
        <v>4</v>
      </c>
      <c r="D218" s="469">
        <v>10</v>
      </c>
      <c r="E218" s="50">
        <v>0</v>
      </c>
      <c r="F218" s="50">
        <v>0</v>
      </c>
      <c r="G218" s="50">
        <v>0</v>
      </c>
      <c r="H218" s="50">
        <v>0</v>
      </c>
      <c r="I218" s="50">
        <v>0</v>
      </c>
      <c r="J218" s="50">
        <v>0</v>
      </c>
      <c r="K218" s="50">
        <v>0</v>
      </c>
      <c r="L218" s="50">
        <v>0</v>
      </c>
      <c r="M218" s="50">
        <v>0</v>
      </c>
      <c r="N218" s="50">
        <v>0</v>
      </c>
      <c r="O218" s="50">
        <v>0</v>
      </c>
      <c r="P218" s="50">
        <v>0</v>
      </c>
      <c r="Q218" s="50">
        <v>0</v>
      </c>
      <c r="R218" s="50">
        <v>0</v>
      </c>
      <c r="S218" s="50">
        <v>0</v>
      </c>
      <c r="T218" s="50">
        <v>0</v>
      </c>
      <c r="U218" s="50">
        <v>0</v>
      </c>
      <c r="V218" s="50">
        <v>0</v>
      </c>
      <c r="W218" s="50">
        <v>0</v>
      </c>
      <c r="X218" s="50">
        <v>1</v>
      </c>
      <c r="Y218" s="50">
        <v>1</v>
      </c>
      <c r="Z218" s="50">
        <v>3</v>
      </c>
      <c r="AA218" s="50">
        <v>3</v>
      </c>
      <c r="AB218" s="50">
        <v>1</v>
      </c>
      <c r="AC218" s="470">
        <v>1</v>
      </c>
    </row>
    <row r="219" spans="2:29" ht="13.5" customHeight="1">
      <c r="B219" s="467">
        <v>10000</v>
      </c>
      <c r="C219" s="45" t="s">
        <v>1</v>
      </c>
      <c r="D219" s="456">
        <v>323</v>
      </c>
      <c r="E219" s="47">
        <v>0</v>
      </c>
      <c r="F219" s="47">
        <v>0</v>
      </c>
      <c r="G219" s="47">
        <v>0</v>
      </c>
      <c r="H219" s="47">
        <v>0</v>
      </c>
      <c r="I219" s="47">
        <v>0</v>
      </c>
      <c r="J219" s="47">
        <v>0</v>
      </c>
      <c r="K219" s="47">
        <v>0</v>
      </c>
      <c r="L219" s="47">
        <v>0</v>
      </c>
      <c r="M219" s="47">
        <v>0</v>
      </c>
      <c r="N219" s="47">
        <v>0</v>
      </c>
      <c r="O219" s="47">
        <v>0</v>
      </c>
      <c r="P219" s="47">
        <v>0</v>
      </c>
      <c r="Q219" s="47">
        <v>0</v>
      </c>
      <c r="R219" s="47">
        <v>0</v>
      </c>
      <c r="S219" s="47">
        <v>0</v>
      </c>
      <c r="T219" s="47">
        <v>2</v>
      </c>
      <c r="U219" s="47">
        <v>2</v>
      </c>
      <c r="V219" s="47">
        <v>1</v>
      </c>
      <c r="W219" s="47">
        <v>8</v>
      </c>
      <c r="X219" s="47">
        <v>27</v>
      </c>
      <c r="Y219" s="47">
        <v>38</v>
      </c>
      <c r="Z219" s="47">
        <v>71</v>
      </c>
      <c r="AA219" s="47">
        <v>66</v>
      </c>
      <c r="AB219" s="47">
        <v>76</v>
      </c>
      <c r="AC219" s="458">
        <v>32</v>
      </c>
    </row>
    <row r="220" spans="2:29" ht="13.5" customHeight="1">
      <c r="B220" s="51" t="s">
        <v>165</v>
      </c>
      <c r="C220" s="45" t="s">
        <v>3</v>
      </c>
      <c r="D220" s="456">
        <v>217</v>
      </c>
      <c r="E220" s="47">
        <v>0</v>
      </c>
      <c r="F220" s="47">
        <v>0</v>
      </c>
      <c r="G220" s="47">
        <v>0</v>
      </c>
      <c r="H220" s="47">
        <v>0</v>
      </c>
      <c r="I220" s="47">
        <v>0</v>
      </c>
      <c r="J220" s="47">
        <v>0</v>
      </c>
      <c r="K220" s="47">
        <v>0</v>
      </c>
      <c r="L220" s="47">
        <v>0</v>
      </c>
      <c r="M220" s="47">
        <v>0</v>
      </c>
      <c r="N220" s="47">
        <v>0</v>
      </c>
      <c r="O220" s="47">
        <v>0</v>
      </c>
      <c r="P220" s="47">
        <v>0</v>
      </c>
      <c r="Q220" s="47">
        <v>0</v>
      </c>
      <c r="R220" s="47">
        <v>0</v>
      </c>
      <c r="S220" s="47">
        <v>0</v>
      </c>
      <c r="T220" s="47">
        <v>2</v>
      </c>
      <c r="U220" s="47">
        <v>2</v>
      </c>
      <c r="V220" s="47">
        <v>1</v>
      </c>
      <c r="W220" s="47">
        <v>6</v>
      </c>
      <c r="X220" s="47">
        <v>19</v>
      </c>
      <c r="Y220" s="47">
        <v>31</v>
      </c>
      <c r="Z220" s="47">
        <v>51</v>
      </c>
      <c r="AA220" s="47">
        <v>51</v>
      </c>
      <c r="AB220" s="47">
        <v>40</v>
      </c>
      <c r="AC220" s="458">
        <v>14</v>
      </c>
    </row>
    <row r="221" spans="2:29" ht="13.5" customHeight="1">
      <c r="B221" s="51"/>
      <c r="C221" s="45" t="s">
        <v>4</v>
      </c>
      <c r="D221" s="456">
        <v>106</v>
      </c>
      <c r="E221" s="47">
        <v>0</v>
      </c>
      <c r="F221" s="47">
        <v>0</v>
      </c>
      <c r="G221" s="47">
        <v>0</v>
      </c>
      <c r="H221" s="47">
        <v>0</v>
      </c>
      <c r="I221" s="47">
        <v>0</v>
      </c>
      <c r="J221" s="47">
        <v>0</v>
      </c>
      <c r="K221" s="47">
        <v>0</v>
      </c>
      <c r="L221" s="47">
        <v>0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0</v>
      </c>
      <c r="V221" s="47">
        <v>0</v>
      </c>
      <c r="W221" s="47">
        <v>2</v>
      </c>
      <c r="X221" s="47">
        <v>8</v>
      </c>
      <c r="Y221" s="47">
        <v>7</v>
      </c>
      <c r="Z221" s="47">
        <v>20</v>
      </c>
      <c r="AA221" s="47">
        <v>15</v>
      </c>
      <c r="AB221" s="47">
        <v>36</v>
      </c>
      <c r="AC221" s="458">
        <v>18</v>
      </c>
    </row>
    <row r="222" spans="2:29" ht="13.5" customHeight="1">
      <c r="B222" s="463">
        <v>10100</v>
      </c>
      <c r="C222" s="464" t="s">
        <v>1</v>
      </c>
      <c r="D222" s="478">
        <v>5</v>
      </c>
      <c r="E222" s="465">
        <v>0</v>
      </c>
      <c r="F222" s="465">
        <v>0</v>
      </c>
      <c r="G222" s="465">
        <v>0</v>
      </c>
      <c r="H222" s="465">
        <v>0</v>
      </c>
      <c r="I222" s="465">
        <v>0</v>
      </c>
      <c r="J222" s="465">
        <v>0</v>
      </c>
      <c r="K222" s="465">
        <v>0</v>
      </c>
      <c r="L222" s="465">
        <v>0</v>
      </c>
      <c r="M222" s="465">
        <v>0</v>
      </c>
      <c r="N222" s="465">
        <v>0</v>
      </c>
      <c r="O222" s="465">
        <v>0</v>
      </c>
      <c r="P222" s="465">
        <v>0</v>
      </c>
      <c r="Q222" s="465">
        <v>0</v>
      </c>
      <c r="R222" s="465">
        <v>0</v>
      </c>
      <c r="S222" s="465">
        <v>0</v>
      </c>
      <c r="T222" s="465">
        <v>0</v>
      </c>
      <c r="U222" s="465">
        <v>0</v>
      </c>
      <c r="V222" s="465">
        <v>0</v>
      </c>
      <c r="W222" s="465">
        <v>0</v>
      </c>
      <c r="X222" s="465">
        <v>0</v>
      </c>
      <c r="Y222" s="465">
        <v>0</v>
      </c>
      <c r="Z222" s="465">
        <v>3</v>
      </c>
      <c r="AA222" s="465">
        <v>0</v>
      </c>
      <c r="AB222" s="465">
        <v>1</v>
      </c>
      <c r="AC222" s="466">
        <v>1</v>
      </c>
    </row>
    <row r="223" spans="2:29" ht="13.5" customHeight="1">
      <c r="B223" s="51" t="s">
        <v>622</v>
      </c>
      <c r="C223" s="45" t="s">
        <v>3</v>
      </c>
      <c r="D223" s="456">
        <v>3</v>
      </c>
      <c r="E223" s="47">
        <v>0</v>
      </c>
      <c r="F223" s="47">
        <v>0</v>
      </c>
      <c r="G223" s="47">
        <v>0</v>
      </c>
      <c r="H223" s="47">
        <v>0</v>
      </c>
      <c r="I223" s="47">
        <v>0</v>
      </c>
      <c r="J223" s="47">
        <v>0</v>
      </c>
      <c r="K223" s="47">
        <v>0</v>
      </c>
      <c r="L223" s="47">
        <v>0</v>
      </c>
      <c r="M223" s="47">
        <v>0</v>
      </c>
      <c r="N223" s="47">
        <v>0</v>
      </c>
      <c r="O223" s="47">
        <v>0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0</v>
      </c>
      <c r="V223" s="47">
        <v>0</v>
      </c>
      <c r="W223" s="47">
        <v>0</v>
      </c>
      <c r="X223" s="47">
        <v>0</v>
      </c>
      <c r="Y223" s="47">
        <v>0</v>
      </c>
      <c r="Z223" s="47">
        <v>3</v>
      </c>
      <c r="AA223" s="47">
        <v>0</v>
      </c>
      <c r="AB223" s="47">
        <v>0</v>
      </c>
      <c r="AC223" s="458">
        <v>0</v>
      </c>
    </row>
    <row r="224" spans="2:29" ht="13.5" customHeight="1">
      <c r="B224" s="274"/>
      <c r="C224" s="48" t="s">
        <v>4</v>
      </c>
      <c r="D224" s="469">
        <v>2</v>
      </c>
      <c r="E224" s="50">
        <v>0</v>
      </c>
      <c r="F224" s="50">
        <v>0</v>
      </c>
      <c r="G224" s="50">
        <v>0</v>
      </c>
      <c r="H224" s="50">
        <v>0</v>
      </c>
      <c r="I224" s="50">
        <v>0</v>
      </c>
      <c r="J224" s="50">
        <v>0</v>
      </c>
      <c r="K224" s="50">
        <v>0</v>
      </c>
      <c r="L224" s="50">
        <v>0</v>
      </c>
      <c r="M224" s="50">
        <v>0</v>
      </c>
      <c r="N224" s="50">
        <v>0</v>
      </c>
      <c r="O224" s="50">
        <v>0</v>
      </c>
      <c r="P224" s="50">
        <v>0</v>
      </c>
      <c r="Q224" s="50">
        <v>0</v>
      </c>
      <c r="R224" s="50">
        <v>0</v>
      </c>
      <c r="S224" s="50">
        <v>0</v>
      </c>
      <c r="T224" s="50">
        <v>0</v>
      </c>
      <c r="U224" s="50">
        <v>0</v>
      </c>
      <c r="V224" s="50">
        <v>0</v>
      </c>
      <c r="W224" s="50">
        <v>0</v>
      </c>
      <c r="X224" s="50">
        <v>0</v>
      </c>
      <c r="Y224" s="50">
        <v>0</v>
      </c>
      <c r="Z224" s="50">
        <v>0</v>
      </c>
      <c r="AA224" s="50">
        <v>0</v>
      </c>
      <c r="AB224" s="50">
        <v>1</v>
      </c>
      <c r="AC224" s="470">
        <v>1</v>
      </c>
    </row>
    <row r="225" spans="2:29" ht="13.5" customHeight="1">
      <c r="B225" s="479">
        <v>10200</v>
      </c>
      <c r="C225" s="45" t="s">
        <v>1</v>
      </c>
      <c r="D225" s="456">
        <v>259</v>
      </c>
      <c r="E225" s="47">
        <v>0</v>
      </c>
      <c r="F225" s="47">
        <v>0</v>
      </c>
      <c r="G225" s="47">
        <v>0</v>
      </c>
      <c r="H225" s="47">
        <v>0</v>
      </c>
      <c r="I225" s="47">
        <v>0</v>
      </c>
      <c r="J225" s="47">
        <v>0</v>
      </c>
      <c r="K225" s="47">
        <v>0</v>
      </c>
      <c r="L225" s="47">
        <v>0</v>
      </c>
      <c r="M225" s="47">
        <v>0</v>
      </c>
      <c r="N225" s="47">
        <v>0</v>
      </c>
      <c r="O225" s="47">
        <v>0</v>
      </c>
      <c r="P225" s="47">
        <v>0</v>
      </c>
      <c r="Q225" s="47">
        <v>0</v>
      </c>
      <c r="R225" s="47">
        <v>0</v>
      </c>
      <c r="S225" s="47">
        <v>0</v>
      </c>
      <c r="T225" s="47">
        <v>2</v>
      </c>
      <c r="U225" s="47">
        <v>0</v>
      </c>
      <c r="V225" s="47">
        <v>0</v>
      </c>
      <c r="W225" s="47">
        <v>7</v>
      </c>
      <c r="X225" s="47">
        <v>21</v>
      </c>
      <c r="Y225" s="47">
        <v>26</v>
      </c>
      <c r="Z225" s="47">
        <v>52</v>
      </c>
      <c r="AA225" s="47">
        <v>58</v>
      </c>
      <c r="AB225" s="47">
        <v>65</v>
      </c>
      <c r="AC225" s="458">
        <v>28</v>
      </c>
    </row>
    <row r="226" spans="2:29" ht="13.5" customHeight="1">
      <c r="B226" s="51" t="s">
        <v>70</v>
      </c>
      <c r="C226" s="45" t="s">
        <v>3</v>
      </c>
      <c r="D226" s="456">
        <v>170</v>
      </c>
      <c r="E226" s="47">
        <v>0</v>
      </c>
      <c r="F226" s="47">
        <v>0</v>
      </c>
      <c r="G226" s="47">
        <v>0</v>
      </c>
      <c r="H226" s="47">
        <v>0</v>
      </c>
      <c r="I226" s="47">
        <v>0</v>
      </c>
      <c r="J226" s="47">
        <v>0</v>
      </c>
      <c r="K226" s="47">
        <v>0</v>
      </c>
      <c r="L226" s="47">
        <v>0</v>
      </c>
      <c r="M226" s="47">
        <v>0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2</v>
      </c>
      <c r="U226" s="47">
        <v>0</v>
      </c>
      <c r="V226" s="47">
        <v>0</v>
      </c>
      <c r="W226" s="47">
        <v>6</v>
      </c>
      <c r="X226" s="47">
        <v>15</v>
      </c>
      <c r="Y226" s="47">
        <v>23</v>
      </c>
      <c r="Z226" s="47">
        <v>36</v>
      </c>
      <c r="AA226" s="47">
        <v>44</v>
      </c>
      <c r="AB226" s="47">
        <v>32</v>
      </c>
      <c r="AC226" s="458">
        <v>12</v>
      </c>
    </row>
    <row r="227" spans="2:29" ht="13.5" customHeight="1">
      <c r="B227" s="52"/>
      <c r="C227" s="459" t="s">
        <v>4</v>
      </c>
      <c r="D227" s="460">
        <v>89</v>
      </c>
      <c r="E227" s="461">
        <v>0</v>
      </c>
      <c r="F227" s="461">
        <v>0</v>
      </c>
      <c r="G227" s="461">
        <v>0</v>
      </c>
      <c r="H227" s="461">
        <v>0</v>
      </c>
      <c r="I227" s="461">
        <v>0</v>
      </c>
      <c r="J227" s="461">
        <v>0</v>
      </c>
      <c r="K227" s="461">
        <v>0</v>
      </c>
      <c r="L227" s="461">
        <v>0</v>
      </c>
      <c r="M227" s="461">
        <v>0</v>
      </c>
      <c r="N227" s="461">
        <v>0</v>
      </c>
      <c r="O227" s="461">
        <v>0</v>
      </c>
      <c r="P227" s="461">
        <v>0</v>
      </c>
      <c r="Q227" s="461">
        <v>0</v>
      </c>
      <c r="R227" s="461">
        <v>0</v>
      </c>
      <c r="S227" s="461">
        <v>0</v>
      </c>
      <c r="T227" s="461">
        <v>0</v>
      </c>
      <c r="U227" s="461">
        <v>0</v>
      </c>
      <c r="V227" s="461">
        <v>0</v>
      </c>
      <c r="W227" s="461">
        <v>1</v>
      </c>
      <c r="X227" s="461">
        <v>6</v>
      </c>
      <c r="Y227" s="461">
        <v>3</v>
      </c>
      <c r="Z227" s="461">
        <v>16</v>
      </c>
      <c r="AA227" s="461">
        <v>14</v>
      </c>
      <c r="AB227" s="461">
        <v>33</v>
      </c>
      <c r="AC227" s="462">
        <v>16</v>
      </c>
    </row>
    <row r="228" spans="2:29" ht="13.5" customHeight="1">
      <c r="B228" s="480">
        <v>10300</v>
      </c>
      <c r="C228" s="464" t="s">
        <v>1</v>
      </c>
      <c r="D228" s="456">
        <v>1</v>
      </c>
      <c r="E228" s="465">
        <v>0</v>
      </c>
      <c r="F228" s="465">
        <v>0</v>
      </c>
      <c r="G228" s="465">
        <v>0</v>
      </c>
      <c r="H228" s="465">
        <v>0</v>
      </c>
      <c r="I228" s="465">
        <v>0</v>
      </c>
      <c r="J228" s="465">
        <v>0</v>
      </c>
      <c r="K228" s="465">
        <v>0</v>
      </c>
      <c r="L228" s="465">
        <v>0</v>
      </c>
      <c r="M228" s="465">
        <v>0</v>
      </c>
      <c r="N228" s="465">
        <v>0</v>
      </c>
      <c r="O228" s="465">
        <v>0</v>
      </c>
      <c r="P228" s="465">
        <v>0</v>
      </c>
      <c r="Q228" s="465">
        <v>0</v>
      </c>
      <c r="R228" s="465">
        <v>0</v>
      </c>
      <c r="S228" s="465">
        <v>0</v>
      </c>
      <c r="T228" s="465">
        <v>0</v>
      </c>
      <c r="U228" s="465">
        <v>0</v>
      </c>
      <c r="V228" s="465">
        <v>0</v>
      </c>
      <c r="W228" s="465">
        <v>0</v>
      </c>
      <c r="X228" s="465">
        <v>0</v>
      </c>
      <c r="Y228" s="465">
        <v>0</v>
      </c>
      <c r="Z228" s="465">
        <v>0</v>
      </c>
      <c r="AA228" s="465">
        <v>0</v>
      </c>
      <c r="AB228" s="465">
        <v>0</v>
      </c>
      <c r="AC228" s="466">
        <v>1</v>
      </c>
    </row>
    <row r="229" spans="2:29" ht="13.5" customHeight="1">
      <c r="B229" s="261" t="s">
        <v>623</v>
      </c>
      <c r="C229" s="45" t="s">
        <v>3</v>
      </c>
      <c r="D229" s="456">
        <v>0</v>
      </c>
      <c r="E229" s="47">
        <v>0</v>
      </c>
      <c r="F229" s="47">
        <v>0</v>
      </c>
      <c r="G229" s="47">
        <v>0</v>
      </c>
      <c r="H229" s="47">
        <v>0</v>
      </c>
      <c r="I229" s="47">
        <v>0</v>
      </c>
      <c r="J229" s="47">
        <v>0</v>
      </c>
      <c r="K229" s="47">
        <v>0</v>
      </c>
      <c r="L229" s="47">
        <v>0</v>
      </c>
      <c r="M229" s="47">
        <v>0</v>
      </c>
      <c r="N229" s="47">
        <v>0</v>
      </c>
      <c r="O229" s="47">
        <v>0</v>
      </c>
      <c r="P229" s="47">
        <v>0</v>
      </c>
      <c r="Q229" s="47">
        <v>0</v>
      </c>
      <c r="R229" s="47">
        <v>0</v>
      </c>
      <c r="S229" s="47">
        <v>0</v>
      </c>
      <c r="T229" s="47">
        <v>0</v>
      </c>
      <c r="U229" s="47">
        <v>0</v>
      </c>
      <c r="V229" s="47">
        <v>0</v>
      </c>
      <c r="W229" s="47">
        <v>0</v>
      </c>
      <c r="X229" s="47">
        <v>0</v>
      </c>
      <c r="Y229" s="47">
        <v>0</v>
      </c>
      <c r="Z229" s="47">
        <v>0</v>
      </c>
      <c r="AA229" s="47">
        <v>0</v>
      </c>
      <c r="AB229" s="47">
        <v>0</v>
      </c>
      <c r="AC229" s="458">
        <v>0</v>
      </c>
    </row>
    <row r="230" spans="2:29" ht="13.5" customHeight="1">
      <c r="B230" s="468"/>
      <c r="C230" s="459" t="s">
        <v>4</v>
      </c>
      <c r="D230" s="460">
        <v>1</v>
      </c>
      <c r="E230" s="461">
        <v>0</v>
      </c>
      <c r="F230" s="461">
        <v>0</v>
      </c>
      <c r="G230" s="461">
        <v>0</v>
      </c>
      <c r="H230" s="461">
        <v>0</v>
      </c>
      <c r="I230" s="461">
        <v>0</v>
      </c>
      <c r="J230" s="461">
        <v>0</v>
      </c>
      <c r="K230" s="461">
        <v>0</v>
      </c>
      <c r="L230" s="461">
        <v>0</v>
      </c>
      <c r="M230" s="461">
        <v>0</v>
      </c>
      <c r="N230" s="461">
        <v>0</v>
      </c>
      <c r="O230" s="461">
        <v>0</v>
      </c>
      <c r="P230" s="461">
        <v>0</v>
      </c>
      <c r="Q230" s="461">
        <v>0</v>
      </c>
      <c r="R230" s="461">
        <v>0</v>
      </c>
      <c r="S230" s="461">
        <v>0</v>
      </c>
      <c r="T230" s="461">
        <v>0</v>
      </c>
      <c r="U230" s="461">
        <v>0</v>
      </c>
      <c r="V230" s="461">
        <v>0</v>
      </c>
      <c r="W230" s="461">
        <v>0</v>
      </c>
      <c r="X230" s="461">
        <v>0</v>
      </c>
      <c r="Y230" s="461">
        <v>0</v>
      </c>
      <c r="Z230" s="461">
        <v>0</v>
      </c>
      <c r="AA230" s="461">
        <v>0</v>
      </c>
      <c r="AB230" s="461">
        <v>0</v>
      </c>
      <c r="AC230" s="462">
        <v>1</v>
      </c>
    </row>
    <row r="231" spans="2:29" ht="13.5" customHeight="1">
      <c r="B231" s="480">
        <v>10400</v>
      </c>
      <c r="C231" s="464" t="s">
        <v>1</v>
      </c>
      <c r="D231" s="456">
        <v>49</v>
      </c>
      <c r="E231" s="465">
        <v>0</v>
      </c>
      <c r="F231" s="465">
        <v>0</v>
      </c>
      <c r="G231" s="465">
        <v>0</v>
      </c>
      <c r="H231" s="465">
        <v>0</v>
      </c>
      <c r="I231" s="465">
        <v>0</v>
      </c>
      <c r="J231" s="465">
        <v>0</v>
      </c>
      <c r="K231" s="465">
        <v>0</v>
      </c>
      <c r="L231" s="465">
        <v>0</v>
      </c>
      <c r="M231" s="465">
        <v>0</v>
      </c>
      <c r="N231" s="465">
        <v>0</v>
      </c>
      <c r="O231" s="465">
        <v>0</v>
      </c>
      <c r="P231" s="465">
        <v>0</v>
      </c>
      <c r="Q231" s="465">
        <v>0</v>
      </c>
      <c r="R231" s="465">
        <v>0</v>
      </c>
      <c r="S231" s="465">
        <v>0</v>
      </c>
      <c r="T231" s="465">
        <v>0</v>
      </c>
      <c r="U231" s="465">
        <v>0</v>
      </c>
      <c r="V231" s="465">
        <v>1</v>
      </c>
      <c r="W231" s="465">
        <v>0</v>
      </c>
      <c r="X231" s="465">
        <v>4</v>
      </c>
      <c r="Y231" s="465">
        <v>12</v>
      </c>
      <c r="Z231" s="465">
        <v>13</v>
      </c>
      <c r="AA231" s="465">
        <v>8</v>
      </c>
      <c r="AB231" s="465">
        <v>9</v>
      </c>
      <c r="AC231" s="466">
        <v>2</v>
      </c>
    </row>
    <row r="232" spans="2:29" ht="13.5" customHeight="1">
      <c r="B232" s="261" t="s">
        <v>166</v>
      </c>
      <c r="C232" s="45" t="s">
        <v>3</v>
      </c>
      <c r="D232" s="456">
        <v>40</v>
      </c>
      <c r="E232" s="47">
        <v>0</v>
      </c>
      <c r="F232" s="47">
        <v>0</v>
      </c>
      <c r="G232" s="47">
        <v>0</v>
      </c>
      <c r="H232" s="47">
        <v>0</v>
      </c>
      <c r="I232" s="47">
        <v>0</v>
      </c>
      <c r="J232" s="47">
        <v>0</v>
      </c>
      <c r="K232" s="47">
        <v>0</v>
      </c>
      <c r="L232" s="47">
        <v>0</v>
      </c>
      <c r="M232" s="47">
        <v>0</v>
      </c>
      <c r="N232" s="47">
        <v>0</v>
      </c>
      <c r="O232" s="47">
        <v>0</v>
      </c>
      <c r="P232" s="47">
        <v>0</v>
      </c>
      <c r="Q232" s="47">
        <v>0</v>
      </c>
      <c r="R232" s="47">
        <v>0</v>
      </c>
      <c r="S232" s="47">
        <v>0</v>
      </c>
      <c r="T232" s="47">
        <v>0</v>
      </c>
      <c r="U232" s="47">
        <v>0</v>
      </c>
      <c r="V232" s="47">
        <v>1</v>
      </c>
      <c r="W232" s="47">
        <v>0</v>
      </c>
      <c r="X232" s="47">
        <v>3</v>
      </c>
      <c r="Y232" s="47">
        <v>8</v>
      </c>
      <c r="Z232" s="47">
        <v>11</v>
      </c>
      <c r="AA232" s="47">
        <v>7</v>
      </c>
      <c r="AB232" s="47">
        <v>8</v>
      </c>
      <c r="AC232" s="458">
        <v>2</v>
      </c>
    </row>
    <row r="233" spans="2:29" ht="13.5" customHeight="1">
      <c r="B233" s="468"/>
      <c r="C233" s="459" t="s">
        <v>4</v>
      </c>
      <c r="D233" s="460">
        <v>9</v>
      </c>
      <c r="E233" s="461">
        <v>0</v>
      </c>
      <c r="F233" s="461">
        <v>0</v>
      </c>
      <c r="G233" s="461">
        <v>0</v>
      </c>
      <c r="H233" s="461">
        <v>0</v>
      </c>
      <c r="I233" s="461">
        <v>0</v>
      </c>
      <c r="J233" s="461">
        <v>0</v>
      </c>
      <c r="K233" s="461">
        <v>0</v>
      </c>
      <c r="L233" s="461">
        <v>0</v>
      </c>
      <c r="M233" s="461">
        <v>0</v>
      </c>
      <c r="N233" s="461">
        <v>0</v>
      </c>
      <c r="O233" s="461">
        <v>0</v>
      </c>
      <c r="P233" s="461">
        <v>0</v>
      </c>
      <c r="Q233" s="461">
        <v>0</v>
      </c>
      <c r="R233" s="461">
        <v>0</v>
      </c>
      <c r="S233" s="461">
        <v>0</v>
      </c>
      <c r="T233" s="461">
        <v>0</v>
      </c>
      <c r="U233" s="461">
        <v>0</v>
      </c>
      <c r="V233" s="461">
        <v>0</v>
      </c>
      <c r="W233" s="461">
        <v>0</v>
      </c>
      <c r="X233" s="461">
        <v>1</v>
      </c>
      <c r="Y233" s="461">
        <v>4</v>
      </c>
      <c r="Z233" s="461">
        <v>2</v>
      </c>
      <c r="AA233" s="461">
        <v>1</v>
      </c>
      <c r="AB233" s="461">
        <v>1</v>
      </c>
      <c r="AC233" s="462">
        <v>0</v>
      </c>
    </row>
    <row r="234" spans="2:29" ht="13.5" customHeight="1">
      <c r="B234" s="480">
        <v>10500</v>
      </c>
      <c r="C234" s="464" t="s">
        <v>1</v>
      </c>
      <c r="D234" s="456">
        <v>9</v>
      </c>
      <c r="E234" s="465">
        <v>0</v>
      </c>
      <c r="F234" s="465">
        <v>0</v>
      </c>
      <c r="G234" s="465">
        <v>0</v>
      </c>
      <c r="H234" s="465">
        <v>0</v>
      </c>
      <c r="I234" s="465">
        <v>0</v>
      </c>
      <c r="J234" s="465">
        <v>0</v>
      </c>
      <c r="K234" s="465">
        <v>0</v>
      </c>
      <c r="L234" s="465">
        <v>0</v>
      </c>
      <c r="M234" s="465">
        <v>0</v>
      </c>
      <c r="N234" s="465">
        <v>0</v>
      </c>
      <c r="O234" s="465">
        <v>0</v>
      </c>
      <c r="P234" s="465">
        <v>0</v>
      </c>
      <c r="Q234" s="465">
        <v>0</v>
      </c>
      <c r="R234" s="465">
        <v>0</v>
      </c>
      <c r="S234" s="465">
        <v>0</v>
      </c>
      <c r="T234" s="465">
        <v>0</v>
      </c>
      <c r="U234" s="465">
        <v>2</v>
      </c>
      <c r="V234" s="465">
        <v>0</v>
      </c>
      <c r="W234" s="465">
        <v>1</v>
      </c>
      <c r="X234" s="465">
        <v>2</v>
      </c>
      <c r="Y234" s="465">
        <v>0</v>
      </c>
      <c r="Z234" s="465">
        <v>3</v>
      </c>
      <c r="AA234" s="465">
        <v>0</v>
      </c>
      <c r="AB234" s="465">
        <v>1</v>
      </c>
      <c r="AC234" s="466">
        <v>0</v>
      </c>
    </row>
    <row r="235" spans="2:29" ht="13.5" customHeight="1">
      <c r="B235" s="261" t="s">
        <v>167</v>
      </c>
      <c r="C235" s="45" t="s">
        <v>3</v>
      </c>
      <c r="D235" s="456">
        <v>4</v>
      </c>
      <c r="E235" s="47">
        <v>0</v>
      </c>
      <c r="F235" s="47">
        <v>0</v>
      </c>
      <c r="G235" s="47">
        <v>0</v>
      </c>
      <c r="H235" s="47">
        <v>0</v>
      </c>
      <c r="I235" s="47">
        <v>0</v>
      </c>
      <c r="J235" s="47">
        <v>0</v>
      </c>
      <c r="K235" s="47">
        <v>0</v>
      </c>
      <c r="L235" s="47">
        <v>0</v>
      </c>
      <c r="M235" s="47">
        <v>0</v>
      </c>
      <c r="N235" s="47">
        <v>0</v>
      </c>
      <c r="O235" s="47">
        <v>0</v>
      </c>
      <c r="P235" s="47">
        <v>0</v>
      </c>
      <c r="Q235" s="47">
        <v>0</v>
      </c>
      <c r="R235" s="47">
        <v>0</v>
      </c>
      <c r="S235" s="47">
        <v>0</v>
      </c>
      <c r="T235" s="47">
        <v>0</v>
      </c>
      <c r="U235" s="47">
        <v>2</v>
      </c>
      <c r="V235" s="47">
        <v>0</v>
      </c>
      <c r="W235" s="47">
        <v>0</v>
      </c>
      <c r="X235" s="47">
        <v>1</v>
      </c>
      <c r="Y235" s="47">
        <v>0</v>
      </c>
      <c r="Z235" s="47">
        <v>1</v>
      </c>
      <c r="AA235" s="47">
        <v>0</v>
      </c>
      <c r="AB235" s="47">
        <v>0</v>
      </c>
      <c r="AC235" s="458">
        <v>0</v>
      </c>
    </row>
    <row r="236" spans="2:29" ht="13.5" customHeight="1">
      <c r="B236" s="468"/>
      <c r="C236" s="459" t="s">
        <v>4</v>
      </c>
      <c r="D236" s="460">
        <v>5</v>
      </c>
      <c r="E236" s="461">
        <v>0</v>
      </c>
      <c r="F236" s="461">
        <v>0</v>
      </c>
      <c r="G236" s="461">
        <v>0</v>
      </c>
      <c r="H236" s="461">
        <v>0</v>
      </c>
      <c r="I236" s="461">
        <v>0</v>
      </c>
      <c r="J236" s="461">
        <v>0</v>
      </c>
      <c r="K236" s="461">
        <v>0</v>
      </c>
      <c r="L236" s="461">
        <v>0</v>
      </c>
      <c r="M236" s="461">
        <v>0</v>
      </c>
      <c r="N236" s="461">
        <v>0</v>
      </c>
      <c r="O236" s="461">
        <v>0</v>
      </c>
      <c r="P236" s="461">
        <v>0</v>
      </c>
      <c r="Q236" s="461">
        <v>0</v>
      </c>
      <c r="R236" s="461">
        <v>0</v>
      </c>
      <c r="S236" s="461">
        <v>0</v>
      </c>
      <c r="T236" s="461">
        <v>0</v>
      </c>
      <c r="U236" s="461">
        <v>0</v>
      </c>
      <c r="V236" s="461">
        <v>0</v>
      </c>
      <c r="W236" s="461">
        <v>1</v>
      </c>
      <c r="X236" s="461">
        <v>1</v>
      </c>
      <c r="Y236" s="461">
        <v>0</v>
      </c>
      <c r="Z236" s="461">
        <v>2</v>
      </c>
      <c r="AA236" s="461">
        <v>0</v>
      </c>
      <c r="AB236" s="461">
        <v>1</v>
      </c>
      <c r="AC236" s="462">
        <v>0</v>
      </c>
    </row>
    <row r="237" spans="2:29" ht="13.5" customHeight="1">
      <c r="B237" s="479">
        <v>10601</v>
      </c>
      <c r="C237" s="464" t="s">
        <v>1</v>
      </c>
      <c r="D237" s="456">
        <v>164</v>
      </c>
      <c r="E237" s="465">
        <v>0</v>
      </c>
      <c r="F237" s="465">
        <v>0</v>
      </c>
      <c r="G237" s="465">
        <v>0</v>
      </c>
      <c r="H237" s="465">
        <v>0</v>
      </c>
      <c r="I237" s="465">
        <v>0</v>
      </c>
      <c r="J237" s="465">
        <v>0</v>
      </c>
      <c r="K237" s="465">
        <v>0</v>
      </c>
      <c r="L237" s="465">
        <v>0</v>
      </c>
      <c r="M237" s="465">
        <v>0</v>
      </c>
      <c r="N237" s="465">
        <v>0</v>
      </c>
      <c r="O237" s="465">
        <v>0</v>
      </c>
      <c r="P237" s="465">
        <v>0</v>
      </c>
      <c r="Q237" s="465">
        <v>0</v>
      </c>
      <c r="R237" s="465">
        <v>0</v>
      </c>
      <c r="S237" s="465">
        <v>0</v>
      </c>
      <c r="T237" s="465">
        <v>0</v>
      </c>
      <c r="U237" s="465">
        <v>0</v>
      </c>
      <c r="V237" s="465">
        <v>1</v>
      </c>
      <c r="W237" s="465">
        <v>2</v>
      </c>
      <c r="X237" s="465">
        <v>7</v>
      </c>
      <c r="Y237" s="465">
        <v>14</v>
      </c>
      <c r="Z237" s="465">
        <v>22</v>
      </c>
      <c r="AA237" s="465">
        <v>38</v>
      </c>
      <c r="AB237" s="465">
        <v>49</v>
      </c>
      <c r="AC237" s="466">
        <v>31</v>
      </c>
    </row>
    <row r="238" spans="2:29" ht="13.5" customHeight="1">
      <c r="B238" s="51" t="s">
        <v>590</v>
      </c>
      <c r="C238" s="45" t="s">
        <v>3</v>
      </c>
      <c r="D238" s="456">
        <v>107</v>
      </c>
      <c r="E238" s="47">
        <v>0</v>
      </c>
      <c r="F238" s="47">
        <v>0</v>
      </c>
      <c r="G238" s="47">
        <v>0</v>
      </c>
      <c r="H238" s="47">
        <v>0</v>
      </c>
      <c r="I238" s="47">
        <v>0</v>
      </c>
      <c r="J238" s="47">
        <v>0</v>
      </c>
      <c r="K238" s="47">
        <v>0</v>
      </c>
      <c r="L238" s="47">
        <v>0</v>
      </c>
      <c r="M238" s="47">
        <v>0</v>
      </c>
      <c r="N238" s="47">
        <v>0</v>
      </c>
      <c r="O238" s="47">
        <v>0</v>
      </c>
      <c r="P238" s="47">
        <v>0</v>
      </c>
      <c r="Q238" s="47">
        <v>0</v>
      </c>
      <c r="R238" s="47">
        <v>0</v>
      </c>
      <c r="S238" s="47">
        <v>0</v>
      </c>
      <c r="T238" s="47">
        <v>0</v>
      </c>
      <c r="U238" s="47">
        <v>0</v>
      </c>
      <c r="V238" s="47">
        <v>1</v>
      </c>
      <c r="W238" s="47">
        <v>2</v>
      </c>
      <c r="X238" s="47">
        <v>6</v>
      </c>
      <c r="Y238" s="47">
        <v>11</v>
      </c>
      <c r="Z238" s="47">
        <v>17</v>
      </c>
      <c r="AA238" s="47">
        <v>28</v>
      </c>
      <c r="AB238" s="47">
        <v>30</v>
      </c>
      <c r="AC238" s="458">
        <v>12</v>
      </c>
    </row>
    <row r="239" spans="2:29" ht="13.5" customHeight="1">
      <c r="B239" s="52"/>
      <c r="C239" s="459" t="s">
        <v>4</v>
      </c>
      <c r="D239" s="460">
        <v>57</v>
      </c>
      <c r="E239" s="461">
        <v>0</v>
      </c>
      <c r="F239" s="461">
        <v>0</v>
      </c>
      <c r="G239" s="461">
        <v>0</v>
      </c>
      <c r="H239" s="461">
        <v>0</v>
      </c>
      <c r="I239" s="461">
        <v>0</v>
      </c>
      <c r="J239" s="461">
        <v>0</v>
      </c>
      <c r="K239" s="461">
        <v>0</v>
      </c>
      <c r="L239" s="461">
        <v>0</v>
      </c>
      <c r="M239" s="461">
        <v>0</v>
      </c>
      <c r="N239" s="461">
        <v>0</v>
      </c>
      <c r="O239" s="461">
        <v>0</v>
      </c>
      <c r="P239" s="461">
        <v>0</v>
      </c>
      <c r="Q239" s="461">
        <v>0</v>
      </c>
      <c r="R239" s="461">
        <v>0</v>
      </c>
      <c r="S239" s="461">
        <v>0</v>
      </c>
      <c r="T239" s="461">
        <v>0</v>
      </c>
      <c r="U239" s="461">
        <v>0</v>
      </c>
      <c r="V239" s="461">
        <v>0</v>
      </c>
      <c r="W239" s="461">
        <v>0</v>
      </c>
      <c r="X239" s="461">
        <v>1</v>
      </c>
      <c r="Y239" s="461">
        <v>3</v>
      </c>
      <c r="Z239" s="461">
        <v>5</v>
      </c>
      <c r="AA239" s="461">
        <v>10</v>
      </c>
      <c r="AB239" s="461">
        <v>19</v>
      </c>
      <c r="AC239" s="462">
        <v>19</v>
      </c>
    </row>
    <row r="240" spans="2:29" ht="13.5" customHeight="1">
      <c r="B240" s="480">
        <v>10602</v>
      </c>
      <c r="C240" s="464" t="s">
        <v>1</v>
      </c>
      <c r="D240" s="456">
        <v>69</v>
      </c>
      <c r="E240" s="465">
        <v>0</v>
      </c>
      <c r="F240" s="465">
        <v>0</v>
      </c>
      <c r="G240" s="465">
        <v>0</v>
      </c>
      <c r="H240" s="465">
        <v>0</v>
      </c>
      <c r="I240" s="465">
        <v>0</v>
      </c>
      <c r="J240" s="465">
        <v>0</v>
      </c>
      <c r="K240" s="465">
        <v>0</v>
      </c>
      <c r="L240" s="465">
        <v>0</v>
      </c>
      <c r="M240" s="465">
        <v>0</v>
      </c>
      <c r="N240" s="465">
        <v>0</v>
      </c>
      <c r="O240" s="465">
        <v>0</v>
      </c>
      <c r="P240" s="465">
        <v>0</v>
      </c>
      <c r="Q240" s="465">
        <v>0</v>
      </c>
      <c r="R240" s="465">
        <v>0</v>
      </c>
      <c r="S240" s="465">
        <v>1</v>
      </c>
      <c r="T240" s="465">
        <v>0</v>
      </c>
      <c r="U240" s="465">
        <v>2</v>
      </c>
      <c r="V240" s="465">
        <v>0</v>
      </c>
      <c r="W240" s="465">
        <v>5</v>
      </c>
      <c r="X240" s="465">
        <v>8</v>
      </c>
      <c r="Y240" s="465">
        <v>9</v>
      </c>
      <c r="Z240" s="465">
        <v>14</v>
      </c>
      <c r="AA240" s="465">
        <v>16</v>
      </c>
      <c r="AB240" s="465">
        <v>12</v>
      </c>
      <c r="AC240" s="466">
        <v>2</v>
      </c>
    </row>
    <row r="241" spans="2:29" ht="13.5" customHeight="1">
      <c r="B241" s="261" t="s">
        <v>591</v>
      </c>
      <c r="C241" s="45" t="s">
        <v>3</v>
      </c>
      <c r="D241" s="456">
        <v>49</v>
      </c>
      <c r="E241" s="47">
        <v>0</v>
      </c>
      <c r="F241" s="47">
        <v>0</v>
      </c>
      <c r="G241" s="47">
        <v>0</v>
      </c>
      <c r="H241" s="47">
        <v>0</v>
      </c>
      <c r="I241" s="47">
        <v>0</v>
      </c>
      <c r="J241" s="47">
        <v>0</v>
      </c>
      <c r="K241" s="47">
        <v>0</v>
      </c>
      <c r="L241" s="47">
        <v>0</v>
      </c>
      <c r="M241" s="47">
        <v>0</v>
      </c>
      <c r="N241" s="47">
        <v>0</v>
      </c>
      <c r="O241" s="47">
        <v>0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2</v>
      </c>
      <c r="V241" s="47">
        <v>0</v>
      </c>
      <c r="W241" s="47">
        <v>5</v>
      </c>
      <c r="X241" s="47">
        <v>6</v>
      </c>
      <c r="Y241" s="47">
        <v>7</v>
      </c>
      <c r="Z241" s="47">
        <v>10</v>
      </c>
      <c r="AA241" s="47">
        <v>10</v>
      </c>
      <c r="AB241" s="47">
        <v>7</v>
      </c>
      <c r="AC241" s="458">
        <v>2</v>
      </c>
    </row>
    <row r="242" spans="2:29" ht="13.5" customHeight="1">
      <c r="B242" s="468"/>
      <c r="C242" s="459" t="s">
        <v>4</v>
      </c>
      <c r="D242" s="460">
        <v>20</v>
      </c>
      <c r="E242" s="461">
        <v>0</v>
      </c>
      <c r="F242" s="461">
        <v>0</v>
      </c>
      <c r="G242" s="461">
        <v>0</v>
      </c>
      <c r="H242" s="461">
        <v>0</v>
      </c>
      <c r="I242" s="461">
        <v>0</v>
      </c>
      <c r="J242" s="461">
        <v>0</v>
      </c>
      <c r="K242" s="461">
        <v>0</v>
      </c>
      <c r="L242" s="461">
        <v>0</v>
      </c>
      <c r="M242" s="461">
        <v>0</v>
      </c>
      <c r="N242" s="461">
        <v>0</v>
      </c>
      <c r="O242" s="461">
        <v>0</v>
      </c>
      <c r="P242" s="461">
        <v>0</v>
      </c>
      <c r="Q242" s="461">
        <v>0</v>
      </c>
      <c r="R242" s="461">
        <v>0</v>
      </c>
      <c r="S242" s="461">
        <v>1</v>
      </c>
      <c r="T242" s="461">
        <v>0</v>
      </c>
      <c r="U242" s="461">
        <v>0</v>
      </c>
      <c r="V242" s="461">
        <v>0</v>
      </c>
      <c r="W242" s="461">
        <v>0</v>
      </c>
      <c r="X242" s="461">
        <v>2</v>
      </c>
      <c r="Y242" s="461">
        <v>2</v>
      </c>
      <c r="Z242" s="461">
        <v>4</v>
      </c>
      <c r="AA242" s="461">
        <v>6</v>
      </c>
      <c r="AB242" s="461">
        <v>5</v>
      </c>
      <c r="AC242" s="462">
        <v>0</v>
      </c>
    </row>
    <row r="243" spans="2:29" ht="13.5" customHeight="1">
      <c r="B243" s="479">
        <v>10603</v>
      </c>
      <c r="C243" s="464" t="s">
        <v>1</v>
      </c>
      <c r="D243" s="456">
        <v>66</v>
      </c>
      <c r="E243" s="465">
        <v>0</v>
      </c>
      <c r="F243" s="465">
        <v>0</v>
      </c>
      <c r="G243" s="465">
        <v>0</v>
      </c>
      <c r="H243" s="465">
        <v>0</v>
      </c>
      <c r="I243" s="465">
        <v>0</v>
      </c>
      <c r="J243" s="465">
        <v>0</v>
      </c>
      <c r="K243" s="465">
        <v>0</v>
      </c>
      <c r="L243" s="465">
        <v>0</v>
      </c>
      <c r="M243" s="465">
        <v>0</v>
      </c>
      <c r="N243" s="465">
        <v>1</v>
      </c>
      <c r="O243" s="465">
        <v>0</v>
      </c>
      <c r="P243" s="465">
        <v>0</v>
      </c>
      <c r="Q243" s="465">
        <v>0</v>
      </c>
      <c r="R243" s="465">
        <v>0</v>
      </c>
      <c r="S243" s="465">
        <v>0</v>
      </c>
      <c r="T243" s="465">
        <v>0</v>
      </c>
      <c r="U243" s="465">
        <v>3</v>
      </c>
      <c r="V243" s="465">
        <v>0</v>
      </c>
      <c r="W243" s="465">
        <v>1</v>
      </c>
      <c r="X243" s="465">
        <v>5</v>
      </c>
      <c r="Y243" s="465">
        <v>9</v>
      </c>
      <c r="Z243" s="465">
        <v>8</v>
      </c>
      <c r="AA243" s="465">
        <v>17</v>
      </c>
      <c r="AB243" s="465">
        <v>13</v>
      </c>
      <c r="AC243" s="466">
        <v>9</v>
      </c>
    </row>
    <row r="244" spans="2:29" ht="13.5" customHeight="1">
      <c r="B244" s="665" t="s">
        <v>628</v>
      </c>
      <c r="C244" s="45" t="s">
        <v>3</v>
      </c>
      <c r="D244" s="456">
        <v>34</v>
      </c>
      <c r="E244" s="47">
        <v>0</v>
      </c>
      <c r="F244" s="47">
        <v>0</v>
      </c>
      <c r="G244" s="47">
        <v>0</v>
      </c>
      <c r="H244" s="47">
        <v>0</v>
      </c>
      <c r="I244" s="47">
        <v>0</v>
      </c>
      <c r="J244" s="47">
        <v>0</v>
      </c>
      <c r="K244" s="47">
        <v>0</v>
      </c>
      <c r="L244" s="47">
        <v>0</v>
      </c>
      <c r="M244" s="47">
        <v>0</v>
      </c>
      <c r="N244" s="47">
        <v>1</v>
      </c>
      <c r="O244" s="47">
        <v>0</v>
      </c>
      <c r="P244" s="47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3</v>
      </c>
      <c r="V244" s="47">
        <v>0</v>
      </c>
      <c r="W244" s="47">
        <v>1</v>
      </c>
      <c r="X244" s="47">
        <v>4</v>
      </c>
      <c r="Y244" s="47">
        <v>7</v>
      </c>
      <c r="Z244" s="47">
        <v>4</v>
      </c>
      <c r="AA244" s="47">
        <v>11</v>
      </c>
      <c r="AB244" s="47">
        <v>2</v>
      </c>
      <c r="AC244" s="458">
        <v>1</v>
      </c>
    </row>
    <row r="245" spans="2:29" ht="13.5" customHeight="1">
      <c r="B245" s="667"/>
      <c r="C245" s="45" t="s">
        <v>4</v>
      </c>
      <c r="D245" s="456">
        <v>32</v>
      </c>
      <c r="E245" s="47">
        <v>0</v>
      </c>
      <c r="F245" s="47">
        <v>0</v>
      </c>
      <c r="G245" s="47">
        <v>0</v>
      </c>
      <c r="H245" s="47">
        <v>0</v>
      </c>
      <c r="I245" s="47">
        <v>0</v>
      </c>
      <c r="J245" s="47">
        <v>0</v>
      </c>
      <c r="K245" s="47">
        <v>0</v>
      </c>
      <c r="L245" s="47">
        <v>0</v>
      </c>
      <c r="M245" s="47">
        <v>0</v>
      </c>
      <c r="N245" s="47">
        <v>0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0</v>
      </c>
      <c r="V245" s="47">
        <v>0</v>
      </c>
      <c r="W245" s="47">
        <v>0</v>
      </c>
      <c r="X245" s="47">
        <v>1</v>
      </c>
      <c r="Y245" s="47">
        <v>2</v>
      </c>
      <c r="Z245" s="47">
        <v>4</v>
      </c>
      <c r="AA245" s="47">
        <v>6</v>
      </c>
      <c r="AB245" s="47">
        <v>11</v>
      </c>
      <c r="AC245" s="458">
        <v>8</v>
      </c>
    </row>
    <row r="246" spans="2:29" ht="13.5" customHeight="1">
      <c r="B246" s="481">
        <v>11000</v>
      </c>
      <c r="C246" s="42" t="s">
        <v>1</v>
      </c>
      <c r="D246" s="482">
        <v>192</v>
      </c>
      <c r="E246" s="44">
        <v>0</v>
      </c>
      <c r="F246" s="44">
        <v>0</v>
      </c>
      <c r="G246" s="44">
        <v>0</v>
      </c>
      <c r="H246" s="44">
        <v>0</v>
      </c>
      <c r="I246" s="44">
        <v>1</v>
      </c>
      <c r="J246" s="44">
        <v>0</v>
      </c>
      <c r="K246" s="44">
        <v>0</v>
      </c>
      <c r="L246" s="44">
        <v>0</v>
      </c>
      <c r="M246" s="44">
        <v>0</v>
      </c>
      <c r="N246" s="44">
        <v>0</v>
      </c>
      <c r="O246" s="44">
        <v>0</v>
      </c>
      <c r="P246" s="44">
        <v>0</v>
      </c>
      <c r="Q246" s="44">
        <v>0</v>
      </c>
      <c r="R246" s="44">
        <v>1</v>
      </c>
      <c r="S246" s="44">
        <v>6</v>
      </c>
      <c r="T246" s="44">
        <v>6</v>
      </c>
      <c r="U246" s="44">
        <v>5</v>
      </c>
      <c r="V246" s="44">
        <v>10</v>
      </c>
      <c r="W246" s="44">
        <v>7</v>
      </c>
      <c r="X246" s="44">
        <v>13</v>
      </c>
      <c r="Y246" s="44">
        <v>23</v>
      </c>
      <c r="Z246" s="44">
        <v>34</v>
      </c>
      <c r="AA246" s="44">
        <v>38</v>
      </c>
      <c r="AB246" s="44">
        <v>33</v>
      </c>
      <c r="AC246" s="457">
        <v>15</v>
      </c>
    </row>
    <row r="247" spans="2:29" ht="13.5" customHeight="1">
      <c r="B247" s="51" t="s">
        <v>168</v>
      </c>
      <c r="C247" s="45" t="s">
        <v>3</v>
      </c>
      <c r="D247" s="456">
        <v>113</v>
      </c>
      <c r="E247" s="47">
        <v>0</v>
      </c>
      <c r="F247" s="47">
        <v>0</v>
      </c>
      <c r="G247" s="47">
        <v>0</v>
      </c>
      <c r="H247" s="47">
        <v>0</v>
      </c>
      <c r="I247" s="47">
        <v>0</v>
      </c>
      <c r="J247" s="47">
        <v>0</v>
      </c>
      <c r="K247" s="47">
        <v>0</v>
      </c>
      <c r="L247" s="47">
        <v>0</v>
      </c>
      <c r="M247" s="47">
        <v>0</v>
      </c>
      <c r="N247" s="47">
        <v>0</v>
      </c>
      <c r="O247" s="47">
        <v>0</v>
      </c>
      <c r="P247" s="47">
        <v>0</v>
      </c>
      <c r="Q247" s="47">
        <v>0</v>
      </c>
      <c r="R247" s="47">
        <v>1</v>
      </c>
      <c r="S247" s="47">
        <v>6</v>
      </c>
      <c r="T247" s="47">
        <v>4</v>
      </c>
      <c r="U247" s="47">
        <v>4</v>
      </c>
      <c r="V247" s="47">
        <v>9</v>
      </c>
      <c r="W247" s="47">
        <v>7</v>
      </c>
      <c r="X247" s="47">
        <v>10</v>
      </c>
      <c r="Y247" s="47">
        <v>12</v>
      </c>
      <c r="Z247" s="47">
        <v>21</v>
      </c>
      <c r="AA247" s="47">
        <v>22</v>
      </c>
      <c r="AB247" s="47">
        <v>15</v>
      </c>
      <c r="AC247" s="458">
        <v>2</v>
      </c>
    </row>
    <row r="248" spans="2:29" ht="13.5" customHeight="1">
      <c r="B248" s="52"/>
      <c r="C248" s="459" t="s">
        <v>4</v>
      </c>
      <c r="D248" s="460">
        <v>79</v>
      </c>
      <c r="E248" s="461">
        <v>0</v>
      </c>
      <c r="F248" s="461">
        <v>0</v>
      </c>
      <c r="G248" s="461">
        <v>0</v>
      </c>
      <c r="H248" s="461">
        <v>0</v>
      </c>
      <c r="I248" s="461">
        <v>1</v>
      </c>
      <c r="J248" s="461">
        <v>0</v>
      </c>
      <c r="K248" s="461">
        <v>0</v>
      </c>
      <c r="L248" s="461">
        <v>0</v>
      </c>
      <c r="M248" s="461">
        <v>0</v>
      </c>
      <c r="N248" s="461">
        <v>0</v>
      </c>
      <c r="O248" s="461">
        <v>0</v>
      </c>
      <c r="P248" s="461">
        <v>0</v>
      </c>
      <c r="Q248" s="461">
        <v>0</v>
      </c>
      <c r="R248" s="461">
        <v>0</v>
      </c>
      <c r="S248" s="461">
        <v>0</v>
      </c>
      <c r="T248" s="461">
        <v>2</v>
      </c>
      <c r="U248" s="461">
        <v>1</v>
      </c>
      <c r="V248" s="461">
        <v>1</v>
      </c>
      <c r="W248" s="461">
        <v>0</v>
      </c>
      <c r="X248" s="461">
        <v>3</v>
      </c>
      <c r="Y248" s="461">
        <v>11</v>
      </c>
      <c r="Z248" s="461">
        <v>13</v>
      </c>
      <c r="AA248" s="461">
        <v>16</v>
      </c>
      <c r="AB248" s="461">
        <v>18</v>
      </c>
      <c r="AC248" s="462">
        <v>13</v>
      </c>
    </row>
    <row r="249" spans="2:29" ht="13.5" customHeight="1">
      <c r="B249" s="479">
        <v>11100</v>
      </c>
      <c r="C249" s="45" t="s">
        <v>1</v>
      </c>
      <c r="D249" s="456">
        <v>7</v>
      </c>
      <c r="E249" s="47">
        <v>0</v>
      </c>
      <c r="F249" s="47">
        <v>0</v>
      </c>
      <c r="G249" s="47">
        <v>0</v>
      </c>
      <c r="H249" s="47">
        <v>0</v>
      </c>
      <c r="I249" s="47">
        <v>0</v>
      </c>
      <c r="J249" s="47">
        <v>0</v>
      </c>
      <c r="K249" s="47">
        <v>0</v>
      </c>
      <c r="L249" s="47">
        <v>0</v>
      </c>
      <c r="M249" s="47">
        <v>0</v>
      </c>
      <c r="N249" s="47">
        <v>0</v>
      </c>
      <c r="O249" s="47">
        <v>0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0</v>
      </c>
      <c r="V249" s="47">
        <v>0</v>
      </c>
      <c r="W249" s="47">
        <v>0</v>
      </c>
      <c r="X249" s="47">
        <v>0</v>
      </c>
      <c r="Y249" s="47">
        <v>2</v>
      </c>
      <c r="Z249" s="47">
        <v>1</v>
      </c>
      <c r="AA249" s="47">
        <v>2</v>
      </c>
      <c r="AB249" s="47">
        <v>2</v>
      </c>
      <c r="AC249" s="458">
        <v>0</v>
      </c>
    </row>
    <row r="250" spans="2:29" ht="13.5" customHeight="1">
      <c r="B250" s="51" t="s">
        <v>169</v>
      </c>
      <c r="C250" s="45" t="s">
        <v>3</v>
      </c>
      <c r="D250" s="456">
        <v>5</v>
      </c>
      <c r="E250" s="47">
        <v>0</v>
      </c>
      <c r="F250" s="47">
        <v>0</v>
      </c>
      <c r="G250" s="47">
        <v>0</v>
      </c>
      <c r="H250" s="47">
        <v>0</v>
      </c>
      <c r="I250" s="47">
        <v>0</v>
      </c>
      <c r="J250" s="47">
        <v>0</v>
      </c>
      <c r="K250" s="47">
        <v>0</v>
      </c>
      <c r="L250" s="47">
        <v>0</v>
      </c>
      <c r="M250" s="47">
        <v>0</v>
      </c>
      <c r="N250" s="47">
        <v>0</v>
      </c>
      <c r="O250" s="47">
        <v>0</v>
      </c>
      <c r="P250" s="47">
        <v>0</v>
      </c>
      <c r="Q250" s="47">
        <v>0</v>
      </c>
      <c r="R250" s="47">
        <v>0</v>
      </c>
      <c r="S250" s="47">
        <v>0</v>
      </c>
      <c r="T250" s="47">
        <v>0</v>
      </c>
      <c r="U250" s="47">
        <v>0</v>
      </c>
      <c r="V250" s="47">
        <v>0</v>
      </c>
      <c r="W250" s="47">
        <v>0</v>
      </c>
      <c r="X250" s="47">
        <v>0</v>
      </c>
      <c r="Y250" s="47">
        <v>1</v>
      </c>
      <c r="Z250" s="47">
        <v>0</v>
      </c>
      <c r="AA250" s="47">
        <v>2</v>
      </c>
      <c r="AB250" s="47">
        <v>2</v>
      </c>
      <c r="AC250" s="458">
        <v>0</v>
      </c>
    </row>
    <row r="251" spans="2:29" ht="13.5" customHeight="1">
      <c r="B251" s="52"/>
      <c r="C251" s="459" t="s">
        <v>4</v>
      </c>
      <c r="D251" s="460">
        <v>2</v>
      </c>
      <c r="E251" s="461">
        <v>0</v>
      </c>
      <c r="F251" s="461">
        <v>0</v>
      </c>
      <c r="G251" s="461">
        <v>0</v>
      </c>
      <c r="H251" s="461">
        <v>0</v>
      </c>
      <c r="I251" s="461">
        <v>0</v>
      </c>
      <c r="J251" s="461">
        <v>0</v>
      </c>
      <c r="K251" s="461">
        <v>0</v>
      </c>
      <c r="L251" s="461">
        <v>0</v>
      </c>
      <c r="M251" s="461">
        <v>0</v>
      </c>
      <c r="N251" s="461">
        <v>0</v>
      </c>
      <c r="O251" s="461">
        <v>0</v>
      </c>
      <c r="P251" s="461">
        <v>0</v>
      </c>
      <c r="Q251" s="461">
        <v>0</v>
      </c>
      <c r="R251" s="461">
        <v>0</v>
      </c>
      <c r="S251" s="461">
        <v>0</v>
      </c>
      <c r="T251" s="461">
        <v>0</v>
      </c>
      <c r="U251" s="461">
        <v>0</v>
      </c>
      <c r="V251" s="461">
        <v>0</v>
      </c>
      <c r="W251" s="461">
        <v>0</v>
      </c>
      <c r="X251" s="461">
        <v>0</v>
      </c>
      <c r="Y251" s="461">
        <v>1</v>
      </c>
      <c r="Z251" s="461">
        <v>1</v>
      </c>
      <c r="AA251" s="461">
        <v>0</v>
      </c>
      <c r="AB251" s="461">
        <v>0</v>
      </c>
      <c r="AC251" s="462">
        <v>0</v>
      </c>
    </row>
    <row r="252" spans="2:29" ht="13.5" customHeight="1">
      <c r="B252" s="479">
        <v>11200</v>
      </c>
      <c r="C252" s="464" t="s">
        <v>1</v>
      </c>
      <c r="D252" s="456">
        <v>30</v>
      </c>
      <c r="E252" s="465">
        <v>0</v>
      </c>
      <c r="F252" s="465">
        <v>0</v>
      </c>
      <c r="G252" s="465">
        <v>0</v>
      </c>
      <c r="H252" s="465">
        <v>0</v>
      </c>
      <c r="I252" s="465">
        <v>1</v>
      </c>
      <c r="J252" s="465">
        <v>0</v>
      </c>
      <c r="K252" s="465">
        <v>0</v>
      </c>
      <c r="L252" s="465">
        <v>0</v>
      </c>
      <c r="M252" s="465">
        <v>0</v>
      </c>
      <c r="N252" s="465">
        <v>0</v>
      </c>
      <c r="O252" s="465">
        <v>0</v>
      </c>
      <c r="P252" s="465">
        <v>0</v>
      </c>
      <c r="Q252" s="465">
        <v>0</v>
      </c>
      <c r="R252" s="465">
        <v>0</v>
      </c>
      <c r="S252" s="465">
        <v>0</v>
      </c>
      <c r="T252" s="465">
        <v>0</v>
      </c>
      <c r="U252" s="465">
        <v>1</v>
      </c>
      <c r="V252" s="465">
        <v>2</v>
      </c>
      <c r="W252" s="465">
        <v>0</v>
      </c>
      <c r="X252" s="465">
        <v>1</v>
      </c>
      <c r="Y252" s="465">
        <v>7</v>
      </c>
      <c r="Z252" s="465">
        <v>4</v>
      </c>
      <c r="AA252" s="465">
        <v>7</v>
      </c>
      <c r="AB252" s="465">
        <v>5</v>
      </c>
      <c r="AC252" s="466">
        <v>2</v>
      </c>
    </row>
    <row r="253" spans="2:29" ht="13.5" customHeight="1">
      <c r="B253" s="51" t="s">
        <v>170</v>
      </c>
      <c r="C253" s="45" t="s">
        <v>3</v>
      </c>
      <c r="D253" s="456">
        <v>16</v>
      </c>
      <c r="E253" s="47">
        <v>0</v>
      </c>
      <c r="F253" s="47">
        <v>0</v>
      </c>
      <c r="G253" s="47">
        <v>0</v>
      </c>
      <c r="H253" s="47">
        <v>0</v>
      </c>
      <c r="I253" s="47">
        <v>0</v>
      </c>
      <c r="J253" s="47">
        <v>0</v>
      </c>
      <c r="K253" s="47">
        <v>0</v>
      </c>
      <c r="L253" s="47">
        <v>0</v>
      </c>
      <c r="M253" s="47">
        <v>0</v>
      </c>
      <c r="N253" s="47">
        <v>0</v>
      </c>
      <c r="O253" s="47">
        <v>0</v>
      </c>
      <c r="P253" s="47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1</v>
      </c>
      <c r="V253" s="47">
        <v>2</v>
      </c>
      <c r="W253" s="47">
        <v>0</v>
      </c>
      <c r="X253" s="47">
        <v>1</v>
      </c>
      <c r="Y253" s="47">
        <v>3</v>
      </c>
      <c r="Z253" s="47">
        <v>2</v>
      </c>
      <c r="AA253" s="47">
        <v>3</v>
      </c>
      <c r="AB253" s="47">
        <v>4</v>
      </c>
      <c r="AC253" s="458">
        <v>0</v>
      </c>
    </row>
    <row r="254" spans="2:29" ht="13.5" customHeight="1">
      <c r="B254" s="52"/>
      <c r="C254" s="459" t="s">
        <v>4</v>
      </c>
      <c r="D254" s="460">
        <v>14</v>
      </c>
      <c r="E254" s="461">
        <v>0</v>
      </c>
      <c r="F254" s="461">
        <v>0</v>
      </c>
      <c r="G254" s="461">
        <v>0</v>
      </c>
      <c r="H254" s="461">
        <v>0</v>
      </c>
      <c r="I254" s="461">
        <v>1</v>
      </c>
      <c r="J254" s="461">
        <v>0</v>
      </c>
      <c r="K254" s="461">
        <v>0</v>
      </c>
      <c r="L254" s="461">
        <v>0</v>
      </c>
      <c r="M254" s="461">
        <v>0</v>
      </c>
      <c r="N254" s="461">
        <v>0</v>
      </c>
      <c r="O254" s="461">
        <v>0</v>
      </c>
      <c r="P254" s="461">
        <v>0</v>
      </c>
      <c r="Q254" s="461">
        <v>0</v>
      </c>
      <c r="R254" s="461">
        <v>0</v>
      </c>
      <c r="S254" s="461">
        <v>0</v>
      </c>
      <c r="T254" s="461">
        <v>0</v>
      </c>
      <c r="U254" s="461">
        <v>0</v>
      </c>
      <c r="V254" s="461">
        <v>0</v>
      </c>
      <c r="W254" s="461">
        <v>0</v>
      </c>
      <c r="X254" s="461">
        <v>0</v>
      </c>
      <c r="Y254" s="461">
        <v>4</v>
      </c>
      <c r="Z254" s="461">
        <v>2</v>
      </c>
      <c r="AA254" s="461">
        <v>4</v>
      </c>
      <c r="AB254" s="461">
        <v>1</v>
      </c>
      <c r="AC254" s="462">
        <v>2</v>
      </c>
    </row>
    <row r="255" spans="2:29" ht="13.5" customHeight="1">
      <c r="B255" s="479">
        <v>11300</v>
      </c>
      <c r="C255" s="45" t="s">
        <v>1</v>
      </c>
      <c r="D255" s="456">
        <v>48</v>
      </c>
      <c r="E255" s="47">
        <v>0</v>
      </c>
      <c r="F255" s="47">
        <v>0</v>
      </c>
      <c r="G255" s="47">
        <v>0</v>
      </c>
      <c r="H255" s="47">
        <v>0</v>
      </c>
      <c r="I255" s="47">
        <v>0</v>
      </c>
      <c r="J255" s="47">
        <v>0</v>
      </c>
      <c r="K255" s="47">
        <v>0</v>
      </c>
      <c r="L255" s="47">
        <v>0</v>
      </c>
      <c r="M255" s="47">
        <v>0</v>
      </c>
      <c r="N255" s="47">
        <v>0</v>
      </c>
      <c r="O255" s="47">
        <v>0</v>
      </c>
      <c r="P255" s="47">
        <v>0</v>
      </c>
      <c r="Q255" s="47">
        <v>0</v>
      </c>
      <c r="R255" s="47">
        <v>1</v>
      </c>
      <c r="S255" s="47">
        <v>5</v>
      </c>
      <c r="T255" s="47">
        <v>4</v>
      </c>
      <c r="U255" s="47">
        <v>2</v>
      </c>
      <c r="V255" s="47">
        <v>4</v>
      </c>
      <c r="W255" s="47">
        <v>3</v>
      </c>
      <c r="X255" s="47">
        <v>5</v>
      </c>
      <c r="Y255" s="47">
        <v>2</v>
      </c>
      <c r="Z255" s="47">
        <v>9</v>
      </c>
      <c r="AA255" s="47">
        <v>9</v>
      </c>
      <c r="AB255" s="47">
        <v>2</v>
      </c>
      <c r="AC255" s="458">
        <v>2</v>
      </c>
    </row>
    <row r="256" spans="2:29" ht="13.5" customHeight="1">
      <c r="B256" s="51" t="s">
        <v>171</v>
      </c>
      <c r="C256" s="45" t="s">
        <v>3</v>
      </c>
      <c r="D256" s="456">
        <v>29</v>
      </c>
      <c r="E256" s="47">
        <v>0</v>
      </c>
      <c r="F256" s="47">
        <v>0</v>
      </c>
      <c r="G256" s="47">
        <v>0</v>
      </c>
      <c r="H256" s="47">
        <v>0</v>
      </c>
      <c r="I256" s="47">
        <v>0</v>
      </c>
      <c r="J256" s="47">
        <v>0</v>
      </c>
      <c r="K256" s="47">
        <v>0</v>
      </c>
      <c r="L256" s="47">
        <v>0</v>
      </c>
      <c r="M256" s="47">
        <v>0</v>
      </c>
      <c r="N256" s="47">
        <v>0</v>
      </c>
      <c r="O256" s="47">
        <v>0</v>
      </c>
      <c r="P256" s="47">
        <v>0</v>
      </c>
      <c r="Q256" s="47">
        <v>0</v>
      </c>
      <c r="R256" s="47">
        <v>1</v>
      </c>
      <c r="S256" s="47">
        <v>5</v>
      </c>
      <c r="T256" s="47">
        <v>2</v>
      </c>
      <c r="U256" s="47">
        <v>1</v>
      </c>
      <c r="V256" s="47">
        <v>4</v>
      </c>
      <c r="W256" s="47">
        <v>3</v>
      </c>
      <c r="X256" s="47">
        <v>3</v>
      </c>
      <c r="Y256" s="47">
        <v>0</v>
      </c>
      <c r="Z256" s="47">
        <v>5</v>
      </c>
      <c r="AA256" s="47">
        <v>4</v>
      </c>
      <c r="AB256" s="47">
        <v>1</v>
      </c>
      <c r="AC256" s="458">
        <v>0</v>
      </c>
    </row>
    <row r="257" spans="2:29" ht="13.5" customHeight="1">
      <c r="B257" s="52"/>
      <c r="C257" s="459" t="s">
        <v>4</v>
      </c>
      <c r="D257" s="460">
        <v>19</v>
      </c>
      <c r="E257" s="461">
        <v>0</v>
      </c>
      <c r="F257" s="461">
        <v>0</v>
      </c>
      <c r="G257" s="461">
        <v>0</v>
      </c>
      <c r="H257" s="461">
        <v>0</v>
      </c>
      <c r="I257" s="461">
        <v>0</v>
      </c>
      <c r="J257" s="461">
        <v>0</v>
      </c>
      <c r="K257" s="461">
        <v>0</v>
      </c>
      <c r="L257" s="461">
        <v>0</v>
      </c>
      <c r="M257" s="461">
        <v>0</v>
      </c>
      <c r="N257" s="461">
        <v>0</v>
      </c>
      <c r="O257" s="461">
        <v>0</v>
      </c>
      <c r="P257" s="461">
        <v>0</v>
      </c>
      <c r="Q257" s="461">
        <v>0</v>
      </c>
      <c r="R257" s="461">
        <v>0</v>
      </c>
      <c r="S257" s="461">
        <v>0</v>
      </c>
      <c r="T257" s="461">
        <v>2</v>
      </c>
      <c r="U257" s="461">
        <v>1</v>
      </c>
      <c r="V257" s="461">
        <v>0</v>
      </c>
      <c r="W257" s="461">
        <v>0</v>
      </c>
      <c r="X257" s="461">
        <v>2</v>
      </c>
      <c r="Y257" s="461">
        <v>2</v>
      </c>
      <c r="Z257" s="461">
        <v>4</v>
      </c>
      <c r="AA257" s="461">
        <v>5</v>
      </c>
      <c r="AB257" s="461">
        <v>1</v>
      </c>
      <c r="AC257" s="462">
        <v>2</v>
      </c>
    </row>
    <row r="258" spans="2:29" ht="13.5" customHeight="1">
      <c r="B258" s="479">
        <v>11301</v>
      </c>
      <c r="C258" s="464" t="s">
        <v>1</v>
      </c>
      <c r="D258" s="456">
        <v>20</v>
      </c>
      <c r="E258" s="465">
        <v>0</v>
      </c>
      <c r="F258" s="465">
        <v>0</v>
      </c>
      <c r="G258" s="465">
        <v>0</v>
      </c>
      <c r="H258" s="465">
        <v>0</v>
      </c>
      <c r="I258" s="465">
        <v>0</v>
      </c>
      <c r="J258" s="465">
        <v>0</v>
      </c>
      <c r="K258" s="465">
        <v>0</v>
      </c>
      <c r="L258" s="465">
        <v>0</v>
      </c>
      <c r="M258" s="465">
        <v>0</v>
      </c>
      <c r="N258" s="465">
        <v>0</v>
      </c>
      <c r="O258" s="465">
        <v>0</v>
      </c>
      <c r="P258" s="465">
        <v>0</v>
      </c>
      <c r="Q258" s="465">
        <v>0</v>
      </c>
      <c r="R258" s="465">
        <v>1</v>
      </c>
      <c r="S258" s="465">
        <v>0</v>
      </c>
      <c r="T258" s="465">
        <v>2</v>
      </c>
      <c r="U258" s="465">
        <v>0</v>
      </c>
      <c r="V258" s="465">
        <v>1</v>
      </c>
      <c r="W258" s="465">
        <v>1</v>
      </c>
      <c r="X258" s="465">
        <v>2</v>
      </c>
      <c r="Y258" s="465">
        <v>1</v>
      </c>
      <c r="Z258" s="465">
        <v>8</v>
      </c>
      <c r="AA258" s="465">
        <v>3</v>
      </c>
      <c r="AB258" s="465">
        <v>0</v>
      </c>
      <c r="AC258" s="466">
        <v>1</v>
      </c>
    </row>
    <row r="259" spans="2:29" ht="13.5" customHeight="1">
      <c r="B259" s="51" t="s">
        <v>172</v>
      </c>
      <c r="C259" s="45" t="s">
        <v>3</v>
      </c>
      <c r="D259" s="456">
        <v>12</v>
      </c>
      <c r="E259" s="47">
        <v>0</v>
      </c>
      <c r="F259" s="47">
        <v>0</v>
      </c>
      <c r="G259" s="47">
        <v>0</v>
      </c>
      <c r="H259" s="47">
        <v>0</v>
      </c>
      <c r="I259" s="47">
        <v>0</v>
      </c>
      <c r="J259" s="47">
        <v>0</v>
      </c>
      <c r="K259" s="47">
        <v>0</v>
      </c>
      <c r="L259" s="47">
        <v>0</v>
      </c>
      <c r="M259" s="47">
        <v>0</v>
      </c>
      <c r="N259" s="47">
        <v>0</v>
      </c>
      <c r="O259" s="47">
        <v>0</v>
      </c>
      <c r="P259" s="47">
        <v>0</v>
      </c>
      <c r="Q259" s="47">
        <v>0</v>
      </c>
      <c r="R259" s="47">
        <v>1</v>
      </c>
      <c r="S259" s="47">
        <v>0</v>
      </c>
      <c r="T259" s="47">
        <v>1</v>
      </c>
      <c r="U259" s="47">
        <v>0</v>
      </c>
      <c r="V259" s="47">
        <v>1</v>
      </c>
      <c r="W259" s="47">
        <v>1</v>
      </c>
      <c r="X259" s="47">
        <v>1</v>
      </c>
      <c r="Y259" s="47">
        <v>0</v>
      </c>
      <c r="Z259" s="47">
        <v>5</v>
      </c>
      <c r="AA259" s="47">
        <v>2</v>
      </c>
      <c r="AB259" s="47">
        <v>0</v>
      </c>
      <c r="AC259" s="458">
        <v>0</v>
      </c>
    </row>
    <row r="260" spans="2:29" ht="13.5" customHeight="1">
      <c r="B260" s="51"/>
      <c r="C260" s="45" t="s">
        <v>4</v>
      </c>
      <c r="D260" s="460">
        <v>8</v>
      </c>
      <c r="E260" s="47">
        <v>0</v>
      </c>
      <c r="F260" s="47">
        <v>0</v>
      </c>
      <c r="G260" s="47">
        <v>0</v>
      </c>
      <c r="H260" s="47">
        <v>0</v>
      </c>
      <c r="I260" s="47">
        <v>0</v>
      </c>
      <c r="J260" s="47">
        <v>0</v>
      </c>
      <c r="K260" s="47">
        <v>0</v>
      </c>
      <c r="L260" s="47">
        <v>0</v>
      </c>
      <c r="M260" s="47">
        <v>0</v>
      </c>
      <c r="N260" s="47">
        <v>0</v>
      </c>
      <c r="O260" s="47">
        <v>0</v>
      </c>
      <c r="P260" s="47">
        <v>0</v>
      </c>
      <c r="Q260" s="47">
        <v>0</v>
      </c>
      <c r="R260" s="47">
        <v>0</v>
      </c>
      <c r="S260" s="47">
        <v>0</v>
      </c>
      <c r="T260" s="47">
        <v>1</v>
      </c>
      <c r="U260" s="47">
        <v>0</v>
      </c>
      <c r="V260" s="47">
        <v>0</v>
      </c>
      <c r="W260" s="47">
        <v>0</v>
      </c>
      <c r="X260" s="47">
        <v>1</v>
      </c>
      <c r="Y260" s="47">
        <v>1</v>
      </c>
      <c r="Z260" s="47">
        <v>3</v>
      </c>
      <c r="AA260" s="47">
        <v>1</v>
      </c>
      <c r="AB260" s="47">
        <v>0</v>
      </c>
      <c r="AC260" s="458">
        <v>1</v>
      </c>
    </row>
    <row r="261" spans="2:29" ht="13.5" customHeight="1">
      <c r="B261" s="483">
        <v>11302</v>
      </c>
      <c r="C261" s="464" t="s">
        <v>1</v>
      </c>
      <c r="D261" s="456">
        <v>28</v>
      </c>
      <c r="E261" s="465">
        <v>0</v>
      </c>
      <c r="F261" s="465">
        <v>0</v>
      </c>
      <c r="G261" s="465">
        <v>0</v>
      </c>
      <c r="H261" s="465">
        <v>0</v>
      </c>
      <c r="I261" s="465">
        <v>0</v>
      </c>
      <c r="J261" s="465">
        <v>0</v>
      </c>
      <c r="K261" s="465">
        <v>0</v>
      </c>
      <c r="L261" s="465">
        <v>0</v>
      </c>
      <c r="M261" s="465">
        <v>0</v>
      </c>
      <c r="N261" s="465">
        <v>0</v>
      </c>
      <c r="O261" s="465">
        <v>0</v>
      </c>
      <c r="P261" s="465">
        <v>0</v>
      </c>
      <c r="Q261" s="465">
        <v>0</v>
      </c>
      <c r="R261" s="465">
        <v>0</v>
      </c>
      <c r="S261" s="465">
        <v>5</v>
      </c>
      <c r="T261" s="465">
        <v>2</v>
      </c>
      <c r="U261" s="465">
        <v>2</v>
      </c>
      <c r="V261" s="465">
        <v>3</v>
      </c>
      <c r="W261" s="465">
        <v>2</v>
      </c>
      <c r="X261" s="465">
        <v>3</v>
      </c>
      <c r="Y261" s="465">
        <v>1</v>
      </c>
      <c r="Z261" s="465">
        <v>1</v>
      </c>
      <c r="AA261" s="465">
        <v>6</v>
      </c>
      <c r="AB261" s="465">
        <v>2</v>
      </c>
      <c r="AC261" s="466">
        <v>1</v>
      </c>
    </row>
    <row r="262" spans="2:29" ht="13.5" customHeight="1">
      <c r="B262" s="51" t="s">
        <v>173</v>
      </c>
      <c r="C262" s="45" t="s">
        <v>3</v>
      </c>
      <c r="D262" s="456">
        <v>17</v>
      </c>
      <c r="E262" s="47">
        <v>0</v>
      </c>
      <c r="F262" s="47">
        <v>0</v>
      </c>
      <c r="G262" s="47">
        <v>0</v>
      </c>
      <c r="H262" s="47">
        <v>0</v>
      </c>
      <c r="I262" s="47">
        <v>0</v>
      </c>
      <c r="J262" s="47">
        <v>0</v>
      </c>
      <c r="K262" s="47">
        <v>0</v>
      </c>
      <c r="L262" s="47">
        <v>0</v>
      </c>
      <c r="M262" s="47">
        <v>0</v>
      </c>
      <c r="N262" s="47">
        <v>0</v>
      </c>
      <c r="O262" s="47">
        <v>0</v>
      </c>
      <c r="P262" s="47">
        <v>0</v>
      </c>
      <c r="Q262" s="47">
        <v>0</v>
      </c>
      <c r="R262" s="47">
        <v>0</v>
      </c>
      <c r="S262" s="47">
        <v>5</v>
      </c>
      <c r="T262" s="47">
        <v>1</v>
      </c>
      <c r="U262" s="47">
        <v>1</v>
      </c>
      <c r="V262" s="47">
        <v>3</v>
      </c>
      <c r="W262" s="47">
        <v>2</v>
      </c>
      <c r="X262" s="47">
        <v>2</v>
      </c>
      <c r="Y262" s="47">
        <v>0</v>
      </c>
      <c r="Z262" s="47">
        <v>0</v>
      </c>
      <c r="AA262" s="47">
        <v>2</v>
      </c>
      <c r="AB262" s="47">
        <v>1</v>
      </c>
      <c r="AC262" s="458">
        <v>0</v>
      </c>
    </row>
    <row r="263" spans="2:29" ht="13.5" customHeight="1">
      <c r="B263" s="52"/>
      <c r="C263" s="459" t="s">
        <v>4</v>
      </c>
      <c r="D263" s="460">
        <v>11</v>
      </c>
      <c r="E263" s="461">
        <v>0</v>
      </c>
      <c r="F263" s="461">
        <v>0</v>
      </c>
      <c r="G263" s="461">
        <v>0</v>
      </c>
      <c r="H263" s="461">
        <v>0</v>
      </c>
      <c r="I263" s="461">
        <v>0</v>
      </c>
      <c r="J263" s="461">
        <v>0</v>
      </c>
      <c r="K263" s="461">
        <v>0</v>
      </c>
      <c r="L263" s="461">
        <v>0</v>
      </c>
      <c r="M263" s="461">
        <v>0</v>
      </c>
      <c r="N263" s="461">
        <v>0</v>
      </c>
      <c r="O263" s="461">
        <v>0</v>
      </c>
      <c r="P263" s="461">
        <v>0</v>
      </c>
      <c r="Q263" s="461">
        <v>0</v>
      </c>
      <c r="R263" s="461">
        <v>0</v>
      </c>
      <c r="S263" s="461">
        <v>0</v>
      </c>
      <c r="T263" s="461">
        <v>1</v>
      </c>
      <c r="U263" s="461">
        <v>1</v>
      </c>
      <c r="V263" s="461">
        <v>0</v>
      </c>
      <c r="W263" s="461">
        <v>0</v>
      </c>
      <c r="X263" s="461">
        <v>1</v>
      </c>
      <c r="Y263" s="461">
        <v>1</v>
      </c>
      <c r="Z263" s="461">
        <v>1</v>
      </c>
      <c r="AA263" s="461">
        <v>4</v>
      </c>
      <c r="AB263" s="461">
        <v>1</v>
      </c>
      <c r="AC263" s="462">
        <v>1</v>
      </c>
    </row>
    <row r="264" spans="2:29" ht="13.5" customHeight="1">
      <c r="B264" s="483">
        <v>11400</v>
      </c>
      <c r="C264" s="464" t="s">
        <v>1</v>
      </c>
      <c r="D264" s="456">
        <v>107</v>
      </c>
      <c r="E264" s="465">
        <v>0</v>
      </c>
      <c r="F264" s="465">
        <v>0</v>
      </c>
      <c r="G264" s="465">
        <v>0</v>
      </c>
      <c r="H264" s="465">
        <v>0</v>
      </c>
      <c r="I264" s="465">
        <v>0</v>
      </c>
      <c r="J264" s="465">
        <v>0</v>
      </c>
      <c r="K264" s="465">
        <v>0</v>
      </c>
      <c r="L264" s="465">
        <v>0</v>
      </c>
      <c r="M264" s="465">
        <v>0</v>
      </c>
      <c r="N264" s="465">
        <v>0</v>
      </c>
      <c r="O264" s="465">
        <v>0</v>
      </c>
      <c r="P264" s="465">
        <v>0</v>
      </c>
      <c r="Q264" s="465">
        <v>0</v>
      </c>
      <c r="R264" s="465">
        <v>0</v>
      </c>
      <c r="S264" s="465">
        <v>1</v>
      </c>
      <c r="T264" s="465">
        <v>2</v>
      </c>
      <c r="U264" s="465">
        <v>2</v>
      </c>
      <c r="V264" s="465">
        <v>4</v>
      </c>
      <c r="W264" s="465">
        <v>4</v>
      </c>
      <c r="X264" s="465">
        <v>7</v>
      </c>
      <c r="Y264" s="465">
        <v>12</v>
      </c>
      <c r="Z264" s="465">
        <v>20</v>
      </c>
      <c r="AA264" s="465">
        <v>20</v>
      </c>
      <c r="AB264" s="465">
        <v>24</v>
      </c>
      <c r="AC264" s="466">
        <v>11</v>
      </c>
    </row>
    <row r="265" spans="2:29" ht="13.5" customHeight="1">
      <c r="B265" s="51" t="s">
        <v>174</v>
      </c>
      <c r="C265" s="45" t="s">
        <v>3</v>
      </c>
      <c r="D265" s="456">
        <v>63</v>
      </c>
      <c r="E265" s="47">
        <v>0</v>
      </c>
      <c r="F265" s="47">
        <v>0</v>
      </c>
      <c r="G265" s="47">
        <v>0</v>
      </c>
      <c r="H265" s="47">
        <v>0</v>
      </c>
      <c r="I265" s="47">
        <v>0</v>
      </c>
      <c r="J265" s="47">
        <v>0</v>
      </c>
      <c r="K265" s="47">
        <v>0</v>
      </c>
      <c r="L265" s="47">
        <v>0</v>
      </c>
      <c r="M265" s="47">
        <v>0</v>
      </c>
      <c r="N265" s="47">
        <v>0</v>
      </c>
      <c r="O265" s="47">
        <v>0</v>
      </c>
      <c r="P265" s="47">
        <v>0</v>
      </c>
      <c r="Q265" s="47">
        <v>0</v>
      </c>
      <c r="R265" s="47">
        <v>0</v>
      </c>
      <c r="S265" s="47">
        <v>1</v>
      </c>
      <c r="T265" s="47">
        <v>2</v>
      </c>
      <c r="U265" s="47">
        <v>2</v>
      </c>
      <c r="V265" s="47">
        <v>3</v>
      </c>
      <c r="W265" s="47">
        <v>4</v>
      </c>
      <c r="X265" s="47">
        <v>6</v>
      </c>
      <c r="Y265" s="47">
        <v>8</v>
      </c>
      <c r="Z265" s="47">
        <v>14</v>
      </c>
      <c r="AA265" s="47">
        <v>13</v>
      </c>
      <c r="AB265" s="47">
        <v>8</v>
      </c>
      <c r="AC265" s="458">
        <v>2</v>
      </c>
    </row>
    <row r="266" spans="2:29" ht="13.5" customHeight="1">
      <c r="B266" s="274"/>
      <c r="C266" s="48" t="s">
        <v>4</v>
      </c>
      <c r="D266" s="469">
        <v>44</v>
      </c>
      <c r="E266" s="50">
        <v>0</v>
      </c>
      <c r="F266" s="50">
        <v>0</v>
      </c>
      <c r="G266" s="50">
        <v>0</v>
      </c>
      <c r="H266" s="50">
        <v>0</v>
      </c>
      <c r="I266" s="50">
        <v>0</v>
      </c>
      <c r="J266" s="50">
        <v>0</v>
      </c>
      <c r="K266" s="50">
        <v>0</v>
      </c>
      <c r="L266" s="50">
        <v>0</v>
      </c>
      <c r="M266" s="50">
        <v>0</v>
      </c>
      <c r="N266" s="50">
        <v>0</v>
      </c>
      <c r="O266" s="50">
        <v>0</v>
      </c>
      <c r="P266" s="50">
        <v>0</v>
      </c>
      <c r="Q266" s="50">
        <v>0</v>
      </c>
      <c r="R266" s="50">
        <v>0</v>
      </c>
      <c r="S266" s="50">
        <v>0</v>
      </c>
      <c r="T266" s="50">
        <v>0</v>
      </c>
      <c r="U266" s="50">
        <v>0</v>
      </c>
      <c r="V266" s="50">
        <v>1</v>
      </c>
      <c r="W266" s="50">
        <v>0</v>
      </c>
      <c r="X266" s="50">
        <v>1</v>
      </c>
      <c r="Y266" s="50">
        <v>4</v>
      </c>
      <c r="Z266" s="50">
        <v>6</v>
      </c>
      <c r="AA266" s="50">
        <v>7</v>
      </c>
      <c r="AB266" s="50">
        <v>16</v>
      </c>
      <c r="AC266" s="470">
        <v>9</v>
      </c>
    </row>
    <row r="267" spans="2:29" ht="13.5" customHeight="1">
      <c r="B267" s="479">
        <v>12000</v>
      </c>
      <c r="C267" s="45" t="s">
        <v>1</v>
      </c>
      <c r="D267" s="456">
        <v>12</v>
      </c>
      <c r="E267" s="47">
        <v>0</v>
      </c>
      <c r="F267" s="47">
        <v>0</v>
      </c>
      <c r="G267" s="47">
        <v>0</v>
      </c>
      <c r="H267" s="47">
        <v>0</v>
      </c>
      <c r="I267" s="47">
        <v>0</v>
      </c>
      <c r="J267" s="47">
        <v>0</v>
      </c>
      <c r="K267" s="47">
        <v>0</v>
      </c>
      <c r="L267" s="47">
        <v>0</v>
      </c>
      <c r="M267" s="47">
        <v>0</v>
      </c>
      <c r="N267" s="47">
        <v>0</v>
      </c>
      <c r="O267" s="47">
        <v>0</v>
      </c>
      <c r="P267" s="47">
        <v>0</v>
      </c>
      <c r="Q267" s="47">
        <v>0</v>
      </c>
      <c r="R267" s="47">
        <v>0</v>
      </c>
      <c r="S267" s="47">
        <v>0</v>
      </c>
      <c r="T267" s="47">
        <v>0</v>
      </c>
      <c r="U267" s="47">
        <v>0</v>
      </c>
      <c r="V267" s="47">
        <v>0</v>
      </c>
      <c r="W267" s="47">
        <v>1</v>
      </c>
      <c r="X267" s="47">
        <v>1</v>
      </c>
      <c r="Y267" s="47">
        <v>1</v>
      </c>
      <c r="Z267" s="47">
        <v>2</v>
      </c>
      <c r="AA267" s="47">
        <v>3</v>
      </c>
      <c r="AB267" s="47">
        <v>3</v>
      </c>
      <c r="AC267" s="458">
        <v>1</v>
      </c>
    </row>
    <row r="268" spans="2:29" ht="13.5" customHeight="1">
      <c r="B268" s="51" t="s">
        <v>175</v>
      </c>
      <c r="C268" s="45" t="s">
        <v>3</v>
      </c>
      <c r="D268" s="456">
        <v>7</v>
      </c>
      <c r="E268" s="47">
        <v>0</v>
      </c>
      <c r="F268" s="47">
        <v>0</v>
      </c>
      <c r="G268" s="47">
        <v>0</v>
      </c>
      <c r="H268" s="47">
        <v>0</v>
      </c>
      <c r="I268" s="47">
        <v>0</v>
      </c>
      <c r="J268" s="47">
        <v>0</v>
      </c>
      <c r="K268" s="47">
        <v>0</v>
      </c>
      <c r="L268" s="47">
        <v>0</v>
      </c>
      <c r="M268" s="47">
        <v>0</v>
      </c>
      <c r="N268" s="47">
        <v>0</v>
      </c>
      <c r="O268" s="47">
        <v>0</v>
      </c>
      <c r="P268" s="47">
        <v>0</v>
      </c>
      <c r="Q268" s="47">
        <v>0</v>
      </c>
      <c r="R268" s="47">
        <v>0</v>
      </c>
      <c r="S268" s="47">
        <v>0</v>
      </c>
      <c r="T268" s="47">
        <v>0</v>
      </c>
      <c r="U268" s="47">
        <v>0</v>
      </c>
      <c r="V268" s="47">
        <v>0</v>
      </c>
      <c r="W268" s="47">
        <v>1</v>
      </c>
      <c r="X268" s="47">
        <v>1</v>
      </c>
      <c r="Y268" s="47">
        <v>1</v>
      </c>
      <c r="Z268" s="47">
        <v>1</v>
      </c>
      <c r="AA268" s="47">
        <v>1</v>
      </c>
      <c r="AB268" s="47">
        <v>2</v>
      </c>
      <c r="AC268" s="458">
        <v>0</v>
      </c>
    </row>
    <row r="269" spans="2:29" ht="13.5" customHeight="1">
      <c r="B269" s="51"/>
      <c r="C269" s="45" t="s">
        <v>4</v>
      </c>
      <c r="D269" s="469">
        <v>5</v>
      </c>
      <c r="E269" s="47">
        <v>0</v>
      </c>
      <c r="F269" s="47">
        <v>0</v>
      </c>
      <c r="G269" s="47">
        <v>0</v>
      </c>
      <c r="H269" s="47">
        <v>0</v>
      </c>
      <c r="I269" s="47">
        <v>0</v>
      </c>
      <c r="J269" s="47">
        <v>0</v>
      </c>
      <c r="K269" s="47">
        <v>0</v>
      </c>
      <c r="L269" s="47">
        <v>0</v>
      </c>
      <c r="M269" s="47">
        <v>0</v>
      </c>
      <c r="N269" s="47">
        <v>0</v>
      </c>
      <c r="O269" s="47">
        <v>0</v>
      </c>
      <c r="P269" s="47">
        <v>0</v>
      </c>
      <c r="Q269" s="47">
        <v>0</v>
      </c>
      <c r="R269" s="47">
        <v>0</v>
      </c>
      <c r="S269" s="47">
        <v>0</v>
      </c>
      <c r="T269" s="47">
        <v>0</v>
      </c>
      <c r="U269" s="47">
        <v>0</v>
      </c>
      <c r="V269" s="47">
        <v>0</v>
      </c>
      <c r="W269" s="47">
        <v>0</v>
      </c>
      <c r="X269" s="47">
        <v>0</v>
      </c>
      <c r="Y269" s="47">
        <v>0</v>
      </c>
      <c r="Z269" s="47">
        <v>1</v>
      </c>
      <c r="AA269" s="47">
        <v>2</v>
      </c>
      <c r="AB269" s="47">
        <v>1</v>
      </c>
      <c r="AC269" s="458">
        <v>1</v>
      </c>
    </row>
    <row r="270" spans="2:29" ht="13.5" customHeight="1">
      <c r="B270" s="481">
        <v>13000</v>
      </c>
      <c r="C270" s="42" t="s">
        <v>1</v>
      </c>
      <c r="D270" s="456">
        <v>32</v>
      </c>
      <c r="E270" s="44">
        <v>0</v>
      </c>
      <c r="F270" s="44">
        <v>0</v>
      </c>
      <c r="G270" s="44">
        <v>0</v>
      </c>
      <c r="H270" s="44">
        <v>0</v>
      </c>
      <c r="I270" s="44">
        <v>0</v>
      </c>
      <c r="J270" s="44">
        <v>0</v>
      </c>
      <c r="K270" s="44">
        <v>0</v>
      </c>
      <c r="L270" s="44">
        <v>0</v>
      </c>
      <c r="M270" s="44">
        <v>0</v>
      </c>
      <c r="N270" s="44">
        <v>0</v>
      </c>
      <c r="O270" s="44">
        <v>0</v>
      </c>
      <c r="P270" s="44">
        <v>0</v>
      </c>
      <c r="Q270" s="44">
        <v>0</v>
      </c>
      <c r="R270" s="44">
        <v>0</v>
      </c>
      <c r="S270" s="44">
        <v>1</v>
      </c>
      <c r="T270" s="44">
        <v>0</v>
      </c>
      <c r="U270" s="44">
        <v>0</v>
      </c>
      <c r="V270" s="44">
        <v>0</v>
      </c>
      <c r="W270" s="44">
        <v>1</v>
      </c>
      <c r="X270" s="44">
        <v>4</v>
      </c>
      <c r="Y270" s="44">
        <v>2</v>
      </c>
      <c r="Z270" s="44">
        <v>10</v>
      </c>
      <c r="AA270" s="44">
        <v>6</v>
      </c>
      <c r="AB270" s="44">
        <v>7</v>
      </c>
      <c r="AC270" s="457">
        <v>1</v>
      </c>
    </row>
    <row r="271" spans="2:29" ht="13.5" customHeight="1">
      <c r="B271" s="51" t="s">
        <v>176</v>
      </c>
      <c r="C271" s="45" t="s">
        <v>3</v>
      </c>
      <c r="D271" s="456">
        <v>14</v>
      </c>
      <c r="E271" s="47">
        <v>0</v>
      </c>
      <c r="F271" s="47">
        <v>0</v>
      </c>
      <c r="G271" s="47">
        <v>0</v>
      </c>
      <c r="H271" s="47">
        <v>0</v>
      </c>
      <c r="I271" s="47">
        <v>0</v>
      </c>
      <c r="J271" s="47">
        <v>0</v>
      </c>
      <c r="K271" s="47">
        <v>0</v>
      </c>
      <c r="L271" s="47">
        <v>0</v>
      </c>
      <c r="M271" s="47">
        <v>0</v>
      </c>
      <c r="N271" s="47">
        <v>0</v>
      </c>
      <c r="O271" s="47">
        <v>0</v>
      </c>
      <c r="P271" s="47">
        <v>0</v>
      </c>
      <c r="Q271" s="47">
        <v>0</v>
      </c>
      <c r="R271" s="47">
        <v>0</v>
      </c>
      <c r="S271" s="47">
        <v>1</v>
      </c>
      <c r="T271" s="47">
        <v>0</v>
      </c>
      <c r="U271" s="47">
        <v>0</v>
      </c>
      <c r="V271" s="47">
        <v>0</v>
      </c>
      <c r="W271" s="47">
        <v>0</v>
      </c>
      <c r="X271" s="47">
        <v>3</v>
      </c>
      <c r="Y271" s="47">
        <v>1</v>
      </c>
      <c r="Z271" s="47">
        <v>5</v>
      </c>
      <c r="AA271" s="47">
        <v>1</v>
      </c>
      <c r="AB271" s="47">
        <v>3</v>
      </c>
      <c r="AC271" s="458">
        <v>0</v>
      </c>
    </row>
    <row r="272" spans="2:29" ht="13.5" customHeight="1">
      <c r="B272" s="274"/>
      <c r="C272" s="48" t="s">
        <v>4</v>
      </c>
      <c r="D272" s="469">
        <v>18</v>
      </c>
      <c r="E272" s="50">
        <v>0</v>
      </c>
      <c r="F272" s="50">
        <v>0</v>
      </c>
      <c r="G272" s="50">
        <v>0</v>
      </c>
      <c r="H272" s="50">
        <v>0</v>
      </c>
      <c r="I272" s="50">
        <v>0</v>
      </c>
      <c r="J272" s="50">
        <v>0</v>
      </c>
      <c r="K272" s="50">
        <v>0</v>
      </c>
      <c r="L272" s="50">
        <v>0</v>
      </c>
      <c r="M272" s="50">
        <v>0</v>
      </c>
      <c r="N272" s="50">
        <v>0</v>
      </c>
      <c r="O272" s="50">
        <v>0</v>
      </c>
      <c r="P272" s="50">
        <v>0</v>
      </c>
      <c r="Q272" s="50">
        <v>0</v>
      </c>
      <c r="R272" s="50">
        <v>0</v>
      </c>
      <c r="S272" s="50">
        <v>0</v>
      </c>
      <c r="T272" s="50">
        <v>0</v>
      </c>
      <c r="U272" s="50">
        <v>0</v>
      </c>
      <c r="V272" s="50">
        <v>0</v>
      </c>
      <c r="W272" s="50">
        <v>1</v>
      </c>
      <c r="X272" s="50">
        <v>1</v>
      </c>
      <c r="Y272" s="50">
        <v>1</v>
      </c>
      <c r="Z272" s="50">
        <v>5</v>
      </c>
      <c r="AA272" s="50">
        <v>5</v>
      </c>
      <c r="AB272" s="50">
        <v>4</v>
      </c>
      <c r="AC272" s="470">
        <v>1</v>
      </c>
    </row>
    <row r="273" spans="2:29" ht="13.5" customHeight="1">
      <c r="B273" s="479">
        <v>14000</v>
      </c>
      <c r="C273" s="45" t="s">
        <v>1</v>
      </c>
      <c r="D273" s="456">
        <v>168</v>
      </c>
      <c r="E273" s="47">
        <v>0</v>
      </c>
      <c r="F273" s="47">
        <v>0</v>
      </c>
      <c r="G273" s="47">
        <v>0</v>
      </c>
      <c r="H273" s="47">
        <v>0</v>
      </c>
      <c r="I273" s="47">
        <v>0</v>
      </c>
      <c r="J273" s="47">
        <v>0</v>
      </c>
      <c r="K273" s="47">
        <v>0</v>
      </c>
      <c r="L273" s="47">
        <v>0</v>
      </c>
      <c r="M273" s="47">
        <v>0</v>
      </c>
      <c r="N273" s="47">
        <v>0</v>
      </c>
      <c r="O273" s="47">
        <v>0</v>
      </c>
      <c r="P273" s="47">
        <v>0</v>
      </c>
      <c r="Q273" s="47">
        <v>0</v>
      </c>
      <c r="R273" s="47">
        <v>0</v>
      </c>
      <c r="S273" s="47">
        <v>0</v>
      </c>
      <c r="T273" s="47">
        <v>0</v>
      </c>
      <c r="U273" s="47">
        <v>1</v>
      </c>
      <c r="V273" s="47">
        <v>2</v>
      </c>
      <c r="W273" s="47">
        <v>2</v>
      </c>
      <c r="X273" s="47">
        <v>16</v>
      </c>
      <c r="Y273" s="47">
        <v>14</v>
      </c>
      <c r="Z273" s="47">
        <v>31</v>
      </c>
      <c r="AA273" s="47">
        <v>46</v>
      </c>
      <c r="AB273" s="47">
        <v>38</v>
      </c>
      <c r="AC273" s="458">
        <v>18</v>
      </c>
    </row>
    <row r="274" spans="2:29" ht="13.5" customHeight="1">
      <c r="B274" s="51" t="s">
        <v>437</v>
      </c>
      <c r="C274" s="45" t="s">
        <v>3</v>
      </c>
      <c r="D274" s="456">
        <v>77</v>
      </c>
      <c r="E274" s="47">
        <v>0</v>
      </c>
      <c r="F274" s="47">
        <v>0</v>
      </c>
      <c r="G274" s="47">
        <v>0</v>
      </c>
      <c r="H274" s="47">
        <v>0</v>
      </c>
      <c r="I274" s="47">
        <v>0</v>
      </c>
      <c r="J274" s="47">
        <v>0</v>
      </c>
      <c r="K274" s="47">
        <v>0</v>
      </c>
      <c r="L274" s="47">
        <v>0</v>
      </c>
      <c r="M274" s="47">
        <v>0</v>
      </c>
      <c r="N274" s="47">
        <v>0</v>
      </c>
      <c r="O274" s="47">
        <v>0</v>
      </c>
      <c r="P274" s="47">
        <v>0</v>
      </c>
      <c r="Q274" s="47">
        <v>0</v>
      </c>
      <c r="R274" s="47">
        <v>0</v>
      </c>
      <c r="S274" s="47">
        <v>0</v>
      </c>
      <c r="T274" s="47">
        <v>0</v>
      </c>
      <c r="U274" s="47">
        <v>1</v>
      </c>
      <c r="V274" s="47">
        <v>1</v>
      </c>
      <c r="W274" s="47">
        <v>2</v>
      </c>
      <c r="X274" s="47">
        <v>10</v>
      </c>
      <c r="Y274" s="47">
        <v>11</v>
      </c>
      <c r="Z274" s="47">
        <v>17</v>
      </c>
      <c r="AA274" s="47">
        <v>17</v>
      </c>
      <c r="AB274" s="47">
        <v>14</v>
      </c>
      <c r="AC274" s="458">
        <v>4</v>
      </c>
    </row>
    <row r="275" spans="2:29" ht="13.5" customHeight="1">
      <c r="B275" s="52"/>
      <c r="C275" s="459" t="s">
        <v>4</v>
      </c>
      <c r="D275" s="460">
        <v>91</v>
      </c>
      <c r="E275" s="461">
        <v>0</v>
      </c>
      <c r="F275" s="461">
        <v>0</v>
      </c>
      <c r="G275" s="461">
        <v>0</v>
      </c>
      <c r="H275" s="461">
        <v>0</v>
      </c>
      <c r="I275" s="461">
        <v>0</v>
      </c>
      <c r="J275" s="461">
        <v>0</v>
      </c>
      <c r="K275" s="461">
        <v>0</v>
      </c>
      <c r="L275" s="461">
        <v>0</v>
      </c>
      <c r="M275" s="461">
        <v>0</v>
      </c>
      <c r="N275" s="461">
        <v>0</v>
      </c>
      <c r="O275" s="461">
        <v>0</v>
      </c>
      <c r="P275" s="461">
        <v>0</v>
      </c>
      <c r="Q275" s="461">
        <v>0</v>
      </c>
      <c r="R275" s="461">
        <v>0</v>
      </c>
      <c r="S275" s="461">
        <v>0</v>
      </c>
      <c r="T275" s="461">
        <v>0</v>
      </c>
      <c r="U275" s="461">
        <v>0</v>
      </c>
      <c r="V275" s="461">
        <v>1</v>
      </c>
      <c r="W275" s="461">
        <v>0</v>
      </c>
      <c r="X275" s="461">
        <v>6</v>
      </c>
      <c r="Y275" s="461">
        <v>3</v>
      </c>
      <c r="Z275" s="461">
        <v>14</v>
      </c>
      <c r="AA275" s="461">
        <v>29</v>
      </c>
      <c r="AB275" s="461">
        <v>24</v>
      </c>
      <c r="AC275" s="462">
        <v>14</v>
      </c>
    </row>
    <row r="276" spans="2:29" ht="13.5" customHeight="1">
      <c r="B276" s="479">
        <v>14100</v>
      </c>
      <c r="C276" s="45" t="s">
        <v>1</v>
      </c>
      <c r="D276" s="456">
        <v>36</v>
      </c>
      <c r="E276" s="47">
        <v>0</v>
      </c>
      <c r="F276" s="47">
        <v>0</v>
      </c>
      <c r="G276" s="47">
        <v>0</v>
      </c>
      <c r="H276" s="47">
        <v>0</v>
      </c>
      <c r="I276" s="47">
        <v>0</v>
      </c>
      <c r="J276" s="47">
        <v>0</v>
      </c>
      <c r="K276" s="47">
        <v>0</v>
      </c>
      <c r="L276" s="47">
        <v>0</v>
      </c>
      <c r="M276" s="47">
        <v>0</v>
      </c>
      <c r="N276" s="47">
        <v>0</v>
      </c>
      <c r="O276" s="47">
        <v>0</v>
      </c>
      <c r="P276" s="47">
        <v>0</v>
      </c>
      <c r="Q276" s="47">
        <v>0</v>
      </c>
      <c r="R276" s="47">
        <v>0</v>
      </c>
      <c r="S276" s="47">
        <v>0</v>
      </c>
      <c r="T276" s="47">
        <v>0</v>
      </c>
      <c r="U276" s="47">
        <v>0</v>
      </c>
      <c r="V276" s="47">
        <v>1</v>
      </c>
      <c r="W276" s="47">
        <v>0</v>
      </c>
      <c r="X276" s="47">
        <v>1</v>
      </c>
      <c r="Y276" s="47">
        <v>3</v>
      </c>
      <c r="Z276" s="47">
        <v>10</v>
      </c>
      <c r="AA276" s="47">
        <v>10</v>
      </c>
      <c r="AB276" s="47">
        <v>8</v>
      </c>
      <c r="AC276" s="458">
        <v>3</v>
      </c>
    </row>
    <row r="277" spans="2:29" ht="13.5" customHeight="1">
      <c r="B277" s="51" t="s">
        <v>177</v>
      </c>
      <c r="C277" s="45" t="s">
        <v>3</v>
      </c>
      <c r="D277" s="456">
        <v>12</v>
      </c>
      <c r="E277" s="47">
        <v>0</v>
      </c>
      <c r="F277" s="47">
        <v>0</v>
      </c>
      <c r="G277" s="47">
        <v>0</v>
      </c>
      <c r="H277" s="47">
        <v>0</v>
      </c>
      <c r="I277" s="47">
        <v>0</v>
      </c>
      <c r="J277" s="47">
        <v>0</v>
      </c>
      <c r="K277" s="47">
        <v>0</v>
      </c>
      <c r="L277" s="47">
        <v>0</v>
      </c>
      <c r="M277" s="47">
        <v>0</v>
      </c>
      <c r="N277" s="47">
        <v>0</v>
      </c>
      <c r="O277" s="47">
        <v>0</v>
      </c>
      <c r="P277" s="47">
        <v>0</v>
      </c>
      <c r="Q277" s="47">
        <v>0</v>
      </c>
      <c r="R277" s="47">
        <v>0</v>
      </c>
      <c r="S277" s="47">
        <v>0</v>
      </c>
      <c r="T277" s="47">
        <v>0</v>
      </c>
      <c r="U277" s="47">
        <v>0</v>
      </c>
      <c r="V277" s="47">
        <v>0</v>
      </c>
      <c r="W277" s="47">
        <v>0</v>
      </c>
      <c r="X277" s="47">
        <v>0</v>
      </c>
      <c r="Y277" s="47">
        <v>1</v>
      </c>
      <c r="Z277" s="47">
        <v>5</v>
      </c>
      <c r="AA277" s="47">
        <v>3</v>
      </c>
      <c r="AB277" s="47">
        <v>1</v>
      </c>
      <c r="AC277" s="458">
        <v>2</v>
      </c>
    </row>
    <row r="278" spans="2:29" ht="13.5" customHeight="1">
      <c r="B278" s="51"/>
      <c r="C278" s="45" t="s">
        <v>4</v>
      </c>
      <c r="D278" s="460">
        <v>24</v>
      </c>
      <c r="E278" s="47">
        <v>0</v>
      </c>
      <c r="F278" s="47">
        <v>0</v>
      </c>
      <c r="G278" s="47">
        <v>0</v>
      </c>
      <c r="H278" s="47">
        <v>0</v>
      </c>
      <c r="I278" s="47">
        <v>0</v>
      </c>
      <c r="J278" s="47">
        <v>0</v>
      </c>
      <c r="K278" s="47">
        <v>0</v>
      </c>
      <c r="L278" s="47">
        <v>0</v>
      </c>
      <c r="M278" s="47">
        <v>0</v>
      </c>
      <c r="N278" s="47">
        <v>0</v>
      </c>
      <c r="O278" s="47">
        <v>0</v>
      </c>
      <c r="P278" s="47">
        <v>0</v>
      </c>
      <c r="Q278" s="47">
        <v>0</v>
      </c>
      <c r="R278" s="47">
        <v>0</v>
      </c>
      <c r="S278" s="47">
        <v>0</v>
      </c>
      <c r="T278" s="47">
        <v>0</v>
      </c>
      <c r="U278" s="47">
        <v>0</v>
      </c>
      <c r="V278" s="47">
        <v>1</v>
      </c>
      <c r="W278" s="47">
        <v>0</v>
      </c>
      <c r="X278" s="47">
        <v>1</v>
      </c>
      <c r="Y278" s="47">
        <v>2</v>
      </c>
      <c r="Z278" s="47">
        <v>5</v>
      </c>
      <c r="AA278" s="47">
        <v>7</v>
      </c>
      <c r="AB278" s="47">
        <v>7</v>
      </c>
      <c r="AC278" s="458">
        <v>1</v>
      </c>
    </row>
    <row r="279" spans="2:29" ht="13.5" customHeight="1">
      <c r="B279" s="483">
        <v>14200</v>
      </c>
      <c r="C279" s="464" t="s">
        <v>1</v>
      </c>
      <c r="D279" s="456">
        <v>83</v>
      </c>
      <c r="E279" s="465">
        <v>0</v>
      </c>
      <c r="F279" s="465">
        <v>0</v>
      </c>
      <c r="G279" s="465">
        <v>0</v>
      </c>
      <c r="H279" s="465">
        <v>0</v>
      </c>
      <c r="I279" s="465">
        <v>0</v>
      </c>
      <c r="J279" s="465">
        <v>0</v>
      </c>
      <c r="K279" s="465">
        <v>0</v>
      </c>
      <c r="L279" s="465">
        <v>0</v>
      </c>
      <c r="M279" s="465">
        <v>0</v>
      </c>
      <c r="N279" s="465">
        <v>0</v>
      </c>
      <c r="O279" s="465">
        <v>0</v>
      </c>
      <c r="P279" s="465">
        <v>0</v>
      </c>
      <c r="Q279" s="465">
        <v>0</v>
      </c>
      <c r="R279" s="465">
        <v>0</v>
      </c>
      <c r="S279" s="465">
        <v>0</v>
      </c>
      <c r="T279" s="465">
        <v>0</v>
      </c>
      <c r="U279" s="465">
        <v>0</v>
      </c>
      <c r="V279" s="465">
        <v>0</v>
      </c>
      <c r="W279" s="465">
        <v>2</v>
      </c>
      <c r="X279" s="465">
        <v>12</v>
      </c>
      <c r="Y279" s="465">
        <v>6</v>
      </c>
      <c r="Z279" s="465">
        <v>14</v>
      </c>
      <c r="AA279" s="465">
        <v>24</v>
      </c>
      <c r="AB279" s="465">
        <v>17</v>
      </c>
      <c r="AC279" s="466">
        <v>8</v>
      </c>
    </row>
    <row r="280" spans="2:29" ht="13.5" customHeight="1">
      <c r="B280" s="51" t="s">
        <v>178</v>
      </c>
      <c r="C280" s="45" t="s">
        <v>3</v>
      </c>
      <c r="D280" s="456">
        <v>48</v>
      </c>
      <c r="E280" s="47">
        <v>0</v>
      </c>
      <c r="F280" s="47">
        <v>0</v>
      </c>
      <c r="G280" s="47">
        <v>0</v>
      </c>
      <c r="H280" s="47">
        <v>0</v>
      </c>
      <c r="I280" s="47">
        <v>0</v>
      </c>
      <c r="J280" s="47">
        <v>0</v>
      </c>
      <c r="K280" s="47">
        <v>0</v>
      </c>
      <c r="L280" s="47">
        <v>0</v>
      </c>
      <c r="M280" s="47">
        <v>0</v>
      </c>
      <c r="N280" s="47">
        <v>0</v>
      </c>
      <c r="O280" s="47">
        <v>0</v>
      </c>
      <c r="P280" s="47">
        <v>0</v>
      </c>
      <c r="Q280" s="47">
        <v>0</v>
      </c>
      <c r="R280" s="47">
        <v>0</v>
      </c>
      <c r="S280" s="47">
        <v>0</v>
      </c>
      <c r="T280" s="47">
        <v>0</v>
      </c>
      <c r="U280" s="47">
        <v>0</v>
      </c>
      <c r="V280" s="47">
        <v>0</v>
      </c>
      <c r="W280" s="47">
        <v>2</v>
      </c>
      <c r="X280" s="47">
        <v>9</v>
      </c>
      <c r="Y280" s="47">
        <v>6</v>
      </c>
      <c r="Z280" s="47">
        <v>10</v>
      </c>
      <c r="AA280" s="47">
        <v>11</v>
      </c>
      <c r="AB280" s="47">
        <v>9</v>
      </c>
      <c r="AC280" s="458">
        <v>1</v>
      </c>
    </row>
    <row r="281" spans="2:29" ht="13.5" customHeight="1">
      <c r="B281" s="52"/>
      <c r="C281" s="459" t="s">
        <v>4</v>
      </c>
      <c r="D281" s="460">
        <v>35</v>
      </c>
      <c r="E281" s="461">
        <v>0</v>
      </c>
      <c r="F281" s="461">
        <v>0</v>
      </c>
      <c r="G281" s="461">
        <v>0</v>
      </c>
      <c r="H281" s="461">
        <v>0</v>
      </c>
      <c r="I281" s="461">
        <v>0</v>
      </c>
      <c r="J281" s="461">
        <v>0</v>
      </c>
      <c r="K281" s="461">
        <v>0</v>
      </c>
      <c r="L281" s="461">
        <v>0</v>
      </c>
      <c r="M281" s="461">
        <v>0</v>
      </c>
      <c r="N281" s="461">
        <v>0</v>
      </c>
      <c r="O281" s="461">
        <v>0</v>
      </c>
      <c r="P281" s="461">
        <v>0</v>
      </c>
      <c r="Q281" s="461">
        <v>0</v>
      </c>
      <c r="R281" s="461">
        <v>0</v>
      </c>
      <c r="S281" s="461">
        <v>0</v>
      </c>
      <c r="T281" s="461">
        <v>0</v>
      </c>
      <c r="U281" s="461">
        <v>0</v>
      </c>
      <c r="V281" s="461">
        <v>0</v>
      </c>
      <c r="W281" s="461">
        <v>0</v>
      </c>
      <c r="X281" s="461">
        <v>3</v>
      </c>
      <c r="Y281" s="461">
        <v>0</v>
      </c>
      <c r="Z281" s="461">
        <v>4</v>
      </c>
      <c r="AA281" s="461">
        <v>13</v>
      </c>
      <c r="AB281" s="461">
        <v>8</v>
      </c>
      <c r="AC281" s="462">
        <v>7</v>
      </c>
    </row>
    <row r="282" spans="2:29" ht="13.5" customHeight="1">
      <c r="B282" s="484">
        <v>14201</v>
      </c>
      <c r="C282" s="45" t="s">
        <v>1</v>
      </c>
      <c r="D282" s="456">
        <v>7</v>
      </c>
      <c r="E282" s="47">
        <v>0</v>
      </c>
      <c r="F282" s="47">
        <v>0</v>
      </c>
      <c r="G282" s="47">
        <v>0</v>
      </c>
      <c r="H282" s="47">
        <v>0</v>
      </c>
      <c r="I282" s="47">
        <v>0</v>
      </c>
      <c r="J282" s="47">
        <v>0</v>
      </c>
      <c r="K282" s="47">
        <v>0</v>
      </c>
      <c r="L282" s="47">
        <v>0</v>
      </c>
      <c r="M282" s="47">
        <v>0</v>
      </c>
      <c r="N282" s="47">
        <v>0</v>
      </c>
      <c r="O282" s="47">
        <v>0</v>
      </c>
      <c r="P282" s="47">
        <v>0</v>
      </c>
      <c r="Q282" s="47">
        <v>0</v>
      </c>
      <c r="R282" s="47">
        <v>0</v>
      </c>
      <c r="S282" s="47">
        <v>0</v>
      </c>
      <c r="T282" s="47">
        <v>0</v>
      </c>
      <c r="U282" s="47">
        <v>0</v>
      </c>
      <c r="V282" s="47">
        <v>0</v>
      </c>
      <c r="W282" s="47">
        <v>0</v>
      </c>
      <c r="X282" s="47">
        <v>1</v>
      </c>
      <c r="Y282" s="47">
        <v>0</v>
      </c>
      <c r="Z282" s="47">
        <v>0</v>
      </c>
      <c r="AA282" s="47">
        <v>3</v>
      </c>
      <c r="AB282" s="47">
        <v>2</v>
      </c>
      <c r="AC282" s="458">
        <v>1</v>
      </c>
    </row>
    <row r="283" spans="2:29" ht="13.5" customHeight="1">
      <c r="B283" s="261" t="s">
        <v>179</v>
      </c>
      <c r="C283" s="45" t="s">
        <v>3</v>
      </c>
      <c r="D283" s="456">
        <v>2</v>
      </c>
      <c r="E283" s="47">
        <v>0</v>
      </c>
      <c r="F283" s="47">
        <v>0</v>
      </c>
      <c r="G283" s="47">
        <v>0</v>
      </c>
      <c r="H283" s="47">
        <v>0</v>
      </c>
      <c r="I283" s="47">
        <v>0</v>
      </c>
      <c r="J283" s="47">
        <v>0</v>
      </c>
      <c r="K283" s="47">
        <v>0</v>
      </c>
      <c r="L283" s="47">
        <v>0</v>
      </c>
      <c r="M283" s="47">
        <v>0</v>
      </c>
      <c r="N283" s="47">
        <v>0</v>
      </c>
      <c r="O283" s="47">
        <v>0</v>
      </c>
      <c r="P283" s="47">
        <v>0</v>
      </c>
      <c r="Q283" s="47">
        <v>0</v>
      </c>
      <c r="R283" s="47">
        <v>0</v>
      </c>
      <c r="S283" s="47">
        <v>0</v>
      </c>
      <c r="T283" s="47">
        <v>0</v>
      </c>
      <c r="U283" s="47">
        <v>0</v>
      </c>
      <c r="V283" s="47">
        <v>0</v>
      </c>
      <c r="W283" s="47">
        <v>0</v>
      </c>
      <c r="X283" s="47">
        <v>0</v>
      </c>
      <c r="Y283" s="47">
        <v>0</v>
      </c>
      <c r="Z283" s="47">
        <v>0</v>
      </c>
      <c r="AA283" s="47">
        <v>1</v>
      </c>
      <c r="AB283" s="47">
        <v>1</v>
      </c>
      <c r="AC283" s="458">
        <v>0</v>
      </c>
    </row>
    <row r="284" spans="2:29" ht="13.5" customHeight="1">
      <c r="B284" s="468"/>
      <c r="C284" s="459" t="s">
        <v>4</v>
      </c>
      <c r="D284" s="460">
        <v>5</v>
      </c>
      <c r="E284" s="461">
        <v>0</v>
      </c>
      <c r="F284" s="461">
        <v>0</v>
      </c>
      <c r="G284" s="461">
        <v>0</v>
      </c>
      <c r="H284" s="461">
        <v>0</v>
      </c>
      <c r="I284" s="461">
        <v>0</v>
      </c>
      <c r="J284" s="461">
        <v>0</v>
      </c>
      <c r="K284" s="461">
        <v>0</v>
      </c>
      <c r="L284" s="461">
        <v>0</v>
      </c>
      <c r="M284" s="461">
        <v>0</v>
      </c>
      <c r="N284" s="461">
        <v>0</v>
      </c>
      <c r="O284" s="461">
        <v>0</v>
      </c>
      <c r="P284" s="461">
        <v>0</v>
      </c>
      <c r="Q284" s="461">
        <v>0</v>
      </c>
      <c r="R284" s="461">
        <v>0</v>
      </c>
      <c r="S284" s="461">
        <v>0</v>
      </c>
      <c r="T284" s="461">
        <v>0</v>
      </c>
      <c r="U284" s="461">
        <v>0</v>
      </c>
      <c r="V284" s="461">
        <v>0</v>
      </c>
      <c r="W284" s="461">
        <v>0</v>
      </c>
      <c r="X284" s="461">
        <v>1</v>
      </c>
      <c r="Y284" s="461">
        <v>0</v>
      </c>
      <c r="Z284" s="461">
        <v>0</v>
      </c>
      <c r="AA284" s="461">
        <v>2</v>
      </c>
      <c r="AB284" s="461">
        <v>1</v>
      </c>
      <c r="AC284" s="462">
        <v>1</v>
      </c>
    </row>
    <row r="285" spans="2:29" ht="13.5" customHeight="1">
      <c r="B285" s="480">
        <v>14202</v>
      </c>
      <c r="C285" s="464" t="s">
        <v>1</v>
      </c>
      <c r="D285" s="456">
        <v>65</v>
      </c>
      <c r="E285" s="465">
        <v>0</v>
      </c>
      <c r="F285" s="465">
        <v>0</v>
      </c>
      <c r="G285" s="465">
        <v>0</v>
      </c>
      <c r="H285" s="465">
        <v>0</v>
      </c>
      <c r="I285" s="465">
        <v>0</v>
      </c>
      <c r="J285" s="465">
        <v>0</v>
      </c>
      <c r="K285" s="465">
        <v>0</v>
      </c>
      <c r="L285" s="465">
        <v>0</v>
      </c>
      <c r="M285" s="465">
        <v>0</v>
      </c>
      <c r="N285" s="465">
        <v>0</v>
      </c>
      <c r="O285" s="465">
        <v>0</v>
      </c>
      <c r="P285" s="465">
        <v>0</v>
      </c>
      <c r="Q285" s="465">
        <v>0</v>
      </c>
      <c r="R285" s="465">
        <v>0</v>
      </c>
      <c r="S285" s="465">
        <v>0</v>
      </c>
      <c r="T285" s="465">
        <v>0</v>
      </c>
      <c r="U285" s="465">
        <v>0</v>
      </c>
      <c r="V285" s="465">
        <v>0</v>
      </c>
      <c r="W285" s="465">
        <v>2</v>
      </c>
      <c r="X285" s="465">
        <v>9</v>
      </c>
      <c r="Y285" s="465">
        <v>5</v>
      </c>
      <c r="Z285" s="465">
        <v>13</v>
      </c>
      <c r="AA285" s="465">
        <v>16</v>
      </c>
      <c r="AB285" s="465">
        <v>13</v>
      </c>
      <c r="AC285" s="466">
        <v>7</v>
      </c>
    </row>
    <row r="286" spans="2:29" ht="13.5" customHeight="1">
      <c r="B286" s="261" t="s">
        <v>180</v>
      </c>
      <c r="C286" s="45" t="s">
        <v>3</v>
      </c>
      <c r="D286" s="456">
        <v>39</v>
      </c>
      <c r="E286" s="47">
        <v>0</v>
      </c>
      <c r="F286" s="47">
        <v>0</v>
      </c>
      <c r="G286" s="47">
        <v>0</v>
      </c>
      <c r="H286" s="47">
        <v>0</v>
      </c>
      <c r="I286" s="47">
        <v>0</v>
      </c>
      <c r="J286" s="47">
        <v>0</v>
      </c>
      <c r="K286" s="47">
        <v>0</v>
      </c>
      <c r="L286" s="47">
        <v>0</v>
      </c>
      <c r="M286" s="47">
        <v>0</v>
      </c>
      <c r="N286" s="47">
        <v>0</v>
      </c>
      <c r="O286" s="47">
        <v>0</v>
      </c>
      <c r="P286" s="47">
        <v>0</v>
      </c>
      <c r="Q286" s="47">
        <v>0</v>
      </c>
      <c r="R286" s="47">
        <v>0</v>
      </c>
      <c r="S286" s="47">
        <v>0</v>
      </c>
      <c r="T286" s="47">
        <v>0</v>
      </c>
      <c r="U286" s="47">
        <v>0</v>
      </c>
      <c r="V286" s="47">
        <v>0</v>
      </c>
      <c r="W286" s="47">
        <v>2</v>
      </c>
      <c r="X286" s="47">
        <v>7</v>
      </c>
      <c r="Y286" s="47">
        <v>5</v>
      </c>
      <c r="Z286" s="47">
        <v>10</v>
      </c>
      <c r="AA286" s="47">
        <v>7</v>
      </c>
      <c r="AB286" s="47">
        <v>7</v>
      </c>
      <c r="AC286" s="458">
        <v>1</v>
      </c>
    </row>
    <row r="287" spans="2:29" ht="13.5" customHeight="1">
      <c r="B287" s="468"/>
      <c r="C287" s="45" t="s">
        <v>4</v>
      </c>
      <c r="D287" s="460">
        <v>26</v>
      </c>
      <c r="E287" s="47">
        <v>0</v>
      </c>
      <c r="F287" s="47">
        <v>0</v>
      </c>
      <c r="G287" s="47">
        <v>0</v>
      </c>
      <c r="H287" s="47">
        <v>0</v>
      </c>
      <c r="I287" s="47">
        <v>0</v>
      </c>
      <c r="J287" s="47">
        <v>0</v>
      </c>
      <c r="K287" s="47">
        <v>0</v>
      </c>
      <c r="L287" s="47">
        <v>0</v>
      </c>
      <c r="M287" s="47">
        <v>0</v>
      </c>
      <c r="N287" s="47">
        <v>0</v>
      </c>
      <c r="O287" s="47">
        <v>0</v>
      </c>
      <c r="P287" s="47">
        <v>0</v>
      </c>
      <c r="Q287" s="47">
        <v>0</v>
      </c>
      <c r="R287" s="47">
        <v>0</v>
      </c>
      <c r="S287" s="47">
        <v>0</v>
      </c>
      <c r="T287" s="47">
        <v>0</v>
      </c>
      <c r="U287" s="47">
        <v>0</v>
      </c>
      <c r="V287" s="47">
        <v>0</v>
      </c>
      <c r="W287" s="47">
        <v>0</v>
      </c>
      <c r="X287" s="47">
        <v>2</v>
      </c>
      <c r="Y287" s="47">
        <v>0</v>
      </c>
      <c r="Z287" s="47">
        <v>3</v>
      </c>
      <c r="AA287" s="47">
        <v>9</v>
      </c>
      <c r="AB287" s="47">
        <v>6</v>
      </c>
      <c r="AC287" s="458">
        <v>6</v>
      </c>
    </row>
    <row r="288" spans="2:29" ht="13.5" customHeight="1">
      <c r="B288" s="484">
        <v>14203</v>
      </c>
      <c r="C288" s="464" t="s">
        <v>1</v>
      </c>
      <c r="D288" s="456">
        <v>11</v>
      </c>
      <c r="E288" s="465">
        <v>0</v>
      </c>
      <c r="F288" s="465">
        <v>0</v>
      </c>
      <c r="G288" s="465">
        <v>0</v>
      </c>
      <c r="H288" s="465">
        <v>0</v>
      </c>
      <c r="I288" s="465">
        <v>0</v>
      </c>
      <c r="J288" s="465">
        <v>0</v>
      </c>
      <c r="K288" s="465">
        <v>0</v>
      </c>
      <c r="L288" s="465">
        <v>0</v>
      </c>
      <c r="M288" s="465">
        <v>0</v>
      </c>
      <c r="N288" s="465">
        <v>0</v>
      </c>
      <c r="O288" s="465">
        <v>0</v>
      </c>
      <c r="P288" s="465">
        <v>0</v>
      </c>
      <c r="Q288" s="465">
        <v>0</v>
      </c>
      <c r="R288" s="465">
        <v>0</v>
      </c>
      <c r="S288" s="465">
        <v>0</v>
      </c>
      <c r="T288" s="465">
        <v>0</v>
      </c>
      <c r="U288" s="465">
        <v>0</v>
      </c>
      <c r="V288" s="465">
        <v>0</v>
      </c>
      <c r="W288" s="465">
        <v>0</v>
      </c>
      <c r="X288" s="465">
        <v>2</v>
      </c>
      <c r="Y288" s="465">
        <v>1</v>
      </c>
      <c r="Z288" s="465">
        <v>1</v>
      </c>
      <c r="AA288" s="465">
        <v>5</v>
      </c>
      <c r="AB288" s="465">
        <v>2</v>
      </c>
      <c r="AC288" s="466">
        <v>0</v>
      </c>
    </row>
    <row r="289" spans="2:29" ht="13.5" customHeight="1">
      <c r="B289" s="261" t="s">
        <v>181</v>
      </c>
      <c r="C289" s="45" t="s">
        <v>3</v>
      </c>
      <c r="D289" s="456">
        <v>7</v>
      </c>
      <c r="E289" s="47">
        <v>0</v>
      </c>
      <c r="F289" s="47">
        <v>0</v>
      </c>
      <c r="G289" s="47">
        <v>0</v>
      </c>
      <c r="H289" s="47">
        <v>0</v>
      </c>
      <c r="I289" s="47">
        <v>0</v>
      </c>
      <c r="J289" s="47">
        <v>0</v>
      </c>
      <c r="K289" s="47">
        <v>0</v>
      </c>
      <c r="L289" s="47">
        <v>0</v>
      </c>
      <c r="M289" s="47">
        <v>0</v>
      </c>
      <c r="N289" s="47">
        <v>0</v>
      </c>
      <c r="O289" s="47">
        <v>0</v>
      </c>
      <c r="P289" s="47">
        <v>0</v>
      </c>
      <c r="Q289" s="47">
        <v>0</v>
      </c>
      <c r="R289" s="47">
        <v>0</v>
      </c>
      <c r="S289" s="47">
        <v>0</v>
      </c>
      <c r="T289" s="47">
        <v>0</v>
      </c>
      <c r="U289" s="47">
        <v>0</v>
      </c>
      <c r="V289" s="47">
        <v>0</v>
      </c>
      <c r="W289" s="47">
        <v>0</v>
      </c>
      <c r="X289" s="47">
        <v>2</v>
      </c>
      <c r="Y289" s="47">
        <v>1</v>
      </c>
      <c r="Z289" s="47">
        <v>0</v>
      </c>
      <c r="AA289" s="47">
        <v>3</v>
      </c>
      <c r="AB289" s="47">
        <v>1</v>
      </c>
      <c r="AC289" s="458">
        <v>0</v>
      </c>
    </row>
    <row r="290" spans="2:29" ht="13.5" customHeight="1">
      <c r="B290" s="261"/>
      <c r="C290" s="459" t="s">
        <v>4</v>
      </c>
      <c r="D290" s="460">
        <v>4</v>
      </c>
      <c r="E290" s="461">
        <v>0</v>
      </c>
      <c r="F290" s="461">
        <v>0</v>
      </c>
      <c r="G290" s="461">
        <v>0</v>
      </c>
      <c r="H290" s="461">
        <v>0</v>
      </c>
      <c r="I290" s="461">
        <v>0</v>
      </c>
      <c r="J290" s="461">
        <v>0</v>
      </c>
      <c r="K290" s="461">
        <v>0</v>
      </c>
      <c r="L290" s="461">
        <v>0</v>
      </c>
      <c r="M290" s="461">
        <v>0</v>
      </c>
      <c r="N290" s="461">
        <v>0</v>
      </c>
      <c r="O290" s="461">
        <v>0</v>
      </c>
      <c r="P290" s="461">
        <v>0</v>
      </c>
      <c r="Q290" s="461">
        <v>0</v>
      </c>
      <c r="R290" s="461">
        <v>0</v>
      </c>
      <c r="S290" s="461">
        <v>0</v>
      </c>
      <c r="T290" s="461">
        <v>0</v>
      </c>
      <c r="U290" s="461">
        <v>0</v>
      </c>
      <c r="V290" s="461">
        <v>0</v>
      </c>
      <c r="W290" s="461">
        <v>0</v>
      </c>
      <c r="X290" s="461">
        <v>0</v>
      </c>
      <c r="Y290" s="461">
        <v>0</v>
      </c>
      <c r="Z290" s="461">
        <v>1</v>
      </c>
      <c r="AA290" s="461">
        <v>2</v>
      </c>
      <c r="AB290" s="461">
        <v>1</v>
      </c>
      <c r="AC290" s="462">
        <v>0</v>
      </c>
    </row>
    <row r="291" spans="2:29" ht="13.5" customHeight="1">
      <c r="B291" s="480">
        <v>14300</v>
      </c>
      <c r="C291" s="45" t="s">
        <v>1</v>
      </c>
      <c r="D291" s="456">
        <v>49</v>
      </c>
      <c r="E291" s="47">
        <v>0</v>
      </c>
      <c r="F291" s="47">
        <v>0</v>
      </c>
      <c r="G291" s="47">
        <v>0</v>
      </c>
      <c r="H291" s="47">
        <v>0</v>
      </c>
      <c r="I291" s="47">
        <v>0</v>
      </c>
      <c r="J291" s="47">
        <v>0</v>
      </c>
      <c r="K291" s="47">
        <v>0</v>
      </c>
      <c r="L291" s="47">
        <v>0</v>
      </c>
      <c r="M291" s="47">
        <v>0</v>
      </c>
      <c r="N291" s="47">
        <v>0</v>
      </c>
      <c r="O291" s="47">
        <v>0</v>
      </c>
      <c r="P291" s="47">
        <v>0</v>
      </c>
      <c r="Q291" s="47">
        <v>0</v>
      </c>
      <c r="R291" s="47">
        <v>0</v>
      </c>
      <c r="S291" s="47">
        <v>0</v>
      </c>
      <c r="T291" s="47">
        <v>0</v>
      </c>
      <c r="U291" s="47">
        <v>1</v>
      </c>
      <c r="V291" s="47">
        <v>1</v>
      </c>
      <c r="W291" s="47">
        <v>0</v>
      </c>
      <c r="X291" s="47">
        <v>3</v>
      </c>
      <c r="Y291" s="47">
        <v>5</v>
      </c>
      <c r="Z291" s="47">
        <v>7</v>
      </c>
      <c r="AA291" s="47">
        <v>12</v>
      </c>
      <c r="AB291" s="47">
        <v>13</v>
      </c>
      <c r="AC291" s="458">
        <v>7</v>
      </c>
    </row>
    <row r="292" spans="2:29" ht="13.5" customHeight="1">
      <c r="B292" s="261" t="s">
        <v>438</v>
      </c>
      <c r="C292" s="45" t="s">
        <v>3</v>
      </c>
      <c r="D292" s="456">
        <v>17</v>
      </c>
      <c r="E292" s="47">
        <v>0</v>
      </c>
      <c r="F292" s="47">
        <v>0</v>
      </c>
      <c r="G292" s="47">
        <v>0</v>
      </c>
      <c r="H292" s="47">
        <v>0</v>
      </c>
      <c r="I292" s="47">
        <v>0</v>
      </c>
      <c r="J292" s="47">
        <v>0</v>
      </c>
      <c r="K292" s="47">
        <v>0</v>
      </c>
      <c r="L292" s="47">
        <v>0</v>
      </c>
      <c r="M292" s="47">
        <v>0</v>
      </c>
      <c r="N292" s="47">
        <v>0</v>
      </c>
      <c r="O292" s="47">
        <v>0</v>
      </c>
      <c r="P292" s="47">
        <v>0</v>
      </c>
      <c r="Q292" s="47">
        <v>0</v>
      </c>
      <c r="R292" s="47">
        <v>0</v>
      </c>
      <c r="S292" s="47">
        <v>0</v>
      </c>
      <c r="T292" s="47">
        <v>0</v>
      </c>
      <c r="U292" s="47">
        <v>1</v>
      </c>
      <c r="V292" s="47">
        <v>1</v>
      </c>
      <c r="W292" s="47">
        <v>0</v>
      </c>
      <c r="X292" s="47">
        <v>1</v>
      </c>
      <c r="Y292" s="47">
        <v>4</v>
      </c>
      <c r="Z292" s="47">
        <v>2</v>
      </c>
      <c r="AA292" s="47">
        <v>3</v>
      </c>
      <c r="AB292" s="47">
        <v>4</v>
      </c>
      <c r="AC292" s="458">
        <v>1</v>
      </c>
    </row>
    <row r="293" spans="2:29" ht="13.5" customHeight="1">
      <c r="B293" s="262"/>
      <c r="C293" s="48" t="s">
        <v>4</v>
      </c>
      <c r="D293" s="469">
        <v>32</v>
      </c>
      <c r="E293" s="50">
        <v>0</v>
      </c>
      <c r="F293" s="50">
        <v>0</v>
      </c>
      <c r="G293" s="50">
        <v>0</v>
      </c>
      <c r="H293" s="50">
        <v>0</v>
      </c>
      <c r="I293" s="50">
        <v>0</v>
      </c>
      <c r="J293" s="50">
        <v>0</v>
      </c>
      <c r="K293" s="50">
        <v>0</v>
      </c>
      <c r="L293" s="50">
        <v>0</v>
      </c>
      <c r="M293" s="50">
        <v>0</v>
      </c>
      <c r="N293" s="50">
        <v>0</v>
      </c>
      <c r="O293" s="50">
        <v>0</v>
      </c>
      <c r="P293" s="50">
        <v>0</v>
      </c>
      <c r="Q293" s="50">
        <v>0</v>
      </c>
      <c r="R293" s="50">
        <v>0</v>
      </c>
      <c r="S293" s="50">
        <v>0</v>
      </c>
      <c r="T293" s="50">
        <v>0</v>
      </c>
      <c r="U293" s="50">
        <v>0</v>
      </c>
      <c r="V293" s="50">
        <v>0</v>
      </c>
      <c r="W293" s="50">
        <v>0</v>
      </c>
      <c r="X293" s="50">
        <v>2</v>
      </c>
      <c r="Y293" s="50">
        <v>1</v>
      </c>
      <c r="Z293" s="50">
        <v>5</v>
      </c>
      <c r="AA293" s="50">
        <v>9</v>
      </c>
      <c r="AB293" s="50">
        <v>9</v>
      </c>
      <c r="AC293" s="470">
        <v>6</v>
      </c>
    </row>
    <row r="294" spans="2:29" ht="13.5" customHeight="1">
      <c r="B294" s="484">
        <v>15000</v>
      </c>
      <c r="C294" s="45" t="s">
        <v>1</v>
      </c>
      <c r="D294" s="456">
        <v>0</v>
      </c>
      <c r="E294" s="47">
        <v>0</v>
      </c>
      <c r="F294" s="47">
        <v>0</v>
      </c>
      <c r="G294" s="47">
        <v>0</v>
      </c>
      <c r="H294" s="47">
        <v>0</v>
      </c>
      <c r="I294" s="47">
        <v>0</v>
      </c>
      <c r="J294" s="47">
        <v>0</v>
      </c>
      <c r="K294" s="47">
        <v>0</v>
      </c>
      <c r="L294" s="47">
        <v>0</v>
      </c>
      <c r="M294" s="47">
        <v>0</v>
      </c>
      <c r="N294" s="47">
        <v>0</v>
      </c>
      <c r="O294" s="47">
        <v>0</v>
      </c>
      <c r="P294" s="47">
        <v>0</v>
      </c>
      <c r="Q294" s="47">
        <v>0</v>
      </c>
      <c r="R294" s="47">
        <v>0</v>
      </c>
      <c r="S294" s="47">
        <v>0</v>
      </c>
      <c r="T294" s="47">
        <v>0</v>
      </c>
      <c r="U294" s="47">
        <v>0</v>
      </c>
      <c r="V294" s="47">
        <v>0</v>
      </c>
      <c r="W294" s="47">
        <v>0</v>
      </c>
      <c r="X294" s="47">
        <v>0</v>
      </c>
      <c r="Y294" s="47">
        <v>0</v>
      </c>
      <c r="Z294" s="47">
        <v>0</v>
      </c>
      <c r="AA294" s="47">
        <v>0</v>
      </c>
      <c r="AB294" s="47">
        <v>0</v>
      </c>
      <c r="AC294" s="458">
        <v>0</v>
      </c>
    </row>
    <row r="295" spans="2:29" ht="13.5" customHeight="1">
      <c r="B295" s="261" t="s">
        <v>367</v>
      </c>
      <c r="C295" s="45" t="s">
        <v>3</v>
      </c>
      <c r="D295" s="456">
        <v>0</v>
      </c>
      <c r="E295" s="47">
        <v>0</v>
      </c>
      <c r="F295" s="47">
        <v>0</v>
      </c>
      <c r="G295" s="47">
        <v>0</v>
      </c>
      <c r="H295" s="47">
        <v>0</v>
      </c>
      <c r="I295" s="47">
        <v>0</v>
      </c>
      <c r="J295" s="47">
        <v>0</v>
      </c>
      <c r="K295" s="47">
        <v>0</v>
      </c>
      <c r="L295" s="47">
        <v>0</v>
      </c>
      <c r="M295" s="47">
        <v>0</v>
      </c>
      <c r="N295" s="47">
        <v>0</v>
      </c>
      <c r="O295" s="47">
        <v>0</v>
      </c>
      <c r="P295" s="47">
        <v>0</v>
      </c>
      <c r="Q295" s="47">
        <v>0</v>
      </c>
      <c r="R295" s="47">
        <v>0</v>
      </c>
      <c r="S295" s="47">
        <v>0</v>
      </c>
      <c r="T295" s="47">
        <v>0</v>
      </c>
      <c r="U295" s="47">
        <v>0</v>
      </c>
      <c r="V295" s="47">
        <v>0</v>
      </c>
      <c r="W295" s="47">
        <v>0</v>
      </c>
      <c r="X295" s="47">
        <v>0</v>
      </c>
      <c r="Y295" s="47">
        <v>0</v>
      </c>
      <c r="Z295" s="47">
        <v>0</v>
      </c>
      <c r="AA295" s="47">
        <v>0</v>
      </c>
      <c r="AB295" s="47">
        <v>0</v>
      </c>
      <c r="AC295" s="458">
        <v>0</v>
      </c>
    </row>
    <row r="296" spans="2:29" ht="13.5" customHeight="1">
      <c r="B296" s="261"/>
      <c r="C296" s="45" t="s">
        <v>4</v>
      </c>
      <c r="D296" s="469">
        <v>0</v>
      </c>
      <c r="E296" s="47">
        <v>0</v>
      </c>
      <c r="F296" s="47">
        <v>0</v>
      </c>
      <c r="G296" s="47">
        <v>0</v>
      </c>
      <c r="H296" s="47">
        <v>0</v>
      </c>
      <c r="I296" s="47">
        <v>0</v>
      </c>
      <c r="J296" s="47">
        <v>0</v>
      </c>
      <c r="K296" s="47">
        <v>0</v>
      </c>
      <c r="L296" s="47">
        <v>0</v>
      </c>
      <c r="M296" s="47">
        <v>0</v>
      </c>
      <c r="N296" s="47">
        <v>0</v>
      </c>
      <c r="O296" s="47">
        <v>0</v>
      </c>
      <c r="P296" s="47">
        <v>0</v>
      </c>
      <c r="Q296" s="47">
        <v>0</v>
      </c>
      <c r="R296" s="47">
        <v>0</v>
      </c>
      <c r="S296" s="47">
        <v>0</v>
      </c>
      <c r="T296" s="47">
        <v>0</v>
      </c>
      <c r="U296" s="47">
        <v>0</v>
      </c>
      <c r="V296" s="47">
        <v>0</v>
      </c>
      <c r="W296" s="47">
        <v>0</v>
      </c>
      <c r="X296" s="47">
        <v>0</v>
      </c>
      <c r="Y296" s="47">
        <v>0</v>
      </c>
      <c r="Z296" s="47">
        <v>0</v>
      </c>
      <c r="AA296" s="47">
        <v>0</v>
      </c>
      <c r="AB296" s="47">
        <v>0</v>
      </c>
      <c r="AC296" s="458">
        <v>0</v>
      </c>
    </row>
    <row r="297" spans="2:29" ht="13.5" customHeight="1">
      <c r="B297" s="485">
        <v>16000</v>
      </c>
      <c r="C297" s="42" t="s">
        <v>1</v>
      </c>
      <c r="D297" s="456">
        <v>0</v>
      </c>
      <c r="E297" s="44">
        <v>0</v>
      </c>
      <c r="F297" s="44">
        <v>0</v>
      </c>
      <c r="G297" s="44">
        <v>0</v>
      </c>
      <c r="H297" s="44">
        <v>0</v>
      </c>
      <c r="I297" s="44">
        <v>0</v>
      </c>
      <c r="J297" s="44">
        <v>0</v>
      </c>
      <c r="K297" s="44">
        <v>0</v>
      </c>
      <c r="L297" s="44">
        <v>0</v>
      </c>
      <c r="M297" s="44">
        <v>0</v>
      </c>
      <c r="N297" s="44">
        <v>0</v>
      </c>
      <c r="O297" s="44">
        <v>0</v>
      </c>
      <c r="P297" s="44">
        <v>0</v>
      </c>
      <c r="Q297" s="44">
        <v>0</v>
      </c>
      <c r="R297" s="44">
        <v>0</v>
      </c>
      <c r="S297" s="44">
        <v>0</v>
      </c>
      <c r="T297" s="44">
        <v>0</v>
      </c>
      <c r="U297" s="44">
        <v>0</v>
      </c>
      <c r="V297" s="44">
        <v>0</v>
      </c>
      <c r="W297" s="44">
        <v>0</v>
      </c>
      <c r="X297" s="44">
        <v>0</v>
      </c>
      <c r="Y297" s="44">
        <v>0</v>
      </c>
      <c r="Z297" s="44">
        <v>0</v>
      </c>
      <c r="AA297" s="44">
        <v>0</v>
      </c>
      <c r="AB297" s="44">
        <v>0</v>
      </c>
      <c r="AC297" s="457">
        <v>0</v>
      </c>
    </row>
    <row r="298" spans="2:29" ht="13.5" customHeight="1">
      <c r="B298" s="261" t="s">
        <v>439</v>
      </c>
      <c r="C298" s="45" t="s">
        <v>3</v>
      </c>
      <c r="D298" s="456">
        <v>0</v>
      </c>
      <c r="E298" s="47">
        <v>0</v>
      </c>
      <c r="F298" s="47">
        <v>0</v>
      </c>
      <c r="G298" s="47">
        <v>0</v>
      </c>
      <c r="H298" s="47">
        <v>0</v>
      </c>
      <c r="I298" s="47">
        <v>0</v>
      </c>
      <c r="J298" s="47">
        <v>0</v>
      </c>
      <c r="K298" s="47">
        <v>0</v>
      </c>
      <c r="L298" s="47">
        <v>0</v>
      </c>
      <c r="M298" s="47">
        <v>0</v>
      </c>
      <c r="N298" s="47">
        <v>0</v>
      </c>
      <c r="O298" s="47">
        <v>0</v>
      </c>
      <c r="P298" s="47">
        <v>0</v>
      </c>
      <c r="Q298" s="47">
        <v>0</v>
      </c>
      <c r="R298" s="47">
        <v>0</v>
      </c>
      <c r="S298" s="47">
        <v>0</v>
      </c>
      <c r="T298" s="47">
        <v>0</v>
      </c>
      <c r="U298" s="47">
        <v>0</v>
      </c>
      <c r="V298" s="47">
        <v>0</v>
      </c>
      <c r="W298" s="47">
        <v>0</v>
      </c>
      <c r="X298" s="47">
        <v>0</v>
      </c>
      <c r="Y298" s="47">
        <v>0</v>
      </c>
      <c r="Z298" s="47">
        <v>0</v>
      </c>
      <c r="AA298" s="47">
        <v>0</v>
      </c>
      <c r="AB298" s="47">
        <v>0</v>
      </c>
      <c r="AC298" s="458">
        <v>0</v>
      </c>
    </row>
    <row r="299" spans="2:29" ht="13.5" customHeight="1">
      <c r="B299" s="468"/>
      <c r="C299" s="459" t="s">
        <v>4</v>
      </c>
      <c r="D299" s="460">
        <v>0</v>
      </c>
      <c r="E299" s="461">
        <v>0</v>
      </c>
      <c r="F299" s="461">
        <v>0</v>
      </c>
      <c r="G299" s="461">
        <v>0</v>
      </c>
      <c r="H299" s="461">
        <v>0</v>
      </c>
      <c r="I299" s="461">
        <v>0</v>
      </c>
      <c r="J299" s="461">
        <v>0</v>
      </c>
      <c r="K299" s="461">
        <v>0</v>
      </c>
      <c r="L299" s="461">
        <v>0</v>
      </c>
      <c r="M299" s="461">
        <v>0</v>
      </c>
      <c r="N299" s="461">
        <v>0</v>
      </c>
      <c r="O299" s="461">
        <v>0</v>
      </c>
      <c r="P299" s="461">
        <v>0</v>
      </c>
      <c r="Q299" s="461">
        <v>0</v>
      </c>
      <c r="R299" s="461">
        <v>0</v>
      </c>
      <c r="S299" s="461">
        <v>0</v>
      </c>
      <c r="T299" s="461">
        <v>0</v>
      </c>
      <c r="U299" s="461">
        <v>0</v>
      </c>
      <c r="V299" s="461">
        <v>0</v>
      </c>
      <c r="W299" s="461">
        <v>0</v>
      </c>
      <c r="X299" s="461">
        <v>0</v>
      </c>
      <c r="Y299" s="461">
        <v>0</v>
      </c>
      <c r="Z299" s="461">
        <v>0</v>
      </c>
      <c r="AA299" s="461">
        <v>0</v>
      </c>
      <c r="AB299" s="461">
        <v>0</v>
      </c>
      <c r="AC299" s="462">
        <v>0</v>
      </c>
    </row>
    <row r="300" spans="2:29" ht="13.5" customHeight="1">
      <c r="B300" s="484">
        <v>17000</v>
      </c>
      <c r="C300" s="45" t="s">
        <v>1</v>
      </c>
      <c r="D300" s="456">
        <v>8</v>
      </c>
      <c r="E300" s="47">
        <v>2</v>
      </c>
      <c r="F300" s="47">
        <v>1</v>
      </c>
      <c r="G300" s="47">
        <v>0</v>
      </c>
      <c r="H300" s="47">
        <v>0</v>
      </c>
      <c r="I300" s="47">
        <v>0</v>
      </c>
      <c r="J300" s="47">
        <v>0</v>
      </c>
      <c r="K300" s="47">
        <v>0</v>
      </c>
      <c r="L300" s="47">
        <v>0</v>
      </c>
      <c r="M300" s="47">
        <v>1</v>
      </c>
      <c r="N300" s="47">
        <v>0</v>
      </c>
      <c r="O300" s="47">
        <v>0</v>
      </c>
      <c r="P300" s="47">
        <v>0</v>
      </c>
      <c r="Q300" s="47">
        <v>0</v>
      </c>
      <c r="R300" s="47">
        <v>0</v>
      </c>
      <c r="S300" s="47">
        <v>0</v>
      </c>
      <c r="T300" s="47">
        <v>0</v>
      </c>
      <c r="U300" s="47">
        <v>0</v>
      </c>
      <c r="V300" s="47">
        <v>0</v>
      </c>
      <c r="W300" s="47">
        <v>1</v>
      </c>
      <c r="X300" s="47">
        <v>0</v>
      </c>
      <c r="Y300" s="47">
        <v>0</v>
      </c>
      <c r="Z300" s="47">
        <v>2</v>
      </c>
      <c r="AA300" s="47">
        <v>2</v>
      </c>
      <c r="AB300" s="47">
        <v>0</v>
      </c>
      <c r="AC300" s="458">
        <v>0</v>
      </c>
    </row>
    <row r="301" spans="2:29" ht="13.5" customHeight="1">
      <c r="B301" s="472" t="s">
        <v>182</v>
      </c>
      <c r="C301" s="45" t="s">
        <v>3</v>
      </c>
      <c r="D301" s="456">
        <v>7</v>
      </c>
      <c r="E301" s="47">
        <v>1</v>
      </c>
      <c r="F301" s="47">
        <v>0</v>
      </c>
      <c r="G301" s="47">
        <v>0</v>
      </c>
      <c r="H301" s="47">
        <v>0</v>
      </c>
      <c r="I301" s="47">
        <v>0</v>
      </c>
      <c r="J301" s="47">
        <v>0</v>
      </c>
      <c r="K301" s="47">
        <v>0</v>
      </c>
      <c r="L301" s="47">
        <v>0</v>
      </c>
      <c r="M301" s="47">
        <v>1</v>
      </c>
      <c r="N301" s="47">
        <v>0</v>
      </c>
      <c r="O301" s="47">
        <v>0</v>
      </c>
      <c r="P301" s="47">
        <v>0</v>
      </c>
      <c r="Q301" s="47">
        <v>0</v>
      </c>
      <c r="R301" s="47">
        <v>0</v>
      </c>
      <c r="S301" s="47">
        <v>0</v>
      </c>
      <c r="T301" s="47">
        <v>0</v>
      </c>
      <c r="U301" s="47">
        <v>0</v>
      </c>
      <c r="V301" s="47">
        <v>0</v>
      </c>
      <c r="W301" s="47">
        <v>1</v>
      </c>
      <c r="X301" s="47">
        <v>0</v>
      </c>
      <c r="Y301" s="47">
        <v>0</v>
      </c>
      <c r="Z301" s="47">
        <v>2</v>
      </c>
      <c r="AA301" s="47">
        <v>2</v>
      </c>
      <c r="AB301" s="47">
        <v>0</v>
      </c>
      <c r="AC301" s="458">
        <v>0</v>
      </c>
    </row>
    <row r="302" spans="2:29" ht="13.5" customHeight="1">
      <c r="B302" s="473"/>
      <c r="C302" s="45" t="s">
        <v>4</v>
      </c>
      <c r="D302" s="460">
        <v>1</v>
      </c>
      <c r="E302" s="47">
        <v>1</v>
      </c>
      <c r="F302" s="47">
        <v>1</v>
      </c>
      <c r="G302" s="47">
        <v>0</v>
      </c>
      <c r="H302" s="47">
        <v>0</v>
      </c>
      <c r="I302" s="47">
        <v>0</v>
      </c>
      <c r="J302" s="47">
        <v>0</v>
      </c>
      <c r="K302" s="47">
        <v>0</v>
      </c>
      <c r="L302" s="47">
        <v>0</v>
      </c>
      <c r="M302" s="47">
        <v>0</v>
      </c>
      <c r="N302" s="47">
        <v>0</v>
      </c>
      <c r="O302" s="47">
        <v>0</v>
      </c>
      <c r="P302" s="47">
        <v>0</v>
      </c>
      <c r="Q302" s="47">
        <v>0</v>
      </c>
      <c r="R302" s="47">
        <v>0</v>
      </c>
      <c r="S302" s="47">
        <v>0</v>
      </c>
      <c r="T302" s="47">
        <v>0</v>
      </c>
      <c r="U302" s="47">
        <v>0</v>
      </c>
      <c r="V302" s="47">
        <v>0</v>
      </c>
      <c r="W302" s="47">
        <v>0</v>
      </c>
      <c r="X302" s="47">
        <v>0</v>
      </c>
      <c r="Y302" s="47">
        <v>0</v>
      </c>
      <c r="Z302" s="47">
        <v>0</v>
      </c>
      <c r="AA302" s="47">
        <v>0</v>
      </c>
      <c r="AB302" s="47">
        <v>0</v>
      </c>
      <c r="AC302" s="458">
        <v>0</v>
      </c>
    </row>
    <row r="303" spans="2:29" ht="13.5" customHeight="1">
      <c r="B303" s="480">
        <v>17200</v>
      </c>
      <c r="C303" s="464" t="s">
        <v>1</v>
      </c>
      <c r="D303" s="478">
        <v>6</v>
      </c>
      <c r="E303" s="465">
        <v>2</v>
      </c>
      <c r="F303" s="465">
        <v>1</v>
      </c>
      <c r="G303" s="465">
        <v>0</v>
      </c>
      <c r="H303" s="465">
        <v>0</v>
      </c>
      <c r="I303" s="465">
        <v>0</v>
      </c>
      <c r="J303" s="465">
        <v>0</v>
      </c>
      <c r="K303" s="465">
        <v>0</v>
      </c>
      <c r="L303" s="465">
        <v>0</v>
      </c>
      <c r="M303" s="465">
        <v>1</v>
      </c>
      <c r="N303" s="465">
        <v>0</v>
      </c>
      <c r="O303" s="465">
        <v>0</v>
      </c>
      <c r="P303" s="465">
        <v>0</v>
      </c>
      <c r="Q303" s="465">
        <v>0</v>
      </c>
      <c r="R303" s="465">
        <v>0</v>
      </c>
      <c r="S303" s="465">
        <v>0</v>
      </c>
      <c r="T303" s="465">
        <v>0</v>
      </c>
      <c r="U303" s="465">
        <v>0</v>
      </c>
      <c r="V303" s="465">
        <v>0</v>
      </c>
      <c r="W303" s="465">
        <v>0</v>
      </c>
      <c r="X303" s="465">
        <v>0</v>
      </c>
      <c r="Y303" s="465">
        <v>0</v>
      </c>
      <c r="Z303" s="465">
        <v>1</v>
      </c>
      <c r="AA303" s="465">
        <v>2</v>
      </c>
      <c r="AB303" s="465">
        <v>0</v>
      </c>
      <c r="AC303" s="466">
        <v>0</v>
      </c>
    </row>
    <row r="304" spans="2:29" ht="13.5" customHeight="1">
      <c r="B304" s="261" t="s">
        <v>183</v>
      </c>
      <c r="C304" s="45" t="s">
        <v>3</v>
      </c>
      <c r="D304" s="456">
        <v>5</v>
      </c>
      <c r="E304" s="47">
        <v>1</v>
      </c>
      <c r="F304" s="47">
        <v>0</v>
      </c>
      <c r="G304" s="47">
        <v>0</v>
      </c>
      <c r="H304" s="47">
        <v>0</v>
      </c>
      <c r="I304" s="47">
        <v>0</v>
      </c>
      <c r="J304" s="47">
        <v>0</v>
      </c>
      <c r="K304" s="47">
        <v>0</v>
      </c>
      <c r="L304" s="47">
        <v>0</v>
      </c>
      <c r="M304" s="47">
        <v>1</v>
      </c>
      <c r="N304" s="47">
        <v>0</v>
      </c>
      <c r="O304" s="47">
        <v>0</v>
      </c>
      <c r="P304" s="47">
        <v>0</v>
      </c>
      <c r="Q304" s="47">
        <v>0</v>
      </c>
      <c r="R304" s="47">
        <v>0</v>
      </c>
      <c r="S304" s="47">
        <v>0</v>
      </c>
      <c r="T304" s="47">
        <v>0</v>
      </c>
      <c r="U304" s="47">
        <v>0</v>
      </c>
      <c r="V304" s="47">
        <v>0</v>
      </c>
      <c r="W304" s="47">
        <v>0</v>
      </c>
      <c r="X304" s="47">
        <v>0</v>
      </c>
      <c r="Y304" s="47">
        <v>0</v>
      </c>
      <c r="Z304" s="47">
        <v>1</v>
      </c>
      <c r="AA304" s="47">
        <v>2</v>
      </c>
      <c r="AB304" s="47">
        <v>0</v>
      </c>
      <c r="AC304" s="458">
        <v>0</v>
      </c>
    </row>
    <row r="305" spans="2:29" ht="13.5" customHeight="1">
      <c r="B305" s="262"/>
      <c r="C305" s="48" t="s">
        <v>4</v>
      </c>
      <c r="D305" s="469">
        <v>1</v>
      </c>
      <c r="E305" s="50">
        <v>1</v>
      </c>
      <c r="F305" s="50">
        <v>1</v>
      </c>
      <c r="G305" s="50">
        <v>0</v>
      </c>
      <c r="H305" s="50">
        <v>0</v>
      </c>
      <c r="I305" s="50">
        <v>0</v>
      </c>
      <c r="J305" s="50">
        <v>0</v>
      </c>
      <c r="K305" s="50">
        <v>0</v>
      </c>
      <c r="L305" s="50">
        <v>0</v>
      </c>
      <c r="M305" s="50">
        <v>0</v>
      </c>
      <c r="N305" s="50">
        <v>0</v>
      </c>
      <c r="O305" s="50">
        <v>0</v>
      </c>
      <c r="P305" s="50">
        <v>0</v>
      </c>
      <c r="Q305" s="50">
        <v>0</v>
      </c>
      <c r="R305" s="50">
        <v>0</v>
      </c>
      <c r="S305" s="50">
        <v>0</v>
      </c>
      <c r="T305" s="50">
        <v>0</v>
      </c>
      <c r="U305" s="50">
        <v>0</v>
      </c>
      <c r="V305" s="50">
        <v>0</v>
      </c>
      <c r="W305" s="50">
        <v>0</v>
      </c>
      <c r="X305" s="50">
        <v>0</v>
      </c>
      <c r="Y305" s="50">
        <v>0</v>
      </c>
      <c r="Z305" s="50">
        <v>0</v>
      </c>
      <c r="AA305" s="50">
        <v>0</v>
      </c>
      <c r="AB305" s="50">
        <v>0</v>
      </c>
      <c r="AC305" s="470">
        <v>0</v>
      </c>
    </row>
    <row r="306" spans="2:29" ht="13.5" customHeight="1">
      <c r="B306" s="484">
        <v>17201</v>
      </c>
      <c r="C306" s="486" t="s">
        <v>1</v>
      </c>
      <c r="D306" s="456">
        <v>5</v>
      </c>
      <c r="E306" s="47">
        <v>2</v>
      </c>
      <c r="F306" s="47">
        <v>1</v>
      </c>
      <c r="G306" s="47">
        <v>0</v>
      </c>
      <c r="H306" s="47">
        <v>0</v>
      </c>
      <c r="I306" s="47">
        <v>0</v>
      </c>
      <c r="J306" s="47">
        <v>0</v>
      </c>
      <c r="K306" s="47">
        <v>0</v>
      </c>
      <c r="L306" s="47">
        <v>0</v>
      </c>
      <c r="M306" s="47">
        <v>1</v>
      </c>
      <c r="N306" s="47">
        <v>0</v>
      </c>
      <c r="O306" s="47">
        <v>0</v>
      </c>
      <c r="P306" s="47">
        <v>0</v>
      </c>
      <c r="Q306" s="47">
        <v>0</v>
      </c>
      <c r="R306" s="47">
        <v>0</v>
      </c>
      <c r="S306" s="47">
        <v>0</v>
      </c>
      <c r="T306" s="47">
        <v>0</v>
      </c>
      <c r="U306" s="47">
        <v>0</v>
      </c>
      <c r="V306" s="47">
        <v>0</v>
      </c>
      <c r="W306" s="47">
        <v>0</v>
      </c>
      <c r="X306" s="47">
        <v>0</v>
      </c>
      <c r="Y306" s="47">
        <v>0</v>
      </c>
      <c r="Z306" s="47">
        <v>1</v>
      </c>
      <c r="AA306" s="47">
        <v>1</v>
      </c>
      <c r="AB306" s="47">
        <v>0</v>
      </c>
      <c r="AC306" s="458">
        <v>0</v>
      </c>
    </row>
    <row r="307" spans="2:29" ht="13.5" customHeight="1">
      <c r="B307" s="472" t="s">
        <v>269</v>
      </c>
      <c r="C307" s="486" t="s">
        <v>3</v>
      </c>
      <c r="D307" s="456">
        <v>4</v>
      </c>
      <c r="E307" s="47">
        <v>1</v>
      </c>
      <c r="F307" s="47">
        <v>0</v>
      </c>
      <c r="G307" s="47">
        <v>0</v>
      </c>
      <c r="H307" s="47">
        <v>0</v>
      </c>
      <c r="I307" s="47">
        <v>0</v>
      </c>
      <c r="J307" s="47">
        <v>0</v>
      </c>
      <c r="K307" s="47">
        <v>0</v>
      </c>
      <c r="L307" s="47">
        <v>0</v>
      </c>
      <c r="M307" s="47">
        <v>1</v>
      </c>
      <c r="N307" s="47">
        <v>0</v>
      </c>
      <c r="O307" s="47">
        <v>0</v>
      </c>
      <c r="P307" s="47">
        <v>0</v>
      </c>
      <c r="Q307" s="47">
        <v>0</v>
      </c>
      <c r="R307" s="47">
        <v>0</v>
      </c>
      <c r="S307" s="47">
        <v>0</v>
      </c>
      <c r="T307" s="47">
        <v>0</v>
      </c>
      <c r="U307" s="47">
        <v>0</v>
      </c>
      <c r="V307" s="47">
        <v>0</v>
      </c>
      <c r="W307" s="47">
        <v>0</v>
      </c>
      <c r="X307" s="47">
        <v>0</v>
      </c>
      <c r="Y307" s="47">
        <v>0</v>
      </c>
      <c r="Z307" s="47">
        <v>1</v>
      </c>
      <c r="AA307" s="47">
        <v>1</v>
      </c>
      <c r="AB307" s="47">
        <v>0</v>
      </c>
      <c r="AC307" s="458">
        <v>0</v>
      </c>
    </row>
    <row r="308" spans="2:29" ht="13.5" customHeight="1">
      <c r="B308" s="473"/>
      <c r="C308" s="486" t="s">
        <v>4</v>
      </c>
      <c r="D308" s="460">
        <v>1</v>
      </c>
      <c r="E308" s="47">
        <v>1</v>
      </c>
      <c r="F308" s="47">
        <v>1</v>
      </c>
      <c r="G308" s="47">
        <v>0</v>
      </c>
      <c r="H308" s="47">
        <v>0</v>
      </c>
      <c r="I308" s="47">
        <v>0</v>
      </c>
      <c r="J308" s="47">
        <v>0</v>
      </c>
      <c r="K308" s="47">
        <v>0</v>
      </c>
      <c r="L308" s="47">
        <v>0</v>
      </c>
      <c r="M308" s="47">
        <v>0</v>
      </c>
      <c r="N308" s="47">
        <v>0</v>
      </c>
      <c r="O308" s="47">
        <v>0</v>
      </c>
      <c r="P308" s="47">
        <v>0</v>
      </c>
      <c r="Q308" s="47">
        <v>0</v>
      </c>
      <c r="R308" s="47">
        <v>0</v>
      </c>
      <c r="S308" s="47">
        <v>0</v>
      </c>
      <c r="T308" s="47">
        <v>0</v>
      </c>
      <c r="U308" s="47">
        <v>0</v>
      </c>
      <c r="V308" s="47">
        <v>0</v>
      </c>
      <c r="W308" s="47">
        <v>0</v>
      </c>
      <c r="X308" s="47">
        <v>0</v>
      </c>
      <c r="Y308" s="47">
        <v>0</v>
      </c>
      <c r="Z308" s="47">
        <v>0</v>
      </c>
      <c r="AA308" s="47">
        <v>0</v>
      </c>
      <c r="AB308" s="47">
        <v>0</v>
      </c>
      <c r="AC308" s="458">
        <v>0</v>
      </c>
    </row>
    <row r="309" spans="2:29" ht="13.5" customHeight="1">
      <c r="B309" s="484">
        <v>17202</v>
      </c>
      <c r="C309" s="487" t="s">
        <v>1</v>
      </c>
      <c r="D309" s="456">
        <v>1</v>
      </c>
      <c r="E309" s="465">
        <v>0</v>
      </c>
      <c r="F309" s="465">
        <v>0</v>
      </c>
      <c r="G309" s="465">
        <v>0</v>
      </c>
      <c r="H309" s="465">
        <v>0</v>
      </c>
      <c r="I309" s="465">
        <v>0</v>
      </c>
      <c r="J309" s="465">
        <v>0</v>
      </c>
      <c r="K309" s="465">
        <v>0</v>
      </c>
      <c r="L309" s="465">
        <v>0</v>
      </c>
      <c r="M309" s="465">
        <v>0</v>
      </c>
      <c r="N309" s="465">
        <v>0</v>
      </c>
      <c r="O309" s="465">
        <v>0</v>
      </c>
      <c r="P309" s="465">
        <v>0</v>
      </c>
      <c r="Q309" s="465">
        <v>0</v>
      </c>
      <c r="R309" s="465">
        <v>0</v>
      </c>
      <c r="S309" s="465">
        <v>0</v>
      </c>
      <c r="T309" s="465">
        <v>0</v>
      </c>
      <c r="U309" s="465">
        <v>0</v>
      </c>
      <c r="V309" s="465">
        <v>0</v>
      </c>
      <c r="W309" s="465">
        <v>0</v>
      </c>
      <c r="X309" s="465">
        <v>0</v>
      </c>
      <c r="Y309" s="465">
        <v>0</v>
      </c>
      <c r="Z309" s="465">
        <v>0</v>
      </c>
      <c r="AA309" s="465">
        <v>1</v>
      </c>
      <c r="AB309" s="465">
        <v>0</v>
      </c>
      <c r="AC309" s="466">
        <v>0</v>
      </c>
    </row>
    <row r="310" spans="2:29" ht="13.5" customHeight="1">
      <c r="B310" s="472" t="s">
        <v>569</v>
      </c>
      <c r="C310" s="486" t="s">
        <v>3</v>
      </c>
      <c r="D310" s="456">
        <v>1</v>
      </c>
      <c r="E310" s="47">
        <v>0</v>
      </c>
      <c r="F310" s="47">
        <v>0</v>
      </c>
      <c r="G310" s="47">
        <v>0</v>
      </c>
      <c r="H310" s="47">
        <v>0</v>
      </c>
      <c r="I310" s="47">
        <v>0</v>
      </c>
      <c r="J310" s="47">
        <v>0</v>
      </c>
      <c r="K310" s="47">
        <v>0</v>
      </c>
      <c r="L310" s="47">
        <v>0</v>
      </c>
      <c r="M310" s="47">
        <v>0</v>
      </c>
      <c r="N310" s="47">
        <v>0</v>
      </c>
      <c r="O310" s="47">
        <v>0</v>
      </c>
      <c r="P310" s="47">
        <v>0</v>
      </c>
      <c r="Q310" s="47">
        <v>0</v>
      </c>
      <c r="R310" s="47">
        <v>0</v>
      </c>
      <c r="S310" s="47">
        <v>0</v>
      </c>
      <c r="T310" s="47">
        <v>0</v>
      </c>
      <c r="U310" s="47">
        <v>0</v>
      </c>
      <c r="V310" s="47">
        <v>0</v>
      </c>
      <c r="W310" s="47">
        <v>0</v>
      </c>
      <c r="X310" s="47">
        <v>0</v>
      </c>
      <c r="Y310" s="47">
        <v>0</v>
      </c>
      <c r="Z310" s="47">
        <v>0</v>
      </c>
      <c r="AA310" s="47">
        <v>1</v>
      </c>
      <c r="AB310" s="47">
        <v>0</v>
      </c>
      <c r="AC310" s="458">
        <v>0</v>
      </c>
    </row>
    <row r="311" spans="2:29" ht="13.5" customHeight="1">
      <c r="B311" s="473"/>
      <c r="C311" s="486" t="s">
        <v>4</v>
      </c>
      <c r="D311" s="460">
        <v>0</v>
      </c>
      <c r="E311" s="47">
        <v>0</v>
      </c>
      <c r="F311" s="47">
        <v>0</v>
      </c>
      <c r="G311" s="47">
        <v>0</v>
      </c>
      <c r="H311" s="47">
        <v>0</v>
      </c>
      <c r="I311" s="47">
        <v>0</v>
      </c>
      <c r="J311" s="47">
        <v>0</v>
      </c>
      <c r="K311" s="47">
        <v>0</v>
      </c>
      <c r="L311" s="47">
        <v>0</v>
      </c>
      <c r="M311" s="47">
        <v>0</v>
      </c>
      <c r="N311" s="47">
        <v>0</v>
      </c>
      <c r="O311" s="47">
        <v>0</v>
      </c>
      <c r="P311" s="47">
        <v>0</v>
      </c>
      <c r="Q311" s="47">
        <v>0</v>
      </c>
      <c r="R311" s="47">
        <v>0</v>
      </c>
      <c r="S311" s="47">
        <v>0</v>
      </c>
      <c r="T311" s="47">
        <v>0</v>
      </c>
      <c r="U311" s="47">
        <v>0</v>
      </c>
      <c r="V311" s="47">
        <v>0</v>
      </c>
      <c r="W311" s="47">
        <v>0</v>
      </c>
      <c r="X311" s="47">
        <v>0</v>
      </c>
      <c r="Y311" s="47">
        <v>0</v>
      </c>
      <c r="Z311" s="47">
        <v>0</v>
      </c>
      <c r="AA311" s="47">
        <v>0</v>
      </c>
      <c r="AB311" s="47">
        <v>0</v>
      </c>
      <c r="AC311" s="458">
        <v>0</v>
      </c>
    </row>
    <row r="312" spans="2:29" ht="13.5" customHeight="1">
      <c r="B312" s="480">
        <v>17300</v>
      </c>
      <c r="C312" s="487" t="s">
        <v>1</v>
      </c>
      <c r="D312" s="456">
        <v>1</v>
      </c>
      <c r="E312" s="465">
        <v>0</v>
      </c>
      <c r="F312" s="465">
        <v>0</v>
      </c>
      <c r="G312" s="465">
        <v>0</v>
      </c>
      <c r="H312" s="465">
        <v>0</v>
      </c>
      <c r="I312" s="465">
        <v>0</v>
      </c>
      <c r="J312" s="465">
        <v>0</v>
      </c>
      <c r="K312" s="465">
        <v>0</v>
      </c>
      <c r="L312" s="465">
        <v>0</v>
      </c>
      <c r="M312" s="465">
        <v>0</v>
      </c>
      <c r="N312" s="465">
        <v>0</v>
      </c>
      <c r="O312" s="465">
        <v>0</v>
      </c>
      <c r="P312" s="465">
        <v>0</v>
      </c>
      <c r="Q312" s="465">
        <v>0</v>
      </c>
      <c r="R312" s="465">
        <v>0</v>
      </c>
      <c r="S312" s="465">
        <v>0</v>
      </c>
      <c r="T312" s="465">
        <v>0</v>
      </c>
      <c r="U312" s="465">
        <v>0</v>
      </c>
      <c r="V312" s="465">
        <v>0</v>
      </c>
      <c r="W312" s="465">
        <v>0</v>
      </c>
      <c r="X312" s="465">
        <v>0</v>
      </c>
      <c r="Y312" s="465">
        <v>0</v>
      </c>
      <c r="Z312" s="465">
        <v>1</v>
      </c>
      <c r="AA312" s="465">
        <v>0</v>
      </c>
      <c r="AB312" s="465">
        <v>0</v>
      </c>
      <c r="AC312" s="466">
        <v>0</v>
      </c>
    </row>
    <row r="313" spans="2:29" ht="13.5" customHeight="1">
      <c r="B313" s="472" t="s">
        <v>624</v>
      </c>
      <c r="C313" s="486" t="s">
        <v>3</v>
      </c>
      <c r="D313" s="456">
        <v>1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7">
        <v>0</v>
      </c>
      <c r="K313" s="47">
        <v>0</v>
      </c>
      <c r="L313" s="47">
        <v>0</v>
      </c>
      <c r="M313" s="47">
        <v>0</v>
      </c>
      <c r="N313" s="47">
        <v>0</v>
      </c>
      <c r="O313" s="47">
        <v>0</v>
      </c>
      <c r="P313" s="47">
        <v>0</v>
      </c>
      <c r="Q313" s="47">
        <v>0</v>
      </c>
      <c r="R313" s="47">
        <v>0</v>
      </c>
      <c r="S313" s="47">
        <v>0</v>
      </c>
      <c r="T313" s="47">
        <v>0</v>
      </c>
      <c r="U313" s="47">
        <v>0</v>
      </c>
      <c r="V313" s="47">
        <v>0</v>
      </c>
      <c r="W313" s="47">
        <v>0</v>
      </c>
      <c r="X313" s="47">
        <v>0</v>
      </c>
      <c r="Y313" s="47">
        <v>0</v>
      </c>
      <c r="Z313" s="47">
        <v>1</v>
      </c>
      <c r="AA313" s="47">
        <v>0</v>
      </c>
      <c r="AB313" s="47">
        <v>0</v>
      </c>
      <c r="AC313" s="458">
        <v>0</v>
      </c>
    </row>
    <row r="314" spans="2:29" ht="13.5" customHeight="1">
      <c r="B314" s="473"/>
      <c r="C314" s="488" t="s">
        <v>4</v>
      </c>
      <c r="D314" s="460">
        <v>0</v>
      </c>
      <c r="E314" s="461">
        <v>0</v>
      </c>
      <c r="F314" s="461">
        <v>0</v>
      </c>
      <c r="G314" s="461">
        <v>0</v>
      </c>
      <c r="H314" s="461">
        <v>0</v>
      </c>
      <c r="I314" s="461">
        <v>0</v>
      </c>
      <c r="J314" s="461">
        <v>0</v>
      </c>
      <c r="K314" s="461">
        <v>0</v>
      </c>
      <c r="L314" s="461">
        <v>0</v>
      </c>
      <c r="M314" s="461">
        <v>0</v>
      </c>
      <c r="N314" s="461">
        <v>0</v>
      </c>
      <c r="O314" s="461">
        <v>0</v>
      </c>
      <c r="P314" s="461">
        <v>0</v>
      </c>
      <c r="Q314" s="461">
        <v>0</v>
      </c>
      <c r="R314" s="461">
        <v>0</v>
      </c>
      <c r="S314" s="461">
        <v>0</v>
      </c>
      <c r="T314" s="461">
        <v>0</v>
      </c>
      <c r="U314" s="461">
        <v>0</v>
      </c>
      <c r="V314" s="461">
        <v>0</v>
      </c>
      <c r="W314" s="461">
        <v>0</v>
      </c>
      <c r="X314" s="461">
        <v>0</v>
      </c>
      <c r="Y314" s="461">
        <v>0</v>
      </c>
      <c r="Z314" s="461">
        <v>0</v>
      </c>
      <c r="AA314" s="461">
        <v>0</v>
      </c>
      <c r="AB314" s="461">
        <v>0</v>
      </c>
      <c r="AC314" s="462">
        <v>0</v>
      </c>
    </row>
    <row r="315" spans="2:29" ht="13.5" customHeight="1">
      <c r="B315" s="489">
        <v>17400</v>
      </c>
      <c r="C315" s="487" t="s">
        <v>1</v>
      </c>
      <c r="D315" s="456">
        <v>1</v>
      </c>
      <c r="E315" s="465">
        <v>0</v>
      </c>
      <c r="F315" s="465">
        <v>0</v>
      </c>
      <c r="G315" s="465">
        <v>0</v>
      </c>
      <c r="H315" s="465">
        <v>0</v>
      </c>
      <c r="I315" s="465">
        <v>0</v>
      </c>
      <c r="J315" s="465">
        <v>0</v>
      </c>
      <c r="K315" s="465">
        <v>0</v>
      </c>
      <c r="L315" s="465">
        <v>0</v>
      </c>
      <c r="M315" s="465">
        <v>0</v>
      </c>
      <c r="N315" s="465">
        <v>0</v>
      </c>
      <c r="O315" s="465">
        <v>0</v>
      </c>
      <c r="P315" s="465">
        <v>0</v>
      </c>
      <c r="Q315" s="465">
        <v>0</v>
      </c>
      <c r="R315" s="465">
        <v>0</v>
      </c>
      <c r="S315" s="465">
        <v>0</v>
      </c>
      <c r="T315" s="465">
        <v>0</v>
      </c>
      <c r="U315" s="465">
        <v>0</v>
      </c>
      <c r="V315" s="465">
        <v>0</v>
      </c>
      <c r="W315" s="465">
        <v>1</v>
      </c>
      <c r="X315" s="465">
        <v>0</v>
      </c>
      <c r="Y315" s="465">
        <v>0</v>
      </c>
      <c r="Z315" s="465">
        <v>0</v>
      </c>
      <c r="AA315" s="465">
        <v>0</v>
      </c>
      <c r="AB315" s="465">
        <v>0</v>
      </c>
      <c r="AC315" s="466">
        <v>0</v>
      </c>
    </row>
    <row r="316" spans="2:29" ht="13.5" customHeight="1">
      <c r="B316" s="472" t="s">
        <v>570</v>
      </c>
      <c r="C316" s="486" t="s">
        <v>3</v>
      </c>
      <c r="D316" s="456">
        <v>1</v>
      </c>
      <c r="E316" s="47">
        <v>0</v>
      </c>
      <c r="F316" s="47">
        <v>0</v>
      </c>
      <c r="G316" s="47">
        <v>0</v>
      </c>
      <c r="H316" s="47">
        <v>0</v>
      </c>
      <c r="I316" s="47">
        <v>0</v>
      </c>
      <c r="J316" s="47">
        <v>0</v>
      </c>
      <c r="K316" s="47">
        <v>0</v>
      </c>
      <c r="L316" s="47">
        <v>0</v>
      </c>
      <c r="M316" s="47">
        <v>0</v>
      </c>
      <c r="N316" s="47">
        <v>0</v>
      </c>
      <c r="O316" s="47">
        <v>0</v>
      </c>
      <c r="P316" s="47">
        <v>0</v>
      </c>
      <c r="Q316" s="47">
        <v>0</v>
      </c>
      <c r="R316" s="47">
        <v>0</v>
      </c>
      <c r="S316" s="47">
        <v>0</v>
      </c>
      <c r="T316" s="47">
        <v>0</v>
      </c>
      <c r="U316" s="47">
        <v>0</v>
      </c>
      <c r="V316" s="47">
        <v>0</v>
      </c>
      <c r="W316" s="47">
        <v>1</v>
      </c>
      <c r="X316" s="47">
        <v>0</v>
      </c>
      <c r="Y316" s="47">
        <v>0</v>
      </c>
      <c r="Z316" s="47">
        <v>0</v>
      </c>
      <c r="AA316" s="47">
        <v>0</v>
      </c>
      <c r="AB316" s="47">
        <v>0</v>
      </c>
      <c r="AC316" s="458">
        <v>0</v>
      </c>
    </row>
    <row r="317" spans="2:29" ht="13.5" customHeight="1">
      <c r="B317" s="490"/>
      <c r="C317" s="491" t="s">
        <v>4</v>
      </c>
      <c r="D317" s="469">
        <v>0</v>
      </c>
      <c r="E317" s="50">
        <v>0</v>
      </c>
      <c r="F317" s="50">
        <v>0</v>
      </c>
      <c r="G317" s="50">
        <v>0</v>
      </c>
      <c r="H317" s="50">
        <v>0</v>
      </c>
      <c r="I317" s="50">
        <v>0</v>
      </c>
      <c r="J317" s="50">
        <v>0</v>
      </c>
      <c r="K317" s="50">
        <v>0</v>
      </c>
      <c r="L317" s="50">
        <v>0</v>
      </c>
      <c r="M317" s="50">
        <v>0</v>
      </c>
      <c r="N317" s="50">
        <v>0</v>
      </c>
      <c r="O317" s="50">
        <v>0</v>
      </c>
      <c r="P317" s="50">
        <v>0</v>
      </c>
      <c r="Q317" s="50">
        <v>0</v>
      </c>
      <c r="R317" s="50">
        <v>0</v>
      </c>
      <c r="S317" s="50">
        <v>0</v>
      </c>
      <c r="T317" s="50">
        <v>0</v>
      </c>
      <c r="U317" s="50">
        <v>0</v>
      </c>
      <c r="V317" s="50">
        <v>0</v>
      </c>
      <c r="W317" s="50">
        <v>0</v>
      </c>
      <c r="X317" s="50">
        <v>0</v>
      </c>
      <c r="Y317" s="50">
        <v>0</v>
      </c>
      <c r="Z317" s="50">
        <v>0</v>
      </c>
      <c r="AA317" s="50">
        <v>0</v>
      </c>
      <c r="AB317" s="50">
        <v>0</v>
      </c>
      <c r="AC317" s="470">
        <v>0</v>
      </c>
    </row>
    <row r="318" spans="2:29" ht="13.5" customHeight="1">
      <c r="B318" s="492">
        <v>18000</v>
      </c>
      <c r="C318" s="486" t="s">
        <v>1</v>
      </c>
      <c r="D318" s="456">
        <v>686</v>
      </c>
      <c r="E318" s="47">
        <v>0</v>
      </c>
      <c r="F318" s="47">
        <v>0</v>
      </c>
      <c r="G318" s="47">
        <v>0</v>
      </c>
      <c r="H318" s="47">
        <v>0</v>
      </c>
      <c r="I318" s="47">
        <v>0</v>
      </c>
      <c r="J318" s="47">
        <v>0</v>
      </c>
      <c r="K318" s="47">
        <v>0</v>
      </c>
      <c r="L318" s="47">
        <v>0</v>
      </c>
      <c r="M318" s="47">
        <v>0</v>
      </c>
      <c r="N318" s="47">
        <v>0</v>
      </c>
      <c r="O318" s="47">
        <v>1</v>
      </c>
      <c r="P318" s="47">
        <v>0</v>
      </c>
      <c r="Q318" s="47">
        <v>0</v>
      </c>
      <c r="R318" s="47">
        <v>3</v>
      </c>
      <c r="S318" s="47">
        <v>3</v>
      </c>
      <c r="T318" s="47">
        <v>1</v>
      </c>
      <c r="U318" s="47">
        <v>1</v>
      </c>
      <c r="V318" s="47">
        <v>4</v>
      </c>
      <c r="W318" s="47">
        <v>11</v>
      </c>
      <c r="X318" s="47">
        <v>24</v>
      </c>
      <c r="Y318" s="47">
        <v>22</v>
      </c>
      <c r="Z318" s="47">
        <v>58</v>
      </c>
      <c r="AA318" s="47">
        <v>135</v>
      </c>
      <c r="AB318" s="47">
        <v>204</v>
      </c>
      <c r="AC318" s="458">
        <v>219</v>
      </c>
    </row>
    <row r="319" spans="2:29" ht="13.5" customHeight="1">
      <c r="B319" s="665" t="s">
        <v>184</v>
      </c>
      <c r="C319" s="486" t="s">
        <v>3</v>
      </c>
      <c r="D319" s="456">
        <v>214</v>
      </c>
      <c r="E319" s="47">
        <v>0</v>
      </c>
      <c r="F319" s="47">
        <v>0</v>
      </c>
      <c r="G319" s="47">
        <v>0</v>
      </c>
      <c r="H319" s="47">
        <v>0</v>
      </c>
      <c r="I319" s="47">
        <v>0</v>
      </c>
      <c r="J319" s="47">
        <v>0</v>
      </c>
      <c r="K319" s="47">
        <v>0</v>
      </c>
      <c r="L319" s="47">
        <v>0</v>
      </c>
      <c r="M319" s="47">
        <v>0</v>
      </c>
      <c r="N319" s="47">
        <v>0</v>
      </c>
      <c r="O319" s="47">
        <v>0</v>
      </c>
      <c r="P319" s="47">
        <v>0</v>
      </c>
      <c r="Q319" s="47">
        <v>0</v>
      </c>
      <c r="R319" s="47">
        <v>2</v>
      </c>
      <c r="S319" s="47">
        <v>1</v>
      </c>
      <c r="T319" s="47">
        <v>1</v>
      </c>
      <c r="U319" s="47">
        <v>1</v>
      </c>
      <c r="V319" s="47">
        <v>3</v>
      </c>
      <c r="W319" s="47">
        <v>9</v>
      </c>
      <c r="X319" s="47">
        <v>18</v>
      </c>
      <c r="Y319" s="47">
        <v>10</v>
      </c>
      <c r="Z319" s="47">
        <v>26</v>
      </c>
      <c r="AA319" s="47">
        <v>56</v>
      </c>
      <c r="AB319" s="47">
        <v>50</v>
      </c>
      <c r="AC319" s="458">
        <v>37</v>
      </c>
    </row>
    <row r="320" spans="2:29" ht="13.5" customHeight="1">
      <c r="B320" s="666"/>
      <c r="C320" s="486" t="s">
        <v>4</v>
      </c>
      <c r="D320" s="460">
        <v>472</v>
      </c>
      <c r="E320" s="47">
        <v>0</v>
      </c>
      <c r="F320" s="47">
        <v>0</v>
      </c>
      <c r="G320" s="47">
        <v>0</v>
      </c>
      <c r="H320" s="47">
        <v>0</v>
      </c>
      <c r="I320" s="47">
        <v>0</v>
      </c>
      <c r="J320" s="47">
        <v>0</v>
      </c>
      <c r="K320" s="47">
        <v>0</v>
      </c>
      <c r="L320" s="47">
        <v>0</v>
      </c>
      <c r="M320" s="47">
        <v>0</v>
      </c>
      <c r="N320" s="47">
        <v>0</v>
      </c>
      <c r="O320" s="47">
        <v>1</v>
      </c>
      <c r="P320" s="47">
        <v>0</v>
      </c>
      <c r="Q320" s="47">
        <v>0</v>
      </c>
      <c r="R320" s="47">
        <v>1</v>
      </c>
      <c r="S320" s="47">
        <v>2</v>
      </c>
      <c r="T320" s="47">
        <v>0</v>
      </c>
      <c r="U320" s="47">
        <v>0</v>
      </c>
      <c r="V320" s="47">
        <v>1</v>
      </c>
      <c r="W320" s="47">
        <v>2</v>
      </c>
      <c r="X320" s="47">
        <v>6</v>
      </c>
      <c r="Y320" s="47">
        <v>12</v>
      </c>
      <c r="Z320" s="47">
        <v>32</v>
      </c>
      <c r="AA320" s="47">
        <v>79</v>
      </c>
      <c r="AB320" s="47">
        <v>154</v>
      </c>
      <c r="AC320" s="458">
        <v>182</v>
      </c>
    </row>
    <row r="321" spans="1:30" ht="13.5" customHeight="1">
      <c r="B321" s="489">
        <v>18100</v>
      </c>
      <c r="C321" s="487" t="s">
        <v>1</v>
      </c>
      <c r="D321" s="456">
        <v>593</v>
      </c>
      <c r="E321" s="465">
        <v>0</v>
      </c>
      <c r="F321" s="465">
        <v>0</v>
      </c>
      <c r="G321" s="465">
        <v>0</v>
      </c>
      <c r="H321" s="465">
        <v>0</v>
      </c>
      <c r="I321" s="465">
        <v>0</v>
      </c>
      <c r="J321" s="465">
        <v>0</v>
      </c>
      <c r="K321" s="465">
        <v>0</v>
      </c>
      <c r="L321" s="465">
        <v>0</v>
      </c>
      <c r="M321" s="465">
        <v>0</v>
      </c>
      <c r="N321" s="465">
        <v>0</v>
      </c>
      <c r="O321" s="465">
        <v>0</v>
      </c>
      <c r="P321" s="465">
        <v>0</v>
      </c>
      <c r="Q321" s="465">
        <v>0</v>
      </c>
      <c r="R321" s="465">
        <v>0</v>
      </c>
      <c r="S321" s="465">
        <v>0</v>
      </c>
      <c r="T321" s="465">
        <v>0</v>
      </c>
      <c r="U321" s="465">
        <v>0</v>
      </c>
      <c r="V321" s="465">
        <v>0</v>
      </c>
      <c r="W321" s="465">
        <v>1</v>
      </c>
      <c r="X321" s="465">
        <v>5</v>
      </c>
      <c r="Y321" s="465">
        <v>13</v>
      </c>
      <c r="Z321" s="465">
        <v>47</v>
      </c>
      <c r="AA321" s="465">
        <v>118</v>
      </c>
      <c r="AB321" s="465">
        <v>196</v>
      </c>
      <c r="AC321" s="466">
        <v>213</v>
      </c>
      <c r="AD321" s="53"/>
    </row>
    <row r="322" spans="1:30" ht="13.5" customHeight="1">
      <c r="B322" s="472" t="s">
        <v>185</v>
      </c>
      <c r="C322" s="486" t="s">
        <v>3</v>
      </c>
      <c r="D322" s="456">
        <v>159</v>
      </c>
      <c r="E322" s="47">
        <v>0</v>
      </c>
      <c r="F322" s="47">
        <v>0</v>
      </c>
      <c r="G322" s="47">
        <v>0</v>
      </c>
      <c r="H322" s="47">
        <v>0</v>
      </c>
      <c r="I322" s="47">
        <v>0</v>
      </c>
      <c r="J322" s="47">
        <v>0</v>
      </c>
      <c r="K322" s="47">
        <v>0</v>
      </c>
      <c r="L322" s="47">
        <v>0</v>
      </c>
      <c r="M322" s="47">
        <v>0</v>
      </c>
      <c r="N322" s="47">
        <v>0</v>
      </c>
      <c r="O322" s="47">
        <v>0</v>
      </c>
      <c r="P322" s="47">
        <v>0</v>
      </c>
      <c r="Q322" s="47">
        <v>0</v>
      </c>
      <c r="R322" s="47">
        <v>0</v>
      </c>
      <c r="S322" s="47">
        <v>0</v>
      </c>
      <c r="T322" s="47">
        <v>0</v>
      </c>
      <c r="U322" s="47">
        <v>0</v>
      </c>
      <c r="V322" s="47">
        <v>0</v>
      </c>
      <c r="W322" s="47">
        <v>0</v>
      </c>
      <c r="X322" s="47">
        <v>3</v>
      </c>
      <c r="Y322" s="47">
        <v>6</v>
      </c>
      <c r="Z322" s="47">
        <v>22</v>
      </c>
      <c r="AA322" s="47">
        <v>44</v>
      </c>
      <c r="AB322" s="47">
        <v>48</v>
      </c>
      <c r="AC322" s="458">
        <v>36</v>
      </c>
    </row>
    <row r="323" spans="1:30" ht="13.5" customHeight="1">
      <c r="A323" s="54"/>
      <c r="B323" s="473"/>
      <c r="C323" s="459" t="s">
        <v>4</v>
      </c>
      <c r="D323" s="460">
        <v>434</v>
      </c>
      <c r="E323" s="461">
        <v>0</v>
      </c>
      <c r="F323" s="461">
        <v>0</v>
      </c>
      <c r="G323" s="461">
        <v>0</v>
      </c>
      <c r="H323" s="461">
        <v>0</v>
      </c>
      <c r="I323" s="461">
        <v>0</v>
      </c>
      <c r="J323" s="461">
        <v>0</v>
      </c>
      <c r="K323" s="461">
        <v>0</v>
      </c>
      <c r="L323" s="461">
        <v>0</v>
      </c>
      <c r="M323" s="461">
        <v>0</v>
      </c>
      <c r="N323" s="461">
        <v>0</v>
      </c>
      <c r="O323" s="461">
        <v>0</v>
      </c>
      <c r="P323" s="461">
        <v>0</v>
      </c>
      <c r="Q323" s="461">
        <v>0</v>
      </c>
      <c r="R323" s="461">
        <v>0</v>
      </c>
      <c r="S323" s="461">
        <v>0</v>
      </c>
      <c r="T323" s="461">
        <v>0</v>
      </c>
      <c r="U323" s="461">
        <v>0</v>
      </c>
      <c r="V323" s="461">
        <v>0</v>
      </c>
      <c r="W323" s="461">
        <v>1</v>
      </c>
      <c r="X323" s="461">
        <v>2</v>
      </c>
      <c r="Y323" s="461">
        <v>7</v>
      </c>
      <c r="Z323" s="461">
        <v>25</v>
      </c>
      <c r="AA323" s="461">
        <v>74</v>
      </c>
      <c r="AB323" s="461">
        <v>148</v>
      </c>
      <c r="AC323" s="462">
        <v>177</v>
      </c>
      <c r="AD323" s="53"/>
    </row>
    <row r="324" spans="1:30" ht="13.5" customHeight="1">
      <c r="B324" s="484">
        <v>18300</v>
      </c>
      <c r="C324" s="45" t="s">
        <v>1</v>
      </c>
      <c r="D324" s="456">
        <v>93</v>
      </c>
      <c r="E324" s="47">
        <v>0</v>
      </c>
      <c r="F324" s="47">
        <v>0</v>
      </c>
      <c r="G324" s="47">
        <v>0</v>
      </c>
      <c r="H324" s="47">
        <v>0</v>
      </c>
      <c r="I324" s="47">
        <v>0</v>
      </c>
      <c r="J324" s="47">
        <v>0</v>
      </c>
      <c r="K324" s="47">
        <v>0</v>
      </c>
      <c r="L324" s="47">
        <v>0</v>
      </c>
      <c r="M324" s="47">
        <v>0</v>
      </c>
      <c r="N324" s="47">
        <v>0</v>
      </c>
      <c r="O324" s="47">
        <v>1</v>
      </c>
      <c r="P324" s="47">
        <v>0</v>
      </c>
      <c r="Q324" s="47">
        <v>0</v>
      </c>
      <c r="R324" s="47">
        <v>3</v>
      </c>
      <c r="S324" s="47">
        <v>3</v>
      </c>
      <c r="T324" s="47">
        <v>1</v>
      </c>
      <c r="U324" s="47">
        <v>1</v>
      </c>
      <c r="V324" s="47">
        <v>4</v>
      </c>
      <c r="W324" s="47">
        <v>10</v>
      </c>
      <c r="X324" s="47">
        <v>19</v>
      </c>
      <c r="Y324" s="47">
        <v>9</v>
      </c>
      <c r="Z324" s="47">
        <v>11</v>
      </c>
      <c r="AA324" s="47">
        <v>17</v>
      </c>
      <c r="AB324" s="47">
        <v>8</v>
      </c>
      <c r="AC324" s="458">
        <v>6</v>
      </c>
    </row>
    <row r="325" spans="1:30" ht="13.5" customHeight="1">
      <c r="B325" s="665" t="s">
        <v>625</v>
      </c>
      <c r="C325" s="45" t="s">
        <v>3</v>
      </c>
      <c r="D325" s="456">
        <v>55</v>
      </c>
      <c r="E325" s="47">
        <v>0</v>
      </c>
      <c r="F325" s="47">
        <v>0</v>
      </c>
      <c r="G325" s="47">
        <v>0</v>
      </c>
      <c r="H325" s="47">
        <v>0</v>
      </c>
      <c r="I325" s="47">
        <v>0</v>
      </c>
      <c r="J325" s="47">
        <v>0</v>
      </c>
      <c r="K325" s="47">
        <v>0</v>
      </c>
      <c r="L325" s="47">
        <v>0</v>
      </c>
      <c r="M325" s="47">
        <v>0</v>
      </c>
      <c r="N325" s="47">
        <v>0</v>
      </c>
      <c r="O325" s="47">
        <v>0</v>
      </c>
      <c r="P325" s="47">
        <v>0</v>
      </c>
      <c r="Q325" s="47">
        <v>0</v>
      </c>
      <c r="R325" s="47">
        <v>2</v>
      </c>
      <c r="S325" s="47">
        <v>1</v>
      </c>
      <c r="T325" s="47">
        <v>1</v>
      </c>
      <c r="U325" s="47">
        <v>1</v>
      </c>
      <c r="V325" s="47">
        <v>3</v>
      </c>
      <c r="W325" s="47">
        <v>9</v>
      </c>
      <c r="X325" s="47">
        <v>15</v>
      </c>
      <c r="Y325" s="47">
        <v>4</v>
      </c>
      <c r="Z325" s="47">
        <v>4</v>
      </c>
      <c r="AA325" s="47">
        <v>12</v>
      </c>
      <c r="AB325" s="47">
        <v>2</v>
      </c>
      <c r="AC325" s="458">
        <v>1</v>
      </c>
    </row>
    <row r="326" spans="1:30" ht="17.25" customHeight="1">
      <c r="B326" s="667"/>
      <c r="C326" s="48" t="s">
        <v>4</v>
      </c>
      <c r="D326" s="469">
        <v>38</v>
      </c>
      <c r="E326" s="50">
        <v>0</v>
      </c>
      <c r="F326" s="50">
        <v>0</v>
      </c>
      <c r="G326" s="50">
        <v>0</v>
      </c>
      <c r="H326" s="50">
        <v>0</v>
      </c>
      <c r="I326" s="50">
        <v>0</v>
      </c>
      <c r="J326" s="50">
        <v>0</v>
      </c>
      <c r="K326" s="50">
        <v>0</v>
      </c>
      <c r="L326" s="50">
        <v>0</v>
      </c>
      <c r="M326" s="50">
        <v>0</v>
      </c>
      <c r="N326" s="50">
        <v>0</v>
      </c>
      <c r="O326" s="50">
        <v>1</v>
      </c>
      <c r="P326" s="50">
        <v>0</v>
      </c>
      <c r="Q326" s="50">
        <v>0</v>
      </c>
      <c r="R326" s="50">
        <v>1</v>
      </c>
      <c r="S326" s="50">
        <v>2</v>
      </c>
      <c r="T326" s="50">
        <v>0</v>
      </c>
      <c r="U326" s="50">
        <v>0</v>
      </c>
      <c r="V326" s="50">
        <v>1</v>
      </c>
      <c r="W326" s="50">
        <v>1</v>
      </c>
      <c r="X326" s="50">
        <v>4</v>
      </c>
      <c r="Y326" s="50">
        <v>5</v>
      </c>
      <c r="Z326" s="50">
        <v>7</v>
      </c>
      <c r="AA326" s="50">
        <v>5</v>
      </c>
      <c r="AB326" s="50">
        <v>6</v>
      </c>
      <c r="AC326" s="470">
        <v>5</v>
      </c>
    </row>
    <row r="327" spans="1:30" ht="13.5" customHeight="1">
      <c r="B327" s="484">
        <v>20000</v>
      </c>
      <c r="C327" s="45" t="s">
        <v>1</v>
      </c>
      <c r="D327" s="456">
        <v>270</v>
      </c>
      <c r="E327" s="47">
        <v>0</v>
      </c>
      <c r="F327" s="47">
        <v>0</v>
      </c>
      <c r="G327" s="47">
        <v>0</v>
      </c>
      <c r="H327" s="47">
        <v>0</v>
      </c>
      <c r="I327" s="47">
        <v>0</v>
      </c>
      <c r="J327" s="47">
        <v>0</v>
      </c>
      <c r="K327" s="47">
        <v>0</v>
      </c>
      <c r="L327" s="47">
        <v>0</v>
      </c>
      <c r="M327" s="47">
        <v>5</v>
      </c>
      <c r="N327" s="47">
        <v>10</v>
      </c>
      <c r="O327" s="47">
        <v>4</v>
      </c>
      <c r="P327" s="47">
        <v>5</v>
      </c>
      <c r="Q327" s="47">
        <v>11</v>
      </c>
      <c r="R327" s="47">
        <v>8</v>
      </c>
      <c r="S327" s="47">
        <v>16</v>
      </c>
      <c r="T327" s="47">
        <v>7</v>
      </c>
      <c r="U327" s="47">
        <v>10</v>
      </c>
      <c r="V327" s="47">
        <v>15</v>
      </c>
      <c r="W327" s="47">
        <v>18</v>
      </c>
      <c r="X327" s="47">
        <v>15</v>
      </c>
      <c r="Y327" s="47">
        <v>27</v>
      </c>
      <c r="Z327" s="47">
        <v>33</v>
      </c>
      <c r="AA327" s="47">
        <v>41</v>
      </c>
      <c r="AB327" s="47">
        <v>33</v>
      </c>
      <c r="AC327" s="458">
        <v>12</v>
      </c>
    </row>
    <row r="328" spans="1:30" ht="13.5" customHeight="1">
      <c r="B328" s="261" t="s">
        <v>186</v>
      </c>
      <c r="C328" s="45" t="s">
        <v>3</v>
      </c>
      <c r="D328" s="456">
        <v>185</v>
      </c>
      <c r="E328" s="47">
        <v>0</v>
      </c>
      <c r="F328" s="47">
        <v>0</v>
      </c>
      <c r="G328" s="47">
        <v>0</v>
      </c>
      <c r="H328" s="47">
        <v>0</v>
      </c>
      <c r="I328" s="47">
        <v>0</v>
      </c>
      <c r="J328" s="47">
        <v>0</v>
      </c>
      <c r="K328" s="47">
        <v>0</v>
      </c>
      <c r="L328" s="47">
        <v>0</v>
      </c>
      <c r="M328" s="47">
        <v>4</v>
      </c>
      <c r="N328" s="47">
        <v>7</v>
      </c>
      <c r="O328" s="47">
        <v>2</v>
      </c>
      <c r="P328" s="47">
        <v>4</v>
      </c>
      <c r="Q328" s="47">
        <v>9</v>
      </c>
      <c r="R328" s="47">
        <v>4</v>
      </c>
      <c r="S328" s="47">
        <v>12</v>
      </c>
      <c r="T328" s="47">
        <v>6</v>
      </c>
      <c r="U328" s="47">
        <v>10</v>
      </c>
      <c r="V328" s="47">
        <v>10</v>
      </c>
      <c r="W328" s="47">
        <v>14</v>
      </c>
      <c r="X328" s="47">
        <v>9</v>
      </c>
      <c r="Y328" s="47">
        <v>16</v>
      </c>
      <c r="Z328" s="47">
        <v>22</v>
      </c>
      <c r="AA328" s="47">
        <v>34</v>
      </c>
      <c r="AB328" s="47">
        <v>17</v>
      </c>
      <c r="AC328" s="458">
        <v>5</v>
      </c>
    </row>
    <row r="329" spans="1:30" ht="13.5" customHeight="1">
      <c r="B329" s="468"/>
      <c r="C329" s="459" t="s">
        <v>4</v>
      </c>
      <c r="D329" s="460">
        <v>85</v>
      </c>
      <c r="E329" s="461">
        <v>0</v>
      </c>
      <c r="F329" s="461">
        <v>0</v>
      </c>
      <c r="G329" s="461">
        <v>0</v>
      </c>
      <c r="H329" s="461">
        <v>0</v>
      </c>
      <c r="I329" s="461">
        <v>0</v>
      </c>
      <c r="J329" s="461">
        <v>0</v>
      </c>
      <c r="K329" s="461">
        <v>0</v>
      </c>
      <c r="L329" s="461">
        <v>0</v>
      </c>
      <c r="M329" s="461">
        <v>1</v>
      </c>
      <c r="N329" s="461">
        <v>3</v>
      </c>
      <c r="O329" s="461">
        <v>2</v>
      </c>
      <c r="P329" s="461">
        <v>1</v>
      </c>
      <c r="Q329" s="461">
        <v>2</v>
      </c>
      <c r="R329" s="461">
        <v>4</v>
      </c>
      <c r="S329" s="461">
        <v>4</v>
      </c>
      <c r="T329" s="461">
        <v>1</v>
      </c>
      <c r="U329" s="461">
        <v>0</v>
      </c>
      <c r="V329" s="461">
        <v>5</v>
      </c>
      <c r="W329" s="461">
        <v>4</v>
      </c>
      <c r="X329" s="461">
        <v>6</v>
      </c>
      <c r="Y329" s="461">
        <v>11</v>
      </c>
      <c r="Z329" s="461">
        <v>11</v>
      </c>
      <c r="AA329" s="461">
        <v>7</v>
      </c>
      <c r="AB329" s="461">
        <v>16</v>
      </c>
      <c r="AC329" s="462">
        <v>7</v>
      </c>
    </row>
    <row r="330" spans="1:30" ht="13.5" customHeight="1">
      <c r="B330" s="483">
        <v>20100</v>
      </c>
      <c r="C330" s="45" t="s">
        <v>1</v>
      </c>
      <c r="D330" s="456">
        <v>150</v>
      </c>
      <c r="E330" s="47">
        <v>0</v>
      </c>
      <c r="F330" s="47">
        <v>0</v>
      </c>
      <c r="G330" s="47">
        <v>0</v>
      </c>
      <c r="H330" s="47">
        <v>0</v>
      </c>
      <c r="I330" s="47">
        <v>0</v>
      </c>
      <c r="J330" s="47">
        <v>0</v>
      </c>
      <c r="K330" s="47">
        <v>0</v>
      </c>
      <c r="L330" s="47">
        <v>0</v>
      </c>
      <c r="M330" s="47">
        <v>0</v>
      </c>
      <c r="N330" s="47">
        <v>3</v>
      </c>
      <c r="O330" s="47">
        <v>0</v>
      </c>
      <c r="P330" s="47">
        <v>0</v>
      </c>
      <c r="Q330" s="47">
        <v>2</v>
      </c>
      <c r="R330" s="47">
        <v>2</v>
      </c>
      <c r="S330" s="47">
        <v>2</v>
      </c>
      <c r="T330" s="47">
        <v>3</v>
      </c>
      <c r="U330" s="47">
        <v>2</v>
      </c>
      <c r="V330" s="47">
        <v>6</v>
      </c>
      <c r="W330" s="47">
        <v>10</v>
      </c>
      <c r="X330" s="47">
        <v>10</v>
      </c>
      <c r="Y330" s="47">
        <v>17</v>
      </c>
      <c r="Z330" s="47">
        <v>26</v>
      </c>
      <c r="AA330" s="47">
        <v>32</v>
      </c>
      <c r="AB330" s="47">
        <v>26</v>
      </c>
      <c r="AC330" s="458">
        <v>9</v>
      </c>
    </row>
    <row r="331" spans="1:30" ht="13.5" customHeight="1">
      <c r="B331" s="472" t="s">
        <v>187</v>
      </c>
      <c r="C331" s="45" t="s">
        <v>3</v>
      </c>
      <c r="D331" s="456">
        <v>97</v>
      </c>
      <c r="E331" s="47">
        <v>0</v>
      </c>
      <c r="F331" s="47">
        <v>0</v>
      </c>
      <c r="G331" s="47">
        <v>0</v>
      </c>
      <c r="H331" s="47">
        <v>0</v>
      </c>
      <c r="I331" s="47">
        <v>0</v>
      </c>
      <c r="J331" s="47">
        <v>0</v>
      </c>
      <c r="K331" s="47">
        <v>0</v>
      </c>
      <c r="L331" s="47">
        <v>0</v>
      </c>
      <c r="M331" s="47">
        <v>0</v>
      </c>
      <c r="N331" s="47">
        <v>3</v>
      </c>
      <c r="O331" s="47">
        <v>0</v>
      </c>
      <c r="P331" s="47">
        <v>0</v>
      </c>
      <c r="Q331" s="47">
        <v>2</v>
      </c>
      <c r="R331" s="47">
        <v>0</v>
      </c>
      <c r="S331" s="47">
        <v>2</v>
      </c>
      <c r="T331" s="47">
        <v>3</v>
      </c>
      <c r="U331" s="47">
        <v>2</v>
      </c>
      <c r="V331" s="47">
        <v>3</v>
      </c>
      <c r="W331" s="47">
        <v>9</v>
      </c>
      <c r="X331" s="47">
        <v>6</v>
      </c>
      <c r="Y331" s="47">
        <v>9</v>
      </c>
      <c r="Z331" s="47">
        <v>17</v>
      </c>
      <c r="AA331" s="47">
        <v>25</v>
      </c>
      <c r="AB331" s="47">
        <v>12</v>
      </c>
      <c r="AC331" s="458">
        <v>4</v>
      </c>
    </row>
    <row r="332" spans="1:30" ht="17.25" customHeight="1">
      <c r="B332" s="473"/>
      <c r="C332" s="459" t="s">
        <v>4</v>
      </c>
      <c r="D332" s="460">
        <v>53</v>
      </c>
      <c r="E332" s="461">
        <v>0</v>
      </c>
      <c r="F332" s="461">
        <v>0</v>
      </c>
      <c r="G332" s="461">
        <v>0</v>
      </c>
      <c r="H332" s="461">
        <v>0</v>
      </c>
      <c r="I332" s="461">
        <v>0</v>
      </c>
      <c r="J332" s="461">
        <v>0</v>
      </c>
      <c r="K332" s="461">
        <v>0</v>
      </c>
      <c r="L332" s="461">
        <v>0</v>
      </c>
      <c r="M332" s="461">
        <v>0</v>
      </c>
      <c r="N332" s="461">
        <v>0</v>
      </c>
      <c r="O332" s="461">
        <v>0</v>
      </c>
      <c r="P332" s="461">
        <v>0</v>
      </c>
      <c r="Q332" s="461">
        <v>0</v>
      </c>
      <c r="R332" s="461">
        <v>2</v>
      </c>
      <c r="S332" s="461">
        <v>0</v>
      </c>
      <c r="T332" s="461">
        <v>0</v>
      </c>
      <c r="U332" s="461">
        <v>0</v>
      </c>
      <c r="V332" s="461">
        <v>3</v>
      </c>
      <c r="W332" s="461">
        <v>1</v>
      </c>
      <c r="X332" s="461">
        <v>4</v>
      </c>
      <c r="Y332" s="461">
        <v>8</v>
      </c>
      <c r="Z332" s="461">
        <v>9</v>
      </c>
      <c r="AA332" s="461">
        <v>7</v>
      </c>
      <c r="AB332" s="461">
        <v>14</v>
      </c>
      <c r="AC332" s="462">
        <v>5</v>
      </c>
    </row>
    <row r="333" spans="1:30" ht="13.5" customHeight="1">
      <c r="B333" s="479">
        <v>20101</v>
      </c>
      <c r="C333" s="45" t="s">
        <v>1</v>
      </c>
      <c r="D333" s="456">
        <v>10</v>
      </c>
      <c r="E333" s="47">
        <v>0</v>
      </c>
      <c r="F333" s="47">
        <v>0</v>
      </c>
      <c r="G333" s="47">
        <v>0</v>
      </c>
      <c r="H333" s="47">
        <v>0</v>
      </c>
      <c r="I333" s="47">
        <v>0</v>
      </c>
      <c r="J333" s="47">
        <v>0</v>
      </c>
      <c r="K333" s="47">
        <v>0</v>
      </c>
      <c r="L333" s="47">
        <v>0</v>
      </c>
      <c r="M333" s="47">
        <v>0</v>
      </c>
      <c r="N333" s="47">
        <v>2</v>
      </c>
      <c r="O333" s="47">
        <v>0</v>
      </c>
      <c r="P333" s="47">
        <v>0</v>
      </c>
      <c r="Q333" s="47">
        <v>1</v>
      </c>
      <c r="R333" s="47">
        <v>0</v>
      </c>
      <c r="S333" s="47">
        <v>0</v>
      </c>
      <c r="T333" s="47">
        <v>1</v>
      </c>
      <c r="U333" s="47">
        <v>1</v>
      </c>
      <c r="V333" s="47">
        <v>1</v>
      </c>
      <c r="W333" s="47">
        <v>0</v>
      </c>
      <c r="X333" s="47">
        <v>0</v>
      </c>
      <c r="Y333" s="47">
        <v>1</v>
      </c>
      <c r="Z333" s="47">
        <v>1</v>
      </c>
      <c r="AA333" s="47">
        <v>2</v>
      </c>
      <c r="AB333" s="47">
        <v>0</v>
      </c>
      <c r="AC333" s="458">
        <v>0</v>
      </c>
    </row>
    <row r="334" spans="1:30" ht="13.5" customHeight="1">
      <c r="B334" s="472" t="s">
        <v>188</v>
      </c>
      <c r="C334" s="45" t="s">
        <v>3</v>
      </c>
      <c r="D334" s="456">
        <v>9</v>
      </c>
      <c r="E334" s="47">
        <v>0</v>
      </c>
      <c r="F334" s="47">
        <v>0</v>
      </c>
      <c r="G334" s="47">
        <v>0</v>
      </c>
      <c r="H334" s="47">
        <v>0</v>
      </c>
      <c r="I334" s="47">
        <v>0</v>
      </c>
      <c r="J334" s="47">
        <v>0</v>
      </c>
      <c r="K334" s="47">
        <v>0</v>
      </c>
      <c r="L334" s="47">
        <v>0</v>
      </c>
      <c r="M334" s="47">
        <v>0</v>
      </c>
      <c r="N334" s="47">
        <v>2</v>
      </c>
      <c r="O334" s="47">
        <v>0</v>
      </c>
      <c r="P334" s="47">
        <v>0</v>
      </c>
      <c r="Q334" s="47">
        <v>1</v>
      </c>
      <c r="R334" s="47">
        <v>0</v>
      </c>
      <c r="S334" s="47">
        <v>0</v>
      </c>
      <c r="T334" s="47">
        <v>1</v>
      </c>
      <c r="U334" s="47">
        <v>1</v>
      </c>
      <c r="V334" s="47">
        <v>1</v>
      </c>
      <c r="W334" s="47">
        <v>0</v>
      </c>
      <c r="X334" s="47">
        <v>0</v>
      </c>
      <c r="Y334" s="47">
        <v>1</v>
      </c>
      <c r="Z334" s="47">
        <v>1</v>
      </c>
      <c r="AA334" s="47">
        <v>1</v>
      </c>
      <c r="AB334" s="47">
        <v>0</v>
      </c>
      <c r="AC334" s="458">
        <v>0</v>
      </c>
    </row>
    <row r="335" spans="1:30" ht="13.5" customHeight="1">
      <c r="B335" s="473"/>
      <c r="C335" s="459" t="s">
        <v>4</v>
      </c>
      <c r="D335" s="460">
        <v>1</v>
      </c>
      <c r="E335" s="461">
        <v>0</v>
      </c>
      <c r="F335" s="461">
        <v>0</v>
      </c>
      <c r="G335" s="461">
        <v>0</v>
      </c>
      <c r="H335" s="461">
        <v>0</v>
      </c>
      <c r="I335" s="461">
        <v>0</v>
      </c>
      <c r="J335" s="461">
        <v>0</v>
      </c>
      <c r="K335" s="461">
        <v>0</v>
      </c>
      <c r="L335" s="461">
        <v>0</v>
      </c>
      <c r="M335" s="461">
        <v>0</v>
      </c>
      <c r="N335" s="461">
        <v>0</v>
      </c>
      <c r="O335" s="461">
        <v>0</v>
      </c>
      <c r="P335" s="461">
        <v>0</v>
      </c>
      <c r="Q335" s="461">
        <v>0</v>
      </c>
      <c r="R335" s="461">
        <v>0</v>
      </c>
      <c r="S335" s="461">
        <v>0</v>
      </c>
      <c r="T335" s="461">
        <v>0</v>
      </c>
      <c r="U335" s="461">
        <v>0</v>
      </c>
      <c r="V335" s="461">
        <v>0</v>
      </c>
      <c r="W335" s="461">
        <v>0</v>
      </c>
      <c r="X335" s="461">
        <v>0</v>
      </c>
      <c r="Y335" s="461">
        <v>0</v>
      </c>
      <c r="Z335" s="461">
        <v>0</v>
      </c>
      <c r="AA335" s="461">
        <v>1</v>
      </c>
      <c r="AB335" s="461">
        <v>0</v>
      </c>
      <c r="AC335" s="462">
        <v>0</v>
      </c>
    </row>
    <row r="336" spans="1:30" ht="13.5" customHeight="1">
      <c r="B336" s="483">
        <v>20102</v>
      </c>
      <c r="C336" s="45" t="s">
        <v>1</v>
      </c>
      <c r="D336" s="456">
        <v>38</v>
      </c>
      <c r="E336" s="47">
        <v>0</v>
      </c>
      <c r="F336" s="47">
        <v>0</v>
      </c>
      <c r="G336" s="47">
        <v>0</v>
      </c>
      <c r="H336" s="47">
        <v>0</v>
      </c>
      <c r="I336" s="47">
        <v>0</v>
      </c>
      <c r="J336" s="47">
        <v>0</v>
      </c>
      <c r="K336" s="47">
        <v>0</v>
      </c>
      <c r="L336" s="47">
        <v>0</v>
      </c>
      <c r="M336" s="47">
        <v>0</v>
      </c>
      <c r="N336" s="47">
        <v>0</v>
      </c>
      <c r="O336" s="47">
        <v>0</v>
      </c>
      <c r="P336" s="47">
        <v>0</v>
      </c>
      <c r="Q336" s="47">
        <v>1</v>
      </c>
      <c r="R336" s="47">
        <v>0</v>
      </c>
      <c r="S336" s="47">
        <v>0</v>
      </c>
      <c r="T336" s="47">
        <v>0</v>
      </c>
      <c r="U336" s="47">
        <v>0</v>
      </c>
      <c r="V336" s="47">
        <v>1</v>
      </c>
      <c r="W336" s="47">
        <v>2</v>
      </c>
      <c r="X336" s="47">
        <v>1</v>
      </c>
      <c r="Y336" s="47">
        <v>1</v>
      </c>
      <c r="Z336" s="47">
        <v>7</v>
      </c>
      <c r="AA336" s="47">
        <v>8</v>
      </c>
      <c r="AB336" s="47">
        <v>13</v>
      </c>
      <c r="AC336" s="458">
        <v>4</v>
      </c>
    </row>
    <row r="337" spans="2:29" ht="13.5" customHeight="1">
      <c r="B337" s="51" t="s">
        <v>189</v>
      </c>
      <c r="C337" s="45" t="s">
        <v>3</v>
      </c>
      <c r="D337" s="456">
        <v>25</v>
      </c>
      <c r="E337" s="47">
        <v>0</v>
      </c>
      <c r="F337" s="47">
        <v>0</v>
      </c>
      <c r="G337" s="47">
        <v>0</v>
      </c>
      <c r="H337" s="47">
        <v>0</v>
      </c>
      <c r="I337" s="47">
        <v>0</v>
      </c>
      <c r="J337" s="47">
        <v>0</v>
      </c>
      <c r="K337" s="47">
        <v>0</v>
      </c>
      <c r="L337" s="47">
        <v>0</v>
      </c>
      <c r="M337" s="47">
        <v>0</v>
      </c>
      <c r="N337" s="47">
        <v>0</v>
      </c>
      <c r="O337" s="47">
        <v>0</v>
      </c>
      <c r="P337" s="47">
        <v>0</v>
      </c>
      <c r="Q337" s="47">
        <v>1</v>
      </c>
      <c r="R337" s="47">
        <v>0</v>
      </c>
      <c r="S337" s="47">
        <v>0</v>
      </c>
      <c r="T337" s="47">
        <v>0</v>
      </c>
      <c r="U337" s="47">
        <v>0</v>
      </c>
      <c r="V337" s="47">
        <v>1</v>
      </c>
      <c r="W337" s="47">
        <v>2</v>
      </c>
      <c r="X337" s="47">
        <v>1</v>
      </c>
      <c r="Y337" s="47">
        <v>0</v>
      </c>
      <c r="Z337" s="47">
        <v>4</v>
      </c>
      <c r="AA337" s="47">
        <v>8</v>
      </c>
      <c r="AB337" s="47">
        <v>6</v>
      </c>
      <c r="AC337" s="458">
        <v>2</v>
      </c>
    </row>
    <row r="338" spans="2:29" ht="13.5" customHeight="1">
      <c r="B338" s="52"/>
      <c r="C338" s="459" t="s">
        <v>4</v>
      </c>
      <c r="D338" s="460">
        <v>13</v>
      </c>
      <c r="E338" s="461">
        <v>0</v>
      </c>
      <c r="F338" s="461">
        <v>0</v>
      </c>
      <c r="G338" s="461">
        <v>0</v>
      </c>
      <c r="H338" s="461">
        <v>0</v>
      </c>
      <c r="I338" s="461">
        <v>0</v>
      </c>
      <c r="J338" s="461">
        <v>0</v>
      </c>
      <c r="K338" s="461">
        <v>0</v>
      </c>
      <c r="L338" s="461">
        <v>0</v>
      </c>
      <c r="M338" s="461">
        <v>0</v>
      </c>
      <c r="N338" s="461">
        <v>0</v>
      </c>
      <c r="O338" s="461">
        <v>0</v>
      </c>
      <c r="P338" s="461">
        <v>0</v>
      </c>
      <c r="Q338" s="461">
        <v>0</v>
      </c>
      <c r="R338" s="461">
        <v>0</v>
      </c>
      <c r="S338" s="461">
        <v>0</v>
      </c>
      <c r="T338" s="461">
        <v>0</v>
      </c>
      <c r="U338" s="461">
        <v>0</v>
      </c>
      <c r="V338" s="461">
        <v>0</v>
      </c>
      <c r="W338" s="461">
        <v>0</v>
      </c>
      <c r="X338" s="461">
        <v>0</v>
      </c>
      <c r="Y338" s="461">
        <v>1</v>
      </c>
      <c r="Z338" s="461">
        <v>3</v>
      </c>
      <c r="AA338" s="461">
        <v>0</v>
      </c>
      <c r="AB338" s="461">
        <v>7</v>
      </c>
      <c r="AC338" s="462">
        <v>2</v>
      </c>
    </row>
    <row r="339" spans="2:29" ht="13.5" customHeight="1">
      <c r="B339" s="479">
        <v>20103</v>
      </c>
      <c r="C339" s="45" t="s">
        <v>1</v>
      </c>
      <c r="D339" s="456">
        <v>38</v>
      </c>
      <c r="E339" s="47">
        <v>0</v>
      </c>
      <c r="F339" s="47">
        <v>0</v>
      </c>
      <c r="G339" s="47">
        <v>0</v>
      </c>
      <c r="H339" s="47">
        <v>0</v>
      </c>
      <c r="I339" s="47">
        <v>0</v>
      </c>
      <c r="J339" s="47">
        <v>0</v>
      </c>
      <c r="K339" s="47">
        <v>0</v>
      </c>
      <c r="L339" s="47">
        <v>0</v>
      </c>
      <c r="M339" s="47">
        <v>0</v>
      </c>
      <c r="N339" s="47">
        <v>0</v>
      </c>
      <c r="O339" s="47">
        <v>0</v>
      </c>
      <c r="P339" s="47">
        <v>0</v>
      </c>
      <c r="Q339" s="47">
        <v>0</v>
      </c>
      <c r="R339" s="47">
        <v>2</v>
      </c>
      <c r="S339" s="47">
        <v>0</v>
      </c>
      <c r="T339" s="47">
        <v>1</v>
      </c>
      <c r="U339" s="47">
        <v>0</v>
      </c>
      <c r="V339" s="47">
        <v>2</v>
      </c>
      <c r="W339" s="47">
        <v>2</v>
      </c>
      <c r="X339" s="47">
        <v>5</v>
      </c>
      <c r="Y339" s="47">
        <v>7</v>
      </c>
      <c r="Z339" s="47">
        <v>7</v>
      </c>
      <c r="AA339" s="47">
        <v>9</v>
      </c>
      <c r="AB339" s="47">
        <v>3</v>
      </c>
      <c r="AC339" s="458">
        <v>0</v>
      </c>
    </row>
    <row r="340" spans="2:29" ht="13.5" customHeight="1">
      <c r="B340" s="472" t="s">
        <v>190</v>
      </c>
      <c r="C340" s="45" t="s">
        <v>3</v>
      </c>
      <c r="D340" s="456">
        <v>22</v>
      </c>
      <c r="E340" s="47">
        <v>0</v>
      </c>
      <c r="F340" s="47">
        <v>0</v>
      </c>
      <c r="G340" s="47">
        <v>0</v>
      </c>
      <c r="H340" s="47">
        <v>0</v>
      </c>
      <c r="I340" s="47">
        <v>0</v>
      </c>
      <c r="J340" s="47">
        <v>0</v>
      </c>
      <c r="K340" s="47">
        <v>0</v>
      </c>
      <c r="L340" s="47">
        <v>0</v>
      </c>
      <c r="M340" s="47">
        <v>0</v>
      </c>
      <c r="N340" s="47">
        <v>0</v>
      </c>
      <c r="O340" s="47">
        <v>0</v>
      </c>
      <c r="P340" s="47">
        <v>0</v>
      </c>
      <c r="Q340" s="47">
        <v>0</v>
      </c>
      <c r="R340" s="47">
        <v>0</v>
      </c>
      <c r="S340" s="47">
        <v>0</v>
      </c>
      <c r="T340" s="47">
        <v>1</v>
      </c>
      <c r="U340" s="47">
        <v>0</v>
      </c>
      <c r="V340" s="47">
        <v>1</v>
      </c>
      <c r="W340" s="47">
        <v>2</v>
      </c>
      <c r="X340" s="47">
        <v>2</v>
      </c>
      <c r="Y340" s="47">
        <v>5</v>
      </c>
      <c r="Z340" s="47">
        <v>5</v>
      </c>
      <c r="AA340" s="47">
        <v>5</v>
      </c>
      <c r="AB340" s="47">
        <v>1</v>
      </c>
      <c r="AC340" s="458">
        <v>0</v>
      </c>
    </row>
    <row r="341" spans="2:29" ht="13.5" customHeight="1">
      <c r="B341" s="473"/>
      <c r="C341" s="459" t="s">
        <v>4</v>
      </c>
      <c r="D341" s="460">
        <v>16</v>
      </c>
      <c r="E341" s="461">
        <v>0</v>
      </c>
      <c r="F341" s="461">
        <v>0</v>
      </c>
      <c r="G341" s="461">
        <v>0</v>
      </c>
      <c r="H341" s="461">
        <v>0</v>
      </c>
      <c r="I341" s="461">
        <v>0</v>
      </c>
      <c r="J341" s="461">
        <v>0</v>
      </c>
      <c r="K341" s="461">
        <v>0</v>
      </c>
      <c r="L341" s="461">
        <v>0</v>
      </c>
      <c r="M341" s="461">
        <v>0</v>
      </c>
      <c r="N341" s="461">
        <v>0</v>
      </c>
      <c r="O341" s="461">
        <v>0</v>
      </c>
      <c r="P341" s="461">
        <v>0</v>
      </c>
      <c r="Q341" s="461">
        <v>0</v>
      </c>
      <c r="R341" s="461">
        <v>2</v>
      </c>
      <c r="S341" s="461">
        <v>0</v>
      </c>
      <c r="T341" s="461">
        <v>0</v>
      </c>
      <c r="U341" s="461">
        <v>0</v>
      </c>
      <c r="V341" s="461">
        <v>1</v>
      </c>
      <c r="W341" s="461">
        <v>0</v>
      </c>
      <c r="X341" s="461">
        <v>3</v>
      </c>
      <c r="Y341" s="461">
        <v>2</v>
      </c>
      <c r="Z341" s="461">
        <v>2</v>
      </c>
      <c r="AA341" s="461">
        <v>4</v>
      </c>
      <c r="AB341" s="461">
        <v>2</v>
      </c>
      <c r="AC341" s="462">
        <v>0</v>
      </c>
    </row>
    <row r="342" spans="2:29" ht="13.5" customHeight="1">
      <c r="B342" s="480">
        <v>20104</v>
      </c>
      <c r="C342" s="464" t="s">
        <v>1</v>
      </c>
      <c r="D342" s="456">
        <v>31</v>
      </c>
      <c r="E342" s="465">
        <v>0</v>
      </c>
      <c r="F342" s="465">
        <v>0</v>
      </c>
      <c r="G342" s="465">
        <v>0</v>
      </c>
      <c r="H342" s="465">
        <v>0</v>
      </c>
      <c r="I342" s="465">
        <v>0</v>
      </c>
      <c r="J342" s="465">
        <v>0</v>
      </c>
      <c r="K342" s="465">
        <v>0</v>
      </c>
      <c r="L342" s="465">
        <v>0</v>
      </c>
      <c r="M342" s="465">
        <v>0</v>
      </c>
      <c r="N342" s="465">
        <v>1</v>
      </c>
      <c r="O342" s="465">
        <v>0</v>
      </c>
      <c r="P342" s="465">
        <v>0</v>
      </c>
      <c r="Q342" s="465">
        <v>0</v>
      </c>
      <c r="R342" s="465">
        <v>0</v>
      </c>
      <c r="S342" s="465">
        <v>0</v>
      </c>
      <c r="T342" s="465">
        <v>0</v>
      </c>
      <c r="U342" s="465">
        <v>0</v>
      </c>
      <c r="V342" s="465">
        <v>0</v>
      </c>
      <c r="W342" s="465">
        <v>1</v>
      </c>
      <c r="X342" s="465">
        <v>2</v>
      </c>
      <c r="Y342" s="465">
        <v>4</v>
      </c>
      <c r="Z342" s="465">
        <v>8</v>
      </c>
      <c r="AA342" s="465">
        <v>6</v>
      </c>
      <c r="AB342" s="465">
        <v>6</v>
      </c>
      <c r="AC342" s="466">
        <v>3</v>
      </c>
    </row>
    <row r="343" spans="2:29" ht="13.5" customHeight="1">
      <c r="B343" s="261" t="s">
        <v>191</v>
      </c>
      <c r="C343" s="45" t="s">
        <v>3</v>
      </c>
      <c r="D343" s="456">
        <v>17</v>
      </c>
      <c r="E343" s="47">
        <v>0</v>
      </c>
      <c r="F343" s="47">
        <v>0</v>
      </c>
      <c r="G343" s="47">
        <v>0</v>
      </c>
      <c r="H343" s="47">
        <v>0</v>
      </c>
      <c r="I343" s="47">
        <v>0</v>
      </c>
      <c r="J343" s="47">
        <v>0</v>
      </c>
      <c r="K343" s="47">
        <v>0</v>
      </c>
      <c r="L343" s="47">
        <v>0</v>
      </c>
      <c r="M343" s="47">
        <v>0</v>
      </c>
      <c r="N343" s="47">
        <v>1</v>
      </c>
      <c r="O343" s="47">
        <v>0</v>
      </c>
      <c r="P343" s="47">
        <v>0</v>
      </c>
      <c r="Q343" s="47">
        <v>0</v>
      </c>
      <c r="R343" s="47">
        <v>0</v>
      </c>
      <c r="S343" s="47">
        <v>0</v>
      </c>
      <c r="T343" s="47">
        <v>0</v>
      </c>
      <c r="U343" s="47">
        <v>0</v>
      </c>
      <c r="V343" s="47">
        <v>0</v>
      </c>
      <c r="W343" s="47">
        <v>1</v>
      </c>
      <c r="X343" s="47">
        <v>1</v>
      </c>
      <c r="Y343" s="47">
        <v>1</v>
      </c>
      <c r="Z343" s="47">
        <v>5</v>
      </c>
      <c r="AA343" s="47">
        <v>5</v>
      </c>
      <c r="AB343" s="47">
        <v>2</v>
      </c>
      <c r="AC343" s="458">
        <v>1</v>
      </c>
    </row>
    <row r="344" spans="2:29" ht="13.5" customHeight="1">
      <c r="B344" s="468"/>
      <c r="C344" s="459" t="s">
        <v>4</v>
      </c>
      <c r="D344" s="460">
        <v>14</v>
      </c>
      <c r="E344" s="461">
        <v>0</v>
      </c>
      <c r="F344" s="461">
        <v>0</v>
      </c>
      <c r="G344" s="461">
        <v>0</v>
      </c>
      <c r="H344" s="461">
        <v>0</v>
      </c>
      <c r="I344" s="461">
        <v>0</v>
      </c>
      <c r="J344" s="461">
        <v>0</v>
      </c>
      <c r="K344" s="461">
        <v>0</v>
      </c>
      <c r="L344" s="461">
        <v>0</v>
      </c>
      <c r="M344" s="461">
        <v>0</v>
      </c>
      <c r="N344" s="461">
        <v>0</v>
      </c>
      <c r="O344" s="461">
        <v>0</v>
      </c>
      <c r="P344" s="461">
        <v>0</v>
      </c>
      <c r="Q344" s="461">
        <v>0</v>
      </c>
      <c r="R344" s="461">
        <v>0</v>
      </c>
      <c r="S344" s="461">
        <v>0</v>
      </c>
      <c r="T344" s="461">
        <v>0</v>
      </c>
      <c r="U344" s="461">
        <v>0</v>
      </c>
      <c r="V344" s="461">
        <v>0</v>
      </c>
      <c r="W344" s="461">
        <v>0</v>
      </c>
      <c r="X344" s="461">
        <v>1</v>
      </c>
      <c r="Y344" s="461">
        <v>3</v>
      </c>
      <c r="Z344" s="461">
        <v>3</v>
      </c>
      <c r="AA344" s="461">
        <v>1</v>
      </c>
      <c r="AB344" s="461">
        <v>4</v>
      </c>
      <c r="AC344" s="462">
        <v>2</v>
      </c>
    </row>
    <row r="345" spans="2:29" ht="13.5" customHeight="1">
      <c r="B345" s="480">
        <v>20105</v>
      </c>
      <c r="C345" s="464" t="s">
        <v>1</v>
      </c>
      <c r="D345" s="456">
        <v>4</v>
      </c>
      <c r="E345" s="465">
        <v>0</v>
      </c>
      <c r="F345" s="465">
        <v>0</v>
      </c>
      <c r="G345" s="465">
        <v>0</v>
      </c>
      <c r="H345" s="465">
        <v>0</v>
      </c>
      <c r="I345" s="465">
        <v>0</v>
      </c>
      <c r="J345" s="465">
        <v>0</v>
      </c>
      <c r="K345" s="465">
        <v>0</v>
      </c>
      <c r="L345" s="465">
        <v>0</v>
      </c>
      <c r="M345" s="465">
        <v>0</v>
      </c>
      <c r="N345" s="465">
        <v>0</v>
      </c>
      <c r="O345" s="465">
        <v>0</v>
      </c>
      <c r="P345" s="465">
        <v>0</v>
      </c>
      <c r="Q345" s="465">
        <v>0</v>
      </c>
      <c r="R345" s="465">
        <v>0</v>
      </c>
      <c r="S345" s="465">
        <v>0</v>
      </c>
      <c r="T345" s="465">
        <v>0</v>
      </c>
      <c r="U345" s="465">
        <v>0</v>
      </c>
      <c r="V345" s="465">
        <v>0</v>
      </c>
      <c r="W345" s="465">
        <v>1</v>
      </c>
      <c r="X345" s="465">
        <v>0</v>
      </c>
      <c r="Y345" s="465">
        <v>2</v>
      </c>
      <c r="Z345" s="465">
        <v>0</v>
      </c>
      <c r="AA345" s="465">
        <v>0</v>
      </c>
      <c r="AB345" s="465">
        <v>1</v>
      </c>
      <c r="AC345" s="466">
        <v>0</v>
      </c>
    </row>
    <row r="346" spans="2:29" ht="13.5" customHeight="1">
      <c r="B346" s="261" t="s">
        <v>413</v>
      </c>
      <c r="C346" s="45" t="s">
        <v>3</v>
      </c>
      <c r="D346" s="456">
        <v>2</v>
      </c>
      <c r="E346" s="47">
        <v>0</v>
      </c>
      <c r="F346" s="47">
        <v>0</v>
      </c>
      <c r="G346" s="47">
        <v>0</v>
      </c>
      <c r="H346" s="47">
        <v>0</v>
      </c>
      <c r="I346" s="47">
        <v>0</v>
      </c>
      <c r="J346" s="47">
        <v>0</v>
      </c>
      <c r="K346" s="47">
        <v>0</v>
      </c>
      <c r="L346" s="47">
        <v>0</v>
      </c>
      <c r="M346" s="47">
        <v>0</v>
      </c>
      <c r="N346" s="47">
        <v>0</v>
      </c>
      <c r="O346" s="47">
        <v>0</v>
      </c>
      <c r="P346" s="47">
        <v>0</v>
      </c>
      <c r="Q346" s="47">
        <v>0</v>
      </c>
      <c r="R346" s="47">
        <v>0</v>
      </c>
      <c r="S346" s="47">
        <v>0</v>
      </c>
      <c r="T346" s="47">
        <v>0</v>
      </c>
      <c r="U346" s="47">
        <v>0</v>
      </c>
      <c r="V346" s="47">
        <v>0</v>
      </c>
      <c r="W346" s="47">
        <v>1</v>
      </c>
      <c r="X346" s="47">
        <v>0</v>
      </c>
      <c r="Y346" s="47">
        <v>0</v>
      </c>
      <c r="Z346" s="47">
        <v>0</v>
      </c>
      <c r="AA346" s="47">
        <v>0</v>
      </c>
      <c r="AB346" s="47">
        <v>1</v>
      </c>
      <c r="AC346" s="458">
        <v>0</v>
      </c>
    </row>
    <row r="347" spans="2:29" ht="13.5" customHeight="1">
      <c r="B347" s="468"/>
      <c r="C347" s="459" t="s">
        <v>4</v>
      </c>
      <c r="D347" s="460">
        <v>2</v>
      </c>
      <c r="E347" s="461">
        <v>0</v>
      </c>
      <c r="F347" s="461">
        <v>0</v>
      </c>
      <c r="G347" s="461">
        <v>0</v>
      </c>
      <c r="H347" s="461">
        <v>0</v>
      </c>
      <c r="I347" s="461">
        <v>0</v>
      </c>
      <c r="J347" s="461">
        <v>0</v>
      </c>
      <c r="K347" s="461">
        <v>0</v>
      </c>
      <c r="L347" s="461">
        <v>0</v>
      </c>
      <c r="M347" s="461">
        <v>0</v>
      </c>
      <c r="N347" s="461">
        <v>0</v>
      </c>
      <c r="O347" s="461">
        <v>0</v>
      </c>
      <c r="P347" s="461">
        <v>0</v>
      </c>
      <c r="Q347" s="461">
        <v>0</v>
      </c>
      <c r="R347" s="461">
        <v>0</v>
      </c>
      <c r="S347" s="461">
        <v>0</v>
      </c>
      <c r="T347" s="461">
        <v>0</v>
      </c>
      <c r="U347" s="461">
        <v>0</v>
      </c>
      <c r="V347" s="461">
        <v>0</v>
      </c>
      <c r="W347" s="461">
        <v>0</v>
      </c>
      <c r="X347" s="461">
        <v>0</v>
      </c>
      <c r="Y347" s="461">
        <v>2</v>
      </c>
      <c r="Z347" s="461">
        <v>0</v>
      </c>
      <c r="AA347" s="461">
        <v>0</v>
      </c>
      <c r="AB347" s="461">
        <v>0</v>
      </c>
      <c r="AC347" s="462">
        <v>0</v>
      </c>
    </row>
    <row r="348" spans="2:29" ht="13.5" customHeight="1">
      <c r="B348" s="479">
        <v>20106</v>
      </c>
      <c r="C348" s="464" t="s">
        <v>1</v>
      </c>
      <c r="D348" s="456">
        <v>1</v>
      </c>
      <c r="E348" s="465">
        <v>0</v>
      </c>
      <c r="F348" s="465">
        <v>0</v>
      </c>
      <c r="G348" s="465">
        <v>0</v>
      </c>
      <c r="H348" s="465">
        <v>0</v>
      </c>
      <c r="I348" s="465">
        <v>0</v>
      </c>
      <c r="J348" s="465">
        <v>0</v>
      </c>
      <c r="K348" s="465">
        <v>0</v>
      </c>
      <c r="L348" s="465">
        <v>0</v>
      </c>
      <c r="M348" s="465">
        <v>0</v>
      </c>
      <c r="N348" s="465">
        <v>0</v>
      </c>
      <c r="O348" s="465">
        <v>0</v>
      </c>
      <c r="P348" s="465">
        <v>0</v>
      </c>
      <c r="Q348" s="465">
        <v>0</v>
      </c>
      <c r="R348" s="465">
        <v>0</v>
      </c>
      <c r="S348" s="465">
        <v>0</v>
      </c>
      <c r="T348" s="465">
        <v>0</v>
      </c>
      <c r="U348" s="465">
        <v>0</v>
      </c>
      <c r="V348" s="465">
        <v>1</v>
      </c>
      <c r="W348" s="465">
        <v>0</v>
      </c>
      <c r="X348" s="465">
        <v>0</v>
      </c>
      <c r="Y348" s="465">
        <v>0</v>
      </c>
      <c r="Z348" s="465">
        <v>0</v>
      </c>
      <c r="AA348" s="465">
        <v>0</v>
      </c>
      <c r="AB348" s="465">
        <v>0</v>
      </c>
      <c r="AC348" s="466">
        <v>0</v>
      </c>
    </row>
    <row r="349" spans="2:29" ht="13.5" customHeight="1">
      <c r="B349" s="51" t="s">
        <v>592</v>
      </c>
      <c r="C349" s="45" t="s">
        <v>3</v>
      </c>
      <c r="D349" s="456">
        <v>0</v>
      </c>
      <c r="E349" s="47">
        <v>0</v>
      </c>
      <c r="F349" s="47">
        <v>0</v>
      </c>
      <c r="G349" s="47">
        <v>0</v>
      </c>
      <c r="H349" s="47">
        <v>0</v>
      </c>
      <c r="I349" s="47">
        <v>0</v>
      </c>
      <c r="J349" s="47">
        <v>0</v>
      </c>
      <c r="K349" s="47">
        <v>0</v>
      </c>
      <c r="L349" s="47">
        <v>0</v>
      </c>
      <c r="M349" s="47">
        <v>0</v>
      </c>
      <c r="N349" s="47">
        <v>0</v>
      </c>
      <c r="O349" s="47">
        <v>0</v>
      </c>
      <c r="P349" s="47">
        <v>0</v>
      </c>
      <c r="Q349" s="47">
        <v>0</v>
      </c>
      <c r="R349" s="47">
        <v>0</v>
      </c>
      <c r="S349" s="47">
        <v>0</v>
      </c>
      <c r="T349" s="47">
        <v>0</v>
      </c>
      <c r="U349" s="47">
        <v>0</v>
      </c>
      <c r="V349" s="47">
        <v>0</v>
      </c>
      <c r="W349" s="47">
        <v>0</v>
      </c>
      <c r="X349" s="47">
        <v>0</v>
      </c>
      <c r="Y349" s="47">
        <v>0</v>
      </c>
      <c r="Z349" s="47">
        <v>0</v>
      </c>
      <c r="AA349" s="47">
        <v>0</v>
      </c>
      <c r="AB349" s="47">
        <v>0</v>
      </c>
      <c r="AC349" s="458">
        <v>0</v>
      </c>
    </row>
    <row r="350" spans="2:29" ht="13.5" customHeight="1">
      <c r="B350" s="51"/>
      <c r="C350" s="459" t="s">
        <v>4</v>
      </c>
      <c r="D350" s="460">
        <v>1</v>
      </c>
      <c r="E350" s="461">
        <v>0</v>
      </c>
      <c r="F350" s="461">
        <v>0</v>
      </c>
      <c r="G350" s="461">
        <v>0</v>
      </c>
      <c r="H350" s="461">
        <v>0</v>
      </c>
      <c r="I350" s="461">
        <v>0</v>
      </c>
      <c r="J350" s="461">
        <v>0</v>
      </c>
      <c r="K350" s="461">
        <v>0</v>
      </c>
      <c r="L350" s="461">
        <v>0</v>
      </c>
      <c r="M350" s="461">
        <v>0</v>
      </c>
      <c r="N350" s="461">
        <v>0</v>
      </c>
      <c r="O350" s="461">
        <v>0</v>
      </c>
      <c r="P350" s="461">
        <v>0</v>
      </c>
      <c r="Q350" s="461">
        <v>0</v>
      </c>
      <c r="R350" s="461">
        <v>0</v>
      </c>
      <c r="S350" s="461">
        <v>0</v>
      </c>
      <c r="T350" s="461">
        <v>0</v>
      </c>
      <c r="U350" s="461">
        <v>0</v>
      </c>
      <c r="V350" s="461">
        <v>1</v>
      </c>
      <c r="W350" s="461">
        <v>0</v>
      </c>
      <c r="X350" s="461">
        <v>0</v>
      </c>
      <c r="Y350" s="461">
        <v>0</v>
      </c>
      <c r="Z350" s="461">
        <v>0</v>
      </c>
      <c r="AA350" s="461">
        <v>0</v>
      </c>
      <c r="AB350" s="461">
        <v>0</v>
      </c>
      <c r="AC350" s="462">
        <v>0</v>
      </c>
    </row>
    <row r="351" spans="2:29" ht="13.5" customHeight="1">
      <c r="B351" s="480">
        <v>20107</v>
      </c>
      <c r="C351" s="464" t="s">
        <v>1</v>
      </c>
      <c r="D351" s="456">
        <v>28</v>
      </c>
      <c r="E351" s="465">
        <v>0</v>
      </c>
      <c r="F351" s="465">
        <v>0</v>
      </c>
      <c r="G351" s="465">
        <v>0</v>
      </c>
      <c r="H351" s="465">
        <v>0</v>
      </c>
      <c r="I351" s="465">
        <v>0</v>
      </c>
      <c r="J351" s="465">
        <v>0</v>
      </c>
      <c r="K351" s="465">
        <v>0</v>
      </c>
      <c r="L351" s="465">
        <v>0</v>
      </c>
      <c r="M351" s="465">
        <v>0</v>
      </c>
      <c r="N351" s="465">
        <v>0</v>
      </c>
      <c r="O351" s="465">
        <v>0</v>
      </c>
      <c r="P351" s="465">
        <v>0</v>
      </c>
      <c r="Q351" s="465">
        <v>0</v>
      </c>
      <c r="R351" s="465">
        <v>0</v>
      </c>
      <c r="S351" s="465">
        <v>2</v>
      </c>
      <c r="T351" s="465">
        <v>1</v>
      </c>
      <c r="U351" s="465">
        <v>1</v>
      </c>
      <c r="V351" s="465">
        <v>1</v>
      </c>
      <c r="W351" s="465">
        <v>4</v>
      </c>
      <c r="X351" s="465">
        <v>2</v>
      </c>
      <c r="Y351" s="465">
        <v>2</v>
      </c>
      <c r="Z351" s="465">
        <v>3</v>
      </c>
      <c r="AA351" s="465">
        <v>7</v>
      </c>
      <c r="AB351" s="465">
        <v>3</v>
      </c>
      <c r="AC351" s="466">
        <v>2</v>
      </c>
    </row>
    <row r="352" spans="2:29" ht="13.5" customHeight="1">
      <c r="B352" s="261" t="s">
        <v>192</v>
      </c>
      <c r="C352" s="45" t="s">
        <v>3</v>
      </c>
      <c r="D352" s="456">
        <v>22</v>
      </c>
      <c r="E352" s="47">
        <v>0</v>
      </c>
      <c r="F352" s="47">
        <v>0</v>
      </c>
      <c r="G352" s="47">
        <v>0</v>
      </c>
      <c r="H352" s="47">
        <v>0</v>
      </c>
      <c r="I352" s="47">
        <v>0</v>
      </c>
      <c r="J352" s="47">
        <v>0</v>
      </c>
      <c r="K352" s="47">
        <v>0</v>
      </c>
      <c r="L352" s="47">
        <v>0</v>
      </c>
      <c r="M352" s="47">
        <v>0</v>
      </c>
      <c r="N352" s="47">
        <v>0</v>
      </c>
      <c r="O352" s="47">
        <v>0</v>
      </c>
      <c r="P352" s="47">
        <v>0</v>
      </c>
      <c r="Q352" s="47">
        <v>0</v>
      </c>
      <c r="R352" s="47">
        <v>0</v>
      </c>
      <c r="S352" s="47">
        <v>2</v>
      </c>
      <c r="T352" s="47">
        <v>1</v>
      </c>
      <c r="U352" s="47">
        <v>1</v>
      </c>
      <c r="V352" s="47">
        <v>0</v>
      </c>
      <c r="W352" s="47">
        <v>3</v>
      </c>
      <c r="X352" s="47">
        <v>2</v>
      </c>
      <c r="Y352" s="47">
        <v>2</v>
      </c>
      <c r="Z352" s="47">
        <v>2</v>
      </c>
      <c r="AA352" s="47">
        <v>6</v>
      </c>
      <c r="AB352" s="47">
        <v>2</v>
      </c>
      <c r="AC352" s="458">
        <v>1</v>
      </c>
    </row>
    <row r="353" spans="2:29" ht="13.5" customHeight="1">
      <c r="B353" s="468"/>
      <c r="C353" s="459" t="s">
        <v>4</v>
      </c>
      <c r="D353" s="460">
        <v>6</v>
      </c>
      <c r="E353" s="461">
        <v>0</v>
      </c>
      <c r="F353" s="461">
        <v>0</v>
      </c>
      <c r="G353" s="461">
        <v>0</v>
      </c>
      <c r="H353" s="461">
        <v>0</v>
      </c>
      <c r="I353" s="461">
        <v>0</v>
      </c>
      <c r="J353" s="461">
        <v>0</v>
      </c>
      <c r="K353" s="461">
        <v>0</v>
      </c>
      <c r="L353" s="461">
        <v>0</v>
      </c>
      <c r="M353" s="461">
        <v>0</v>
      </c>
      <c r="N353" s="461">
        <v>0</v>
      </c>
      <c r="O353" s="461">
        <v>0</v>
      </c>
      <c r="P353" s="461">
        <v>0</v>
      </c>
      <c r="Q353" s="461">
        <v>0</v>
      </c>
      <c r="R353" s="461">
        <v>0</v>
      </c>
      <c r="S353" s="461">
        <v>0</v>
      </c>
      <c r="T353" s="461">
        <v>0</v>
      </c>
      <c r="U353" s="461">
        <v>0</v>
      </c>
      <c r="V353" s="461">
        <v>1</v>
      </c>
      <c r="W353" s="461">
        <v>1</v>
      </c>
      <c r="X353" s="461">
        <v>0</v>
      </c>
      <c r="Y353" s="461">
        <v>0</v>
      </c>
      <c r="Z353" s="461">
        <v>1</v>
      </c>
      <c r="AA353" s="461">
        <v>1</v>
      </c>
      <c r="AB353" s="461">
        <v>1</v>
      </c>
      <c r="AC353" s="462">
        <v>1</v>
      </c>
    </row>
    <row r="354" spans="2:29" ht="13.5" customHeight="1">
      <c r="B354" s="480">
        <v>20200</v>
      </c>
      <c r="C354" s="464" t="s">
        <v>1</v>
      </c>
      <c r="D354" s="456">
        <v>82</v>
      </c>
      <c r="E354" s="465">
        <v>0</v>
      </c>
      <c r="F354" s="465">
        <v>0</v>
      </c>
      <c r="G354" s="465">
        <v>0</v>
      </c>
      <c r="H354" s="465">
        <v>0</v>
      </c>
      <c r="I354" s="465">
        <v>0</v>
      </c>
      <c r="J354" s="465">
        <v>0</v>
      </c>
      <c r="K354" s="465">
        <v>0</v>
      </c>
      <c r="L354" s="465">
        <v>0</v>
      </c>
      <c r="M354" s="465">
        <v>4</v>
      </c>
      <c r="N354" s="465">
        <v>5</v>
      </c>
      <c r="O354" s="465">
        <v>4</v>
      </c>
      <c r="P354" s="465">
        <v>5</v>
      </c>
      <c r="Q354" s="465">
        <v>9</v>
      </c>
      <c r="R354" s="465">
        <v>6</v>
      </c>
      <c r="S354" s="465">
        <v>7</v>
      </c>
      <c r="T354" s="465">
        <v>4</v>
      </c>
      <c r="U354" s="465">
        <v>7</v>
      </c>
      <c r="V354" s="465">
        <v>8</v>
      </c>
      <c r="W354" s="465">
        <v>7</v>
      </c>
      <c r="X354" s="465">
        <v>2</v>
      </c>
      <c r="Y354" s="465">
        <v>6</v>
      </c>
      <c r="Z354" s="47">
        <v>2</v>
      </c>
      <c r="AA354" s="47">
        <v>4</v>
      </c>
      <c r="AB354" s="47">
        <v>2</v>
      </c>
      <c r="AC354" s="458">
        <v>0</v>
      </c>
    </row>
    <row r="355" spans="2:29" ht="13.5" customHeight="1">
      <c r="B355" s="472" t="s">
        <v>193</v>
      </c>
      <c r="C355" s="45" t="s">
        <v>3</v>
      </c>
      <c r="D355" s="456">
        <v>61</v>
      </c>
      <c r="E355" s="47">
        <v>0</v>
      </c>
      <c r="F355" s="47">
        <v>0</v>
      </c>
      <c r="G355" s="47">
        <v>0</v>
      </c>
      <c r="H355" s="47">
        <v>0</v>
      </c>
      <c r="I355" s="47">
        <v>0</v>
      </c>
      <c r="J355" s="47">
        <v>0</v>
      </c>
      <c r="K355" s="47">
        <v>0</v>
      </c>
      <c r="L355" s="47">
        <v>0</v>
      </c>
      <c r="M355" s="47">
        <v>3</v>
      </c>
      <c r="N355" s="47">
        <v>2</v>
      </c>
      <c r="O355" s="47">
        <v>2</v>
      </c>
      <c r="P355" s="47">
        <v>4</v>
      </c>
      <c r="Q355" s="47">
        <v>7</v>
      </c>
      <c r="R355" s="47">
        <v>4</v>
      </c>
      <c r="S355" s="47">
        <v>6</v>
      </c>
      <c r="T355" s="47">
        <v>3</v>
      </c>
      <c r="U355" s="47">
        <v>7</v>
      </c>
      <c r="V355" s="47">
        <v>6</v>
      </c>
      <c r="W355" s="47">
        <v>4</v>
      </c>
      <c r="X355" s="47">
        <v>1</v>
      </c>
      <c r="Y355" s="47">
        <v>4</v>
      </c>
      <c r="Z355" s="47">
        <v>2</v>
      </c>
      <c r="AA355" s="47">
        <v>4</v>
      </c>
      <c r="AB355" s="47">
        <v>2</v>
      </c>
      <c r="AC355" s="458">
        <v>0</v>
      </c>
    </row>
    <row r="356" spans="2:29" ht="13.5" customHeight="1">
      <c r="B356" s="473"/>
      <c r="C356" s="459" t="s">
        <v>4</v>
      </c>
      <c r="D356" s="460">
        <v>21</v>
      </c>
      <c r="E356" s="461">
        <v>0</v>
      </c>
      <c r="F356" s="461">
        <v>0</v>
      </c>
      <c r="G356" s="461">
        <v>0</v>
      </c>
      <c r="H356" s="461">
        <v>0</v>
      </c>
      <c r="I356" s="461">
        <v>0</v>
      </c>
      <c r="J356" s="461">
        <v>0</v>
      </c>
      <c r="K356" s="461">
        <v>0</v>
      </c>
      <c r="L356" s="461">
        <v>0</v>
      </c>
      <c r="M356" s="461">
        <v>1</v>
      </c>
      <c r="N356" s="461">
        <v>3</v>
      </c>
      <c r="O356" s="461">
        <v>2</v>
      </c>
      <c r="P356" s="461">
        <v>1</v>
      </c>
      <c r="Q356" s="461">
        <v>2</v>
      </c>
      <c r="R356" s="461">
        <v>2</v>
      </c>
      <c r="S356" s="461">
        <v>1</v>
      </c>
      <c r="T356" s="461">
        <v>1</v>
      </c>
      <c r="U356" s="461">
        <v>0</v>
      </c>
      <c r="V356" s="461">
        <v>2</v>
      </c>
      <c r="W356" s="461">
        <v>3</v>
      </c>
      <c r="X356" s="461">
        <v>1</v>
      </c>
      <c r="Y356" s="461">
        <v>2</v>
      </c>
      <c r="Z356" s="47">
        <v>0</v>
      </c>
      <c r="AA356" s="47">
        <v>0</v>
      </c>
      <c r="AB356" s="47">
        <v>0</v>
      </c>
      <c r="AC356" s="458">
        <v>0</v>
      </c>
    </row>
    <row r="357" spans="2:29" ht="13.5" customHeight="1">
      <c r="B357" s="480">
        <v>20400</v>
      </c>
      <c r="C357" s="464" t="s">
        <v>1</v>
      </c>
      <c r="D357" s="456">
        <v>38</v>
      </c>
      <c r="E357" s="465">
        <v>0</v>
      </c>
      <c r="F357" s="465">
        <v>0</v>
      </c>
      <c r="G357" s="465">
        <v>0</v>
      </c>
      <c r="H357" s="465">
        <v>0</v>
      </c>
      <c r="I357" s="465">
        <v>0</v>
      </c>
      <c r="J357" s="465">
        <v>0</v>
      </c>
      <c r="K357" s="465">
        <v>0</v>
      </c>
      <c r="L357" s="465">
        <v>0</v>
      </c>
      <c r="M357" s="465">
        <v>1</v>
      </c>
      <c r="N357" s="465">
        <v>2</v>
      </c>
      <c r="O357" s="465">
        <v>0</v>
      </c>
      <c r="P357" s="465">
        <v>0</v>
      </c>
      <c r="Q357" s="465">
        <v>0</v>
      </c>
      <c r="R357" s="465">
        <v>0</v>
      </c>
      <c r="S357" s="465">
        <v>7</v>
      </c>
      <c r="T357" s="465">
        <v>0</v>
      </c>
      <c r="U357" s="465">
        <v>1</v>
      </c>
      <c r="V357" s="465">
        <v>1</v>
      </c>
      <c r="W357" s="465">
        <v>1</v>
      </c>
      <c r="X357" s="465">
        <v>3</v>
      </c>
      <c r="Y357" s="465">
        <v>4</v>
      </c>
      <c r="Z357" s="465">
        <v>5</v>
      </c>
      <c r="AA357" s="465">
        <v>5</v>
      </c>
      <c r="AB357" s="465">
        <v>5</v>
      </c>
      <c r="AC357" s="466">
        <v>3</v>
      </c>
    </row>
    <row r="358" spans="2:29" ht="13.5" customHeight="1">
      <c r="B358" s="261" t="s">
        <v>194</v>
      </c>
      <c r="C358" s="45" t="s">
        <v>3</v>
      </c>
      <c r="D358" s="456">
        <v>27</v>
      </c>
      <c r="E358" s="47">
        <v>0</v>
      </c>
      <c r="F358" s="47">
        <v>0</v>
      </c>
      <c r="G358" s="47">
        <v>0</v>
      </c>
      <c r="H358" s="47">
        <v>0</v>
      </c>
      <c r="I358" s="47">
        <v>0</v>
      </c>
      <c r="J358" s="47">
        <v>0</v>
      </c>
      <c r="K358" s="47">
        <v>0</v>
      </c>
      <c r="L358" s="47">
        <v>0</v>
      </c>
      <c r="M358" s="47">
        <v>1</v>
      </c>
      <c r="N358" s="47">
        <v>2</v>
      </c>
      <c r="O358" s="47">
        <v>0</v>
      </c>
      <c r="P358" s="47">
        <v>0</v>
      </c>
      <c r="Q358" s="47">
        <v>0</v>
      </c>
      <c r="R358" s="47">
        <v>0</v>
      </c>
      <c r="S358" s="47">
        <v>4</v>
      </c>
      <c r="T358" s="47">
        <v>0</v>
      </c>
      <c r="U358" s="47">
        <v>1</v>
      </c>
      <c r="V358" s="47">
        <v>1</v>
      </c>
      <c r="W358" s="47">
        <v>1</v>
      </c>
      <c r="X358" s="47">
        <v>2</v>
      </c>
      <c r="Y358" s="47">
        <v>3</v>
      </c>
      <c r="Z358" s="47">
        <v>3</v>
      </c>
      <c r="AA358" s="47">
        <v>5</v>
      </c>
      <c r="AB358" s="47">
        <v>3</v>
      </c>
      <c r="AC358" s="458">
        <v>1</v>
      </c>
    </row>
    <row r="359" spans="2:29" ht="13.5" customHeight="1">
      <c r="B359" s="262"/>
      <c r="C359" s="48" t="s">
        <v>4</v>
      </c>
      <c r="D359" s="469">
        <v>11</v>
      </c>
      <c r="E359" s="50">
        <v>0</v>
      </c>
      <c r="F359" s="50">
        <v>0</v>
      </c>
      <c r="G359" s="50">
        <v>0</v>
      </c>
      <c r="H359" s="50">
        <v>0</v>
      </c>
      <c r="I359" s="50">
        <v>0</v>
      </c>
      <c r="J359" s="50">
        <v>0</v>
      </c>
      <c r="K359" s="50">
        <v>0</v>
      </c>
      <c r="L359" s="50">
        <v>0</v>
      </c>
      <c r="M359" s="50">
        <v>0</v>
      </c>
      <c r="N359" s="50">
        <v>0</v>
      </c>
      <c r="O359" s="50">
        <v>0</v>
      </c>
      <c r="P359" s="50">
        <v>0</v>
      </c>
      <c r="Q359" s="50">
        <v>0</v>
      </c>
      <c r="R359" s="50">
        <v>0</v>
      </c>
      <c r="S359" s="50">
        <v>3</v>
      </c>
      <c r="T359" s="50">
        <v>0</v>
      </c>
      <c r="U359" s="50">
        <v>0</v>
      </c>
      <c r="V359" s="50">
        <v>0</v>
      </c>
      <c r="W359" s="50">
        <v>0</v>
      </c>
      <c r="X359" s="50">
        <v>1</v>
      </c>
      <c r="Y359" s="50">
        <v>1</v>
      </c>
      <c r="Z359" s="50">
        <v>2</v>
      </c>
      <c r="AA359" s="50">
        <v>0</v>
      </c>
      <c r="AB359" s="50">
        <v>2</v>
      </c>
      <c r="AC359" s="470">
        <v>2</v>
      </c>
    </row>
    <row r="360" spans="2:29" ht="15" customHeight="1">
      <c r="B360" s="484">
        <v>22000</v>
      </c>
      <c r="C360" s="45" t="s">
        <v>1</v>
      </c>
      <c r="D360" s="456">
        <v>91</v>
      </c>
      <c r="E360" s="47">
        <v>0</v>
      </c>
      <c r="F360" s="47">
        <v>0</v>
      </c>
      <c r="G360" s="47">
        <v>0</v>
      </c>
      <c r="H360" s="47">
        <v>0</v>
      </c>
      <c r="I360" s="47">
        <v>0</v>
      </c>
      <c r="J360" s="47">
        <v>0</v>
      </c>
      <c r="K360" s="47">
        <v>0</v>
      </c>
      <c r="L360" s="47">
        <v>0</v>
      </c>
      <c r="M360" s="47">
        <v>0</v>
      </c>
      <c r="N360" s="47">
        <v>0</v>
      </c>
      <c r="O360" s="47">
        <v>0</v>
      </c>
      <c r="P360" s="47">
        <v>0</v>
      </c>
      <c r="Q360" s="47">
        <v>0</v>
      </c>
      <c r="R360" s="47">
        <v>0</v>
      </c>
      <c r="S360" s="47">
        <v>0</v>
      </c>
      <c r="T360" s="47">
        <v>1</v>
      </c>
      <c r="U360" s="47">
        <v>0</v>
      </c>
      <c r="V360" s="47">
        <v>2</v>
      </c>
      <c r="W360" s="47">
        <v>2</v>
      </c>
      <c r="X360" s="47">
        <v>5</v>
      </c>
      <c r="Y360" s="47">
        <v>7</v>
      </c>
      <c r="Z360" s="47">
        <v>9</v>
      </c>
      <c r="AA360" s="47">
        <v>26</v>
      </c>
      <c r="AB360" s="47">
        <v>20</v>
      </c>
      <c r="AC360" s="458">
        <v>19</v>
      </c>
    </row>
    <row r="361" spans="2:29" ht="15" customHeight="1">
      <c r="B361" s="261" t="s">
        <v>626</v>
      </c>
      <c r="C361" s="45" t="s">
        <v>3</v>
      </c>
      <c r="D361" s="456">
        <v>38</v>
      </c>
      <c r="E361" s="47">
        <v>0</v>
      </c>
      <c r="F361" s="47">
        <v>0</v>
      </c>
      <c r="G361" s="47">
        <v>0</v>
      </c>
      <c r="H361" s="47">
        <v>0</v>
      </c>
      <c r="I361" s="47">
        <v>0</v>
      </c>
      <c r="J361" s="47">
        <v>0</v>
      </c>
      <c r="K361" s="47">
        <v>0</v>
      </c>
      <c r="L361" s="47">
        <v>0</v>
      </c>
      <c r="M361" s="47">
        <v>0</v>
      </c>
      <c r="N361" s="47">
        <v>0</v>
      </c>
      <c r="O361" s="47">
        <v>0</v>
      </c>
      <c r="P361" s="47">
        <v>0</v>
      </c>
      <c r="Q361" s="47">
        <v>0</v>
      </c>
      <c r="R361" s="47">
        <v>0</v>
      </c>
      <c r="S361" s="47">
        <v>0</v>
      </c>
      <c r="T361" s="47">
        <v>0</v>
      </c>
      <c r="U361" s="47">
        <v>0</v>
      </c>
      <c r="V361" s="47">
        <v>2</v>
      </c>
      <c r="W361" s="47">
        <v>2</v>
      </c>
      <c r="X361" s="47">
        <v>3</v>
      </c>
      <c r="Y361" s="47">
        <v>5</v>
      </c>
      <c r="Z361" s="47">
        <v>4</v>
      </c>
      <c r="AA361" s="47">
        <v>12</v>
      </c>
      <c r="AB361" s="47">
        <v>4</v>
      </c>
      <c r="AC361" s="458">
        <v>6</v>
      </c>
    </row>
    <row r="362" spans="2:29" ht="15" customHeight="1">
      <c r="B362" s="468"/>
      <c r="C362" s="459" t="s">
        <v>4</v>
      </c>
      <c r="D362" s="460">
        <v>53</v>
      </c>
      <c r="E362" s="461">
        <v>0</v>
      </c>
      <c r="F362" s="461">
        <v>0</v>
      </c>
      <c r="G362" s="461">
        <v>0</v>
      </c>
      <c r="H362" s="461">
        <v>0</v>
      </c>
      <c r="I362" s="461">
        <v>0</v>
      </c>
      <c r="J362" s="461">
        <v>0</v>
      </c>
      <c r="K362" s="461">
        <v>0</v>
      </c>
      <c r="L362" s="461">
        <v>0</v>
      </c>
      <c r="M362" s="461">
        <v>0</v>
      </c>
      <c r="N362" s="461">
        <v>0</v>
      </c>
      <c r="O362" s="461">
        <v>0</v>
      </c>
      <c r="P362" s="461">
        <v>0</v>
      </c>
      <c r="Q362" s="461">
        <v>0</v>
      </c>
      <c r="R362" s="461">
        <v>0</v>
      </c>
      <c r="S362" s="461">
        <v>0</v>
      </c>
      <c r="T362" s="461">
        <v>1</v>
      </c>
      <c r="U362" s="461">
        <v>0</v>
      </c>
      <c r="V362" s="461">
        <v>0</v>
      </c>
      <c r="W362" s="461">
        <v>0</v>
      </c>
      <c r="X362" s="461">
        <v>2</v>
      </c>
      <c r="Y362" s="461">
        <v>2</v>
      </c>
      <c r="Z362" s="461">
        <v>5</v>
      </c>
      <c r="AA362" s="461">
        <v>14</v>
      </c>
      <c r="AB362" s="461">
        <v>16</v>
      </c>
      <c r="AC362" s="462">
        <v>13</v>
      </c>
    </row>
    <row r="363" spans="2:29" ht="15" customHeight="1">
      <c r="B363" s="484">
        <v>22200</v>
      </c>
      <c r="C363" s="45" t="s">
        <v>1</v>
      </c>
      <c r="D363" s="456">
        <v>91</v>
      </c>
      <c r="E363" s="47">
        <v>0</v>
      </c>
      <c r="F363" s="47">
        <v>0</v>
      </c>
      <c r="G363" s="47">
        <v>0</v>
      </c>
      <c r="H363" s="47">
        <v>0</v>
      </c>
      <c r="I363" s="47">
        <v>0</v>
      </c>
      <c r="J363" s="47">
        <v>0</v>
      </c>
      <c r="K363" s="47">
        <v>0</v>
      </c>
      <c r="L363" s="47">
        <v>0</v>
      </c>
      <c r="M363" s="47">
        <v>0</v>
      </c>
      <c r="N363" s="47">
        <v>0</v>
      </c>
      <c r="O363" s="47">
        <v>0</v>
      </c>
      <c r="P363" s="47">
        <v>0</v>
      </c>
      <c r="Q363" s="47">
        <v>0</v>
      </c>
      <c r="R363" s="47">
        <v>0</v>
      </c>
      <c r="S363" s="47">
        <v>0</v>
      </c>
      <c r="T363" s="47">
        <v>1</v>
      </c>
      <c r="U363" s="47">
        <v>0</v>
      </c>
      <c r="V363" s="47">
        <v>2</v>
      </c>
      <c r="W363" s="47">
        <v>2</v>
      </c>
      <c r="X363" s="47">
        <v>5</v>
      </c>
      <c r="Y363" s="47">
        <v>7</v>
      </c>
      <c r="Z363" s="47">
        <v>9</v>
      </c>
      <c r="AA363" s="47">
        <v>26</v>
      </c>
      <c r="AB363" s="47">
        <v>20</v>
      </c>
      <c r="AC363" s="458">
        <v>19</v>
      </c>
    </row>
    <row r="364" spans="2:29" ht="15" customHeight="1">
      <c r="B364" s="472" t="s">
        <v>593</v>
      </c>
      <c r="C364" s="45" t="s">
        <v>3</v>
      </c>
      <c r="D364" s="456">
        <v>38</v>
      </c>
      <c r="E364" s="47">
        <v>0</v>
      </c>
      <c r="F364" s="47">
        <v>0</v>
      </c>
      <c r="G364" s="47">
        <v>0</v>
      </c>
      <c r="H364" s="47">
        <v>0</v>
      </c>
      <c r="I364" s="47">
        <v>0</v>
      </c>
      <c r="J364" s="47">
        <v>0</v>
      </c>
      <c r="K364" s="47">
        <v>0</v>
      </c>
      <c r="L364" s="47">
        <v>0</v>
      </c>
      <c r="M364" s="47">
        <v>0</v>
      </c>
      <c r="N364" s="47">
        <v>0</v>
      </c>
      <c r="O364" s="47">
        <v>0</v>
      </c>
      <c r="P364" s="47">
        <v>0</v>
      </c>
      <c r="Q364" s="47">
        <v>0</v>
      </c>
      <c r="R364" s="47">
        <v>0</v>
      </c>
      <c r="S364" s="47">
        <v>0</v>
      </c>
      <c r="T364" s="47">
        <v>0</v>
      </c>
      <c r="U364" s="47">
        <v>0</v>
      </c>
      <c r="V364" s="47">
        <v>2</v>
      </c>
      <c r="W364" s="47">
        <v>2</v>
      </c>
      <c r="X364" s="47">
        <v>3</v>
      </c>
      <c r="Y364" s="47">
        <v>5</v>
      </c>
      <c r="Z364" s="47">
        <v>4</v>
      </c>
      <c r="AA364" s="47">
        <v>12</v>
      </c>
      <c r="AB364" s="47">
        <v>4</v>
      </c>
      <c r="AC364" s="458">
        <v>6</v>
      </c>
    </row>
    <row r="365" spans="2:29" ht="15" customHeight="1">
      <c r="B365" s="473"/>
      <c r="C365" s="459" t="s">
        <v>4</v>
      </c>
      <c r="D365" s="460">
        <v>53</v>
      </c>
      <c r="E365" s="461">
        <v>0</v>
      </c>
      <c r="F365" s="461">
        <v>0</v>
      </c>
      <c r="G365" s="461">
        <v>0</v>
      </c>
      <c r="H365" s="461">
        <v>0</v>
      </c>
      <c r="I365" s="461">
        <v>0</v>
      </c>
      <c r="J365" s="461">
        <v>0</v>
      </c>
      <c r="K365" s="461">
        <v>0</v>
      </c>
      <c r="L365" s="461">
        <v>0</v>
      </c>
      <c r="M365" s="461">
        <v>0</v>
      </c>
      <c r="N365" s="461">
        <v>0</v>
      </c>
      <c r="O365" s="461">
        <v>0</v>
      </c>
      <c r="P365" s="461">
        <v>0</v>
      </c>
      <c r="Q365" s="461">
        <v>0</v>
      </c>
      <c r="R365" s="461">
        <v>0</v>
      </c>
      <c r="S365" s="461">
        <v>0</v>
      </c>
      <c r="T365" s="461">
        <v>1</v>
      </c>
      <c r="U365" s="461">
        <v>0</v>
      </c>
      <c r="V365" s="461">
        <v>0</v>
      </c>
      <c r="W365" s="461">
        <v>0</v>
      </c>
      <c r="X365" s="461">
        <v>2</v>
      </c>
      <c r="Y365" s="461">
        <v>2</v>
      </c>
      <c r="Z365" s="461">
        <v>5</v>
      </c>
      <c r="AA365" s="461">
        <v>14</v>
      </c>
      <c r="AB365" s="461">
        <v>16</v>
      </c>
      <c r="AC365" s="462">
        <v>13</v>
      </c>
    </row>
    <row r="366" spans="2:29" ht="15" customHeight="1">
      <c r="B366" s="484">
        <v>22201</v>
      </c>
      <c r="C366" s="45" t="s">
        <v>1</v>
      </c>
      <c r="D366" s="456">
        <v>91</v>
      </c>
      <c r="E366" s="47">
        <v>0</v>
      </c>
      <c r="F366" s="47">
        <v>0</v>
      </c>
      <c r="G366" s="47">
        <v>0</v>
      </c>
      <c r="H366" s="47">
        <v>0</v>
      </c>
      <c r="I366" s="47">
        <v>0</v>
      </c>
      <c r="J366" s="47">
        <v>0</v>
      </c>
      <c r="K366" s="47">
        <v>0</v>
      </c>
      <c r="L366" s="47">
        <v>0</v>
      </c>
      <c r="M366" s="47">
        <v>0</v>
      </c>
      <c r="N366" s="47">
        <v>0</v>
      </c>
      <c r="O366" s="47">
        <v>0</v>
      </c>
      <c r="P366" s="47">
        <v>0</v>
      </c>
      <c r="Q366" s="47">
        <v>0</v>
      </c>
      <c r="R366" s="47">
        <v>0</v>
      </c>
      <c r="S366" s="47">
        <v>0</v>
      </c>
      <c r="T366" s="47">
        <v>1</v>
      </c>
      <c r="U366" s="47">
        <v>0</v>
      </c>
      <c r="V366" s="47">
        <v>2</v>
      </c>
      <c r="W366" s="47">
        <v>2</v>
      </c>
      <c r="X366" s="47">
        <v>5</v>
      </c>
      <c r="Y366" s="47">
        <v>7</v>
      </c>
      <c r="Z366" s="47">
        <v>9</v>
      </c>
      <c r="AA366" s="47">
        <v>26</v>
      </c>
      <c r="AB366" s="47">
        <v>20</v>
      </c>
      <c r="AC366" s="458">
        <v>19</v>
      </c>
    </row>
    <row r="367" spans="2:29" ht="15" customHeight="1">
      <c r="B367" s="472" t="s">
        <v>627</v>
      </c>
      <c r="C367" s="45" t="s">
        <v>3</v>
      </c>
      <c r="D367" s="456">
        <v>38</v>
      </c>
      <c r="E367" s="47">
        <v>0</v>
      </c>
      <c r="F367" s="47">
        <v>0</v>
      </c>
      <c r="G367" s="47">
        <v>0</v>
      </c>
      <c r="H367" s="47">
        <v>0</v>
      </c>
      <c r="I367" s="47">
        <v>0</v>
      </c>
      <c r="J367" s="47">
        <v>0</v>
      </c>
      <c r="K367" s="47">
        <v>0</v>
      </c>
      <c r="L367" s="47">
        <v>0</v>
      </c>
      <c r="M367" s="47">
        <v>0</v>
      </c>
      <c r="N367" s="47">
        <v>0</v>
      </c>
      <c r="O367" s="47">
        <v>0</v>
      </c>
      <c r="P367" s="47">
        <v>0</v>
      </c>
      <c r="Q367" s="47">
        <v>0</v>
      </c>
      <c r="R367" s="47">
        <v>0</v>
      </c>
      <c r="S367" s="47">
        <v>0</v>
      </c>
      <c r="T367" s="47">
        <v>0</v>
      </c>
      <c r="U367" s="47">
        <v>0</v>
      </c>
      <c r="V367" s="47">
        <v>2</v>
      </c>
      <c r="W367" s="47">
        <v>2</v>
      </c>
      <c r="X367" s="47">
        <v>3</v>
      </c>
      <c r="Y367" s="47">
        <v>5</v>
      </c>
      <c r="Z367" s="47">
        <v>4</v>
      </c>
      <c r="AA367" s="47">
        <v>12</v>
      </c>
      <c r="AB367" s="47">
        <v>4</v>
      </c>
      <c r="AC367" s="458">
        <v>6</v>
      </c>
    </row>
    <row r="368" spans="2:29" ht="15" customHeight="1">
      <c r="B368" s="490"/>
      <c r="C368" s="48" t="s">
        <v>4</v>
      </c>
      <c r="D368" s="469">
        <v>53</v>
      </c>
      <c r="E368" s="50">
        <v>0</v>
      </c>
      <c r="F368" s="50">
        <v>0</v>
      </c>
      <c r="G368" s="50">
        <v>0</v>
      </c>
      <c r="H368" s="50">
        <v>0</v>
      </c>
      <c r="I368" s="50">
        <v>0</v>
      </c>
      <c r="J368" s="50">
        <v>0</v>
      </c>
      <c r="K368" s="50">
        <v>0</v>
      </c>
      <c r="L368" s="50">
        <v>0</v>
      </c>
      <c r="M368" s="50">
        <v>0</v>
      </c>
      <c r="N368" s="50">
        <v>0</v>
      </c>
      <c r="O368" s="50">
        <v>0</v>
      </c>
      <c r="P368" s="50">
        <v>0</v>
      </c>
      <c r="Q368" s="50">
        <v>0</v>
      </c>
      <c r="R368" s="50">
        <v>0</v>
      </c>
      <c r="S368" s="50">
        <v>0</v>
      </c>
      <c r="T368" s="50">
        <v>1</v>
      </c>
      <c r="U368" s="50">
        <v>0</v>
      </c>
      <c r="V368" s="50">
        <v>0</v>
      </c>
      <c r="W368" s="50">
        <v>0</v>
      </c>
      <c r="X368" s="50">
        <v>2</v>
      </c>
      <c r="Y368" s="50">
        <v>2</v>
      </c>
      <c r="Z368" s="50">
        <v>5</v>
      </c>
      <c r="AA368" s="50">
        <v>14</v>
      </c>
      <c r="AB368" s="50">
        <v>16</v>
      </c>
      <c r="AC368" s="470">
        <v>13</v>
      </c>
    </row>
  </sheetData>
  <mergeCells count="8">
    <mergeCell ref="B319:B320"/>
    <mergeCell ref="B325:B326"/>
    <mergeCell ref="Y1:AC1"/>
    <mergeCell ref="B244:B245"/>
    <mergeCell ref="B52:B53"/>
    <mergeCell ref="B97:B98"/>
    <mergeCell ref="B112:B113"/>
    <mergeCell ref="B118:B119"/>
  </mergeCells>
  <phoneticPr fontId="1"/>
  <pageMargins left="0.74803149606299213" right="0.47244094488188981" top="0.98425196850393704" bottom="0.51181102362204722" header="0.51181102362204722" footer="0.51181102362204722"/>
  <pageSetup paperSize="9" scale="90" firstPageNumber="27" fitToWidth="0" fitToHeight="0" pageOrder="overThenDown" orientation="portrait" useFirstPageNumber="1" r:id="rId1"/>
  <headerFooter alignWithMargins="0">
    <oddFooter>&amp;C&amp;P</oddFooter>
  </headerFooter>
  <rowBreaks count="6" manualBreakCount="6">
    <brk id="56" max="28" man="1"/>
    <brk id="113" max="28" man="1"/>
    <brk id="170" max="28" man="1"/>
    <brk id="224" max="28" man="1"/>
    <brk id="281" max="28" man="1"/>
    <brk id="338" max="2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8"/>
  <sheetViews>
    <sheetView showGridLines="0" view="pageBreakPreview" zoomScaleNormal="100" zoomScaleSheetLayoutView="100" workbookViewId="0">
      <selection sqref="A1:AC1"/>
    </sheetView>
  </sheetViews>
  <sheetFormatPr defaultColWidth="9" defaultRowHeight="20.149999999999999" customHeight="1"/>
  <cols>
    <col min="1" max="1" width="1.6328125" style="2" customWidth="1"/>
    <col min="2" max="29" width="3.08984375" style="2" customWidth="1"/>
    <col min="30" max="30" width="1" style="2" customWidth="1"/>
    <col min="31" max="48" width="3.36328125" style="2" customWidth="1"/>
    <col min="49" max="16384" width="9" style="2"/>
  </cols>
  <sheetData>
    <row r="1" spans="1:29" ht="20.149999999999999" customHeight="1">
      <c r="A1" s="628" t="s">
        <v>229</v>
      </c>
      <c r="B1" s="628"/>
      <c r="C1" s="628"/>
      <c r="D1" s="628"/>
      <c r="E1" s="628"/>
      <c r="F1" s="628"/>
      <c r="G1" s="628"/>
      <c r="H1" s="628"/>
      <c r="I1" s="628"/>
      <c r="J1" s="628"/>
      <c r="K1" s="628"/>
      <c r="L1" s="628"/>
      <c r="M1" s="628"/>
      <c r="N1" s="628"/>
      <c r="O1" s="628"/>
      <c r="P1" s="628"/>
      <c r="Q1" s="628"/>
      <c r="R1" s="628"/>
      <c r="S1" s="628"/>
      <c r="T1" s="628"/>
      <c r="U1" s="628"/>
      <c r="V1" s="628"/>
      <c r="W1" s="628"/>
      <c r="X1" s="628"/>
      <c r="Y1" s="628"/>
      <c r="Z1" s="628"/>
      <c r="AA1" s="628"/>
      <c r="AB1" s="628"/>
      <c r="AC1" s="628"/>
    </row>
    <row r="2" spans="1:29" ht="20.149999999999999" customHeight="1">
      <c r="B2" s="609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  <c r="O2" s="711"/>
      <c r="P2" s="711"/>
      <c r="Q2" s="712"/>
      <c r="R2" s="609" t="s">
        <v>198</v>
      </c>
      <c r="S2" s="711"/>
      <c r="T2" s="711"/>
      <c r="U2" s="711"/>
      <c r="V2" s="609" t="s">
        <v>214</v>
      </c>
      <c r="W2" s="711"/>
      <c r="X2" s="711"/>
      <c r="Y2" s="711"/>
      <c r="Z2" s="609" t="s">
        <v>215</v>
      </c>
      <c r="AA2" s="711"/>
      <c r="AB2" s="711"/>
      <c r="AC2" s="712"/>
    </row>
    <row r="3" spans="1:29" ht="22.5" customHeight="1">
      <c r="B3" s="580" t="s">
        <v>217</v>
      </c>
      <c r="C3" s="709"/>
      <c r="D3" s="583"/>
      <c r="E3" s="710"/>
      <c r="F3" s="710"/>
      <c r="G3" s="710"/>
      <c r="H3" s="710"/>
      <c r="I3" s="710"/>
      <c r="J3" s="710"/>
      <c r="K3" s="710"/>
      <c r="L3" s="710"/>
      <c r="M3" s="710"/>
      <c r="N3" s="710"/>
      <c r="O3" s="710"/>
      <c r="P3" s="710"/>
      <c r="Q3" s="584"/>
      <c r="R3" s="493">
        <v>4</v>
      </c>
      <c r="S3" s="494" t="s">
        <v>351</v>
      </c>
      <c r="T3" s="495">
        <v>2</v>
      </c>
      <c r="U3" s="494" t="s">
        <v>352</v>
      </c>
      <c r="V3" s="493">
        <v>1</v>
      </c>
      <c r="W3" s="494" t="s">
        <v>351</v>
      </c>
      <c r="X3" s="495">
        <v>0</v>
      </c>
      <c r="Y3" s="494" t="s">
        <v>352</v>
      </c>
      <c r="Z3" s="493">
        <v>3</v>
      </c>
      <c r="AA3" s="494" t="s">
        <v>351</v>
      </c>
      <c r="AB3" s="495">
        <v>2</v>
      </c>
      <c r="AC3" s="496" t="s">
        <v>352</v>
      </c>
    </row>
    <row r="4" spans="1:29" ht="22.5" customHeight="1">
      <c r="B4" s="699" t="s">
        <v>630</v>
      </c>
      <c r="C4" s="700"/>
      <c r="D4" s="701" t="s">
        <v>629</v>
      </c>
      <c r="E4" s="702"/>
      <c r="F4" s="702"/>
      <c r="G4" s="702"/>
      <c r="H4" s="702"/>
      <c r="I4" s="702"/>
      <c r="J4" s="702"/>
      <c r="K4" s="702"/>
      <c r="L4" s="702"/>
      <c r="M4" s="702"/>
      <c r="N4" s="702"/>
      <c r="O4" s="702"/>
      <c r="P4" s="702"/>
      <c r="Q4" s="703"/>
      <c r="R4" s="497">
        <v>1</v>
      </c>
      <c r="S4" s="498" t="s">
        <v>351</v>
      </c>
      <c r="T4" s="499">
        <v>1</v>
      </c>
      <c r="U4" s="498" t="s">
        <v>352</v>
      </c>
      <c r="V4" s="497">
        <v>0</v>
      </c>
      <c r="W4" s="498" t="s">
        <v>351</v>
      </c>
      <c r="X4" s="499">
        <v>0</v>
      </c>
      <c r="Y4" s="498" t="s">
        <v>352</v>
      </c>
      <c r="Z4" s="497">
        <v>1</v>
      </c>
      <c r="AA4" s="498" t="s">
        <v>351</v>
      </c>
      <c r="AB4" s="499">
        <v>1</v>
      </c>
      <c r="AC4" s="500" t="s">
        <v>352</v>
      </c>
    </row>
    <row r="5" spans="1:29" ht="22.5" customHeight="1">
      <c r="B5" s="699" t="s">
        <v>414</v>
      </c>
      <c r="C5" s="700"/>
      <c r="D5" s="701" t="s">
        <v>433</v>
      </c>
      <c r="E5" s="702"/>
      <c r="F5" s="702"/>
      <c r="G5" s="702"/>
      <c r="H5" s="702"/>
      <c r="I5" s="702"/>
      <c r="J5" s="702"/>
      <c r="K5" s="702"/>
      <c r="L5" s="702"/>
      <c r="M5" s="702"/>
      <c r="N5" s="702"/>
      <c r="O5" s="702"/>
      <c r="P5" s="702"/>
      <c r="Q5" s="703"/>
      <c r="R5" s="497">
        <v>2</v>
      </c>
      <c r="S5" s="498" t="s">
        <v>351</v>
      </c>
      <c r="T5" s="499">
        <v>1</v>
      </c>
      <c r="U5" s="498" t="s">
        <v>352</v>
      </c>
      <c r="V5" s="497">
        <v>1</v>
      </c>
      <c r="W5" s="498" t="s">
        <v>351</v>
      </c>
      <c r="X5" s="499">
        <v>0</v>
      </c>
      <c r="Y5" s="498" t="s">
        <v>352</v>
      </c>
      <c r="Z5" s="497">
        <v>1</v>
      </c>
      <c r="AA5" s="498" t="s">
        <v>351</v>
      </c>
      <c r="AB5" s="499">
        <v>1</v>
      </c>
      <c r="AC5" s="500" t="s">
        <v>352</v>
      </c>
    </row>
    <row r="6" spans="1:29" ht="22.5" customHeight="1">
      <c r="B6" s="501"/>
      <c r="C6" s="502"/>
      <c r="D6" s="704" t="s">
        <v>531</v>
      </c>
      <c r="E6" s="705"/>
      <c r="F6" s="706" t="s">
        <v>532</v>
      </c>
      <c r="G6" s="707"/>
      <c r="H6" s="707"/>
      <c r="I6" s="707"/>
      <c r="J6" s="707"/>
      <c r="K6" s="707"/>
      <c r="L6" s="707"/>
      <c r="M6" s="707"/>
      <c r="N6" s="707"/>
      <c r="O6" s="707"/>
      <c r="P6" s="707"/>
      <c r="Q6" s="708"/>
      <c r="R6" s="497">
        <v>2</v>
      </c>
      <c r="S6" s="498" t="s">
        <v>351</v>
      </c>
      <c r="T6" s="499">
        <v>1</v>
      </c>
      <c r="U6" s="498" t="s">
        <v>352</v>
      </c>
      <c r="V6" s="497">
        <v>1</v>
      </c>
      <c r="W6" s="498" t="s">
        <v>351</v>
      </c>
      <c r="X6" s="499">
        <v>0</v>
      </c>
      <c r="Y6" s="498" t="s">
        <v>352</v>
      </c>
      <c r="Z6" s="497">
        <v>1</v>
      </c>
      <c r="AA6" s="498" t="s">
        <v>351</v>
      </c>
      <c r="AB6" s="499">
        <v>1</v>
      </c>
      <c r="AC6" s="500" t="s">
        <v>352</v>
      </c>
    </row>
    <row r="7" spans="1:29" ht="22.5" customHeight="1">
      <c r="B7" s="699" t="s">
        <v>631</v>
      </c>
      <c r="C7" s="700"/>
      <c r="D7" s="701" t="s">
        <v>632</v>
      </c>
      <c r="E7" s="702"/>
      <c r="F7" s="702"/>
      <c r="G7" s="702"/>
      <c r="H7" s="702"/>
      <c r="I7" s="702"/>
      <c r="J7" s="702"/>
      <c r="K7" s="702"/>
      <c r="L7" s="702"/>
      <c r="M7" s="702"/>
      <c r="N7" s="702"/>
      <c r="O7" s="702"/>
      <c r="P7" s="702"/>
      <c r="Q7" s="703"/>
      <c r="R7" s="497">
        <v>1</v>
      </c>
      <c r="S7" s="498" t="s">
        <v>351</v>
      </c>
      <c r="T7" s="499">
        <v>0</v>
      </c>
      <c r="U7" s="498" t="s">
        <v>352</v>
      </c>
      <c r="V7" s="497">
        <v>0</v>
      </c>
      <c r="W7" s="498" t="s">
        <v>351</v>
      </c>
      <c r="X7" s="499">
        <v>0</v>
      </c>
      <c r="Y7" s="498" t="s">
        <v>352</v>
      </c>
      <c r="Z7" s="497">
        <v>1</v>
      </c>
      <c r="AA7" s="498" t="s">
        <v>351</v>
      </c>
      <c r="AB7" s="499">
        <v>0</v>
      </c>
      <c r="AC7" s="500" t="s">
        <v>352</v>
      </c>
    </row>
    <row r="8" spans="1:29" ht="20.149999999999999" customHeight="1">
      <c r="B8" s="697" t="s">
        <v>39</v>
      </c>
      <c r="C8" s="697"/>
      <c r="D8" s="698" t="s">
        <v>230</v>
      </c>
      <c r="E8" s="698"/>
      <c r="F8" s="698"/>
      <c r="G8" s="698"/>
      <c r="H8" s="698"/>
      <c r="I8" s="698"/>
      <c r="J8" s="698"/>
      <c r="K8" s="698"/>
      <c r="L8" s="698"/>
      <c r="M8" s="698"/>
      <c r="N8" s="698"/>
      <c r="O8" s="698"/>
      <c r="P8" s="698"/>
      <c r="Q8" s="698"/>
      <c r="R8" s="698"/>
      <c r="S8" s="698"/>
      <c r="T8" s="698"/>
      <c r="U8" s="698"/>
      <c r="V8" s="698"/>
      <c r="W8" s="698"/>
      <c r="X8" s="698"/>
      <c r="Y8" s="698"/>
      <c r="Z8" s="698"/>
      <c r="AA8" s="698"/>
      <c r="AB8" s="698"/>
      <c r="AC8" s="698"/>
    </row>
    <row r="10" spans="1:29" ht="22.5" customHeight="1">
      <c r="A10" s="628" t="s">
        <v>494</v>
      </c>
      <c r="B10" s="628"/>
      <c r="C10" s="628"/>
      <c r="D10" s="628"/>
      <c r="E10" s="628"/>
      <c r="F10" s="628"/>
      <c r="G10" s="628"/>
      <c r="H10" s="628"/>
      <c r="I10" s="628"/>
      <c r="J10" s="628"/>
      <c r="K10" s="628"/>
      <c r="L10" s="628"/>
      <c r="M10" s="628"/>
      <c r="N10" s="628"/>
      <c r="O10" s="628"/>
      <c r="P10" s="628"/>
      <c r="Q10" s="628"/>
      <c r="R10" s="628"/>
      <c r="S10" s="628"/>
      <c r="T10" s="628"/>
      <c r="U10" s="628"/>
      <c r="V10" s="628"/>
      <c r="W10" s="628"/>
      <c r="X10" s="628"/>
      <c r="Y10" s="628"/>
    </row>
    <row r="11" spans="1:29" ht="22.5" customHeight="1">
      <c r="A11" s="628" t="s">
        <v>353</v>
      </c>
      <c r="B11" s="628"/>
      <c r="C11" s="628"/>
      <c r="D11" s="628"/>
      <c r="E11" s="628"/>
      <c r="F11" s="628"/>
      <c r="G11" s="628"/>
      <c r="H11" s="628"/>
      <c r="I11" s="628"/>
      <c r="J11" s="628"/>
      <c r="K11" s="628"/>
      <c r="L11" s="628"/>
      <c r="M11" s="628"/>
      <c r="N11" s="628"/>
      <c r="O11" s="628"/>
      <c r="P11" s="628"/>
      <c r="Q11" s="628"/>
      <c r="R11" s="628"/>
      <c r="S11" s="628"/>
      <c r="T11" s="628"/>
      <c r="U11" s="628"/>
      <c r="V11" s="628"/>
      <c r="W11" s="628"/>
      <c r="X11" s="628"/>
      <c r="Y11" s="628"/>
    </row>
    <row r="12" spans="1:29" ht="22.5" customHeight="1">
      <c r="B12" s="689" t="s">
        <v>354</v>
      </c>
      <c r="C12" s="690"/>
      <c r="D12" s="690"/>
      <c r="E12" s="690"/>
      <c r="F12" s="690"/>
      <c r="G12" s="690"/>
      <c r="H12" s="690"/>
      <c r="I12" s="691" t="s">
        <v>355</v>
      </c>
      <c r="J12" s="690"/>
      <c r="K12" s="690"/>
      <c r="L12" s="690"/>
      <c r="M12" s="690"/>
      <c r="N12" s="690"/>
      <c r="O12" s="692"/>
      <c r="P12" s="589" t="s">
        <v>231</v>
      </c>
      <c r="Q12" s="589"/>
      <c r="R12" s="589"/>
      <c r="S12" s="589"/>
      <c r="T12" s="589"/>
      <c r="U12" s="590"/>
    </row>
    <row r="13" spans="1:29" ht="22.5" customHeight="1">
      <c r="B13" s="693" t="s">
        <v>232</v>
      </c>
      <c r="C13" s="694"/>
      <c r="D13" s="694"/>
      <c r="E13" s="694"/>
      <c r="F13" s="694"/>
      <c r="G13" s="694"/>
      <c r="H13" s="694"/>
      <c r="I13" s="695" t="s">
        <v>233</v>
      </c>
      <c r="J13" s="694"/>
      <c r="K13" s="694"/>
      <c r="L13" s="694"/>
      <c r="M13" s="694"/>
      <c r="N13" s="694"/>
      <c r="O13" s="696"/>
      <c r="P13" s="586" t="s">
        <v>198</v>
      </c>
      <c r="Q13" s="586"/>
      <c r="R13" s="586" t="s">
        <v>210</v>
      </c>
      <c r="S13" s="586"/>
      <c r="T13" s="586" t="s">
        <v>211</v>
      </c>
      <c r="U13" s="587"/>
    </row>
    <row r="14" spans="1:29" ht="22.5" customHeight="1">
      <c r="B14" s="682">
        <v>9</v>
      </c>
      <c r="C14" s="683"/>
      <c r="D14" s="683"/>
      <c r="E14" s="683"/>
      <c r="F14" s="683"/>
      <c r="G14" s="683"/>
      <c r="H14" s="683"/>
      <c r="I14" s="684">
        <v>7</v>
      </c>
      <c r="J14" s="683"/>
      <c r="K14" s="683"/>
      <c r="L14" s="683"/>
      <c r="M14" s="683"/>
      <c r="N14" s="683"/>
      <c r="O14" s="685"/>
      <c r="P14" s="686">
        <v>2</v>
      </c>
      <c r="Q14" s="687"/>
      <c r="R14" s="686">
        <v>0</v>
      </c>
      <c r="S14" s="687"/>
      <c r="T14" s="686">
        <v>2</v>
      </c>
      <c r="U14" s="688"/>
    </row>
    <row r="15" spans="1:29" ht="22.5" customHeight="1"/>
    <row r="16" spans="1:29" ht="22.5" customHeight="1">
      <c r="A16" s="628" t="s">
        <v>356</v>
      </c>
      <c r="B16" s="628"/>
      <c r="C16" s="628"/>
      <c r="D16" s="628"/>
      <c r="E16" s="628"/>
      <c r="F16" s="628"/>
      <c r="G16" s="628"/>
      <c r="H16" s="628"/>
      <c r="I16" s="628"/>
      <c r="J16" s="628"/>
      <c r="K16" s="628"/>
      <c r="L16" s="628"/>
      <c r="M16" s="628"/>
      <c r="N16" s="628"/>
      <c r="O16" s="628"/>
      <c r="P16" s="628"/>
      <c r="Q16" s="628"/>
      <c r="R16" s="628"/>
      <c r="S16" s="628"/>
      <c r="T16" s="628"/>
      <c r="U16" s="628"/>
      <c r="V16" s="628"/>
      <c r="W16" s="628"/>
      <c r="X16" s="628"/>
      <c r="Y16" s="628"/>
    </row>
    <row r="17" spans="1:25" ht="22.5" customHeight="1">
      <c r="B17" s="673" t="s">
        <v>5</v>
      </c>
      <c r="C17" s="674"/>
      <c r="D17" s="674"/>
      <c r="E17" s="674" t="s">
        <v>234</v>
      </c>
      <c r="F17" s="674"/>
      <c r="G17" s="674"/>
      <c r="H17" s="674"/>
      <c r="I17" s="674"/>
      <c r="J17" s="674"/>
      <c r="K17" s="674"/>
      <c r="L17" s="674"/>
      <c r="M17" s="674"/>
      <c r="N17" s="674"/>
      <c r="O17" s="674"/>
      <c r="P17" s="674"/>
      <c r="Q17" s="674" t="s">
        <v>235</v>
      </c>
      <c r="R17" s="674"/>
      <c r="S17" s="674"/>
      <c r="T17" s="674" t="s">
        <v>236</v>
      </c>
      <c r="U17" s="674"/>
      <c r="V17" s="675"/>
    </row>
    <row r="18" spans="1:25" ht="37.5" customHeight="1">
      <c r="B18" s="679"/>
      <c r="C18" s="680"/>
      <c r="D18" s="680"/>
      <c r="E18" s="680" t="s">
        <v>357</v>
      </c>
      <c r="F18" s="680"/>
      <c r="G18" s="680"/>
      <c r="H18" s="680" t="s">
        <v>358</v>
      </c>
      <c r="I18" s="680"/>
      <c r="J18" s="680"/>
      <c r="K18" s="680" t="s">
        <v>359</v>
      </c>
      <c r="L18" s="680"/>
      <c r="M18" s="680"/>
      <c r="N18" s="680" t="s">
        <v>360</v>
      </c>
      <c r="O18" s="680"/>
      <c r="P18" s="680"/>
      <c r="Q18" s="680" t="s">
        <v>361</v>
      </c>
      <c r="R18" s="680"/>
      <c r="S18" s="680"/>
      <c r="T18" s="680" t="s">
        <v>237</v>
      </c>
      <c r="U18" s="680"/>
      <c r="V18" s="681"/>
    </row>
    <row r="19" spans="1:25" ht="22.5" customHeight="1">
      <c r="B19" s="672">
        <v>7</v>
      </c>
      <c r="C19" s="670"/>
      <c r="D19" s="670"/>
      <c r="E19" s="669">
        <v>2</v>
      </c>
      <c r="F19" s="670"/>
      <c r="G19" s="670"/>
      <c r="H19" s="669">
        <v>1</v>
      </c>
      <c r="I19" s="670"/>
      <c r="J19" s="670"/>
      <c r="K19" s="669">
        <v>1</v>
      </c>
      <c r="L19" s="670"/>
      <c r="M19" s="670"/>
      <c r="N19" s="669">
        <v>1</v>
      </c>
      <c r="O19" s="670"/>
      <c r="P19" s="670"/>
      <c r="Q19" s="669">
        <v>2</v>
      </c>
      <c r="R19" s="670"/>
      <c r="S19" s="670"/>
      <c r="T19" s="669">
        <v>0</v>
      </c>
      <c r="U19" s="670"/>
      <c r="V19" s="671"/>
    </row>
    <row r="20" spans="1:25" ht="22.5" customHeight="1"/>
    <row r="21" spans="1:25" ht="22.5" customHeight="1">
      <c r="A21" s="628" t="s">
        <v>384</v>
      </c>
      <c r="B21" s="628"/>
      <c r="C21" s="628"/>
      <c r="D21" s="628"/>
      <c r="E21" s="628"/>
      <c r="F21" s="628"/>
      <c r="G21" s="628"/>
      <c r="H21" s="628"/>
      <c r="I21" s="628"/>
      <c r="J21" s="628"/>
      <c r="K21" s="628"/>
      <c r="L21" s="628"/>
      <c r="M21" s="628"/>
      <c r="N21" s="628"/>
      <c r="O21" s="628"/>
      <c r="P21" s="628"/>
      <c r="Q21" s="628"/>
      <c r="R21" s="628"/>
      <c r="S21" s="628"/>
      <c r="T21" s="628"/>
      <c r="U21" s="628"/>
      <c r="V21" s="628"/>
      <c r="W21" s="628"/>
      <c r="X21" s="628"/>
      <c r="Y21" s="628"/>
    </row>
    <row r="22" spans="1:25" ht="22.5" customHeight="1">
      <c r="B22" s="673" t="s">
        <v>5</v>
      </c>
      <c r="C22" s="674"/>
      <c r="D22" s="674"/>
      <c r="E22" s="674" t="s">
        <v>238</v>
      </c>
      <c r="F22" s="674"/>
      <c r="G22" s="674"/>
      <c r="H22" s="674" t="s">
        <v>239</v>
      </c>
      <c r="I22" s="674"/>
      <c r="J22" s="674"/>
      <c r="K22" s="674" t="s">
        <v>240</v>
      </c>
      <c r="L22" s="674"/>
      <c r="M22" s="674"/>
      <c r="N22" s="674" t="s">
        <v>241</v>
      </c>
      <c r="O22" s="674"/>
      <c r="P22" s="674"/>
      <c r="Q22" s="674" t="s">
        <v>242</v>
      </c>
      <c r="R22" s="674"/>
      <c r="S22" s="674"/>
      <c r="T22" s="674" t="s">
        <v>243</v>
      </c>
      <c r="U22" s="674"/>
      <c r="V22" s="674"/>
      <c r="W22" s="674" t="s">
        <v>244</v>
      </c>
      <c r="X22" s="674"/>
      <c r="Y22" s="675"/>
    </row>
    <row r="23" spans="1:25" ht="22.5" customHeight="1">
      <c r="B23" s="266" t="s">
        <v>1</v>
      </c>
      <c r="C23" s="267" t="s">
        <v>3</v>
      </c>
      <c r="D23" s="267" t="s">
        <v>4</v>
      </c>
      <c r="E23" s="267" t="s">
        <v>1</v>
      </c>
      <c r="F23" s="267" t="s">
        <v>3</v>
      </c>
      <c r="G23" s="267" t="s">
        <v>4</v>
      </c>
      <c r="H23" s="267" t="s">
        <v>1</v>
      </c>
      <c r="I23" s="267" t="s">
        <v>3</v>
      </c>
      <c r="J23" s="267" t="s">
        <v>4</v>
      </c>
      <c r="K23" s="267" t="s">
        <v>1</v>
      </c>
      <c r="L23" s="267" t="s">
        <v>3</v>
      </c>
      <c r="M23" s="267" t="s">
        <v>4</v>
      </c>
      <c r="N23" s="267" t="s">
        <v>1</v>
      </c>
      <c r="O23" s="267" t="s">
        <v>3</v>
      </c>
      <c r="P23" s="267" t="s">
        <v>4</v>
      </c>
      <c r="Q23" s="267" t="s">
        <v>1</v>
      </c>
      <c r="R23" s="267" t="s">
        <v>3</v>
      </c>
      <c r="S23" s="267" t="s">
        <v>4</v>
      </c>
      <c r="T23" s="267" t="s">
        <v>1</v>
      </c>
      <c r="U23" s="267" t="s">
        <v>3</v>
      </c>
      <c r="V23" s="267" t="s">
        <v>4</v>
      </c>
      <c r="W23" s="267" t="s">
        <v>1</v>
      </c>
      <c r="X23" s="267" t="s">
        <v>3</v>
      </c>
      <c r="Y23" s="268" t="s">
        <v>4</v>
      </c>
    </row>
    <row r="24" spans="1:25" ht="22.5" customHeight="1">
      <c r="B24" s="503">
        <v>2</v>
      </c>
      <c r="C24" s="504">
        <v>0</v>
      </c>
      <c r="D24" s="504">
        <v>2</v>
      </c>
      <c r="E24" s="504">
        <v>2</v>
      </c>
      <c r="F24" s="504">
        <v>0</v>
      </c>
      <c r="G24" s="504">
        <v>2</v>
      </c>
      <c r="H24" s="504">
        <f>I24+J24</f>
        <v>0</v>
      </c>
      <c r="I24" s="504">
        <v>0</v>
      </c>
      <c r="J24" s="504">
        <v>0</v>
      </c>
      <c r="K24" s="504">
        <v>0</v>
      </c>
      <c r="L24" s="504">
        <v>0</v>
      </c>
      <c r="M24" s="504">
        <v>0</v>
      </c>
      <c r="N24" s="504">
        <v>0</v>
      </c>
      <c r="O24" s="504">
        <v>0</v>
      </c>
      <c r="P24" s="504">
        <v>0</v>
      </c>
      <c r="Q24" s="504">
        <v>0</v>
      </c>
      <c r="R24" s="504">
        <v>0</v>
      </c>
      <c r="S24" s="504">
        <v>0</v>
      </c>
      <c r="T24" s="504">
        <f>U24+V24</f>
        <v>0</v>
      </c>
      <c r="U24" s="504">
        <v>0</v>
      </c>
      <c r="V24" s="504">
        <v>0</v>
      </c>
      <c r="W24" s="504">
        <v>0</v>
      </c>
      <c r="X24" s="504">
        <v>0</v>
      </c>
      <c r="Y24" s="505">
        <v>0</v>
      </c>
    </row>
    <row r="25" spans="1:25" ht="22.5" customHeight="1"/>
    <row r="26" spans="1:25" ht="22.5" customHeight="1">
      <c r="A26" s="628" t="s">
        <v>385</v>
      </c>
      <c r="B26" s="628"/>
      <c r="C26" s="628"/>
      <c r="D26" s="628"/>
      <c r="E26" s="628"/>
      <c r="F26" s="628"/>
      <c r="G26" s="628"/>
      <c r="H26" s="628"/>
      <c r="I26" s="628"/>
      <c r="J26" s="628"/>
      <c r="K26" s="628"/>
      <c r="L26" s="628"/>
      <c r="M26" s="628"/>
      <c r="N26" s="628"/>
      <c r="O26" s="628"/>
      <c r="P26" s="628"/>
      <c r="Q26" s="628"/>
      <c r="R26" s="628"/>
      <c r="S26" s="628"/>
      <c r="T26" s="628"/>
      <c r="U26" s="628"/>
      <c r="V26" s="628"/>
      <c r="W26" s="628"/>
      <c r="X26" s="628"/>
      <c r="Y26" s="628"/>
    </row>
    <row r="27" spans="1:25" ht="37.5" customHeight="1">
      <c r="B27" s="676" t="s">
        <v>291</v>
      </c>
      <c r="C27" s="677"/>
      <c r="D27" s="677"/>
      <c r="E27" s="677" t="s">
        <v>386</v>
      </c>
      <c r="F27" s="677"/>
      <c r="G27" s="677"/>
      <c r="H27" s="677" t="s">
        <v>245</v>
      </c>
      <c r="I27" s="677"/>
      <c r="J27" s="677"/>
      <c r="K27" s="677" t="s">
        <v>246</v>
      </c>
      <c r="L27" s="677"/>
      <c r="M27" s="677"/>
      <c r="N27" s="677" t="s">
        <v>247</v>
      </c>
      <c r="O27" s="677"/>
      <c r="P27" s="677"/>
      <c r="Q27" s="677" t="s">
        <v>248</v>
      </c>
      <c r="R27" s="677"/>
      <c r="S27" s="677"/>
      <c r="T27" s="677" t="s">
        <v>249</v>
      </c>
      <c r="U27" s="677"/>
      <c r="V27" s="678"/>
    </row>
    <row r="28" spans="1:25" ht="26.25" customHeight="1">
      <c r="B28" s="672">
        <v>2</v>
      </c>
      <c r="C28" s="670"/>
      <c r="D28" s="670"/>
      <c r="E28" s="669">
        <v>0</v>
      </c>
      <c r="F28" s="670"/>
      <c r="G28" s="670"/>
      <c r="H28" s="669">
        <v>0</v>
      </c>
      <c r="I28" s="670"/>
      <c r="J28" s="670"/>
      <c r="K28" s="669">
        <v>1</v>
      </c>
      <c r="L28" s="670"/>
      <c r="M28" s="670"/>
      <c r="N28" s="669">
        <v>0</v>
      </c>
      <c r="O28" s="670"/>
      <c r="P28" s="670"/>
      <c r="Q28" s="669">
        <v>1</v>
      </c>
      <c r="R28" s="670"/>
      <c r="S28" s="670"/>
      <c r="T28" s="669">
        <v>0</v>
      </c>
      <c r="U28" s="670"/>
      <c r="V28" s="671"/>
    </row>
  </sheetData>
  <mergeCells count="73">
    <mergeCell ref="B3:Q3"/>
    <mergeCell ref="A1:AC1"/>
    <mergeCell ref="B2:Q2"/>
    <mergeCell ref="R2:U2"/>
    <mergeCell ref="V2:Y2"/>
    <mergeCell ref="Z2:AC2"/>
    <mergeCell ref="B8:C8"/>
    <mergeCell ref="D8:AC8"/>
    <mergeCell ref="A10:Y10"/>
    <mergeCell ref="B4:C4"/>
    <mergeCell ref="D4:Q4"/>
    <mergeCell ref="B7:C7"/>
    <mergeCell ref="D7:Q7"/>
    <mergeCell ref="B5:C5"/>
    <mergeCell ref="D5:Q5"/>
    <mergeCell ref="D6:E6"/>
    <mergeCell ref="F6:Q6"/>
    <mergeCell ref="A11:Y11"/>
    <mergeCell ref="B12:H12"/>
    <mergeCell ref="I12:O12"/>
    <mergeCell ref="P12:U12"/>
    <mergeCell ref="B13:H13"/>
    <mergeCell ref="I13:O13"/>
    <mergeCell ref="P13:Q13"/>
    <mergeCell ref="R13:S13"/>
    <mergeCell ref="T13:U13"/>
    <mergeCell ref="B14:H14"/>
    <mergeCell ref="I14:O14"/>
    <mergeCell ref="P14:Q14"/>
    <mergeCell ref="R14:S14"/>
    <mergeCell ref="T14:U14"/>
    <mergeCell ref="A16:Y16"/>
    <mergeCell ref="B17:D18"/>
    <mergeCell ref="E17:P17"/>
    <mergeCell ref="Q17:S17"/>
    <mergeCell ref="T17:V17"/>
    <mergeCell ref="E18:G18"/>
    <mergeCell ref="H18:J18"/>
    <mergeCell ref="K18:M18"/>
    <mergeCell ref="N18:P18"/>
    <mergeCell ref="Q18:S18"/>
    <mergeCell ref="T18:V18"/>
    <mergeCell ref="A26:Y26"/>
    <mergeCell ref="B27:D27"/>
    <mergeCell ref="E27:G27"/>
    <mergeCell ref="H27:J27"/>
    <mergeCell ref="K27:M27"/>
    <mergeCell ref="N27:P27"/>
    <mergeCell ref="Q27:S27"/>
    <mergeCell ref="T27:V27"/>
    <mergeCell ref="T19:V19"/>
    <mergeCell ref="A21:Y21"/>
    <mergeCell ref="B22:D22"/>
    <mergeCell ref="E22:G22"/>
    <mergeCell ref="H22:J22"/>
    <mergeCell ref="K22:M22"/>
    <mergeCell ref="N22:P22"/>
    <mergeCell ref="Q22:S22"/>
    <mergeCell ref="T22:V22"/>
    <mergeCell ref="W22:Y22"/>
    <mergeCell ref="B19:D19"/>
    <mergeCell ref="E19:G19"/>
    <mergeCell ref="H19:J19"/>
    <mergeCell ref="K19:M19"/>
    <mergeCell ref="N19:P19"/>
    <mergeCell ref="Q19:S19"/>
    <mergeCell ref="Q28:S28"/>
    <mergeCell ref="T28:V28"/>
    <mergeCell ref="B28:D28"/>
    <mergeCell ref="E28:G28"/>
    <mergeCell ref="H28:J28"/>
    <mergeCell ref="K28:M28"/>
    <mergeCell ref="N28:P28"/>
  </mergeCells>
  <phoneticPr fontId="1"/>
  <pageMargins left="0.74803149606299213" right="0.47244094488188981" top="0.98425196850393704" bottom="0.51181102362204722" header="0.51181102362204722" footer="0.51181102362204722"/>
  <pageSetup paperSize="9" scale="99" firstPageNumber="41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5-1人口動態</vt:lpstr>
      <vt:lpstr>5-2出生数体重</vt:lpstr>
      <vt:lpstr>5-3出生数母の年齢</vt:lpstr>
      <vt:lpstr>5-4死因順位</vt:lpstr>
      <vt:lpstr>5-5死亡数</vt:lpstr>
      <vt:lpstr>5-6死亡年齢階級</vt:lpstr>
      <vt:lpstr>5-7悪性新生物</vt:lpstr>
      <vt:lpstr>5-8死因簡単分類</vt:lpstr>
      <vt:lpstr>5-910乳児死亡･周産期死亡</vt:lpstr>
      <vt:lpstr>5-11多胎,12月別出生数</vt:lpstr>
      <vt:lpstr>5-13合計特殊出生率</vt:lpstr>
      <vt:lpstr>'5-11多胎,12月別出生数'!Print_Area</vt:lpstr>
      <vt:lpstr>'5-1人口動態'!Print_Area</vt:lpstr>
      <vt:lpstr>'5-3出生数母の年齢'!Print_Area</vt:lpstr>
      <vt:lpstr>'5-4死因順位'!Print_Area</vt:lpstr>
      <vt:lpstr>'5-5死亡数'!Print_Area</vt:lpstr>
      <vt:lpstr>'5-6死亡年齢階級'!Print_Area</vt:lpstr>
      <vt:lpstr>'5-7悪性新生物'!Print_Area</vt:lpstr>
      <vt:lpstr>'5-8死因簡単分類'!Print_Area</vt:lpstr>
      <vt:lpstr>'5-910乳児死亡･周産期死亡'!Print_Area</vt:lpstr>
      <vt:lpstr>'5-8死因簡単分類'!Print_Titles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金沢市役所</dc:creator>
  <cp:lastModifiedBy>石川 玉実</cp:lastModifiedBy>
  <cp:lastPrinted>2025-01-22T02:15:28Z</cp:lastPrinted>
  <dcterms:created xsi:type="dcterms:W3CDTF">2004-11-09T21:39:17Z</dcterms:created>
  <dcterms:modified xsi:type="dcterms:W3CDTF">2025-01-22T02:15:39Z</dcterms:modified>
</cp:coreProperties>
</file>