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9170" windowHeight="6975" tabRatio="874" firstSheet="4" activeTab="18"/>
  </bookViews>
  <sheets>
    <sheet name="1(概要)" sheetId="1" r:id="rId1"/>
    <sheet name="2(生活習慣病重症化予防事業)3（健康教育）" sheetId="2" r:id="rId2"/>
    <sheet name="3(健康教育）4(健康相談）5（訪問) " sheetId="3" r:id="rId3"/>
    <sheet name="6(検診)ab" sheetId="4" r:id="rId4"/>
    <sheet name="6c12" sheetId="5" r:id="rId5"/>
    <sheet name="6d12345" sheetId="6" r:id="rId6"/>
    <sheet name="6e1" sheetId="7" r:id="rId7"/>
    <sheet name="6e23" sheetId="8" r:id="rId8"/>
    <sheet name="6e4" sheetId="9" r:id="rId9"/>
    <sheet name="6e5" sheetId="10" r:id="rId10"/>
    <sheet name="6e67" sheetId="11" r:id="rId11"/>
    <sheet name="6e89" sheetId="12" r:id="rId12"/>
    <sheet name="6e101112" sheetId="13" r:id="rId13"/>
    <sheet name="6f12" sheetId="14" r:id="rId14"/>
    <sheet name="6ｆ34" sheetId="15" r:id="rId15"/>
    <sheet name="6ｆ56" sheetId="16" r:id="rId16"/>
    <sheet name="6f78" sheetId="17" r:id="rId17"/>
    <sheet name="6f910" sheetId="18" r:id="rId18"/>
    <sheet name="6f1112,7" sheetId="19" r:id="rId19"/>
  </sheets>
  <definedNames>
    <definedName name="_xlnm.Print_Area" localSheetId="0">'1(概要)'!$A$1:$H$40</definedName>
    <definedName name="_xlnm.Print_Area" localSheetId="1">'2(生活習慣病重症化予防事業)3（健康教育）'!$A$1:$Q$33</definedName>
    <definedName name="_xlnm.Print_Area" localSheetId="2">'3(健康教育）4(健康相談）5（訪問) '!$A$1:$L$61</definedName>
    <definedName name="_xlnm.Print_Area" localSheetId="3">'6(検診)ab'!$A$1:$F$33</definedName>
    <definedName name="_xlnm.Print_Area" localSheetId="4">'6c12'!$A$1:$J$118</definedName>
    <definedName name="_xlnm.Print_Area" localSheetId="5">'6d12345'!$A$1:$J$53</definedName>
    <definedName name="_xlnm.Print_Area" localSheetId="7">'6e23'!$A$1:$AA$31</definedName>
    <definedName name="_xlnm.Print_Area" localSheetId="18">'6f1112,7'!$A$1:$I$55</definedName>
  </definedNames>
  <calcPr fullCalcOnLoad="1"/>
</workbook>
</file>

<file path=xl/sharedStrings.xml><?xml version="1.0" encoding="utf-8"?>
<sst xmlns="http://schemas.openxmlformats.org/spreadsheetml/2006/main" count="1571" uniqueCount="604">
  <si>
    <t>2-2　健康増進</t>
  </si>
  <si>
    <t>開設回数</t>
  </si>
  <si>
    <t>その他</t>
  </si>
  <si>
    <t>区分</t>
  </si>
  <si>
    <t>計</t>
  </si>
  <si>
    <t>事業の種類</t>
  </si>
  <si>
    <t>内容</t>
  </si>
  <si>
    <t>・保健指導や健康教育の記載</t>
  </si>
  <si>
    <t>平成13年度</t>
  </si>
  <si>
    <t>平成12年度</t>
  </si>
  <si>
    <t>平成14年度</t>
  </si>
  <si>
    <t>平成15年度</t>
  </si>
  <si>
    <t>平成16年度</t>
  </si>
  <si>
    <t>実施地区数</t>
  </si>
  <si>
    <t>実施開始地区</t>
  </si>
  <si>
    <t>内　　　　容</t>
  </si>
  <si>
    <t>生活習慣病予防相談</t>
  </si>
  <si>
    <t>ヘルシー食生活相談</t>
  </si>
  <si>
    <t>平成17年度</t>
  </si>
  <si>
    <t>押野・長坂台・浅野・瓢箪・長土塀・諸江・二塚・戸板</t>
  </si>
  <si>
    <t>喫煙習慣改善相談</t>
  </si>
  <si>
    <t>平成1８年度</t>
  </si>
  <si>
    <t>米泉・野町・長町・大野・浅野川・大浦</t>
  </si>
  <si>
    <t>年齢区分</t>
  </si>
  <si>
    <t>平成19年度</t>
  </si>
  <si>
    <t>弥生・米丸・長田・芳斉</t>
  </si>
  <si>
    <t>平成20年度</t>
  </si>
  <si>
    <t>田上・川北</t>
  </si>
  <si>
    <t>2-2-1　保健事業の概要</t>
  </si>
  <si>
    <t>・予防接種等の記録</t>
  </si>
  <si>
    <t xml:space="preserve">・ヘルシー食生活相談 </t>
  </si>
  <si>
    <t>出前健康講座</t>
  </si>
  <si>
    <t>性別</t>
  </si>
  <si>
    <t>平成21年度</t>
  </si>
  <si>
    <t>十一屋・花園</t>
  </si>
  <si>
    <t>年度別・訪問実施状況</t>
  </si>
  <si>
    <t>（延人数）</t>
  </si>
  <si>
    <t>・生活習慣改善や健康管理に関する訪問指導</t>
  </si>
  <si>
    <t>若年者健康学習会</t>
  </si>
  <si>
    <t>参加延人数</t>
  </si>
  <si>
    <t>区　分</t>
  </si>
  <si>
    <t xml:space="preserve">要指導者  </t>
  </si>
  <si>
    <t xml:space="preserve">介護家族者  </t>
  </si>
  <si>
    <t>平成23年度</t>
  </si>
  <si>
    <t>自主活動の
広がり</t>
  </si>
  <si>
    <t>該当なし</t>
  </si>
  <si>
    <t>対象者数</t>
  </si>
  <si>
    <t>受診者数</t>
  </si>
  <si>
    <t>受診率</t>
  </si>
  <si>
    <t>国</t>
  </si>
  <si>
    <t>石川県</t>
  </si>
  <si>
    <t>金沢市</t>
  </si>
  <si>
    <t>年齢</t>
  </si>
  <si>
    <t>男性</t>
  </si>
  <si>
    <t>男性（再掲）</t>
  </si>
  <si>
    <t>女性</t>
  </si>
  <si>
    <t>女性（再掲）</t>
  </si>
  <si>
    <t>終了者数</t>
  </si>
  <si>
    <t>終了率</t>
  </si>
  <si>
    <t>利用者数</t>
  </si>
  <si>
    <t>利用率</t>
  </si>
  <si>
    <t>動機付け支援</t>
  </si>
  <si>
    <t>積極的支援</t>
  </si>
  <si>
    <t>＊利用者数は、初回面接実施者数。</t>
  </si>
  <si>
    <t>特定保健指導の対象者と階層化基準</t>
  </si>
  <si>
    <t>危険因子</t>
  </si>
  <si>
    <t>④喫煙歴</t>
  </si>
  <si>
    <t>①糖　②脂質　③血圧</t>
  </si>
  <si>
    <t>40～64歳</t>
  </si>
  <si>
    <t>65～74歳</t>
  </si>
  <si>
    <t>腹囲</t>
  </si>
  <si>
    <t>積極的　　　　　支援</t>
  </si>
  <si>
    <t>動機付け支援</t>
  </si>
  <si>
    <t>男性≧85cm</t>
  </si>
  <si>
    <t>女性≧90cm</t>
  </si>
  <si>
    <t>上記以外でBMI≧25</t>
  </si>
  <si>
    <t>③血圧：収縮期130mmHg以上又は拡張期85mmHg以上</t>
  </si>
  <si>
    <t>　　＊①～③について薬剤治療を受けている場合は除く。</t>
  </si>
  <si>
    <t>④喫煙：質問票）現在、たばこを習慣的に吸っている</t>
  </si>
  <si>
    <t>・若年者健康学習会</t>
  </si>
  <si>
    <t>・健康情報コーナーの開設（常設・移動）</t>
  </si>
  <si>
    <t>・生活習慣病予防相談　　　</t>
  </si>
  <si>
    <t>・喫煙習慣改善相談</t>
  </si>
  <si>
    <t>・その他の健康相談</t>
  </si>
  <si>
    <t>・個別健康診査（すこやか検診：医療機関委託）</t>
  </si>
  <si>
    <t>・集団健康診査（集団検診：検診機関委託）</t>
  </si>
  <si>
    <t>　内容：特定健康診査、がん検診、聴力検診、歯科検診など</t>
  </si>
  <si>
    <t>平成24年度</t>
  </si>
  <si>
    <t>区   分</t>
  </si>
  <si>
    <t>開設回数</t>
  </si>
  <si>
    <t>　若年者（39歳以下）を対象とした健診受診、生活習慣改善の普及啓発、健康情報の提供等</t>
  </si>
  <si>
    <t>　「健康情報ｺｰﾅｰ(常設）」開設：3福祉健康センターで実施（自動血圧計の設置）</t>
  </si>
  <si>
    <t>　平成12年度から「金沢・健康を守る市民の会」との協働の事業として、モデル地区を指定し地域の人たちと互いに知恵を出しあう市民参加型の健康づくり教室を開催している。福祉健康センターは企画や実践の場での協力及び３年目以降の自主活動に向けて支援している。</t>
  </si>
  <si>
    <t>延相談数</t>
  </si>
  <si>
    <t>その他の健康相談</t>
  </si>
  <si>
    <t>小立野・鞍月</t>
  </si>
  <si>
    <t>－</t>
  </si>
  <si>
    <t>湖南・三和・額・四十万</t>
  </si>
  <si>
    <t>馬場・富樫・新神田</t>
  </si>
  <si>
    <t>泉野・新竪・崎浦・此花・松ヶ枝・夕日寺・安原・大徳・金石</t>
  </si>
  <si>
    <t>平成22年度</t>
  </si>
  <si>
    <t>該当なし</t>
  </si>
  <si>
    <t>平成25年度</t>
  </si>
  <si>
    <t>内川・医王山</t>
  </si>
  <si>
    <t>50～54</t>
  </si>
  <si>
    <t>40～74</t>
  </si>
  <si>
    <t>平成26年度</t>
  </si>
  <si>
    <t>平成27年度</t>
  </si>
  <si>
    <t>40～44</t>
  </si>
  <si>
    <t>45～49</t>
  </si>
  <si>
    <t>55～59</t>
  </si>
  <si>
    <t>60～64</t>
  </si>
  <si>
    <t>65～69</t>
  </si>
  <si>
    <t>70～74</t>
  </si>
  <si>
    <t>40～64</t>
  </si>
  <si>
    <t>65～74</t>
  </si>
  <si>
    <t>なし</t>
  </si>
  <si>
    <t>健康政策課事業</t>
  </si>
  <si>
    <t xml:space="preserve"> 健　康　診　査</t>
  </si>
  <si>
    <t>機　能　訓　練</t>
  </si>
  <si>
    <t>福祉健康センター事業</t>
  </si>
  <si>
    <t>生活習慣病重症化予防事業</t>
  </si>
  <si>
    <t>・個別保健指導</t>
  </si>
  <si>
    <t>・集団検診時個別健康相談</t>
  </si>
  <si>
    <t>健　康　教　育</t>
  </si>
  <si>
    <t>実人数</t>
  </si>
  <si>
    <t>延人数</t>
  </si>
  <si>
    <t>個別保健指導</t>
  </si>
  <si>
    <t>地域での健康教育</t>
  </si>
  <si>
    <t>公民館等地域の依頼を受けて実施する健康教育</t>
  </si>
  <si>
    <t>いきいき健康教室</t>
  </si>
  <si>
    <t>その他の健康教育</t>
  </si>
  <si>
    <t>上記以外の健康教育</t>
  </si>
  <si>
    <t>延参加数</t>
  </si>
  <si>
    <t>　からだとこころのリラックス教室</t>
  </si>
  <si>
    <t>　　
　</t>
  </si>
  <si>
    <t>保健師、管理栄養士が健診結果に基づいた健康相談などを実施している。</t>
  </si>
  <si>
    <t>基本動作訓練、日常生活動作訓練、
屋外活動、生活関連動作訓練　　　
（石川県リハビリテーション協会委託）</t>
  </si>
  <si>
    <t>・からだとこころのリラックス教室</t>
  </si>
  <si>
    <t>平成28年度</t>
  </si>
  <si>
    <t>菊川・湯涌</t>
  </si>
  <si>
    <t>－</t>
  </si>
  <si>
    <t>・健康ウオーキング</t>
  </si>
  <si>
    <t>　健康ウオーキング</t>
  </si>
  <si>
    <t>　福祉健康センターにおける健康相談</t>
  </si>
  <si>
    <t>ー</t>
  </si>
  <si>
    <t>-</t>
  </si>
  <si>
    <t>特定健康診査の結果、生活習慣病重症化予防対象者に対して訪問等による保健指導を実施</t>
  </si>
  <si>
    <t>中村・扇台・犀川・材木・味噌蔵・薬師谷・粟崎・西・西南部</t>
  </si>
  <si>
    <t>平成29年度</t>
  </si>
  <si>
    <t>三谷</t>
  </si>
  <si>
    <t>健康手帳
の交付</t>
  </si>
  <si>
    <t>・健康診査の記録</t>
  </si>
  <si>
    <t>・出前健康講座</t>
  </si>
  <si>
    <t>健　康　相　談</t>
  </si>
  <si>
    <t>訪　問　指　導</t>
  </si>
  <si>
    <t>あり</t>
  </si>
  <si>
    <t>①血糖：空腹時血糖100mg/dl以上又はHbA1c5.6％（NGSP値）以上</t>
  </si>
  <si>
    <t>・ヘルシークッキング</t>
  </si>
  <si>
    <t>・女性のためのヘルスアップ講座</t>
  </si>
  <si>
    <t>・専門職員派遣事業</t>
  </si>
  <si>
    <t>　女性のための　
　ヘルスアップ講座</t>
  </si>
  <si>
    <t>　専門職員派遣事業</t>
  </si>
  <si>
    <t>※</t>
  </si>
  <si>
    <t>平成30年度</t>
  </si>
  <si>
    <t>※上記以外で１１年度以前より地域で自主的な健康づくり教室を実施している地区
　　千坂、森本、三馬、伏見台、小坂、森山
※額・四十万で１教室</t>
  </si>
  <si>
    <t xml:space="preserve">   及び積極的支援で初回面接後に継続支援を実施し支援ポイント（180ポイント）</t>
  </si>
  <si>
    <t>2つ以上該当</t>
  </si>
  <si>
    <t>1つ該当</t>
  </si>
  <si>
    <t>3つ該当</t>
  </si>
  <si>
    <t>2つ該当</t>
  </si>
  <si>
    <t>・糖尿病連携ワークショップ</t>
  </si>
  <si>
    <t>特定保健指導</t>
  </si>
  <si>
    <t>特定保健指導以外</t>
  </si>
  <si>
    <t>令和元年度</t>
  </si>
  <si>
    <t>令和元年度</t>
  </si>
  <si>
    <t>区　　分</t>
  </si>
  <si>
    <t>内　　　　　容</t>
  </si>
  <si>
    <t>延相談数</t>
  </si>
  <si>
    <t>糖尿病の重症化するリスクが高い未治療者及び治療中断者に対して、受診勧奨及び生活習慣改善につなげるための保健指導を実施</t>
  </si>
  <si>
    <t>福祉
健康
センター</t>
  </si>
  <si>
    <r>
      <t>　生活習慣病の予防や健康増進に関する事項について、正しい知識の普及を図ることにより、市民が「自分の健康は自分でつくる」という認識と自覚を高め、健康づくりに取り組めるよう、保健師、管理栄養士等が種々の健康教育を行っている。</t>
    </r>
  </si>
  <si>
    <t>　ヘルシークッキング</t>
  </si>
  <si>
    <t xml:space="preserve">  からだかろやか塾</t>
  </si>
  <si>
    <t>金沢健康福祉財団事業</t>
  </si>
  <si>
    <t>・からだかろやか塾</t>
  </si>
  <si>
    <t>　高齢社会を迎え、若いうちからの生活習慣病予防・健康づくり事業をはじめ、リハビリテーションに至る一環した保健サービスの提供を目的としている。また、平成29年度に見直しを行った「金沢健康プラン2018」にもとづき、市民の健康づくりを支援している。平成22年より慢性腎臓病（CKD）およびCKDハイリスク群に重点を置いた個別保健指導を実施し、重症化予防を図るとともに、CKDと関連が深い生活習慣病の予防についての普及啓発を行ってきたが、平成26年度からは保健指導体制を一元化し、生活習慣病重症化予防事業を開始。平成30年度からは、「いしかわ糖尿病性腎症重症化予防プログラム」に基づき、本市における重要課題である糖尿病の重症化予防に重点を置き、個別保健指導及び医療連携についてワークショップを実施し、支援の強化を図っている。</t>
  </si>
  <si>
    <t>令和２年度</t>
  </si>
  <si>
    <t>　生活習慣の改善や健康管理に関して、保健指導が必要な方に対し、個々に応じた健康の保持・増進が図られるよう保健師が訪問指導を実施している。</t>
  </si>
  <si>
    <t>内臓脂肪の
蓄積</t>
  </si>
  <si>
    <t>②脂質：中性脂肪150mg/dl以上又はHDLコレステロール40mg/dl未満</t>
  </si>
  <si>
    <t>　　＊喫煙歴の斜線欄は、階層化の判定が喫煙歴の有無に関係ないことを意味する。</t>
  </si>
  <si>
    <t>　「健康情報ｺｰﾅｰ(移動）」開設：市内公共施設　　3会場で実施</t>
  </si>
  <si>
    <t>特定保健指導の実施者は、2-2-6-c-2　特定保健指導の利用者と一部重複。</t>
  </si>
  <si>
    <t>・みんなの健康運動教室</t>
  </si>
  <si>
    <t>令和２年度</t>
  </si>
  <si>
    <t>６本</t>
  </si>
  <si>
    <t>※動画配信</t>
  </si>
  <si>
    <t>　みんなの健康運動教室</t>
  </si>
  <si>
    <t>2-2-3-d　金沢健康福祉財団における健康教育　　　　　　　　　　　　　　</t>
  </si>
  <si>
    <t>2-2-3-c　いきいき健康まちづくり事業</t>
  </si>
  <si>
    <t>2-2-4　健康相談</t>
  </si>
  <si>
    <t>2-2-5　訪問指導</t>
  </si>
  <si>
    <t>*平成26年度から、特定保健指導とCKD予防訪問を含む保健指導体制を一元化し、生活習慣病重症化予防事業を開始。
令和元年度より、要指導者のうち生活習慣病重症化予防事業の個別保健指導に係る件数は、2-2-2-aで計上</t>
  </si>
  <si>
    <t>平成29年度から、もの忘れ相談及び介護家族支援相談は開設日を設けずその他の健康相談として実施
令和元年度より、生活習慣病予防相談のうち生活習慣病重症化予防事業の個別保健指導及び集団検診個別健康相談に係る件数は、2-2-2で計上</t>
  </si>
  <si>
    <t>2-2-2　生活習慣病重症化予防事業</t>
  </si>
  <si>
    <t>2-2-2-a　個別保健指導</t>
  </si>
  <si>
    <t>2-2-2-ｂ 　集団検診個別健康相談</t>
  </si>
  <si>
    <t xml:space="preserve">　平成30年度より糖尿病重症化予防として、地域での切れ目のない支援を行うため、各福祉健康センターでかかりつけ医等
</t>
  </si>
  <si>
    <t>2-2-3　健康教育</t>
  </si>
  <si>
    <t>2-2-3-a　福祉健康センターにおける健康教育</t>
  </si>
  <si>
    <t>2-2-3-ｂ 　健康情報コーナー</t>
  </si>
  <si>
    <t>2-2-6-c　特定健康診査、特定保健指導</t>
  </si>
  <si>
    <t>2-2-6-c-１　特定健康診査</t>
  </si>
  <si>
    <t>2-2-6-c-2　特定保健指導</t>
  </si>
  <si>
    <t>　医療制度改革により、「基本健康診査」は「特定健康診査」となり、各医療保険者に実施義務が課せられた。がん検診等は従来どおり各市町が実施し、職場等で受診機会のない40歳（子宮がん検診は20歳）以上の市民を対象として疾病の早期発見と早期治療を図るため集団検診と個別検診を併用して各種検診を行っている。</t>
  </si>
  <si>
    <t>区分</t>
  </si>
  <si>
    <t>すこやか検診</t>
  </si>
  <si>
    <t>集団検診</t>
  </si>
  <si>
    <t>対象者</t>
  </si>
  <si>
    <t>特定健康診査
　金沢市から受診券を送付された方
　金沢市国民健康保険加入者
　後期高齢者（長寿）医療制度加入者
  生活保護受給中(医療保険未加入)の方</t>
  </si>
  <si>
    <t>同左</t>
  </si>
  <si>
    <t>がん検診等
　就業していない特定年齢の方で、金沢市から受診券を送付された方</t>
  </si>
  <si>
    <t xml:space="preserve">
　すこやか検診対象外の方で、職場等で受診機会のない方</t>
  </si>
  <si>
    <t>受診場所</t>
  </si>
  <si>
    <t>担当病院・医院</t>
  </si>
  <si>
    <t>福祉健康センターなど</t>
  </si>
  <si>
    <t>受診期間</t>
  </si>
  <si>
    <t>6月～12月</t>
  </si>
  <si>
    <t>受診方法</t>
  </si>
  <si>
    <t>郵送された受診券と健康保険証を持参し、かかりつけ医を受診</t>
  </si>
  <si>
    <t>内容</t>
  </si>
  <si>
    <t>対象者</t>
  </si>
  <si>
    <t>特定健康診査</t>
  </si>
  <si>
    <t>身体計測、診察、血圧、検尿、血液検査、貧血、血糖、心電図、ＨｂＡ１ｃ、（眼底検査）</t>
  </si>
  <si>
    <t>金沢市国民健康保険加入者</t>
  </si>
  <si>
    <t>後期高齢者（長寿）医療制度加入者</t>
  </si>
  <si>
    <t>生活保護受給中の方</t>
  </si>
  <si>
    <t>若年者検診</t>
  </si>
  <si>
    <t>18～39歳の方</t>
  </si>
  <si>
    <t>肺がん検診</t>
  </si>
  <si>
    <t>胸部X線検査、喀痰検査</t>
  </si>
  <si>
    <t>40、45、50、55～74歳</t>
  </si>
  <si>
    <t>40歳以上</t>
  </si>
  <si>
    <t>ヘリカルCT検査</t>
  </si>
  <si>
    <t>55、60、65歳</t>
  </si>
  <si>
    <t>胃 が ん 検 診</t>
  </si>
  <si>
    <t>X線検査（バリウム検査）</t>
  </si>
  <si>
    <t>50、55～70歳、72歳、74歳</t>
  </si>
  <si>
    <t>胃部内視鏡検査（胃カメラ）</t>
  </si>
  <si>
    <t>ペプシノゲン検査</t>
  </si>
  <si>
    <t>ペプシノゲン検査：75歳</t>
  </si>
  <si>
    <t>大腸がん検診</t>
  </si>
  <si>
    <t>便潜血検査</t>
  </si>
  <si>
    <t>40、45、50、55、55、57、59、61～70、72、74歳</t>
  </si>
  <si>
    <t>乳 が ん 検 診</t>
  </si>
  <si>
    <t>マンモグラフィ</t>
  </si>
  <si>
    <t>40歳以上の前年度未受診の女性</t>
  </si>
  <si>
    <t>子宮頸がん検診</t>
  </si>
  <si>
    <t>内診、細胞診検査</t>
  </si>
  <si>
    <t>20歳～60歳の前年度未受診の女性</t>
  </si>
  <si>
    <t>20歳以上の前年度未受診の女性</t>
  </si>
  <si>
    <t>肝炎ｳｲﾙｽ検査</t>
  </si>
  <si>
    <t>B型、C型肝炎ウイルス検査</t>
  </si>
  <si>
    <t>40、45、50、55、60歳</t>
  </si>
  <si>
    <t>前立腺がん検診</t>
  </si>
  <si>
    <t>PSA（前立腺特異抗原検査）</t>
  </si>
  <si>
    <t>55～75歳の奇数年齢の男性</t>
  </si>
  <si>
    <t>５５歳以上男性</t>
  </si>
  <si>
    <t>骨粗しょう症検診</t>
  </si>
  <si>
    <t>X線や超音波などによる骨密度測定</t>
  </si>
  <si>
    <t>40,45,50,55,60,65,70歳の女性</t>
  </si>
  <si>
    <t>30,35,40,45,50歳の女性</t>
  </si>
  <si>
    <t>聴力検診</t>
  </si>
  <si>
    <t>耳にレシーバーをあて測定機器の音を聴き取る</t>
  </si>
  <si>
    <t>65～74歳の前年度未受診者</t>
  </si>
  <si>
    <t>歯科検診</t>
  </si>
  <si>
    <t>口腔内診査、クリーニング（希望者）</t>
  </si>
  <si>
    <t>25,30,35,40,45,50,55,60,65歳</t>
  </si>
  <si>
    <t>口腔内診査、口腔機能検査</t>
  </si>
  <si>
    <t>70、73、76歳</t>
  </si>
  <si>
    <t>緑内障検診</t>
  </si>
  <si>
    <t>細隙灯顕微鏡検査・眼底検査・眼圧検査</t>
  </si>
  <si>
    <t>50、55、60、65歳</t>
  </si>
  <si>
    <t>もの忘れ健診</t>
  </si>
  <si>
    <t>調査票による判定</t>
  </si>
  <si>
    <t>2-2-6　健康診査</t>
  </si>
  <si>
    <t>2-2-6-a　「すこやか検診」と「集団検診」</t>
  </si>
  <si>
    <t>2-2-6-b　検診の種類</t>
  </si>
  <si>
    <t>40歳～67歳の前年度未受診の女性</t>
  </si>
  <si>
    <t>区分</t>
  </si>
  <si>
    <t>対象者</t>
  </si>
  <si>
    <t>受診者数</t>
  </si>
  <si>
    <t>受診率（％）</t>
  </si>
  <si>
    <t>異常認めず</t>
  </si>
  <si>
    <t>要精検者</t>
  </si>
  <si>
    <t>要観察者</t>
  </si>
  <si>
    <t>がん発見者</t>
  </si>
  <si>
    <t>胃がん検診</t>
  </si>
  <si>
    <t>すこやか検診</t>
  </si>
  <si>
    <t>集団検診</t>
  </si>
  <si>
    <t>肺がん検診</t>
  </si>
  <si>
    <t>大腸がん検診</t>
  </si>
  <si>
    <t>子宮頸がん検診</t>
  </si>
  <si>
    <t>乳がん検診</t>
  </si>
  <si>
    <t>前立腺がん検診</t>
  </si>
  <si>
    <t>注：要観察者については、要経過観察、要指導、判定不能等含む。</t>
  </si>
  <si>
    <t>Ｃ型肝炎ウイルス検査</t>
  </si>
  <si>
    <t>Ｂ型肝炎ウイルス検査</t>
  </si>
  <si>
    <t>集団検診</t>
  </si>
  <si>
    <t>要指導者</t>
  </si>
  <si>
    <t>要医療</t>
  </si>
  <si>
    <t>骨粗しょう症検診</t>
  </si>
  <si>
    <t>歯科検診については、2-8-3-a  すこやか歯科検診（医療機関委託）に詳細記載</t>
  </si>
  <si>
    <t>軽度難聴</t>
  </si>
  <si>
    <t>中度難聴</t>
  </si>
  <si>
    <t>高度難聴</t>
  </si>
  <si>
    <t>緑内障</t>
  </si>
  <si>
    <t>緑内障疑い</t>
  </si>
  <si>
    <t>緑内障検診</t>
  </si>
  <si>
    <t>一次健診受診者数</t>
  </si>
  <si>
    <t>二次健診対象者数</t>
  </si>
  <si>
    <t>二次健診受診者数</t>
  </si>
  <si>
    <t>要精検者</t>
  </si>
  <si>
    <t>認知症</t>
  </si>
  <si>
    <t>性
別</t>
  </si>
  <si>
    <t>年齢区分</t>
  </si>
  <si>
    <t>異常が認め
られない者</t>
  </si>
  <si>
    <t>精検受診者</t>
  </si>
  <si>
    <t>精検受診率
(%)</t>
  </si>
  <si>
    <t>精密検査結果内訳</t>
  </si>
  <si>
    <t>胃がん</t>
  </si>
  <si>
    <t>胃がん疑い</t>
  </si>
  <si>
    <t>胃潰瘍
及び疑い</t>
  </si>
  <si>
    <t>胃ポリープ
及び疑い</t>
  </si>
  <si>
    <t>十二指腸潰瘍
及び疑い</t>
  </si>
  <si>
    <t>その他</t>
  </si>
  <si>
    <t>異常なし</t>
  </si>
  <si>
    <t>男</t>
  </si>
  <si>
    <t xml:space="preserve"> 40～44歳</t>
  </si>
  <si>
    <t xml:space="preserve"> 45～49</t>
  </si>
  <si>
    <t xml:space="preserve"> 50～54</t>
  </si>
  <si>
    <t xml:space="preserve"> 55～59</t>
  </si>
  <si>
    <t xml:space="preserve"> 60～64</t>
  </si>
  <si>
    <t xml:space="preserve"> 65～69</t>
  </si>
  <si>
    <t xml:space="preserve"> 70～74</t>
  </si>
  <si>
    <t xml:space="preserve"> 75以上</t>
  </si>
  <si>
    <t>計</t>
  </si>
  <si>
    <t>女</t>
  </si>
  <si>
    <t>合計</t>
  </si>
  <si>
    <t>注：すこやか検診の７５歳以上のペプシノゲン検査は除く</t>
  </si>
  <si>
    <t>判定不能</t>
  </si>
  <si>
    <t>子宮頸がん</t>
  </si>
  <si>
    <t>子宮頸がん疑い</t>
  </si>
  <si>
    <t>ＡＩＳ</t>
  </si>
  <si>
    <t>ＣＩＮ</t>
  </si>
  <si>
    <t>その他の疾患</t>
  </si>
  <si>
    <t>　20～24歳</t>
  </si>
  <si>
    <t>　25～29</t>
  </si>
  <si>
    <t>　30～34</t>
  </si>
  <si>
    <t>　35～39</t>
  </si>
  <si>
    <t>　40～44</t>
  </si>
  <si>
    <t>　45～49</t>
  </si>
  <si>
    <t>　50～54</t>
  </si>
  <si>
    <t>　55～59</t>
  </si>
  <si>
    <t>　60～64</t>
  </si>
  <si>
    <t>　65～69</t>
  </si>
  <si>
    <t>　70～</t>
  </si>
  <si>
    <t>要経過観察者</t>
  </si>
  <si>
    <t>精検受診率（％）</t>
  </si>
  <si>
    <t>乳腺炎トル</t>
  </si>
  <si>
    <t>乳がん</t>
  </si>
  <si>
    <t>乳がん疑い</t>
  </si>
  <si>
    <t>乳腺症</t>
  </si>
  <si>
    <t>せんい腺腫</t>
  </si>
  <si>
    <t>性別</t>
  </si>
  <si>
    <t>判定不能</t>
  </si>
  <si>
    <t>精検
受診者</t>
  </si>
  <si>
    <t>精検
受診率
（％）</t>
  </si>
  <si>
    <t>精検
未完了者</t>
  </si>
  <si>
    <t>肺がん総数</t>
  </si>
  <si>
    <t>原発性肺がん確定</t>
  </si>
  <si>
    <t>その他の
悪性
新生物</t>
  </si>
  <si>
    <t>その他の
良性腫瘍</t>
  </si>
  <si>
    <t>その他の疾患</t>
  </si>
  <si>
    <t>異常
なし</t>
  </si>
  <si>
    <t>Ⅰ期</t>
  </si>
  <si>
    <t>Ⅱ期</t>
  </si>
  <si>
    <t>Ⅲ期</t>
  </si>
  <si>
    <t>Ⅳ期</t>
  </si>
  <si>
    <t>不明</t>
  </si>
  <si>
    <t>すこ
やか
検診</t>
  </si>
  <si>
    <t>集団
検診</t>
  </si>
  <si>
    <t xml:space="preserve"> 70～</t>
  </si>
  <si>
    <t>　精密検査結果内訳</t>
  </si>
  <si>
    <t>大腸がん</t>
  </si>
  <si>
    <t>大腸がん
疑い</t>
  </si>
  <si>
    <t>ポリープ（腺腫）</t>
  </si>
  <si>
    <t>非腺腫性ポリープ</t>
  </si>
  <si>
    <t>大腸憩室</t>
  </si>
  <si>
    <t>潰瘍性
大腸炎</t>
  </si>
  <si>
    <t>痔疾患</t>
  </si>
  <si>
    <t>女</t>
  </si>
  <si>
    <t>年齢区分</t>
  </si>
  <si>
    <t>異常が認められない者</t>
  </si>
  <si>
    <t>要指導</t>
  </si>
  <si>
    <t>精検受診率（％）</t>
  </si>
  <si>
    <t>前立腺がん</t>
  </si>
  <si>
    <t>前立腺がん疑い</t>
  </si>
  <si>
    <t>前立腺肥大症</t>
  </si>
  <si>
    <t>慢性前立腺炎</t>
  </si>
  <si>
    <t>軽度</t>
  </si>
  <si>
    <t>中度</t>
  </si>
  <si>
    <t>高度</t>
  </si>
  <si>
    <t xml:space="preserve"> 55～59歳</t>
  </si>
  <si>
    <t>注：対象者は男性のみ</t>
  </si>
  <si>
    <t>年齢区分</t>
  </si>
  <si>
    <t>異常が認められない者</t>
  </si>
  <si>
    <t>要指導者</t>
  </si>
  <si>
    <t>骨粗しょう症</t>
  </si>
  <si>
    <t>骨塩減</t>
  </si>
  <si>
    <t>30歳</t>
  </si>
  <si>
    <t>35歳</t>
  </si>
  <si>
    <t>40歳</t>
  </si>
  <si>
    <t>45歳</t>
  </si>
  <si>
    <t>50歳</t>
  </si>
  <si>
    <t>55歳</t>
  </si>
  <si>
    <t>60歳</t>
  </si>
  <si>
    <t>65歳</t>
  </si>
  <si>
    <t>70歳</t>
  </si>
  <si>
    <t>注：対象者は女性のみ</t>
  </si>
  <si>
    <t>異常が認め
られない者</t>
  </si>
  <si>
    <t>慢性肝炎</t>
  </si>
  <si>
    <t>肝硬変</t>
  </si>
  <si>
    <t>肝がん</t>
  </si>
  <si>
    <t>肝がん疑い</t>
  </si>
  <si>
    <t>無症候性キャリア</t>
  </si>
  <si>
    <t xml:space="preserve"> 40歳</t>
  </si>
  <si>
    <t xml:space="preserve"> 45歳</t>
  </si>
  <si>
    <t xml:space="preserve"> 50歳</t>
  </si>
  <si>
    <t xml:space="preserve"> 55歳</t>
  </si>
  <si>
    <t xml:space="preserve"> 60歳</t>
  </si>
  <si>
    <t>検査結果内訳</t>
  </si>
  <si>
    <t>軽度難聴</t>
  </si>
  <si>
    <t>中度難聴</t>
  </si>
  <si>
    <t>高度難聴</t>
  </si>
  <si>
    <t>　65～69歳</t>
  </si>
  <si>
    <t>　70～74</t>
  </si>
  <si>
    <t>注：すこやか検診のみ</t>
  </si>
  <si>
    <t>緑内障以外
の眼疾患</t>
  </si>
  <si>
    <t>要精検</t>
  </si>
  <si>
    <t>注：すこやか検診のみ</t>
  </si>
  <si>
    <t>一次健診</t>
  </si>
  <si>
    <t>正常</t>
  </si>
  <si>
    <t>MCI疑い</t>
  </si>
  <si>
    <t>認知症疑い</t>
  </si>
  <si>
    <t>要確認</t>
  </si>
  <si>
    <t>治療中</t>
  </si>
  <si>
    <t>男</t>
  </si>
  <si>
    <t>73歳</t>
  </si>
  <si>
    <t>76歳</t>
  </si>
  <si>
    <t>合計</t>
  </si>
  <si>
    <t>二次健診</t>
  </si>
  <si>
    <t>認知症</t>
  </si>
  <si>
    <t>レビー小体病疑い</t>
  </si>
  <si>
    <t>　職場や学校等で健康診査を受ける機会のない18～39歳の方を対象に、
集団検診で若年者健康診査として実施。</t>
  </si>
  <si>
    <t>年齢階級</t>
  </si>
  <si>
    <t>受診者</t>
  </si>
  <si>
    <t>BMI値</t>
  </si>
  <si>
    <t>腹囲（再掲）</t>
  </si>
  <si>
    <t>18.5未満</t>
  </si>
  <si>
    <t>18.5以上
～25未満</t>
  </si>
  <si>
    <t>25以上</t>
  </si>
  <si>
    <t>男性85cm以上
女性90cm以上</t>
  </si>
  <si>
    <t>人数</t>
  </si>
  <si>
    <t>18～19</t>
  </si>
  <si>
    <t>20～24</t>
  </si>
  <si>
    <t>25～29</t>
  </si>
  <si>
    <t>30～34</t>
  </si>
  <si>
    <t>35～39</t>
  </si>
  <si>
    <t>年齢階級</t>
  </si>
  <si>
    <t>異常なし</t>
  </si>
  <si>
    <t>保健指導判定</t>
  </si>
  <si>
    <t>受診勧奨判定</t>
  </si>
  <si>
    <t>　～129</t>
  </si>
  <si>
    <t>130～139</t>
  </si>
  <si>
    <t>140～</t>
  </si>
  <si>
    <t>and ～84</t>
  </si>
  <si>
    <t>or 85～89</t>
  </si>
  <si>
    <t>or 90～</t>
  </si>
  <si>
    <t>　～149</t>
  </si>
  <si>
    <t>150～299</t>
  </si>
  <si>
    <t>　300～</t>
  </si>
  <si>
    <t>　40～</t>
  </si>
  <si>
    <t>　～34</t>
  </si>
  <si>
    <t>　～119</t>
  </si>
  <si>
    <t>120～139</t>
  </si>
  <si>
    <t>　140～</t>
  </si>
  <si>
    <t>8～30</t>
  </si>
  <si>
    <t>31～50</t>
  </si>
  <si>
    <t>　51～</t>
  </si>
  <si>
    <t>5～30</t>
  </si>
  <si>
    <t>　～50</t>
  </si>
  <si>
    <t>51～100</t>
  </si>
  <si>
    <t>　101～</t>
  </si>
  <si>
    <t>血糖値　100未満</t>
  </si>
  <si>
    <t>血糖値　100以上～126未満</t>
  </si>
  <si>
    <t>血糖値　126以上</t>
  </si>
  <si>
    <t>または</t>
  </si>
  <si>
    <t>ヘモグロビンA1ｃ　5.6未満</t>
  </si>
  <si>
    <t>ヘモグロビンA1ｃ　5.6以上6.5未満</t>
  </si>
  <si>
    <t>ヘモグロビンA1ｃ　6.5以上</t>
  </si>
  <si>
    <t>蛋　　　　白</t>
  </si>
  <si>
    <t>糖</t>
  </si>
  <si>
    <t>(-) (±)</t>
  </si>
  <si>
    <t>（＋）以上</t>
  </si>
  <si>
    <t>検査せず</t>
  </si>
  <si>
    <t>男性 ≦1.2mg/dl</t>
  </si>
  <si>
    <t>男性 1.2mg/dl&lt;</t>
  </si>
  <si>
    <t>女性 ≦1.0mg/dl</t>
  </si>
  <si>
    <t>女性 1.0mg/dl&lt;</t>
  </si>
  <si>
    <t>心電図判定</t>
  </si>
  <si>
    <t>貧血判定（ヘモグロビン値）</t>
  </si>
  <si>
    <t>所見なし</t>
  </si>
  <si>
    <t>所見あり</t>
  </si>
  <si>
    <t>受診勧奨判定</t>
  </si>
  <si>
    <t>男：13≦</t>
  </si>
  <si>
    <t>男：12以上13未満</t>
  </si>
  <si>
    <t>男：&lt;12</t>
  </si>
  <si>
    <t>女：12≦</t>
  </si>
  <si>
    <t>女：11以上12未満</t>
  </si>
  <si>
    <t>女：&lt;11</t>
  </si>
  <si>
    <t>　金沢医科大学と連携し、健康づくり意識の向上を図るためのセミナーを開催した。
　女性の健康サポートBOOK 「ビューティフルエイジング」の配布と周知に取り組んだ。</t>
  </si>
  <si>
    <t>実施年月日</t>
  </si>
  <si>
    <t>会場</t>
  </si>
  <si>
    <t>金沢健康プラザ大手町</t>
  </si>
  <si>
    <t>テーマ</t>
  </si>
  <si>
    <t>女性のためのヘルスアップ講座</t>
  </si>
  <si>
    <t>参加人数</t>
  </si>
  <si>
    <t>2-2-6-d-1　がん検診</t>
  </si>
  <si>
    <t>2-2-6-d-2　肝炎ウイルス検査</t>
  </si>
  <si>
    <t>2-2-6-d-3　歯科検診、骨粗しょう症検診</t>
  </si>
  <si>
    <t>2-2-6-d-4　聴力検診</t>
  </si>
  <si>
    <t>2-2-6-d-5　緑内障検診</t>
  </si>
  <si>
    <t>2-2-6-d-6  もの忘れ健診</t>
  </si>
  <si>
    <t>2-2-6-e-1　胃がん検診実施結果</t>
  </si>
  <si>
    <t>2-2-6-e-2　子宮頸がん検診実施結果</t>
  </si>
  <si>
    <t>2-2-6-e-3　乳がん検診実施結果</t>
  </si>
  <si>
    <t>2-2-6-e-4　肺がん検診実施結果</t>
  </si>
  <si>
    <t>2-2-6-e-5　大腸がん検診実施結果</t>
  </si>
  <si>
    <t>2-2-6-e-6　前立腺がん検診実施結果</t>
  </si>
  <si>
    <t>2-2-6-e-7 骨粗しょう症検診実施結果</t>
  </si>
  <si>
    <t>2-2-6-e-8　Ｃ型肝炎ウイルス検査</t>
  </si>
  <si>
    <t>2-2-6-e-9　Ｂ型肝炎ウイルス検査</t>
  </si>
  <si>
    <t>2-2-6-e-10　聴力検診実施結果</t>
  </si>
  <si>
    <t>2-2-6-e-11　緑内障検診実施結果</t>
  </si>
  <si>
    <t>2-2-6-e-12　もの忘れ健診実施結果</t>
  </si>
  <si>
    <t>2-2-6-f　若年者の健康づくり推進事業</t>
  </si>
  <si>
    <t>2-2-6-ｆ-1　受診者数・腹囲・BMI</t>
  </si>
  <si>
    <t>2-2-6-ｆ-2　血圧</t>
  </si>
  <si>
    <t>2-2-6-f-3　中性脂肪</t>
  </si>
  <si>
    <t>2-2-6-f-4　ＨＤＬコレステロール</t>
  </si>
  <si>
    <t>2-2-6-f-5　ＬＤＬコレステロール</t>
  </si>
  <si>
    <t>2-2-6-f-6　ＡＳＴ（ＧＯＴ）</t>
  </si>
  <si>
    <t>2-2-6-ｆ-7　ＡＬＴ（ＧＰＴ）</t>
  </si>
  <si>
    <t>2-2-6-ｆ-8　γ－ＧＴ（γ－ＧＴＰ）</t>
  </si>
  <si>
    <t>2-2-6-ｆ-9　血糖値、ヘモグロビンＡ１c</t>
  </si>
  <si>
    <t>2-2-6-ｆ-10　尿検査</t>
  </si>
  <si>
    <t>2-2-6-ｆ-11　クレアチニン</t>
  </si>
  <si>
    <t>2-2-6-ｆ-12　心電図、貧血</t>
  </si>
  <si>
    <t>2-2-7 　女性の健康づくり推進事業</t>
  </si>
  <si>
    <t>予約のうえ受診（前立腺がん、結核、骨粗しょう症及び肝炎ウイルス検査は予約必要なし）</t>
  </si>
  <si>
    <t>（骨粗しょう症）</t>
  </si>
  <si>
    <t>（令和３年度）</t>
  </si>
  <si>
    <t>（令和３年度）</t>
  </si>
  <si>
    <t>15名</t>
  </si>
  <si>
    <t>令和３年度</t>
  </si>
  <si>
    <t>-</t>
  </si>
  <si>
    <t>令和３年度</t>
  </si>
  <si>
    <t>553回
視聴</t>
  </si>
  <si>
    <t>1,043回
視聴</t>
  </si>
  <si>
    <t>12本</t>
  </si>
  <si>
    <t>１,５９６回
視聴</t>
  </si>
  <si>
    <t>2-2-2-c 　糖尿病連携ワークショップ</t>
  </si>
  <si>
    <t>　特定健康診査・若年者健診の結果に基づき、糖尿病性腎症等の重症化予防が必要な市民に対し、家庭訪問等による個別保健指導を実施し、市民が自分の危険因子を知り、生活習慣の改善や適切な受療行動が行えるよう支援をしている。また、糖尿病連携ワークショップを開催し、医療機関との連携を図り、重症化予防の支援強化を行っている。</t>
  </si>
  <si>
    <t>集団検診個別健康相談</t>
  </si>
  <si>
    <t>集団検診の特定健康診査・若年者健診受診者を対象に、生活習慣病予防に対する意識を高めるとともに、健診後に早期受診につなげることを目的として、個別健康相談を実施</t>
  </si>
  <si>
    <t>　「金沢・健康を守る市民の会」と協働で地域の「いきいき健康教室」を実施（自主活動地区）</t>
  </si>
  <si>
    <t>*令和２年度・令和３年度は、新型コロナウイルス感染症の流行に伴い、対面による家庭訪問が減少。</t>
  </si>
  <si>
    <t>※令和２年度の国および石川県の数値は速報値</t>
  </si>
  <si>
    <t>令和２年度　対象者数、受診者数、受診率（性別、年代別）</t>
  </si>
  <si>
    <t>＊法定報告後の確定値は2年後となるため、実績は令和２年度とする。</t>
  </si>
  <si>
    <t>令和２年度　対象者数、終了者数、受診率</t>
  </si>
  <si>
    <t>＊終了者数とは、動機付け支援で初回面接から3か月以降に評価を実施できた数、</t>
  </si>
  <si>
    <t>　を獲得できた者に対して3か月以降に評価を実施できた数とする。</t>
  </si>
  <si>
    <t>（令和３年度）</t>
  </si>
  <si>
    <t>と健康課題の共有及び検討会を年３回開催。医療スタッフと顔の見える関係を構築し、連携強化を図っている。</t>
  </si>
  <si>
    <t>対象者数、受診者数、受診率（平成25年度～令和２年度）</t>
  </si>
  <si>
    <t>対象者は、加入者のうち、実施年度中40～74歳となる者で、かつ該当実施年度の１年間を通じて加入している者とする。</t>
  </si>
  <si>
    <t>特定健康診査を実施している。</t>
  </si>
  <si>
    <t>　平成20年4月から高齢者の医療の確保に関する法律第20条により、医療保険者が、40歳～74歳の加入者を対象として</t>
  </si>
  <si>
    <t>　平成20年4月から高齢者の医療の確保に関する法律第24条により、医療保険者が、特定健康診査の結果により</t>
  </si>
  <si>
    <t>健康の保持に努める必要がある者に対し、動機付け支援・積極的支援を実施している。</t>
  </si>
  <si>
    <t>対象者数、終了者数、終了率（平成25年度～令和元年度）</t>
  </si>
</sst>
</file>

<file path=xl/styles.xml><?xml version="1.0" encoding="utf-8"?>
<styleSheet xmlns="http://schemas.openxmlformats.org/spreadsheetml/2006/main">
  <numFmts count="4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_ "/>
    <numFmt numFmtId="178" formatCode="&quot;Yes&quot;;&quot;Yes&quot;;&quot;No&quot;"/>
    <numFmt numFmtId="179" formatCode="&quot;True&quot;;&quot;True&quot;;&quot;False&quot;"/>
    <numFmt numFmtId="180" formatCode="&quot;On&quot;;&quot;On&quot;;&quot;Off&quot;"/>
    <numFmt numFmtId="181" formatCode="#,##0;\-#,##0;&quot;-&quot;;@"/>
    <numFmt numFmtId="182" formatCode="0.0%"/>
    <numFmt numFmtId="183" formatCode="_ * #,##0.0_ ;_ * \-#,##0.0_ ;_ * &quot;-&quot;?_ ;_ @_ "/>
    <numFmt numFmtId="184" formatCode="#,##0.0;\-#,##0.0;&quot;-&quot;;@"/>
    <numFmt numFmtId="185" formatCode="#,##0.0;[Red]\-#,##0.0"/>
    <numFmt numFmtId="186" formatCode="#,##0;\(#,##0\);&quot;-&quot;;@"/>
    <numFmt numFmtId="187" formatCode="0.0_ "/>
    <numFmt numFmtId="188" formatCode="#,##0;\(#,##0\);&quot; &quot;;@"/>
    <numFmt numFmtId="189" formatCode="#,##0;\(#,##0\);&quot;( )&quot;;@"/>
    <numFmt numFmtId="190" formatCode="0.000%"/>
    <numFmt numFmtId="191" formatCode="0_ "/>
    <numFmt numFmtId="192" formatCode="0_);[Red]\(0\)"/>
    <numFmt numFmtId="193" formatCode="[$€-2]\ #,##0.00_);[Red]\([$€-2]\ #,##0.00\)"/>
    <numFmt numFmtId="194" formatCode="#,##0.00_ "/>
    <numFmt numFmtId="195" formatCode="#,##0.0_ "/>
    <numFmt numFmtId="196" formatCode="#,##0.0;\(#,##0\);&quot;-&quot;;@"/>
    <numFmt numFmtId="197" formatCode="_ * #,##0.0_ ;_ * \-#,##0.0_ ;_ * &quot;-&quot;_ ;_ @_ "/>
    <numFmt numFmtId="198" formatCode="0.0000000_ "/>
    <numFmt numFmtId="199" formatCode="0.000000_ "/>
    <numFmt numFmtId="200" formatCode="0.00000_ "/>
    <numFmt numFmtId="201" formatCode="0.0000_ "/>
    <numFmt numFmtId="202" formatCode="0.000_ "/>
    <numFmt numFmtId="203" formatCode="0.00_ "/>
    <numFmt numFmtId="204" formatCode="#,##0;[Red]#,##0"/>
    <numFmt numFmtId="205" formatCode="_-* #,##0_-;\-* #,##0_-;_-* &quot;-&quot;_-;_-@_-"/>
    <numFmt numFmtId="206" formatCode="0.0_);[Red]\(0.0\)"/>
    <numFmt numFmtId="207" formatCode="#,##0.0;\(#,##0.0\);&quot;-&quot;;@"/>
    <numFmt numFmtId="208" formatCode="&quot;¥&quot;#,##0_);[Red]\(&quot;¥&quot;#,##0\)"/>
    <numFmt numFmtId="209" formatCode="0.0"/>
  </numFmts>
  <fonts count="70">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trike/>
      <sz val="11"/>
      <color indexed="53"/>
      <name val="ＭＳ Ｐ明朝"/>
      <family val="1"/>
    </font>
    <font>
      <sz val="12"/>
      <name val="HGPｺﾞｼｯｸM"/>
      <family val="3"/>
    </font>
    <font>
      <sz val="11"/>
      <name val="HGPｺﾞｼｯｸM"/>
      <family val="3"/>
    </font>
    <font>
      <b/>
      <sz val="12"/>
      <name val="HGPｺﾞｼｯｸM"/>
      <family val="3"/>
    </font>
    <font>
      <sz val="10"/>
      <name val="HGPｺﾞｼｯｸM"/>
      <family val="3"/>
    </font>
    <font>
      <sz val="9"/>
      <name val="HGPｺﾞｼｯｸM"/>
      <family val="3"/>
    </font>
    <font>
      <sz val="10"/>
      <name val="ＭＳ Ｐゴシック"/>
      <family val="3"/>
    </font>
    <font>
      <b/>
      <sz val="11"/>
      <name val="ＭＳ Ｐゴシック"/>
      <family val="3"/>
    </font>
    <font>
      <b/>
      <sz val="11"/>
      <name val="HGPｺﾞｼｯｸM"/>
      <family val="3"/>
    </font>
    <font>
      <strike/>
      <sz val="12"/>
      <name val="HGPｺﾞｼｯｸM"/>
      <family val="3"/>
    </font>
    <font>
      <sz val="10.5"/>
      <name val="HGPｺﾞｼｯｸM"/>
      <family val="3"/>
    </font>
    <font>
      <b/>
      <i/>
      <sz val="12"/>
      <name val="HGPｺﾞｼｯｸM"/>
      <family val="3"/>
    </font>
    <font>
      <b/>
      <sz val="14"/>
      <name val="HGPｺﾞｼｯｸM"/>
      <family val="3"/>
    </font>
    <font>
      <b/>
      <sz val="10"/>
      <name val="HGPｺﾞｼｯｸM"/>
      <family val="3"/>
    </font>
    <font>
      <b/>
      <sz val="10"/>
      <name val="ＭＳ Ｐゴシック"/>
      <family val="3"/>
    </font>
    <font>
      <b/>
      <sz val="16"/>
      <name val="HGPｺﾞｼｯｸM"/>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HGPｺﾞｼｯｸM"/>
      <family val="3"/>
    </font>
    <font>
      <sz val="12"/>
      <color indexed="8"/>
      <name val="HGPｺﾞｼｯｸM"/>
      <family val="3"/>
    </font>
    <font>
      <sz val="11"/>
      <color indexed="10"/>
      <name val="HGPｺﾞｼｯｸM"/>
      <family val="3"/>
    </font>
    <font>
      <b/>
      <sz val="12"/>
      <color indexed="8"/>
      <name val="HGPｺﾞｼｯｸM"/>
      <family val="3"/>
    </font>
    <font>
      <sz val="9"/>
      <color indexed="8"/>
      <name val="HGPｺﾞｼｯｸM"/>
      <family val="3"/>
    </font>
    <font>
      <sz val="10"/>
      <color indexed="8"/>
      <name val="HGPｺﾞｼｯｸM"/>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HGPｺﾞｼｯｸM"/>
      <family val="3"/>
    </font>
    <font>
      <sz val="12"/>
      <color theme="1"/>
      <name val="HGPｺﾞｼｯｸM"/>
      <family val="3"/>
    </font>
    <font>
      <sz val="11"/>
      <name val="Calibri"/>
      <family val="3"/>
    </font>
    <font>
      <sz val="10"/>
      <name val="Calibri"/>
      <family val="3"/>
    </font>
    <font>
      <sz val="11"/>
      <color rgb="FFFF0000"/>
      <name val="ＭＳ Ｐゴシック"/>
      <family val="3"/>
    </font>
    <font>
      <sz val="11"/>
      <color rgb="FFFF0000"/>
      <name val="HGPｺﾞｼｯｸM"/>
      <family val="3"/>
    </font>
    <font>
      <sz val="11"/>
      <color theme="1"/>
      <name val="ＭＳ Ｐゴシック"/>
      <family val="3"/>
    </font>
    <font>
      <sz val="10"/>
      <color theme="1"/>
      <name val="HGPｺﾞｼｯｸM"/>
      <family val="3"/>
    </font>
    <font>
      <b/>
      <sz val="12"/>
      <color theme="1"/>
      <name val="HGPｺﾞｼｯｸM"/>
      <family val="3"/>
    </font>
    <font>
      <sz val="9"/>
      <color theme="1"/>
      <name val="HGPｺﾞｼｯｸM"/>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0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hair"/>
      <bottom style="hair"/>
    </border>
    <border>
      <left style="thin"/>
      <right style="thin"/>
      <top style="hair"/>
      <bottom style="thin"/>
    </border>
    <border>
      <left style="hair"/>
      <right style="thin"/>
      <top>
        <color indexed="63"/>
      </top>
      <bottom style="thin"/>
    </border>
    <border>
      <left style="thin"/>
      <right style="thin"/>
      <top>
        <color indexed="63"/>
      </top>
      <bottom style="hair"/>
    </border>
    <border>
      <left style="hair"/>
      <right style="thin"/>
      <top style="hair"/>
      <bottom style="hair"/>
    </border>
    <border>
      <left style="thin"/>
      <right style="thin"/>
      <top>
        <color indexed="63"/>
      </top>
      <bottom>
        <color indexed="63"/>
      </bottom>
    </border>
    <border>
      <left style="hair"/>
      <right style="thin"/>
      <top>
        <color indexed="63"/>
      </top>
      <bottom style="hair"/>
    </border>
    <border>
      <left style="thin"/>
      <right style="thin"/>
      <top style="hair"/>
      <bottom>
        <color indexed="63"/>
      </bottom>
    </border>
    <border>
      <left style="hair"/>
      <right style="thin"/>
      <top style="hair"/>
      <bottom style="thin"/>
    </border>
    <border>
      <left style="hair"/>
      <right style="thin"/>
      <top style="hair"/>
      <bottom>
        <color indexed="63"/>
      </bottom>
    </border>
    <border>
      <left style="thin"/>
      <right style="thin"/>
      <top>
        <color indexed="63"/>
      </top>
      <bottom style="thin"/>
    </border>
    <border>
      <left style="thin"/>
      <right style="thin"/>
      <top style="thin"/>
      <bottom style="double"/>
    </border>
    <border>
      <left>
        <color indexed="63"/>
      </left>
      <right style="thin"/>
      <top style="thin"/>
      <bottom>
        <color indexed="63"/>
      </bottom>
    </border>
    <border>
      <left style="thin"/>
      <right>
        <color indexed="63"/>
      </right>
      <top>
        <color indexed="63"/>
      </top>
      <bottom>
        <color indexed="63"/>
      </bottom>
    </border>
    <border>
      <left style="thin"/>
      <right style="thin"/>
      <top style="thin"/>
      <bottom>
        <color indexed="63"/>
      </bottom>
    </border>
    <border diagonalUp="1">
      <left style="thin"/>
      <right style="thin"/>
      <top style="thin"/>
      <bottom style="thin"/>
      <diagonal style="thin"/>
    </border>
    <border>
      <left style="thin"/>
      <right>
        <color indexed="63"/>
      </right>
      <top>
        <color indexed="63"/>
      </top>
      <bottom style="thin"/>
    </border>
    <border>
      <left style="thin"/>
      <right>
        <color indexed="63"/>
      </right>
      <top style="thin"/>
      <bottom style="thin"/>
    </border>
    <border>
      <left>
        <color indexed="63"/>
      </left>
      <right>
        <color indexed="63"/>
      </right>
      <top style="thin"/>
      <bottom>
        <color indexed="63"/>
      </bottom>
    </border>
    <border>
      <left>
        <color indexed="63"/>
      </left>
      <right style="thin"/>
      <top style="hair"/>
      <bottom style="hair"/>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style="hair"/>
      <right>
        <color indexed="63"/>
      </right>
      <top style="thin"/>
      <bottom style="thin"/>
    </border>
    <border>
      <left style="hair"/>
      <right style="thin"/>
      <top style="thin"/>
      <bottom style="thin"/>
    </border>
    <border>
      <left style="thin"/>
      <right style="hair"/>
      <top style="thin"/>
      <bottom style="hair"/>
    </border>
    <border>
      <left>
        <color indexed="63"/>
      </left>
      <right>
        <color indexed="63"/>
      </right>
      <top style="hair"/>
      <bottom style="hair"/>
    </border>
    <border>
      <left style="hair"/>
      <right>
        <color indexed="63"/>
      </right>
      <top style="thin"/>
      <bottom style="hair"/>
    </border>
    <border>
      <left style="hair"/>
      <right style="thin"/>
      <top style="thin"/>
      <bottom style="hair"/>
    </border>
    <border>
      <left style="thin"/>
      <right style="hair"/>
      <top style="hair"/>
      <bottom style="hair"/>
    </border>
    <border>
      <left style="hair"/>
      <right>
        <color indexed="63"/>
      </right>
      <top style="hair"/>
      <bottom style="hair"/>
    </border>
    <border>
      <left style="hair"/>
      <right style="thin"/>
      <top>
        <color indexed="63"/>
      </top>
      <bottom>
        <color indexed="63"/>
      </bottom>
    </border>
    <border>
      <left style="thin"/>
      <right style="hair"/>
      <top style="hair"/>
      <bottom>
        <color indexed="63"/>
      </bottom>
    </border>
    <border>
      <left>
        <color indexed="63"/>
      </left>
      <right>
        <color indexed="63"/>
      </right>
      <top style="hair"/>
      <bottom>
        <color indexed="63"/>
      </bottom>
    </border>
    <border>
      <left style="hair"/>
      <right>
        <color indexed="63"/>
      </right>
      <top style="hair"/>
      <bottom>
        <color indexed="63"/>
      </bottom>
    </border>
    <border>
      <left style="hair"/>
      <right>
        <color indexed="63"/>
      </right>
      <top>
        <color indexed="63"/>
      </top>
      <bottom style="hair"/>
    </border>
    <border>
      <left>
        <color indexed="63"/>
      </left>
      <right style="thin"/>
      <top>
        <color indexed="63"/>
      </top>
      <bottom>
        <color indexed="63"/>
      </bottom>
    </border>
    <border>
      <left style="thin"/>
      <right style="hair"/>
      <top>
        <color indexed="63"/>
      </top>
      <bottom>
        <color indexed="63"/>
      </bottom>
    </border>
    <border>
      <left style="hair"/>
      <right style="hair"/>
      <top style="hair"/>
      <bottom style="hair"/>
    </border>
    <border>
      <left style="hair"/>
      <right>
        <color indexed="63"/>
      </right>
      <top>
        <color indexed="63"/>
      </top>
      <bottom>
        <color indexed="63"/>
      </bottom>
    </border>
    <border>
      <left style="hair"/>
      <right style="hair"/>
      <top style="hair"/>
      <bottom>
        <color indexed="63"/>
      </bottom>
    </border>
    <border>
      <left style="thin"/>
      <right style="hair"/>
      <top>
        <color indexed="63"/>
      </top>
      <bottom style="thin"/>
    </border>
    <border>
      <left style="hair"/>
      <right style="hair"/>
      <top>
        <color indexed="63"/>
      </top>
      <bottom style="thin"/>
    </border>
    <border>
      <left style="hair"/>
      <right>
        <color indexed="63"/>
      </right>
      <top>
        <color indexed="63"/>
      </top>
      <bottom style="thin"/>
    </border>
    <border>
      <left>
        <color indexed="63"/>
      </left>
      <right>
        <color indexed="63"/>
      </right>
      <top>
        <color indexed="63"/>
      </top>
      <bottom style="thin"/>
    </border>
    <border>
      <left style="thin"/>
      <right>
        <color indexed="63"/>
      </right>
      <top style="thin"/>
      <bottom style="hair"/>
    </border>
    <border>
      <left style="thin"/>
      <right style="thin"/>
      <top style="thin"/>
      <bottom style="hair"/>
    </border>
    <border>
      <left style="thin"/>
      <right style="thin"/>
      <top style="double"/>
      <bottom style="thin"/>
    </border>
    <border>
      <left>
        <color indexed="63"/>
      </left>
      <right style="hair"/>
      <top style="thin"/>
      <bottom style="thin"/>
    </border>
    <border>
      <left style="hair"/>
      <right style="hair"/>
      <top style="thin"/>
      <bottom style="thin"/>
    </border>
    <border>
      <left>
        <color indexed="63"/>
      </left>
      <right style="hair"/>
      <top>
        <color indexed="63"/>
      </top>
      <bottom style="hair"/>
    </border>
    <border>
      <left style="hair"/>
      <right style="hair"/>
      <top>
        <color indexed="63"/>
      </top>
      <bottom style="hair"/>
    </border>
    <border>
      <left style="thin"/>
      <right>
        <color indexed="63"/>
      </right>
      <top style="hair"/>
      <bottom style="hair"/>
    </border>
    <border>
      <left style="hair"/>
      <right style="hair"/>
      <top style="thin"/>
      <bottom style="hair"/>
    </border>
    <border>
      <left style="thin"/>
      <right>
        <color indexed="63"/>
      </right>
      <top style="hair"/>
      <bottom>
        <color indexed="63"/>
      </bottom>
    </border>
    <border>
      <left>
        <color indexed="63"/>
      </left>
      <right style="thin"/>
      <top style="hair"/>
      <bottom>
        <color indexed="63"/>
      </bottom>
    </border>
    <border>
      <left>
        <color indexed="63"/>
      </left>
      <right style="hair"/>
      <top style="thin"/>
      <bottom style="hair"/>
    </border>
    <border>
      <left>
        <color indexed="63"/>
      </left>
      <right style="hair"/>
      <top style="hair"/>
      <bottom style="hair"/>
    </border>
    <border>
      <left>
        <color indexed="63"/>
      </left>
      <right style="hair"/>
      <top style="hair"/>
      <bottom style="thin"/>
    </border>
    <border>
      <left style="hair"/>
      <right style="hair"/>
      <top style="hair"/>
      <bottom style="thin"/>
    </border>
    <border>
      <left style="hair"/>
      <right style="hair"/>
      <top>
        <color indexed="63"/>
      </top>
      <bottom>
        <color indexed="63"/>
      </bottom>
    </border>
    <border>
      <left>
        <color indexed="63"/>
      </left>
      <right style="hair"/>
      <top style="hair"/>
      <bottom>
        <color indexed="63"/>
      </bottom>
    </border>
    <border>
      <left>
        <color indexed="63"/>
      </left>
      <right style="hair"/>
      <top>
        <color indexed="63"/>
      </top>
      <bottom>
        <color indexed="63"/>
      </bottom>
    </border>
    <border diagonalUp="1">
      <left style="hair"/>
      <right style="thin"/>
      <top style="thin"/>
      <bottom>
        <color indexed="63"/>
      </bottom>
      <diagonal style="hair"/>
    </border>
    <border>
      <left style="hair"/>
      <right style="thin"/>
      <top style="thin"/>
      <bottom>
        <color indexed="63"/>
      </bottom>
    </border>
    <border>
      <left>
        <color indexed="63"/>
      </left>
      <right style="hair"/>
      <top>
        <color indexed="63"/>
      </top>
      <bottom style="thin"/>
    </border>
    <border>
      <left style="thin"/>
      <right style="hair"/>
      <top style="hair"/>
      <bottom style="thin"/>
    </border>
    <border>
      <left>
        <color indexed="63"/>
      </left>
      <right>
        <color indexed="63"/>
      </right>
      <top style="thin"/>
      <bottom style="thin"/>
    </border>
    <border>
      <left style="hair"/>
      <right style="hair"/>
      <top style="thin"/>
      <bottom>
        <color indexed="63"/>
      </bottom>
    </border>
    <border>
      <left style="thin"/>
      <right style="hair">
        <color indexed="8"/>
      </right>
      <top style="thin"/>
      <bottom style="thin"/>
    </border>
    <border>
      <left style="thin"/>
      <right>
        <color indexed="63"/>
      </right>
      <top style="thin"/>
      <bottom>
        <color indexed="63"/>
      </bottom>
    </border>
    <border>
      <left>
        <color indexed="63"/>
      </left>
      <right style="thin"/>
      <top>
        <color indexed="63"/>
      </top>
      <bottom style="thin"/>
    </border>
    <border>
      <left style="thin"/>
      <right style="hair">
        <color indexed="8"/>
      </right>
      <top style="thin"/>
      <bottom style="hair">
        <color indexed="8"/>
      </bottom>
    </border>
    <border>
      <left style="thin"/>
      <right style="hair">
        <color indexed="8"/>
      </right>
      <top style="hair">
        <color indexed="8"/>
      </top>
      <bottom style="hair">
        <color indexed="8"/>
      </bottom>
    </border>
    <border>
      <left style="thin"/>
      <right style="hair">
        <color indexed="8"/>
      </right>
      <top style="hair">
        <color indexed="8"/>
      </top>
      <bottom style="thin"/>
    </border>
    <border>
      <left style="thin"/>
      <right style="thin"/>
      <top style="hair">
        <color indexed="8"/>
      </top>
      <bottom>
        <color indexed="63"/>
      </bottom>
    </border>
    <border>
      <left style="thin"/>
      <right style="thin"/>
      <top>
        <color indexed="63"/>
      </top>
      <bottom style="hair">
        <color indexed="8"/>
      </bottom>
    </border>
    <border>
      <left style="thin"/>
      <right>
        <color indexed="63"/>
      </right>
      <top>
        <color indexed="63"/>
      </top>
      <bottom style="hair">
        <color indexed="8"/>
      </bottom>
    </border>
    <border>
      <left>
        <color indexed="63"/>
      </left>
      <right>
        <color indexed="63"/>
      </right>
      <top>
        <color indexed="63"/>
      </top>
      <bottom style="hair">
        <color indexed="8"/>
      </bottom>
    </border>
    <border>
      <left>
        <color indexed="63"/>
      </left>
      <right style="thin"/>
      <top>
        <color indexed="63"/>
      </top>
      <bottom style="hair">
        <color indexed="8"/>
      </bottom>
    </border>
    <border>
      <left style="thin"/>
      <right>
        <color indexed="63"/>
      </right>
      <top style="hair">
        <color indexed="8"/>
      </top>
      <bottom>
        <color indexed="63"/>
      </bottom>
    </border>
    <border>
      <left>
        <color indexed="63"/>
      </left>
      <right>
        <color indexed="63"/>
      </right>
      <top style="hair">
        <color indexed="8"/>
      </top>
      <bottom>
        <color indexed="63"/>
      </bottom>
    </border>
    <border>
      <left>
        <color indexed="63"/>
      </left>
      <right style="thin"/>
      <top style="hair">
        <color indexed="8"/>
      </top>
      <bottom>
        <color indexed="63"/>
      </bottom>
    </border>
    <border>
      <left>
        <color indexed="63"/>
      </left>
      <right style="thin"/>
      <top style="thin"/>
      <bottom style="thin"/>
    </border>
    <border>
      <left style="thin"/>
      <right style="thin"/>
      <top style="hair">
        <color indexed="8"/>
      </top>
      <bottom style="hair">
        <color indexed="8"/>
      </botto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color indexed="63"/>
      </left>
      <right>
        <color indexed="63"/>
      </right>
      <top style="thin"/>
      <bottom style="hair"/>
    </border>
    <border>
      <left>
        <color indexed="63"/>
      </left>
      <right style="thin"/>
      <top style="thin"/>
      <bottom style="hair"/>
    </border>
    <border>
      <left style="hair"/>
      <right>
        <color indexed="63"/>
      </right>
      <top style="hair"/>
      <bottom style="thin"/>
    </border>
    <border>
      <left style="thin"/>
      <right style="thin"/>
      <top style="double"/>
      <bottom>
        <color indexed="63"/>
      </bottom>
    </border>
    <border>
      <left style="thin"/>
      <right style="hair"/>
      <top style="thin"/>
      <bottom style="thin"/>
    </border>
    <border>
      <left style="thin"/>
      <right style="hair"/>
      <top>
        <color indexed="63"/>
      </top>
      <bottom style="hair"/>
    </border>
    <border>
      <left style="thin"/>
      <right style="hair"/>
      <top style="thin"/>
      <bottom>
        <color indexed="63"/>
      </bottom>
    </border>
    <border>
      <left style="hair"/>
      <right>
        <color indexed="63"/>
      </right>
      <top style="thin"/>
      <bottom>
        <color indexed="63"/>
      </bottom>
    </border>
    <border>
      <left>
        <color indexed="63"/>
      </left>
      <right style="hair"/>
      <top style="thin"/>
      <bottom>
        <color indexed="63"/>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0" fillId="0" borderId="0">
      <alignment/>
      <protection/>
    </xf>
    <xf numFmtId="0" fontId="43" fillId="0" borderId="0">
      <alignment vertical="center"/>
      <protection/>
    </xf>
    <xf numFmtId="0" fontId="3" fillId="0" borderId="0" applyNumberFormat="0" applyFill="0" applyBorder="0" applyAlignment="0" applyProtection="0"/>
    <xf numFmtId="0" fontId="59" fillId="32" borderId="0" applyNumberFormat="0" applyBorder="0" applyAlignment="0" applyProtection="0"/>
  </cellStyleXfs>
  <cellXfs count="1001">
    <xf numFmtId="0" fontId="0" fillId="0" borderId="0" xfId="0" applyAlignment="1">
      <alignment/>
    </xf>
    <xf numFmtId="0" fontId="60" fillId="0" borderId="0" xfId="0" applyFont="1" applyFill="1" applyBorder="1" applyAlignment="1">
      <alignment vertical="center"/>
    </xf>
    <xf numFmtId="0" fontId="61" fillId="0" borderId="0" xfId="0" applyFont="1" applyFill="1" applyAlignment="1">
      <alignment vertical="center"/>
    </xf>
    <xf numFmtId="0" fontId="60" fillId="0" borderId="0" xfId="0" applyFont="1" applyFill="1" applyAlignment="1">
      <alignment vertical="center"/>
    </xf>
    <xf numFmtId="0" fontId="61" fillId="0" borderId="0" xfId="0" applyFont="1" applyFill="1" applyAlignment="1">
      <alignment vertical="center" wrapText="1"/>
    </xf>
    <xf numFmtId="0" fontId="60" fillId="0" borderId="10" xfId="0" applyFont="1" applyFill="1" applyBorder="1" applyAlignment="1">
      <alignment horizontal="distributed" vertical="center"/>
    </xf>
    <xf numFmtId="0" fontId="60" fillId="0" borderId="11" xfId="0" applyFont="1" applyFill="1" applyBorder="1" applyAlignment="1">
      <alignment horizontal="distributed" vertical="center"/>
    </xf>
    <xf numFmtId="0" fontId="60" fillId="0" borderId="12" xfId="0" applyFont="1" applyFill="1" applyBorder="1" applyAlignment="1">
      <alignment horizontal="distributed" vertical="center"/>
    </xf>
    <xf numFmtId="0" fontId="60" fillId="0" borderId="13" xfId="0" applyFont="1" applyFill="1" applyBorder="1" applyAlignment="1">
      <alignment horizontal="distributed" vertical="center"/>
    </xf>
    <xf numFmtId="0" fontId="60" fillId="0" borderId="14" xfId="0" applyFont="1" applyFill="1" applyBorder="1" applyAlignment="1">
      <alignment horizontal="left" vertical="center" wrapText="1"/>
    </xf>
    <xf numFmtId="0" fontId="60" fillId="0" borderId="15" xfId="0" applyFont="1" applyFill="1" applyBorder="1" applyAlignment="1">
      <alignment horizontal="left" vertical="center" wrapText="1"/>
    </xf>
    <xf numFmtId="0" fontId="60" fillId="0" borderId="11" xfId="0" applyFont="1" applyFill="1" applyBorder="1" applyAlignment="1">
      <alignment vertical="center" wrapText="1"/>
    </xf>
    <xf numFmtId="0" fontId="60" fillId="0" borderId="11" xfId="0" applyFont="1" applyFill="1" applyBorder="1" applyAlignment="1">
      <alignment vertical="center"/>
    </xf>
    <xf numFmtId="0" fontId="60" fillId="0" borderId="16" xfId="0" applyFont="1" applyFill="1" applyBorder="1" applyAlignment="1">
      <alignment vertical="center" wrapText="1"/>
    </xf>
    <xf numFmtId="0" fontId="60" fillId="0" borderId="14" xfId="0" applyFont="1" applyFill="1" applyBorder="1" applyAlignment="1">
      <alignment vertical="center" wrapText="1"/>
    </xf>
    <xf numFmtId="0" fontId="60" fillId="0" borderId="17" xfId="0" applyFont="1" applyFill="1" applyBorder="1" applyAlignment="1">
      <alignment horizontal="left" vertical="center" wrapText="1"/>
    </xf>
    <xf numFmtId="0" fontId="60" fillId="0" borderId="18" xfId="0" applyFont="1" applyFill="1" applyBorder="1" applyAlignment="1">
      <alignment horizontal="left" vertical="center" wrapText="1"/>
    </xf>
    <xf numFmtId="0" fontId="60" fillId="0" borderId="11" xfId="0" applyFont="1" applyFill="1" applyBorder="1" applyAlignment="1">
      <alignment vertical="center" wrapText="1" shrinkToFit="1"/>
    </xf>
    <xf numFmtId="0" fontId="60" fillId="0" borderId="15" xfId="0" applyFont="1" applyFill="1" applyBorder="1" applyAlignment="1">
      <alignment horizontal="center" vertical="center" wrapText="1"/>
    </xf>
    <xf numFmtId="0" fontId="60" fillId="0" borderId="18" xfId="0" applyFont="1" applyFill="1" applyBorder="1" applyAlignment="1">
      <alignment vertical="center" shrinkToFit="1"/>
    </xf>
    <xf numFmtId="0" fontId="60" fillId="0" borderId="12" xfId="0" applyFont="1" applyFill="1" applyBorder="1" applyAlignment="1">
      <alignment vertical="center" wrapText="1"/>
    </xf>
    <xf numFmtId="0" fontId="60" fillId="0" borderId="19" xfId="0" applyFont="1" applyFill="1" applyBorder="1" applyAlignment="1">
      <alignment horizontal="center" vertical="center" wrapText="1"/>
    </xf>
    <xf numFmtId="0" fontId="60" fillId="0" borderId="18" xfId="0" applyFont="1" applyFill="1" applyBorder="1" applyAlignment="1">
      <alignment vertical="center" wrapText="1"/>
    </xf>
    <xf numFmtId="0" fontId="60" fillId="0" borderId="18" xfId="0" applyFont="1" applyFill="1" applyBorder="1" applyAlignment="1">
      <alignment horizontal="distributed" vertical="center"/>
    </xf>
    <xf numFmtId="0" fontId="60" fillId="0" borderId="20" xfId="0" applyFont="1" applyFill="1" applyBorder="1" applyAlignment="1">
      <alignment horizontal="center" vertical="center" wrapText="1"/>
    </xf>
    <xf numFmtId="38" fontId="8" fillId="0" borderId="0" xfId="52" applyFont="1" applyFill="1" applyAlignment="1">
      <alignment vertical="center"/>
    </xf>
    <xf numFmtId="38" fontId="7" fillId="0" borderId="0" xfId="52" applyFont="1" applyFill="1" applyBorder="1" applyAlignment="1">
      <alignment vertical="center"/>
    </xf>
    <xf numFmtId="0" fontId="0" fillId="0" borderId="0" xfId="63" applyFont="1" applyFill="1">
      <alignment/>
      <protection/>
    </xf>
    <xf numFmtId="0" fontId="0" fillId="0" borderId="0" xfId="63" applyFont="1" applyFill="1" applyAlignment="1">
      <alignment vertical="center"/>
      <protection/>
    </xf>
    <xf numFmtId="0" fontId="0" fillId="0" borderId="0" xfId="0" applyFont="1" applyFill="1" applyAlignment="1">
      <alignment vertical="center"/>
    </xf>
    <xf numFmtId="0" fontId="62" fillId="0" borderId="10" xfId="64" applyFont="1" applyFill="1" applyBorder="1">
      <alignment vertical="center"/>
      <protection/>
    </xf>
    <xf numFmtId="0" fontId="6" fillId="0" borderId="10" xfId="64" applyFont="1" applyFill="1" applyBorder="1" applyAlignment="1">
      <alignment horizontal="center" vertical="center"/>
      <protection/>
    </xf>
    <xf numFmtId="0" fontId="6" fillId="0" borderId="10" xfId="64" applyFont="1" applyFill="1" applyBorder="1">
      <alignment vertical="center"/>
      <protection/>
    </xf>
    <xf numFmtId="38" fontId="6" fillId="0" borderId="10" xfId="52" applyFont="1" applyFill="1" applyBorder="1" applyAlignment="1">
      <alignment vertical="center"/>
    </xf>
    <xf numFmtId="185" fontId="6" fillId="0" borderId="10" xfId="52" applyNumberFormat="1" applyFont="1" applyFill="1" applyBorder="1" applyAlignment="1">
      <alignment vertical="center"/>
    </xf>
    <xf numFmtId="38" fontId="6" fillId="0" borderId="21" xfId="52" applyFont="1" applyFill="1" applyBorder="1" applyAlignment="1">
      <alignment horizontal="center" vertical="center"/>
    </xf>
    <xf numFmtId="0" fontId="0" fillId="0" borderId="0" xfId="63" applyFont="1" applyFill="1" applyAlignment="1">
      <alignment horizontal="center" vertical="center"/>
      <protection/>
    </xf>
    <xf numFmtId="0" fontId="63" fillId="0" borderId="0" xfId="63" applyFont="1" applyFill="1" applyBorder="1" applyAlignment="1">
      <alignment vertical="center"/>
      <protection/>
    </xf>
    <xf numFmtId="0" fontId="0" fillId="0" borderId="0" xfId="63" applyFont="1" applyFill="1" applyBorder="1" applyAlignment="1">
      <alignment vertical="center"/>
      <protection/>
    </xf>
    <xf numFmtId="3" fontId="0" fillId="0" borderId="0" xfId="63" applyNumberFormat="1" applyFont="1" applyFill="1" applyBorder="1" applyAlignment="1">
      <alignment vertical="center"/>
      <protection/>
    </xf>
    <xf numFmtId="185" fontId="0" fillId="0" borderId="0" xfId="63" applyNumberFormat="1" applyFont="1" applyFill="1" applyAlignment="1">
      <alignment vertical="center"/>
      <protection/>
    </xf>
    <xf numFmtId="0" fontId="6" fillId="0" borderId="10" xfId="63" applyFont="1" applyFill="1" applyBorder="1" applyAlignment="1">
      <alignment horizontal="center" vertical="center"/>
      <protection/>
    </xf>
    <xf numFmtId="185" fontId="6" fillId="0" borderId="10" xfId="63" applyNumberFormat="1" applyFont="1" applyFill="1" applyBorder="1" applyAlignment="1">
      <alignment horizontal="center" vertical="center"/>
      <protection/>
    </xf>
    <xf numFmtId="38" fontId="6" fillId="0" borderId="10" xfId="52" applyFont="1" applyFill="1" applyBorder="1" applyAlignment="1">
      <alignment horizontal="center" vertical="center"/>
    </xf>
    <xf numFmtId="38" fontId="6" fillId="0" borderId="22" xfId="52" applyFont="1" applyFill="1" applyBorder="1" applyAlignment="1">
      <alignment horizontal="center" vertical="center"/>
    </xf>
    <xf numFmtId="0" fontId="6" fillId="0" borderId="23" xfId="63" applyFont="1" applyFill="1" applyBorder="1" applyAlignment="1">
      <alignment vertical="center"/>
      <protection/>
    </xf>
    <xf numFmtId="0" fontId="10" fillId="0" borderId="24" xfId="63" applyFont="1" applyFill="1" applyBorder="1" applyAlignment="1">
      <alignment vertical="center"/>
      <protection/>
    </xf>
    <xf numFmtId="38" fontId="6" fillId="0" borderId="0" xfId="52" applyFont="1" applyFill="1" applyBorder="1" applyAlignment="1">
      <alignment horizontal="right" vertical="center"/>
    </xf>
    <xf numFmtId="0" fontId="0" fillId="0" borderId="10" xfId="63" applyFont="1" applyFill="1" applyBorder="1" applyAlignment="1">
      <alignment vertical="center"/>
      <protection/>
    </xf>
    <xf numFmtId="38" fontId="6" fillId="0" borderId="25" xfId="52" applyFont="1" applyFill="1" applyBorder="1" applyAlignment="1">
      <alignment vertical="center"/>
    </xf>
    <xf numFmtId="0" fontId="64" fillId="0" borderId="0" xfId="0" applyFont="1" applyFill="1" applyAlignment="1">
      <alignment vertical="center"/>
    </xf>
    <xf numFmtId="185" fontId="8" fillId="0" borderId="0" xfId="63" applyNumberFormat="1" applyFont="1" applyFill="1" applyBorder="1" applyAlignment="1">
      <alignment horizontal="right" vertical="center"/>
      <protection/>
    </xf>
    <xf numFmtId="0" fontId="6" fillId="0" borderId="0" xfId="63" applyFont="1" applyFill="1" applyAlignment="1">
      <alignment vertical="center"/>
      <protection/>
    </xf>
    <xf numFmtId="0" fontId="6" fillId="0" borderId="25" xfId="0" applyFont="1" applyFill="1" applyBorder="1" applyAlignment="1">
      <alignment vertical="center"/>
    </xf>
    <xf numFmtId="0" fontId="6" fillId="0" borderId="21" xfId="0" applyFont="1" applyFill="1" applyBorder="1" applyAlignment="1">
      <alignment vertical="center"/>
    </xf>
    <xf numFmtId="0" fontId="6" fillId="0" borderId="10" xfId="0" applyFont="1" applyFill="1" applyBorder="1" applyAlignment="1">
      <alignment horizontal="center" vertical="center"/>
    </xf>
    <xf numFmtId="0" fontId="6" fillId="0" borderId="26" xfId="0" applyFont="1" applyFill="1" applyBorder="1" applyAlignment="1">
      <alignment vertical="center"/>
    </xf>
    <xf numFmtId="0" fontId="6" fillId="0" borderId="16" xfId="0" applyFont="1" applyFill="1" applyBorder="1" applyAlignment="1">
      <alignment vertical="center"/>
    </xf>
    <xf numFmtId="0" fontId="6" fillId="0" borderId="27" xfId="0" applyFont="1" applyFill="1" applyBorder="1" applyAlignment="1">
      <alignment vertical="center"/>
    </xf>
    <xf numFmtId="0" fontId="6" fillId="0" borderId="26" xfId="0" applyFont="1" applyFill="1" applyBorder="1" applyAlignment="1">
      <alignment horizontal="center" vertical="center"/>
    </xf>
    <xf numFmtId="0" fontId="6" fillId="0" borderId="24" xfId="0" applyFont="1" applyFill="1" applyBorder="1" applyAlignment="1">
      <alignment vertical="center"/>
    </xf>
    <xf numFmtId="0" fontId="8" fillId="0" borderId="0" xfId="0" applyFont="1" applyFill="1" applyBorder="1" applyAlignment="1">
      <alignment vertical="center"/>
    </xf>
    <xf numFmtId="0" fontId="6" fillId="0" borderId="0" xfId="0" applyFont="1" applyFill="1" applyAlignment="1">
      <alignment vertical="center"/>
    </xf>
    <xf numFmtId="0" fontId="9" fillId="0" borderId="0" xfId="0" applyFont="1" applyFill="1" applyBorder="1" applyAlignment="1">
      <alignment vertical="center"/>
    </xf>
    <xf numFmtId="0" fontId="6" fillId="0" borderId="28" xfId="0" applyFont="1" applyFill="1" applyBorder="1" applyAlignment="1">
      <alignment vertical="center"/>
    </xf>
    <xf numFmtId="0" fontId="7" fillId="0" borderId="0" xfId="0" applyFont="1" applyFill="1" applyAlignment="1">
      <alignment horizontal="left" vertical="center"/>
    </xf>
    <xf numFmtId="0" fontId="6" fillId="0" borderId="0" xfId="0" applyFont="1" applyFill="1" applyAlignment="1">
      <alignment horizontal="left" vertical="center" wrapText="1"/>
    </xf>
    <xf numFmtId="0" fontId="6" fillId="0" borderId="0" xfId="0" applyFont="1" applyFill="1" applyAlignment="1">
      <alignment vertical="center" wrapText="1"/>
    </xf>
    <xf numFmtId="0" fontId="7" fillId="0" borderId="0" xfId="0" applyFont="1" applyFill="1" applyBorder="1" applyAlignment="1">
      <alignment vertical="center"/>
    </xf>
    <xf numFmtId="3" fontId="6" fillId="0" borderId="24" xfId="0" applyNumberFormat="1" applyFont="1" applyFill="1" applyBorder="1" applyAlignment="1">
      <alignment horizontal="right" vertical="center"/>
    </xf>
    <xf numFmtId="0" fontId="6" fillId="0" borderId="0" xfId="0" applyFont="1" applyFill="1" applyBorder="1" applyAlignment="1">
      <alignment horizontal="center" vertical="center"/>
    </xf>
    <xf numFmtId="0" fontId="6" fillId="0" borderId="29" xfId="0" applyFont="1" applyFill="1" applyBorder="1" applyAlignment="1">
      <alignment horizontal="left" vertical="center"/>
    </xf>
    <xf numFmtId="0" fontId="0" fillId="0" borderId="0" xfId="0" applyFont="1" applyFill="1" applyBorder="1" applyAlignment="1">
      <alignment horizontal="center" vertical="center"/>
    </xf>
    <xf numFmtId="0" fontId="6" fillId="0" borderId="0" xfId="0" applyFont="1" applyFill="1" applyBorder="1" applyAlignment="1">
      <alignment horizontal="left" vertical="center" wrapText="1"/>
    </xf>
    <xf numFmtId="0" fontId="6" fillId="0" borderId="0" xfId="0" applyFont="1" applyFill="1" applyBorder="1" applyAlignment="1">
      <alignment horizontal="center" vertical="center" wrapText="1"/>
    </xf>
    <xf numFmtId="0" fontId="7" fillId="0" borderId="0" xfId="0" applyFont="1" applyFill="1" applyBorder="1" applyAlignment="1">
      <alignment horizontal="left" vertical="center"/>
    </xf>
    <xf numFmtId="0" fontId="11" fillId="0" borderId="0" xfId="0" applyFont="1" applyFill="1" applyAlignment="1">
      <alignment/>
    </xf>
    <xf numFmtId="0" fontId="6" fillId="0" borderId="10" xfId="0" applyFont="1" applyFill="1" applyBorder="1" applyAlignment="1">
      <alignment horizontal="center" vertical="center" wrapText="1"/>
    </xf>
    <xf numFmtId="3" fontId="6" fillId="0" borderId="10" xfId="0" applyNumberFormat="1" applyFont="1" applyFill="1" applyBorder="1" applyAlignment="1">
      <alignment horizontal="right" vertical="center"/>
    </xf>
    <xf numFmtId="3" fontId="6" fillId="0" borderId="10" xfId="0" applyNumberFormat="1" applyFont="1" applyFill="1" applyBorder="1" applyAlignment="1">
      <alignment horizontal="right" vertical="center" wrapText="1"/>
    </xf>
    <xf numFmtId="0" fontId="6" fillId="0" borderId="0" xfId="0" applyFont="1" applyFill="1" applyBorder="1" applyAlignment="1">
      <alignment horizontal="left" vertical="top" wrapText="1"/>
    </xf>
    <xf numFmtId="0" fontId="0" fillId="0" borderId="0" xfId="0" applyFont="1" applyFill="1" applyAlignment="1">
      <alignment/>
    </xf>
    <xf numFmtId="0" fontId="6" fillId="0" borderId="0" xfId="0" applyFont="1" applyFill="1" applyBorder="1" applyAlignment="1">
      <alignment vertical="center"/>
    </xf>
    <xf numFmtId="0" fontId="7" fillId="0" borderId="0" xfId="0" applyFont="1" applyFill="1" applyAlignment="1">
      <alignment vertical="center"/>
    </xf>
    <xf numFmtId="0" fontId="6" fillId="0" borderId="0" xfId="0" applyFont="1" applyFill="1" applyAlignment="1">
      <alignment horizontal="left" vertical="top" wrapText="1"/>
    </xf>
    <xf numFmtId="0" fontId="5" fillId="0" borderId="0" xfId="0" applyFont="1" applyFill="1" applyBorder="1" applyAlignment="1">
      <alignment vertical="center"/>
    </xf>
    <xf numFmtId="0" fontId="5" fillId="0" borderId="0" xfId="0" applyFont="1" applyFill="1" applyBorder="1" applyAlignment="1">
      <alignment horizontal="right" vertical="center"/>
    </xf>
    <xf numFmtId="0" fontId="0" fillId="0" borderId="0" xfId="0" applyFont="1" applyFill="1" applyBorder="1" applyAlignment="1">
      <alignment vertical="center"/>
    </xf>
    <xf numFmtId="0" fontId="6" fillId="0" borderId="0" xfId="0" applyFont="1" applyFill="1" applyBorder="1" applyAlignment="1">
      <alignment vertical="center" wrapText="1"/>
    </xf>
    <xf numFmtId="0" fontId="6" fillId="0" borderId="10" xfId="0" applyFont="1" applyFill="1" applyBorder="1" applyAlignment="1">
      <alignment horizontal="right" vertical="center" wrapText="1"/>
    </xf>
    <xf numFmtId="0" fontId="0" fillId="0" borderId="23" xfId="0" applyFont="1" applyFill="1" applyBorder="1" applyAlignment="1">
      <alignment horizontal="left" vertical="center" wrapText="1"/>
    </xf>
    <xf numFmtId="0" fontId="6" fillId="0" borderId="30" xfId="0" applyFont="1" applyFill="1" applyBorder="1" applyAlignment="1">
      <alignment horizontal="right" vertical="center" wrapText="1"/>
    </xf>
    <xf numFmtId="3" fontId="6" fillId="0" borderId="11" xfId="0" applyNumberFormat="1" applyFont="1" applyFill="1" applyBorder="1" applyAlignment="1">
      <alignment horizontal="right" vertical="center" wrapText="1"/>
    </xf>
    <xf numFmtId="0" fontId="6" fillId="0" borderId="31" xfId="0" applyFont="1" applyFill="1" applyBorder="1" applyAlignment="1">
      <alignment vertical="center"/>
    </xf>
    <xf numFmtId="0" fontId="6" fillId="0" borderId="32" xfId="0" applyFont="1" applyFill="1" applyBorder="1" applyAlignment="1">
      <alignment vertical="center"/>
    </xf>
    <xf numFmtId="0" fontId="6" fillId="0" borderId="33" xfId="0" applyFont="1" applyFill="1" applyBorder="1" applyAlignment="1">
      <alignment vertical="center"/>
    </xf>
    <xf numFmtId="0" fontId="6" fillId="0" borderId="32" xfId="0" applyFont="1" applyFill="1" applyBorder="1" applyAlignment="1">
      <alignment horizontal="right" vertical="center" wrapText="1"/>
    </xf>
    <xf numFmtId="3" fontId="6" fillId="0" borderId="12" xfId="0" applyNumberFormat="1" applyFont="1" applyFill="1" applyBorder="1" applyAlignment="1">
      <alignment horizontal="right" vertical="center" wrapText="1"/>
    </xf>
    <xf numFmtId="177" fontId="6" fillId="0" borderId="10" xfId="0" applyNumberFormat="1" applyFont="1" applyFill="1" applyBorder="1" applyAlignment="1">
      <alignment horizontal="right" vertical="center" wrapText="1"/>
    </xf>
    <xf numFmtId="0" fontId="0" fillId="0" borderId="0" xfId="0" applyFont="1" applyFill="1" applyAlignment="1">
      <alignment horizontal="left" vertical="center" wrapText="1"/>
    </xf>
    <xf numFmtId="0" fontId="12" fillId="0" borderId="0" xfId="0" applyFont="1" applyFill="1" applyBorder="1" applyAlignment="1">
      <alignment vertical="center"/>
    </xf>
    <xf numFmtId="0" fontId="6" fillId="0" borderId="0" xfId="0" applyFont="1" applyFill="1" applyBorder="1" applyAlignment="1">
      <alignment/>
    </xf>
    <xf numFmtId="0" fontId="6" fillId="0" borderId="34" xfId="0" applyFont="1" applyFill="1" applyBorder="1" applyAlignment="1">
      <alignment horizontal="center" vertical="center" shrinkToFit="1"/>
    </xf>
    <xf numFmtId="0" fontId="8" fillId="0" borderId="35" xfId="0" applyFont="1" applyFill="1" applyBorder="1" applyAlignment="1">
      <alignment horizontal="center" vertical="center" wrapText="1" shrinkToFit="1"/>
    </xf>
    <xf numFmtId="0" fontId="6" fillId="0" borderId="24" xfId="0" applyFont="1" applyFill="1" applyBorder="1" applyAlignment="1">
      <alignment vertical="center" shrinkToFit="1"/>
    </xf>
    <xf numFmtId="0" fontId="6" fillId="0" borderId="0" xfId="0" applyFont="1" applyFill="1" applyBorder="1" applyAlignment="1">
      <alignment vertical="center" shrinkToFit="1"/>
    </xf>
    <xf numFmtId="0" fontId="6" fillId="0" borderId="0" xfId="0" applyFont="1" applyFill="1" applyBorder="1" applyAlignment="1">
      <alignment vertical="center" wrapText="1" shrinkToFit="1"/>
    </xf>
    <xf numFmtId="0" fontId="12" fillId="0" borderId="0" xfId="0" applyFont="1" applyFill="1" applyAlignment="1">
      <alignment vertical="center"/>
    </xf>
    <xf numFmtId="0" fontId="6" fillId="0" borderId="36" xfId="0" applyFont="1" applyFill="1" applyBorder="1" applyAlignment="1">
      <alignment vertical="center"/>
    </xf>
    <xf numFmtId="0" fontId="6" fillId="0" borderId="37" xfId="0" applyFont="1" applyFill="1" applyBorder="1" applyAlignment="1">
      <alignment vertical="center"/>
    </xf>
    <xf numFmtId="0" fontId="6" fillId="0" borderId="38" xfId="0" applyFont="1" applyFill="1" applyBorder="1" applyAlignment="1">
      <alignment horizontal="right" vertical="center" wrapText="1"/>
    </xf>
    <xf numFmtId="0" fontId="6" fillId="0" borderId="39" xfId="0" applyFont="1" applyFill="1" applyBorder="1" applyAlignment="1">
      <alignment horizontal="right" vertical="center" wrapText="1"/>
    </xf>
    <xf numFmtId="0" fontId="6" fillId="0" borderId="24" xfId="0" applyFont="1" applyFill="1" applyBorder="1" applyAlignment="1">
      <alignment vertical="center" wrapText="1"/>
    </xf>
    <xf numFmtId="0" fontId="6" fillId="0" borderId="40" xfId="0" applyFont="1" applyFill="1" applyBorder="1" applyAlignment="1">
      <alignment vertical="center"/>
    </xf>
    <xf numFmtId="0" fontId="6" fillId="0" borderId="41" xfId="0" applyFont="1" applyFill="1" applyBorder="1" applyAlignment="1">
      <alignment horizontal="right" vertical="center" wrapText="1"/>
    </xf>
    <xf numFmtId="0" fontId="6" fillId="0" borderId="15" xfId="0" applyFont="1" applyFill="1" applyBorder="1" applyAlignment="1">
      <alignment horizontal="right" vertical="center" wrapText="1"/>
    </xf>
    <xf numFmtId="0" fontId="6" fillId="0" borderId="42" xfId="0" applyFont="1" applyFill="1" applyBorder="1" applyAlignment="1">
      <alignment horizontal="right" vertical="center" wrapText="1"/>
    </xf>
    <xf numFmtId="0" fontId="6" fillId="0" borderId="20" xfId="0" applyFont="1" applyFill="1" applyBorder="1" applyAlignment="1">
      <alignment horizontal="right" vertical="center" wrapText="1"/>
    </xf>
    <xf numFmtId="0" fontId="6" fillId="0" borderId="41" xfId="0" applyFont="1" applyFill="1" applyBorder="1" applyAlignment="1">
      <alignment horizontal="left" vertical="center"/>
    </xf>
    <xf numFmtId="0" fontId="6" fillId="0" borderId="37" xfId="0" applyFont="1" applyFill="1" applyBorder="1" applyAlignment="1">
      <alignment horizontal="left" vertical="center"/>
    </xf>
    <xf numFmtId="0" fontId="6" fillId="0" borderId="41" xfId="0" applyFont="1" applyFill="1" applyBorder="1" applyAlignment="1">
      <alignment horizontal="right" vertical="center"/>
    </xf>
    <xf numFmtId="0" fontId="6" fillId="0" borderId="20" xfId="0" applyFont="1" applyFill="1" applyBorder="1" applyAlignment="1">
      <alignment horizontal="right" vertical="center"/>
    </xf>
    <xf numFmtId="0" fontId="6" fillId="0" borderId="43" xfId="0" applyFont="1" applyFill="1" applyBorder="1" applyAlignment="1">
      <alignment vertical="center"/>
    </xf>
    <xf numFmtId="0" fontId="6" fillId="0" borderId="44" xfId="0" applyFont="1" applyFill="1" applyBorder="1" applyAlignment="1">
      <alignment vertical="center"/>
    </xf>
    <xf numFmtId="0" fontId="6" fillId="0" borderId="45" xfId="0" applyFont="1" applyFill="1" applyBorder="1" applyAlignment="1">
      <alignment horizontal="right" vertical="center"/>
    </xf>
    <xf numFmtId="0" fontId="6" fillId="0" borderId="45" xfId="0" applyFont="1" applyFill="1" applyBorder="1" applyAlignment="1">
      <alignment horizontal="left" vertical="center"/>
    </xf>
    <xf numFmtId="0" fontId="6" fillId="0" borderId="44" xfId="0" applyFont="1" applyFill="1" applyBorder="1" applyAlignment="1">
      <alignment horizontal="left" vertical="center"/>
    </xf>
    <xf numFmtId="0" fontId="6" fillId="0" borderId="45" xfId="0" applyFont="1" applyFill="1" applyBorder="1" applyAlignment="1">
      <alignment horizontal="right" vertical="center" wrapText="1"/>
    </xf>
    <xf numFmtId="0" fontId="6" fillId="0" borderId="15" xfId="0" applyFont="1" applyFill="1" applyBorder="1" applyAlignment="1">
      <alignment horizontal="right" vertical="center"/>
    </xf>
    <xf numFmtId="0" fontId="6" fillId="0" borderId="46" xfId="0" applyFont="1" applyFill="1" applyBorder="1" applyAlignment="1">
      <alignment horizontal="right" vertical="center" wrapText="1"/>
    </xf>
    <xf numFmtId="0" fontId="12" fillId="0" borderId="47" xfId="0" applyFont="1" applyFill="1" applyBorder="1" applyAlignment="1">
      <alignment vertical="center"/>
    </xf>
    <xf numFmtId="0" fontId="6" fillId="0" borderId="41" xfId="0" applyFont="1" applyFill="1" applyBorder="1" applyAlignment="1">
      <alignment vertical="center"/>
    </xf>
    <xf numFmtId="0" fontId="6" fillId="0" borderId="48" xfId="0" applyFont="1" applyFill="1" applyBorder="1" applyAlignment="1">
      <alignment vertical="center"/>
    </xf>
    <xf numFmtId="0" fontId="6" fillId="0" borderId="42" xfId="0" applyFont="1" applyFill="1" applyBorder="1" applyAlignment="1">
      <alignment horizontal="right" vertical="center"/>
    </xf>
    <xf numFmtId="0" fontId="6" fillId="0" borderId="49" xfId="0" applyFont="1" applyFill="1" applyBorder="1" applyAlignment="1">
      <alignment vertical="center"/>
    </xf>
    <xf numFmtId="0" fontId="6" fillId="0" borderId="50" xfId="0" applyFont="1" applyFill="1" applyBorder="1" applyAlignment="1">
      <alignment horizontal="right" vertical="center" wrapText="1"/>
    </xf>
    <xf numFmtId="0" fontId="6" fillId="0" borderId="51" xfId="0" applyFont="1" applyFill="1" applyBorder="1" applyAlignment="1">
      <alignment vertical="center"/>
    </xf>
    <xf numFmtId="0" fontId="6" fillId="0" borderId="45" xfId="0" applyFont="1" applyFill="1" applyBorder="1" applyAlignment="1">
      <alignment vertical="center"/>
    </xf>
    <xf numFmtId="0" fontId="6" fillId="0" borderId="52" xfId="0" applyFont="1" applyFill="1" applyBorder="1" applyAlignment="1">
      <alignment vertical="center"/>
    </xf>
    <xf numFmtId="0" fontId="6" fillId="0" borderId="53" xfId="0" applyFont="1" applyFill="1" applyBorder="1" applyAlignment="1">
      <alignment vertical="center"/>
    </xf>
    <xf numFmtId="0" fontId="6" fillId="0" borderId="54" xfId="0" applyFont="1" applyFill="1" applyBorder="1" applyAlignment="1">
      <alignment vertical="center"/>
    </xf>
    <xf numFmtId="0" fontId="6" fillId="0" borderId="55" xfId="0" applyFont="1" applyFill="1" applyBorder="1" applyAlignment="1">
      <alignment vertical="center"/>
    </xf>
    <xf numFmtId="0" fontId="6" fillId="0" borderId="54" xfId="0" applyFont="1" applyFill="1" applyBorder="1" applyAlignment="1">
      <alignment horizontal="right" vertical="center" wrapText="1"/>
    </xf>
    <xf numFmtId="0" fontId="6" fillId="0" borderId="13" xfId="0" applyFont="1" applyFill="1" applyBorder="1" applyAlignment="1">
      <alignment horizontal="right" vertical="center"/>
    </xf>
    <xf numFmtId="0" fontId="5" fillId="0" borderId="0" xfId="0" applyFont="1" applyFill="1" applyAlignment="1">
      <alignment vertical="center"/>
    </xf>
    <xf numFmtId="0" fontId="6" fillId="0" borderId="0" xfId="0" applyFont="1" applyFill="1" applyBorder="1" applyAlignment="1">
      <alignment horizontal="right" vertical="center"/>
    </xf>
    <xf numFmtId="0" fontId="5" fillId="0" borderId="0" xfId="0" applyFont="1" applyFill="1" applyBorder="1" applyAlignment="1">
      <alignment/>
    </xf>
    <xf numFmtId="0" fontId="6" fillId="0" borderId="10" xfId="0" applyFont="1" applyFill="1" applyBorder="1" applyAlignment="1">
      <alignment vertical="center"/>
    </xf>
    <xf numFmtId="0" fontId="5" fillId="0" borderId="0" xfId="0" applyFont="1" applyFill="1" applyAlignment="1">
      <alignment/>
    </xf>
    <xf numFmtId="191" fontId="6" fillId="0" borderId="29" xfId="0" applyNumberFormat="1" applyFont="1" applyFill="1" applyBorder="1" applyAlignment="1">
      <alignment horizontal="right" vertical="center"/>
    </xf>
    <xf numFmtId="191" fontId="6" fillId="0" borderId="25" xfId="0" applyNumberFormat="1" applyFont="1" applyFill="1" applyBorder="1" applyAlignment="1">
      <alignment horizontal="right" vertical="center" wrapText="1"/>
    </xf>
    <xf numFmtId="191" fontId="5" fillId="0" borderId="0" xfId="0" applyNumberFormat="1" applyFont="1" applyFill="1" applyBorder="1" applyAlignment="1">
      <alignment/>
    </xf>
    <xf numFmtId="191" fontId="6" fillId="0" borderId="37" xfId="0" applyNumberFormat="1" applyFont="1" applyFill="1" applyBorder="1" applyAlignment="1">
      <alignment horizontal="right" vertical="center"/>
    </xf>
    <xf numFmtId="191" fontId="6" fillId="0" borderId="11" xfId="0" applyNumberFormat="1" applyFont="1" applyFill="1" applyBorder="1" applyAlignment="1">
      <alignment horizontal="right" vertical="center"/>
    </xf>
    <xf numFmtId="191" fontId="5" fillId="0" borderId="0" xfId="0" applyNumberFormat="1" applyFont="1" applyFill="1" applyBorder="1" applyAlignment="1">
      <alignment vertical="top"/>
    </xf>
    <xf numFmtId="0" fontId="13" fillId="0" borderId="0" xfId="0" applyFont="1" applyFill="1" applyAlignment="1">
      <alignment vertical="center"/>
    </xf>
    <xf numFmtId="191" fontId="6" fillId="0" borderId="44" xfId="0" applyNumberFormat="1" applyFont="1" applyFill="1" applyBorder="1" applyAlignment="1">
      <alignment horizontal="right" vertical="center"/>
    </xf>
    <xf numFmtId="191" fontId="6" fillId="0" borderId="18" xfId="0" applyNumberFormat="1" applyFont="1" applyFill="1" applyBorder="1" applyAlignment="1">
      <alignment horizontal="right" vertical="center"/>
    </xf>
    <xf numFmtId="0" fontId="5" fillId="0" borderId="0" xfId="0" applyFont="1" applyFill="1" applyBorder="1" applyAlignment="1">
      <alignment vertical="center"/>
    </xf>
    <xf numFmtId="191" fontId="6" fillId="0" borderId="11" xfId="0" applyNumberFormat="1" applyFont="1" applyFill="1" applyBorder="1" applyAlignment="1">
      <alignment horizontal="right" vertical="center" wrapText="1"/>
    </xf>
    <xf numFmtId="0" fontId="6" fillId="0" borderId="0" xfId="0" applyFont="1" applyFill="1" applyBorder="1" applyAlignment="1">
      <alignment vertical="center" shrinkToFit="1"/>
    </xf>
    <xf numFmtId="191" fontId="6" fillId="0" borderId="31" xfId="0" applyNumberFormat="1" applyFont="1" applyFill="1" applyBorder="1" applyAlignment="1">
      <alignment horizontal="right" vertical="center"/>
    </xf>
    <xf numFmtId="177" fontId="6" fillId="0" borderId="12" xfId="0" applyNumberFormat="1" applyFont="1" applyFill="1" applyBorder="1" applyAlignment="1">
      <alignment horizontal="right" vertical="center"/>
    </xf>
    <xf numFmtId="191" fontId="6" fillId="0" borderId="56" xfId="0" applyNumberFormat="1" applyFont="1" applyFill="1" applyBorder="1" applyAlignment="1">
      <alignment horizontal="right" vertical="center"/>
    </xf>
    <xf numFmtId="177" fontId="6" fillId="0" borderId="57" xfId="0" applyNumberFormat="1" applyFont="1" applyFill="1" applyBorder="1" applyAlignment="1">
      <alignment horizontal="right" vertical="center"/>
    </xf>
    <xf numFmtId="0" fontId="6" fillId="0" borderId="33" xfId="0" applyFont="1" applyFill="1" applyBorder="1" applyAlignment="1">
      <alignment horizontal="right" vertical="top"/>
    </xf>
    <xf numFmtId="0" fontId="6" fillId="0" borderId="12" xfId="0" applyFont="1" applyFill="1" applyBorder="1" applyAlignment="1">
      <alignment horizontal="right" vertical="top" wrapText="1"/>
    </xf>
    <xf numFmtId="0" fontId="6" fillId="0" borderId="0" xfId="0" applyFont="1" applyFill="1" applyAlignment="1">
      <alignment/>
    </xf>
    <xf numFmtId="0" fontId="6" fillId="0" borderId="0" xfId="0" applyFont="1" applyFill="1" applyBorder="1" applyAlignment="1">
      <alignment vertical="top" wrapText="1"/>
    </xf>
    <xf numFmtId="0" fontId="7" fillId="0" borderId="55" xfId="0" applyFont="1" applyFill="1" applyBorder="1" applyAlignment="1">
      <alignment vertical="center"/>
    </xf>
    <xf numFmtId="0" fontId="6" fillId="0" borderId="28" xfId="0" applyFont="1" applyFill="1" applyBorder="1" applyAlignment="1">
      <alignment horizontal="center" vertical="center"/>
    </xf>
    <xf numFmtId="0" fontId="6" fillId="0" borderId="10" xfId="0" applyFont="1" applyFill="1" applyBorder="1" applyAlignment="1">
      <alignment horizontal="center" vertical="center"/>
    </xf>
    <xf numFmtId="177" fontId="6" fillId="0" borderId="11" xfId="0" applyNumberFormat="1" applyFont="1" applyFill="1" applyBorder="1" applyAlignment="1">
      <alignment horizontal="right" vertical="center" wrapText="1"/>
    </xf>
    <xf numFmtId="177" fontId="6" fillId="0" borderId="11" xfId="0" applyNumberFormat="1" applyFont="1" applyFill="1" applyBorder="1" applyAlignment="1">
      <alignment horizontal="right" vertical="center"/>
    </xf>
    <xf numFmtId="177" fontId="6" fillId="0" borderId="15" xfId="0" applyNumberFormat="1" applyFont="1" applyFill="1" applyBorder="1" applyAlignment="1">
      <alignment vertical="center"/>
    </xf>
    <xf numFmtId="177" fontId="6" fillId="0" borderId="19" xfId="0" applyNumberFormat="1" applyFont="1" applyFill="1" applyBorder="1" applyAlignment="1">
      <alignment horizontal="right" vertical="center"/>
    </xf>
    <xf numFmtId="177" fontId="6" fillId="0" borderId="19" xfId="0" applyNumberFormat="1" applyFont="1" applyFill="1" applyBorder="1" applyAlignment="1">
      <alignment vertical="center"/>
    </xf>
    <xf numFmtId="0" fontId="6" fillId="0" borderId="0" xfId="0" applyFont="1" applyFill="1" applyBorder="1" applyAlignment="1">
      <alignment/>
    </xf>
    <xf numFmtId="177" fontId="6" fillId="0" borderId="13" xfId="0" applyNumberFormat="1" applyFont="1" applyFill="1" applyBorder="1" applyAlignment="1">
      <alignment vertical="center"/>
    </xf>
    <xf numFmtId="0" fontId="6" fillId="0" borderId="0" xfId="0" applyFont="1" applyFill="1" applyBorder="1" applyAlignment="1">
      <alignment horizontal="distributed" vertical="center"/>
    </xf>
    <xf numFmtId="177" fontId="6" fillId="0" borderId="0" xfId="0" applyNumberFormat="1" applyFont="1" applyFill="1" applyBorder="1" applyAlignment="1">
      <alignment vertical="center"/>
    </xf>
    <xf numFmtId="0" fontId="6" fillId="0" borderId="0" xfId="0" applyFont="1" applyFill="1" applyAlignment="1">
      <alignment/>
    </xf>
    <xf numFmtId="0" fontId="6" fillId="0" borderId="0" xfId="0" applyFont="1" applyFill="1" applyAlignment="1">
      <alignment horizontal="right"/>
    </xf>
    <xf numFmtId="0" fontId="6" fillId="0" borderId="47" xfId="0" applyFont="1" applyFill="1" applyBorder="1" applyAlignment="1">
      <alignment/>
    </xf>
    <xf numFmtId="0" fontId="15" fillId="0" borderId="0" xfId="0" applyFont="1" applyFill="1" applyAlignment="1">
      <alignment/>
    </xf>
    <xf numFmtId="38" fontId="16" fillId="0" borderId="0" xfId="52" applyFont="1" applyFill="1" applyAlignment="1">
      <alignment vertical="center"/>
    </xf>
    <xf numFmtId="38" fontId="5" fillId="0" borderId="0" xfId="52" applyFont="1" applyFill="1" applyAlignment="1">
      <alignment vertical="center"/>
    </xf>
    <xf numFmtId="38" fontId="7" fillId="0" borderId="0" xfId="52" applyFont="1" applyFill="1" applyAlignment="1">
      <alignment vertical="center"/>
    </xf>
    <xf numFmtId="209" fontId="6" fillId="0" borderId="10" xfId="43" applyNumberFormat="1" applyFont="1" applyFill="1" applyBorder="1" applyAlignment="1">
      <alignment vertical="center"/>
    </xf>
    <xf numFmtId="38" fontId="6" fillId="0" borderId="58" xfId="52" applyFont="1" applyFill="1" applyBorder="1" applyAlignment="1">
      <alignment vertical="center"/>
    </xf>
    <xf numFmtId="185" fontId="6" fillId="0" borderId="58" xfId="52" applyNumberFormat="1" applyFont="1" applyFill="1" applyBorder="1" applyAlignment="1">
      <alignment vertical="center"/>
    </xf>
    <xf numFmtId="0" fontId="8" fillId="0" borderId="0" xfId="63" applyFont="1" applyFill="1" applyAlignment="1">
      <alignment vertical="center"/>
      <protection/>
    </xf>
    <xf numFmtId="38" fontId="6" fillId="0" borderId="29" xfId="52" applyFont="1" applyFill="1" applyBorder="1" applyAlignment="1">
      <alignment vertical="center"/>
    </xf>
    <xf numFmtId="0" fontId="0" fillId="0" borderId="29" xfId="63" applyFont="1" applyFill="1" applyBorder="1" applyAlignment="1">
      <alignment vertical="center"/>
      <protection/>
    </xf>
    <xf numFmtId="38" fontId="6" fillId="0" borderId="0" xfId="52" applyFont="1" applyFill="1" applyBorder="1" applyAlignment="1">
      <alignment vertical="center"/>
    </xf>
    <xf numFmtId="0" fontId="6" fillId="0" borderId="0" xfId="0" applyFont="1" applyFill="1" applyAlignment="1">
      <alignment horizontal="right" vertical="center"/>
    </xf>
    <xf numFmtId="0" fontId="6" fillId="0" borderId="59" xfId="0" applyFont="1" applyFill="1" applyBorder="1" applyAlignment="1">
      <alignment horizontal="distributed" vertical="center" wrapText="1"/>
    </xf>
    <xf numFmtId="0" fontId="6" fillId="0" borderId="60" xfId="0" applyFont="1" applyFill="1" applyBorder="1" applyAlignment="1">
      <alignment horizontal="center" vertical="center" shrinkToFit="1"/>
    </xf>
    <xf numFmtId="0" fontId="6" fillId="0" borderId="60" xfId="0" applyFont="1" applyFill="1" applyBorder="1" applyAlignment="1">
      <alignment horizontal="right" vertical="center" shrinkToFit="1"/>
    </xf>
    <xf numFmtId="0" fontId="6" fillId="0" borderId="35" xfId="0" applyFont="1" applyFill="1" applyBorder="1" applyAlignment="1">
      <alignment horizontal="center" vertical="center" shrinkToFit="1"/>
    </xf>
    <xf numFmtId="41" fontId="6" fillId="0" borderId="61" xfId="0" applyNumberFormat="1" applyFont="1" applyFill="1" applyBorder="1" applyAlignment="1">
      <alignment vertical="center"/>
    </xf>
    <xf numFmtId="41" fontId="6" fillId="0" borderId="62" xfId="0" applyNumberFormat="1" applyFont="1" applyFill="1" applyBorder="1" applyAlignment="1">
      <alignment vertical="center"/>
    </xf>
    <xf numFmtId="183" fontId="6" fillId="0" borderId="62" xfId="0" applyNumberFormat="1" applyFont="1" applyFill="1" applyBorder="1" applyAlignment="1">
      <alignment vertical="center"/>
    </xf>
    <xf numFmtId="41" fontId="6" fillId="0" borderId="17" xfId="0" applyNumberFormat="1" applyFont="1" applyFill="1" applyBorder="1" applyAlignment="1">
      <alignment vertical="center"/>
    </xf>
    <xf numFmtId="0" fontId="6" fillId="0" borderId="63" xfId="0" applyFont="1" applyFill="1" applyBorder="1" applyAlignment="1">
      <alignment vertical="center"/>
    </xf>
    <xf numFmtId="0" fontId="6" fillId="0" borderId="30" xfId="0" applyFont="1" applyFill="1" applyBorder="1" applyAlignment="1">
      <alignment horizontal="distributed" vertical="center"/>
    </xf>
    <xf numFmtId="0" fontId="6" fillId="0" borderId="32" xfId="0" applyFont="1" applyFill="1" applyBorder="1" applyAlignment="1">
      <alignment horizontal="distributed" vertical="center"/>
    </xf>
    <xf numFmtId="183" fontId="6" fillId="0" borderId="64" xfId="0" applyNumberFormat="1" applyFont="1" applyFill="1" applyBorder="1" applyAlignment="1">
      <alignment vertical="center"/>
    </xf>
    <xf numFmtId="0" fontId="6" fillId="0" borderId="65" xfId="0" applyFont="1" applyFill="1" applyBorder="1" applyAlignment="1">
      <alignment vertical="center"/>
    </xf>
    <xf numFmtId="0" fontId="6" fillId="0" borderId="66" xfId="0" applyFont="1" applyFill="1" applyBorder="1" applyAlignment="1">
      <alignment horizontal="distributed" vertical="center"/>
    </xf>
    <xf numFmtId="41" fontId="6" fillId="0" borderId="67" xfId="0" applyNumberFormat="1" applyFont="1" applyFill="1" applyBorder="1" applyAlignment="1">
      <alignment vertical="center"/>
    </xf>
    <xf numFmtId="41" fontId="6" fillId="0" borderId="64" xfId="0" applyNumberFormat="1" applyFont="1" applyFill="1" applyBorder="1" applyAlignment="1">
      <alignment vertical="center"/>
    </xf>
    <xf numFmtId="41" fontId="6" fillId="0" borderId="39" xfId="0" applyNumberFormat="1" applyFont="1" applyFill="1" applyBorder="1" applyAlignment="1">
      <alignment vertical="center"/>
    </xf>
    <xf numFmtId="0" fontId="6" fillId="0" borderId="60" xfId="0" applyFont="1" applyFill="1" applyBorder="1" applyAlignment="1">
      <alignment horizontal="distributed" vertical="center" shrinkToFit="1"/>
    </xf>
    <xf numFmtId="0" fontId="6" fillId="0" borderId="60" xfId="0" applyFont="1" applyFill="1" applyBorder="1" applyAlignment="1">
      <alignment vertical="center" shrinkToFit="1"/>
    </xf>
    <xf numFmtId="0" fontId="6" fillId="0" borderId="35" xfId="0" applyFont="1" applyFill="1" applyBorder="1" applyAlignment="1">
      <alignment vertical="center" shrinkToFit="1"/>
    </xf>
    <xf numFmtId="38" fontId="6" fillId="0" borderId="60" xfId="52" applyFont="1" applyFill="1" applyBorder="1" applyAlignment="1">
      <alignment vertical="center" shrinkToFit="1"/>
    </xf>
    <xf numFmtId="38" fontId="6" fillId="0" borderId="35" xfId="52" applyFont="1" applyFill="1" applyBorder="1" applyAlignment="1">
      <alignment vertical="center" shrinkToFit="1"/>
    </xf>
    <xf numFmtId="38" fontId="6" fillId="0" borderId="60" xfId="52" applyFont="1" applyFill="1" applyBorder="1" applyAlignment="1">
      <alignment horizontal="center" vertical="center" shrinkToFit="1"/>
    </xf>
    <xf numFmtId="41" fontId="6" fillId="0" borderId="68" xfId="0" applyNumberFormat="1" applyFont="1" applyFill="1" applyBorder="1" applyAlignment="1">
      <alignment vertical="center"/>
    </xf>
    <xf numFmtId="41" fontId="6" fillId="0" borderId="49" xfId="0" applyNumberFormat="1" applyFont="1" applyFill="1" applyBorder="1" applyAlignment="1">
      <alignment vertical="center"/>
    </xf>
    <xf numFmtId="41" fontId="6" fillId="0" borderId="15" xfId="0" applyNumberFormat="1" applyFont="1" applyFill="1" applyBorder="1" applyAlignment="1">
      <alignment vertical="center"/>
    </xf>
    <xf numFmtId="41" fontId="6" fillId="0" borderId="69" xfId="0" applyNumberFormat="1" applyFont="1" applyFill="1" applyBorder="1" applyAlignment="1">
      <alignment vertical="center"/>
    </xf>
    <xf numFmtId="41" fontId="6" fillId="0" borderId="70" xfId="0" applyNumberFormat="1" applyFont="1" applyFill="1" applyBorder="1" applyAlignment="1">
      <alignment vertical="center"/>
    </xf>
    <xf numFmtId="183" fontId="6" fillId="0" borderId="71" xfId="0" applyNumberFormat="1" applyFont="1" applyFill="1" applyBorder="1" applyAlignment="1">
      <alignment vertical="center"/>
    </xf>
    <xf numFmtId="41" fontId="6" fillId="0" borderId="19" xfId="0" applyNumberFormat="1" applyFont="1" applyFill="1" applyBorder="1" applyAlignment="1">
      <alignment vertical="center"/>
    </xf>
    <xf numFmtId="183" fontId="6" fillId="0" borderId="49" xfId="0" applyNumberFormat="1" applyFont="1" applyFill="1" applyBorder="1" applyAlignment="1">
      <alignment vertical="center"/>
    </xf>
    <xf numFmtId="183" fontId="6" fillId="0" borderId="70" xfId="0" applyNumberFormat="1" applyFont="1" applyFill="1" applyBorder="1" applyAlignment="1">
      <alignment vertical="center"/>
    </xf>
    <xf numFmtId="41" fontId="6" fillId="0" borderId="70" xfId="0" applyNumberFormat="1" applyFont="1" applyFill="1" applyBorder="1" applyAlignment="1">
      <alignment horizontal="right" vertical="center"/>
    </xf>
    <xf numFmtId="41" fontId="6" fillId="0" borderId="72" xfId="0" applyNumberFormat="1" applyFont="1" applyFill="1" applyBorder="1" applyAlignment="1">
      <alignment vertical="center"/>
    </xf>
    <xf numFmtId="41" fontId="6" fillId="0" borderId="51" xfId="0" applyNumberFormat="1" applyFont="1" applyFill="1" applyBorder="1" applyAlignment="1">
      <alignment vertical="center"/>
    </xf>
    <xf numFmtId="183" fontId="6" fillId="0" borderId="51" xfId="0" applyNumberFormat="1" applyFont="1" applyFill="1" applyBorder="1" applyAlignment="1">
      <alignment vertical="center"/>
    </xf>
    <xf numFmtId="41" fontId="6" fillId="0" borderId="20" xfId="0" applyNumberFormat="1" applyFont="1" applyFill="1" applyBorder="1" applyAlignment="1">
      <alignment vertical="center"/>
    </xf>
    <xf numFmtId="41" fontId="6" fillId="0" borderId="49" xfId="0" applyNumberFormat="1" applyFont="1" applyFill="1" applyBorder="1" applyAlignment="1">
      <alignment horizontal="right" vertical="center"/>
    </xf>
    <xf numFmtId="41" fontId="6" fillId="0" borderId="73" xfId="0" applyNumberFormat="1" applyFont="1" applyFill="1" applyBorder="1" applyAlignment="1">
      <alignment vertical="center"/>
    </xf>
    <xf numFmtId="41" fontId="6" fillId="0" borderId="71" xfId="0" applyNumberFormat="1" applyFont="1" applyFill="1" applyBorder="1" applyAlignment="1">
      <alignment vertical="center"/>
    </xf>
    <xf numFmtId="187" fontId="6" fillId="0" borderId="71" xfId="0" applyNumberFormat="1" applyFont="1" applyFill="1" applyBorder="1" applyAlignment="1">
      <alignment vertical="center"/>
    </xf>
    <xf numFmtId="0" fontId="6" fillId="0" borderId="74" xfId="0" applyFont="1" applyFill="1" applyBorder="1" applyAlignment="1">
      <alignment vertical="center"/>
    </xf>
    <xf numFmtId="41" fontId="6" fillId="0" borderId="75" xfId="0" applyNumberFormat="1" applyFont="1" applyFill="1" applyBorder="1" applyAlignment="1">
      <alignment vertical="center"/>
    </xf>
    <xf numFmtId="0" fontId="6" fillId="0" borderId="42" xfId="0" applyFont="1" applyFill="1" applyBorder="1" applyAlignment="1">
      <alignment horizontal="center" vertical="center" shrinkToFit="1"/>
    </xf>
    <xf numFmtId="38" fontId="6" fillId="0" borderId="76" xfId="52" applyFont="1" applyFill="1" applyBorder="1" applyAlignment="1">
      <alignment vertical="center"/>
    </xf>
    <xf numFmtId="38" fontId="6" fillId="0" borderId="53" xfId="52" applyFont="1" applyFill="1" applyBorder="1" applyAlignment="1">
      <alignment vertical="center"/>
    </xf>
    <xf numFmtId="187" fontId="6" fillId="0" borderId="53" xfId="52" applyNumberFormat="1" applyFont="1" applyFill="1" applyBorder="1" applyAlignment="1">
      <alignment vertical="center"/>
    </xf>
    <xf numFmtId="38" fontId="6" fillId="0" borderId="13" xfId="52" applyFont="1" applyFill="1" applyBorder="1" applyAlignment="1">
      <alignment vertical="center"/>
    </xf>
    <xf numFmtId="0" fontId="5" fillId="0" borderId="0" xfId="0" applyFont="1" applyFill="1" applyAlignment="1">
      <alignment horizontal="right" vertical="center"/>
    </xf>
    <xf numFmtId="0" fontId="6" fillId="0" borderId="19" xfId="0" applyFont="1" applyFill="1" applyBorder="1" applyAlignment="1">
      <alignment horizontal="distributed" vertical="center"/>
    </xf>
    <xf numFmtId="0" fontId="6" fillId="0" borderId="69" xfId="52" applyNumberFormat="1" applyFont="1" applyFill="1" applyBorder="1" applyAlignment="1">
      <alignment horizontal="center" vertical="center" shrinkToFit="1"/>
    </xf>
    <xf numFmtId="0" fontId="6" fillId="0" borderId="70" xfId="52" applyNumberFormat="1" applyFont="1" applyFill="1" applyBorder="1" applyAlignment="1">
      <alignment horizontal="center" vertical="center" shrinkToFit="1"/>
    </xf>
    <xf numFmtId="0" fontId="6" fillId="0" borderId="19" xfId="52" applyNumberFormat="1" applyFont="1" applyFill="1" applyBorder="1" applyAlignment="1">
      <alignment horizontal="center" vertical="center" shrinkToFit="1"/>
    </xf>
    <xf numFmtId="0" fontId="6" fillId="0" borderId="0" xfId="0" applyFont="1" applyFill="1" applyAlignment="1" applyProtection="1">
      <alignment vertical="center"/>
      <protection locked="0"/>
    </xf>
    <xf numFmtId="0" fontId="6" fillId="0" borderId="39" xfId="52" applyNumberFormat="1" applyFont="1" applyFill="1" applyBorder="1" applyAlignment="1">
      <alignment vertical="center"/>
    </xf>
    <xf numFmtId="0" fontId="6" fillId="0" borderId="17" xfId="52" applyNumberFormat="1" applyFont="1" applyFill="1" applyBorder="1" applyAlignment="1">
      <alignment vertical="center"/>
    </xf>
    <xf numFmtId="0" fontId="6" fillId="0" borderId="15" xfId="52" applyNumberFormat="1" applyFont="1" applyFill="1" applyBorder="1" applyAlignment="1">
      <alignment vertical="center"/>
    </xf>
    <xf numFmtId="177" fontId="6" fillId="0" borderId="15" xfId="52" applyNumberFormat="1" applyFont="1" applyFill="1" applyBorder="1" applyAlignment="1">
      <alignment horizontal="left" vertical="center"/>
    </xf>
    <xf numFmtId="0" fontId="6" fillId="0" borderId="20" xfId="0" applyNumberFormat="1" applyFont="1" applyFill="1" applyBorder="1" applyAlignment="1">
      <alignment horizontal="distributed" vertical="center"/>
    </xf>
    <xf numFmtId="0" fontId="6" fillId="0" borderId="19" xfId="0" applyNumberFormat="1" applyFont="1" applyFill="1" applyBorder="1" applyAlignment="1">
      <alignment horizontal="distributed" vertical="center"/>
    </xf>
    <xf numFmtId="41" fontId="6" fillId="0" borderId="0" xfId="0" applyNumberFormat="1" applyFont="1" applyFill="1" applyAlignment="1">
      <alignment vertical="center"/>
    </xf>
    <xf numFmtId="41" fontId="6" fillId="0" borderId="0" xfId="0" applyNumberFormat="1" applyFont="1" applyFill="1" applyAlignment="1">
      <alignment vertical="center" shrinkToFit="1"/>
    </xf>
    <xf numFmtId="181" fontId="6" fillId="0" borderId="61" xfId="0" applyNumberFormat="1" applyFont="1" applyFill="1" applyBorder="1" applyAlignment="1">
      <alignment vertical="center"/>
    </xf>
    <xf numFmtId="181" fontId="6" fillId="0" borderId="62" xfId="0" applyNumberFormat="1" applyFont="1" applyFill="1" applyBorder="1" applyAlignment="1">
      <alignment vertical="center"/>
    </xf>
    <xf numFmtId="181" fontId="6" fillId="0" borderId="62" xfId="0" applyNumberFormat="1" applyFont="1" applyFill="1" applyBorder="1" applyAlignment="1">
      <alignment vertical="center" shrinkToFit="1"/>
    </xf>
    <xf numFmtId="181" fontId="6" fillId="0" borderId="17" xfId="0" applyNumberFormat="1" applyFont="1" applyFill="1" applyBorder="1" applyAlignment="1">
      <alignment vertical="center"/>
    </xf>
    <xf numFmtId="183" fontId="6" fillId="0" borderId="62" xfId="0" applyNumberFormat="1" applyFont="1" applyFill="1" applyBorder="1" applyAlignment="1">
      <alignment vertical="center" shrinkToFit="1"/>
    </xf>
    <xf numFmtId="181" fontId="6" fillId="0" borderId="68" xfId="0" applyNumberFormat="1" applyFont="1" applyFill="1" applyBorder="1" applyAlignment="1">
      <alignment vertical="center"/>
    </xf>
    <xf numFmtId="181" fontId="6" fillId="0" borderId="49" xfId="0" applyNumberFormat="1" applyFont="1" applyFill="1" applyBorder="1" applyAlignment="1">
      <alignment vertical="center"/>
    </xf>
    <xf numFmtId="183" fontId="6" fillId="0" borderId="49" xfId="0" applyNumberFormat="1" applyFont="1" applyFill="1" applyBorder="1" applyAlignment="1">
      <alignment vertical="center" shrinkToFit="1"/>
    </xf>
    <xf numFmtId="181" fontId="6" fillId="0" borderId="15" xfId="0" applyNumberFormat="1" applyFont="1" applyFill="1" applyBorder="1" applyAlignment="1">
      <alignment vertical="center"/>
    </xf>
    <xf numFmtId="181" fontId="6" fillId="0" borderId="49" xfId="0" applyNumberFormat="1" applyFont="1" applyFill="1" applyBorder="1" applyAlignment="1">
      <alignment horizontal="right" vertical="center"/>
    </xf>
    <xf numFmtId="181" fontId="6" fillId="0" borderId="72" xfId="0" applyNumberFormat="1" applyFont="1" applyFill="1" applyBorder="1" applyAlignment="1">
      <alignment vertical="center"/>
    </xf>
    <xf numFmtId="181" fontId="6" fillId="0" borderId="51" xfId="0" applyNumberFormat="1" applyFont="1" applyFill="1" applyBorder="1" applyAlignment="1">
      <alignment vertical="center"/>
    </xf>
    <xf numFmtId="183" fontId="6" fillId="0" borderId="51" xfId="0" applyNumberFormat="1" applyFont="1" applyFill="1" applyBorder="1" applyAlignment="1">
      <alignment vertical="center" shrinkToFit="1"/>
    </xf>
    <xf numFmtId="181" fontId="6" fillId="0" borderId="20" xfId="0" applyNumberFormat="1" applyFont="1" applyFill="1" applyBorder="1" applyAlignment="1">
      <alignment vertical="center"/>
    </xf>
    <xf numFmtId="181" fontId="6" fillId="0" borderId="67" xfId="0" applyNumberFormat="1" applyFont="1" applyFill="1" applyBorder="1" applyAlignment="1">
      <alignment vertical="center"/>
    </xf>
    <xf numFmtId="181" fontId="6" fillId="0" borderId="64" xfId="0" applyNumberFormat="1" applyFont="1" applyFill="1" applyBorder="1" applyAlignment="1">
      <alignment vertical="center"/>
    </xf>
    <xf numFmtId="181" fontId="6" fillId="0" borderId="64" xfId="0" applyNumberFormat="1" applyFont="1" applyFill="1" applyBorder="1" applyAlignment="1">
      <alignment vertical="center" shrinkToFit="1"/>
    </xf>
    <xf numFmtId="183" fontId="6" fillId="0" borderId="64" xfId="0" applyNumberFormat="1" applyFont="1" applyFill="1" applyBorder="1" applyAlignment="1">
      <alignment vertical="center" shrinkToFit="1"/>
    </xf>
    <xf numFmtId="181" fontId="6" fillId="0" borderId="39" xfId="0" applyNumberFormat="1" applyFont="1" applyFill="1" applyBorder="1" applyAlignment="1">
      <alignment vertical="center"/>
    </xf>
    <xf numFmtId="181" fontId="6" fillId="0" borderId="69" xfId="0" applyNumberFormat="1" applyFont="1" applyFill="1" applyBorder="1" applyAlignment="1">
      <alignment vertical="center" shrinkToFit="1"/>
    </xf>
    <xf numFmtId="181" fontId="6" fillId="0" borderId="70" xfId="0" applyNumberFormat="1" applyFont="1" applyFill="1" applyBorder="1" applyAlignment="1">
      <alignment vertical="center"/>
    </xf>
    <xf numFmtId="181" fontId="6" fillId="0" borderId="51" xfId="0" applyNumberFormat="1" applyFont="1" applyFill="1" applyBorder="1" applyAlignment="1">
      <alignment vertical="center" shrinkToFit="1"/>
    </xf>
    <xf numFmtId="183" fontId="6" fillId="0" borderId="70" xfId="0" applyNumberFormat="1" applyFont="1" applyFill="1" applyBorder="1" applyAlignment="1">
      <alignment vertical="center" shrinkToFit="1"/>
    </xf>
    <xf numFmtId="181" fontId="6" fillId="0" borderId="19" xfId="0" applyNumberFormat="1" applyFont="1" applyFill="1" applyBorder="1" applyAlignment="1">
      <alignment vertical="center"/>
    </xf>
    <xf numFmtId="181" fontId="6" fillId="0" borderId="76" xfId="0" applyNumberFormat="1" applyFont="1" applyFill="1" applyBorder="1" applyAlignment="1">
      <alignment vertical="center" shrinkToFit="1"/>
    </xf>
    <xf numFmtId="181" fontId="6" fillId="0" borderId="53" xfId="0" applyNumberFormat="1" applyFont="1" applyFill="1" applyBorder="1" applyAlignment="1">
      <alignment vertical="center"/>
    </xf>
    <xf numFmtId="181" fontId="6" fillId="0" borderId="60" xfId="0" applyNumberFormat="1" applyFont="1" applyFill="1" applyBorder="1" applyAlignment="1">
      <alignment vertical="center" shrinkToFit="1"/>
    </xf>
    <xf numFmtId="181" fontId="6" fillId="0" borderId="60" xfId="0" applyNumberFormat="1" applyFont="1" applyFill="1" applyBorder="1" applyAlignment="1">
      <alignment vertical="center"/>
    </xf>
    <xf numFmtId="183" fontId="6" fillId="0" borderId="53" xfId="0" applyNumberFormat="1" applyFont="1" applyFill="1" applyBorder="1" applyAlignment="1">
      <alignment vertical="center" shrinkToFit="1"/>
    </xf>
    <xf numFmtId="181" fontId="6" fillId="0" borderId="13" xfId="0" applyNumberFormat="1" applyFont="1" applyFill="1" applyBorder="1" applyAlignment="1">
      <alignment vertical="center"/>
    </xf>
    <xf numFmtId="0" fontId="5" fillId="0" borderId="0" xfId="0" applyFont="1" applyFill="1" applyAlignment="1">
      <alignment vertical="center" shrinkToFit="1"/>
    </xf>
    <xf numFmtId="184" fontId="6" fillId="0" borderId="62" xfId="0" applyNumberFormat="1" applyFont="1" applyFill="1" applyBorder="1" applyAlignment="1">
      <alignment vertical="center" shrinkToFit="1"/>
    </xf>
    <xf numFmtId="184" fontId="6" fillId="0" borderId="49" xfId="0" applyNumberFormat="1" applyFont="1" applyFill="1" applyBorder="1" applyAlignment="1">
      <alignment vertical="center" shrinkToFit="1"/>
    </xf>
    <xf numFmtId="181" fontId="6" fillId="0" borderId="49" xfId="0" applyNumberFormat="1" applyFont="1" applyFill="1" applyBorder="1" applyAlignment="1">
      <alignment vertical="center" shrinkToFit="1"/>
    </xf>
    <xf numFmtId="181" fontId="6" fillId="0" borderId="69" xfId="0" applyNumberFormat="1" applyFont="1" applyFill="1" applyBorder="1" applyAlignment="1">
      <alignment vertical="center"/>
    </xf>
    <xf numFmtId="181" fontId="6" fillId="0" borderId="71" xfId="0" applyNumberFormat="1" applyFont="1" applyFill="1" applyBorder="1" applyAlignment="1">
      <alignment vertical="center"/>
    </xf>
    <xf numFmtId="184" fontId="6" fillId="0" borderId="70" xfId="0" applyNumberFormat="1" applyFont="1" applyFill="1" applyBorder="1" applyAlignment="1">
      <alignment vertical="center" shrinkToFit="1"/>
    </xf>
    <xf numFmtId="184" fontId="6" fillId="0" borderId="53" xfId="0" applyNumberFormat="1" applyFont="1" applyFill="1" applyBorder="1" applyAlignment="1">
      <alignment vertical="center" shrinkToFit="1"/>
    </xf>
    <xf numFmtId="181" fontId="6" fillId="0" borderId="52" xfId="0" applyNumberFormat="1" applyFont="1" applyFill="1" applyBorder="1" applyAlignment="1">
      <alignment vertical="center"/>
    </xf>
    <xf numFmtId="181" fontId="6" fillId="0" borderId="76" xfId="0" applyNumberFormat="1" applyFont="1" applyFill="1" applyBorder="1" applyAlignment="1">
      <alignment vertical="center"/>
    </xf>
    <xf numFmtId="181" fontId="6" fillId="0" borderId="0" xfId="0" applyNumberFormat="1" applyFont="1" applyFill="1" applyAlignment="1">
      <alignment vertical="center"/>
    </xf>
    <xf numFmtId="0" fontId="6" fillId="0" borderId="0" xfId="0" applyFont="1" applyFill="1" applyAlignment="1">
      <alignment vertical="center" shrinkToFit="1"/>
    </xf>
    <xf numFmtId="187" fontId="6" fillId="0" borderId="49" xfId="0" applyNumberFormat="1" applyFont="1" applyFill="1" applyBorder="1" applyAlignment="1">
      <alignment vertical="center" shrinkToFit="1"/>
    </xf>
    <xf numFmtId="187" fontId="6" fillId="0" borderId="70" xfId="0" applyNumberFormat="1" applyFont="1" applyFill="1" applyBorder="1" applyAlignment="1">
      <alignment vertical="center" shrinkToFit="1"/>
    </xf>
    <xf numFmtId="187" fontId="6" fillId="0" borderId="53" xfId="0" applyNumberFormat="1" applyFont="1" applyFill="1" applyBorder="1" applyAlignment="1">
      <alignment vertical="center" shrinkToFit="1"/>
    </xf>
    <xf numFmtId="181" fontId="5" fillId="0" borderId="0" xfId="0" applyNumberFormat="1" applyFont="1" applyFill="1" applyAlignment="1">
      <alignment vertical="center" shrinkToFit="1"/>
    </xf>
    <xf numFmtId="38" fontId="6" fillId="0" borderId="0" xfId="52" applyFont="1" applyFill="1" applyAlignment="1">
      <alignment vertical="center"/>
    </xf>
    <xf numFmtId="38" fontId="6" fillId="0" borderId="19" xfId="52" applyFont="1" applyFill="1" applyBorder="1" applyAlignment="1">
      <alignment horizontal="distributed" vertical="center"/>
    </xf>
    <xf numFmtId="38" fontId="6" fillId="0" borderId="69" xfId="52" applyFont="1" applyFill="1" applyBorder="1" applyAlignment="1">
      <alignment horizontal="center" vertical="center" wrapText="1" shrinkToFit="1"/>
    </xf>
    <xf numFmtId="38" fontId="6" fillId="0" borderId="70" xfId="52" applyFont="1" applyFill="1" applyBorder="1" applyAlignment="1">
      <alignment horizontal="center" vertical="center" wrapText="1" shrinkToFit="1"/>
    </xf>
    <xf numFmtId="38" fontId="6" fillId="0" borderId="70" xfId="52" applyFont="1" applyFill="1" applyBorder="1" applyAlignment="1">
      <alignment horizontal="center" vertical="center" wrapText="1"/>
    </xf>
    <xf numFmtId="38" fontId="6" fillId="0" borderId="19" xfId="52" applyFont="1" applyFill="1" applyBorder="1" applyAlignment="1">
      <alignment horizontal="center" vertical="center" wrapText="1" shrinkToFit="1"/>
    </xf>
    <xf numFmtId="38" fontId="6" fillId="0" borderId="39" xfId="52" applyFont="1" applyFill="1" applyBorder="1" applyAlignment="1">
      <alignment vertical="center"/>
    </xf>
    <xf numFmtId="38" fontId="6" fillId="0" borderId="15" xfId="52" applyFont="1" applyFill="1" applyBorder="1" applyAlignment="1">
      <alignment vertical="center"/>
    </xf>
    <xf numFmtId="38" fontId="5" fillId="0" borderId="0" xfId="52" applyFont="1" applyFill="1" applyAlignment="1">
      <alignment horizontal="right" vertical="center"/>
    </xf>
    <xf numFmtId="41" fontId="6" fillId="0" borderId="67" xfId="52" applyNumberFormat="1" applyFont="1" applyFill="1" applyBorder="1" applyAlignment="1">
      <alignment vertical="center" shrinkToFit="1"/>
    </xf>
    <xf numFmtId="41" fontId="6" fillId="0" borderId="64" xfId="52" applyNumberFormat="1" applyFont="1" applyFill="1" applyBorder="1" applyAlignment="1">
      <alignment vertical="center" shrinkToFit="1"/>
    </xf>
    <xf numFmtId="197" fontId="6" fillId="0" borderId="49" xfId="52" applyNumberFormat="1" applyFont="1" applyFill="1" applyBorder="1" applyAlignment="1">
      <alignment vertical="center" shrinkToFit="1"/>
    </xf>
    <xf numFmtId="41" fontId="6" fillId="0" borderId="39" xfId="52" applyNumberFormat="1" applyFont="1" applyFill="1" applyBorder="1" applyAlignment="1">
      <alignment vertical="center" shrinkToFit="1"/>
    </xf>
    <xf numFmtId="41" fontId="6" fillId="0" borderId="61" xfId="52" applyNumberFormat="1" applyFont="1" applyFill="1" applyBorder="1" applyAlignment="1">
      <alignment vertical="center" shrinkToFit="1"/>
    </xf>
    <xf numFmtId="41" fontId="6" fillId="0" borderId="49" xfId="52" applyNumberFormat="1" applyFont="1" applyFill="1" applyBorder="1" applyAlignment="1">
      <alignment vertical="center" shrinkToFit="1"/>
    </xf>
    <xf numFmtId="41" fontId="6" fillId="0" borderId="15" xfId="52" applyNumberFormat="1" applyFont="1" applyFill="1" applyBorder="1" applyAlignment="1">
      <alignment vertical="center" shrinkToFit="1"/>
    </xf>
    <xf numFmtId="197" fontId="6" fillId="0" borderId="62" xfId="52" applyNumberFormat="1" applyFont="1" applyFill="1" applyBorder="1" applyAlignment="1">
      <alignment vertical="center" shrinkToFit="1"/>
    </xf>
    <xf numFmtId="41" fontId="6" fillId="0" borderId="69" xfId="52" applyNumberFormat="1" applyFont="1" applyFill="1" applyBorder="1" applyAlignment="1">
      <alignment vertical="center" shrinkToFit="1"/>
    </xf>
    <xf numFmtId="197" fontId="6" fillId="0" borderId="70" xfId="52" applyNumberFormat="1" applyFont="1" applyFill="1" applyBorder="1" applyAlignment="1">
      <alignment vertical="center" shrinkToFit="1"/>
    </xf>
    <xf numFmtId="41" fontId="6" fillId="0" borderId="70" xfId="52" applyNumberFormat="1" applyFont="1" applyFill="1" applyBorder="1" applyAlignment="1">
      <alignment vertical="center" shrinkToFit="1"/>
    </xf>
    <xf numFmtId="41" fontId="6" fillId="0" borderId="19" xfId="52" applyNumberFormat="1" applyFont="1" applyFill="1" applyBorder="1" applyAlignment="1">
      <alignment vertical="center" shrinkToFit="1"/>
    </xf>
    <xf numFmtId="197" fontId="6" fillId="0" borderId="64" xfId="52" applyNumberFormat="1" applyFont="1" applyFill="1" applyBorder="1" applyAlignment="1">
      <alignment vertical="center" shrinkToFit="1"/>
    </xf>
    <xf numFmtId="41" fontId="6" fillId="0" borderId="76" xfId="52" applyNumberFormat="1" applyFont="1" applyFill="1" applyBorder="1" applyAlignment="1">
      <alignment vertical="center" shrinkToFit="1"/>
    </xf>
    <xf numFmtId="197" fontId="6" fillId="0" borderId="53" xfId="52" applyNumberFormat="1" applyFont="1" applyFill="1" applyBorder="1" applyAlignment="1">
      <alignment vertical="center" shrinkToFit="1"/>
    </xf>
    <xf numFmtId="41" fontId="6" fillId="0" borderId="52" xfId="52" applyNumberFormat="1" applyFont="1" applyFill="1" applyBorder="1" applyAlignment="1">
      <alignment vertical="center" shrinkToFit="1"/>
    </xf>
    <xf numFmtId="41" fontId="6" fillId="0" borderId="53" xfId="52" applyNumberFormat="1" applyFont="1" applyFill="1" applyBorder="1" applyAlignment="1">
      <alignment vertical="center" shrinkToFit="1"/>
    </xf>
    <xf numFmtId="41" fontId="6" fillId="0" borderId="13" xfId="52" applyNumberFormat="1" applyFont="1" applyFill="1" applyBorder="1" applyAlignment="1">
      <alignment vertical="center" shrinkToFit="1"/>
    </xf>
    <xf numFmtId="38" fontId="8" fillId="0" borderId="69" xfId="52" applyFont="1" applyFill="1" applyBorder="1" applyAlignment="1">
      <alignment horizontal="center" vertical="center" wrapText="1" shrinkToFit="1"/>
    </xf>
    <xf numFmtId="38" fontId="8" fillId="0" borderId="70" xfId="52" applyFont="1" applyFill="1" applyBorder="1" applyAlignment="1">
      <alignment horizontal="center" vertical="center" wrapText="1" shrinkToFit="1"/>
    </xf>
    <xf numFmtId="38" fontId="8" fillId="0" borderId="19" xfId="52" applyFont="1" applyFill="1" applyBorder="1" applyAlignment="1">
      <alignment horizontal="center" vertical="center" wrapText="1" shrinkToFit="1"/>
    </xf>
    <xf numFmtId="41" fontId="6" fillId="0" borderId="68" xfId="52" applyNumberFormat="1" applyFont="1" applyFill="1" applyBorder="1" applyAlignment="1">
      <alignment vertical="center" shrinkToFit="1"/>
    </xf>
    <xf numFmtId="41" fontId="6" fillId="0" borderId="60" xfId="52" applyNumberFormat="1" applyFont="1" applyFill="1" applyBorder="1" applyAlignment="1">
      <alignment vertical="center" shrinkToFit="1"/>
    </xf>
    <xf numFmtId="183" fontId="6" fillId="0" borderId="60" xfId="52" applyNumberFormat="1" applyFont="1" applyFill="1" applyBorder="1" applyAlignment="1">
      <alignment vertical="center" shrinkToFit="1"/>
    </xf>
    <xf numFmtId="41" fontId="6" fillId="0" borderId="35" xfId="52" applyNumberFormat="1" applyFont="1" applyFill="1" applyBorder="1" applyAlignment="1">
      <alignment vertical="center" shrinkToFit="1"/>
    </xf>
    <xf numFmtId="41" fontId="5" fillId="0" borderId="0" xfId="52" applyNumberFormat="1" applyFont="1" applyFill="1" applyAlignment="1">
      <alignment vertical="center"/>
    </xf>
    <xf numFmtId="0" fontId="6" fillId="0" borderId="69" xfId="52" applyNumberFormat="1" applyFont="1" applyFill="1" applyBorder="1" applyAlignment="1">
      <alignment horizontal="center" vertical="center" wrapText="1" shrinkToFit="1"/>
    </xf>
    <xf numFmtId="0" fontId="6" fillId="0" borderId="70" xfId="52" applyNumberFormat="1" applyFont="1" applyFill="1" applyBorder="1" applyAlignment="1">
      <alignment horizontal="center" vertical="center" wrapText="1" shrinkToFit="1"/>
    </xf>
    <xf numFmtId="0" fontId="6" fillId="0" borderId="19" xfId="52" applyNumberFormat="1" applyFont="1" applyFill="1" applyBorder="1" applyAlignment="1">
      <alignment horizontal="center" vertical="center" wrapText="1" shrinkToFit="1"/>
    </xf>
    <xf numFmtId="41" fontId="6" fillId="0" borderId="57" xfId="0" applyNumberFormat="1" applyFont="1" applyFill="1" applyBorder="1" applyAlignment="1">
      <alignment vertical="center" shrinkToFit="1"/>
    </xf>
    <xf numFmtId="41" fontId="6" fillId="0" borderId="11" xfId="0" applyNumberFormat="1" applyFont="1" applyFill="1" applyBorder="1" applyAlignment="1">
      <alignment vertical="center" shrinkToFit="1"/>
    </xf>
    <xf numFmtId="41" fontId="6" fillId="0" borderId="12" xfId="0" applyNumberFormat="1" applyFont="1" applyFill="1" applyBorder="1" applyAlignment="1">
      <alignment vertical="center" shrinkToFit="1"/>
    </xf>
    <xf numFmtId="41" fontId="6" fillId="0" borderId="21" xfId="0" applyNumberFormat="1" applyFont="1" applyFill="1" applyBorder="1" applyAlignment="1">
      <alignment horizontal="center" vertical="center" shrinkToFit="1"/>
    </xf>
    <xf numFmtId="0" fontId="6" fillId="0" borderId="77" xfId="52" applyNumberFormat="1" applyFont="1" applyFill="1" applyBorder="1" applyAlignment="1">
      <alignment horizontal="center" vertical="center" wrapText="1" shrinkToFit="1"/>
    </xf>
    <xf numFmtId="49" fontId="6" fillId="0" borderId="57" xfId="0" applyNumberFormat="1" applyFont="1" applyFill="1" applyBorder="1" applyAlignment="1">
      <alignment horizontal="center" vertical="center"/>
    </xf>
    <xf numFmtId="49" fontId="6" fillId="0" borderId="11" xfId="0" applyNumberFormat="1" applyFont="1" applyFill="1" applyBorder="1" applyAlignment="1">
      <alignment horizontal="center" vertical="center"/>
    </xf>
    <xf numFmtId="49" fontId="6" fillId="0" borderId="12" xfId="0" applyNumberFormat="1" applyFont="1" applyFill="1" applyBorder="1" applyAlignment="1">
      <alignment horizontal="center" vertical="center"/>
    </xf>
    <xf numFmtId="0" fontId="6" fillId="0" borderId="21" xfId="0" applyFont="1" applyFill="1" applyBorder="1" applyAlignment="1">
      <alignment horizontal="center" vertical="center"/>
    </xf>
    <xf numFmtId="41" fontId="6" fillId="0" borderId="36" xfId="0" applyNumberFormat="1" applyFont="1" applyFill="1" applyBorder="1" applyAlignment="1">
      <alignment vertical="center" shrinkToFit="1"/>
    </xf>
    <xf numFmtId="41" fontId="6" fillId="0" borderId="64" xfId="0" applyNumberFormat="1" applyFont="1" applyFill="1" applyBorder="1" applyAlignment="1">
      <alignment vertical="center" shrinkToFit="1"/>
    </xf>
    <xf numFmtId="197" fontId="6" fillId="0" borderId="64" xfId="0" applyNumberFormat="1" applyFont="1" applyFill="1" applyBorder="1" applyAlignment="1">
      <alignment vertical="center" shrinkToFit="1"/>
    </xf>
    <xf numFmtId="41" fontId="6" fillId="0" borderId="39" xfId="0" applyNumberFormat="1" applyFont="1" applyFill="1" applyBorder="1" applyAlignment="1">
      <alignment vertical="center" shrinkToFit="1"/>
    </xf>
    <xf numFmtId="41" fontId="6" fillId="0" borderId="40" xfId="0" applyNumberFormat="1" applyFont="1" applyFill="1" applyBorder="1" applyAlignment="1">
      <alignment vertical="center" shrinkToFit="1"/>
    </xf>
    <xf numFmtId="41" fontId="6" fillId="0" borderId="49" xfId="0" applyNumberFormat="1" applyFont="1" applyFill="1" applyBorder="1" applyAlignment="1">
      <alignment vertical="center" shrinkToFit="1"/>
    </xf>
    <xf numFmtId="197" fontId="6" fillId="0" borderId="49" xfId="0" applyNumberFormat="1" applyFont="1" applyFill="1" applyBorder="1" applyAlignment="1">
      <alignment vertical="center" shrinkToFit="1"/>
    </xf>
    <xf numFmtId="41" fontId="6" fillId="0" borderId="15" xfId="0" applyNumberFormat="1" applyFont="1" applyFill="1" applyBorder="1" applyAlignment="1">
      <alignment vertical="center" shrinkToFit="1"/>
    </xf>
    <xf numFmtId="41" fontId="6" fillId="0" borderId="77" xfId="0" applyNumberFormat="1" applyFont="1" applyFill="1" applyBorder="1" applyAlignment="1">
      <alignment vertical="center" shrinkToFit="1"/>
    </xf>
    <xf numFmtId="41" fontId="6" fillId="0" borderId="70" xfId="0" applyNumberFormat="1" applyFont="1" applyFill="1" applyBorder="1" applyAlignment="1">
      <alignment vertical="center" shrinkToFit="1"/>
    </xf>
    <xf numFmtId="197" fontId="6" fillId="0" borderId="70" xfId="0" applyNumberFormat="1" applyFont="1" applyFill="1" applyBorder="1" applyAlignment="1">
      <alignment vertical="center" shrinkToFit="1"/>
    </xf>
    <xf numFmtId="41" fontId="6" fillId="0" borderId="51" xfId="0" applyNumberFormat="1" applyFont="1" applyFill="1" applyBorder="1" applyAlignment="1">
      <alignment vertical="center" shrinkToFit="1"/>
    </xf>
    <xf numFmtId="41" fontId="6" fillId="0" borderId="53" xfId="0" applyNumberFormat="1" applyFont="1" applyFill="1" applyBorder="1" applyAlignment="1">
      <alignment vertical="center" shrinkToFit="1"/>
    </xf>
    <xf numFmtId="41" fontId="6" fillId="0" borderId="19" xfId="0" applyNumberFormat="1" applyFont="1" applyFill="1" applyBorder="1" applyAlignment="1">
      <alignment vertical="center" shrinkToFit="1"/>
    </xf>
    <xf numFmtId="41" fontId="6" fillId="0" borderId="59" xfId="0" applyNumberFormat="1" applyFont="1" applyFill="1" applyBorder="1" applyAlignment="1">
      <alignment vertical="center" shrinkToFit="1"/>
    </xf>
    <xf numFmtId="41" fontId="6" fillId="0" borderId="78" xfId="0" applyNumberFormat="1" applyFont="1" applyFill="1" applyBorder="1" applyAlignment="1">
      <alignment vertical="center" shrinkToFit="1"/>
    </xf>
    <xf numFmtId="41" fontId="6" fillId="0" borderId="34" xfId="0" applyNumberFormat="1" applyFont="1" applyFill="1" applyBorder="1" applyAlignment="1">
      <alignment vertical="center" shrinkToFit="1"/>
    </xf>
    <xf numFmtId="41" fontId="6" fillId="0" borderId="60" xfId="0" applyNumberFormat="1" applyFont="1" applyFill="1" applyBorder="1" applyAlignment="1">
      <alignment vertical="center" shrinkToFit="1"/>
    </xf>
    <xf numFmtId="197" fontId="6" fillId="0" borderId="60" xfId="0" applyNumberFormat="1" applyFont="1" applyFill="1" applyBorder="1" applyAlignment="1">
      <alignment vertical="center" shrinkToFit="1"/>
    </xf>
    <xf numFmtId="41" fontId="6" fillId="0" borderId="54" xfId="0" applyNumberFormat="1" applyFont="1" applyFill="1" applyBorder="1" applyAlignment="1">
      <alignment vertical="center" shrinkToFit="1"/>
    </xf>
    <xf numFmtId="41" fontId="6" fillId="0" borderId="13" xfId="0" applyNumberFormat="1" applyFont="1" applyFill="1" applyBorder="1" applyAlignment="1">
      <alignment vertical="center" shrinkToFit="1"/>
    </xf>
    <xf numFmtId="186" fontId="6" fillId="0" borderId="36" xfId="0" applyNumberFormat="1" applyFont="1" applyFill="1" applyBorder="1" applyAlignment="1">
      <alignment vertical="center" shrinkToFit="1"/>
    </xf>
    <xf numFmtId="186" fontId="6" fillId="0" borderId="64" xfId="0" applyNumberFormat="1" applyFont="1" applyFill="1" applyBorder="1" applyAlignment="1">
      <alignment vertical="center" shrinkToFit="1"/>
    </xf>
    <xf numFmtId="184" fontId="6" fillId="0" borderId="64" xfId="0" applyNumberFormat="1" applyFont="1" applyFill="1" applyBorder="1" applyAlignment="1">
      <alignment vertical="center" shrinkToFit="1"/>
    </xf>
    <xf numFmtId="186" fontId="6" fillId="0" borderId="39" xfId="0" applyNumberFormat="1" applyFont="1" applyFill="1" applyBorder="1" applyAlignment="1">
      <alignment vertical="center" shrinkToFit="1"/>
    </xf>
    <xf numFmtId="186" fontId="6" fillId="0" borderId="40" xfId="0" applyNumberFormat="1" applyFont="1" applyFill="1" applyBorder="1" applyAlignment="1">
      <alignment vertical="center" shrinkToFit="1"/>
    </xf>
    <xf numFmtId="186" fontId="6" fillId="0" borderId="49" xfId="0" applyNumberFormat="1" applyFont="1" applyFill="1" applyBorder="1" applyAlignment="1">
      <alignment vertical="center" shrinkToFit="1"/>
    </xf>
    <xf numFmtId="186" fontId="6" fillId="0" borderId="51" xfId="0" applyNumberFormat="1" applyFont="1" applyFill="1" applyBorder="1" applyAlignment="1">
      <alignment vertical="center" shrinkToFit="1"/>
    </xf>
    <xf numFmtId="186" fontId="6" fillId="0" borderId="15" xfId="0" applyNumberFormat="1" applyFont="1" applyFill="1" applyBorder="1" applyAlignment="1">
      <alignment vertical="center" shrinkToFit="1"/>
    </xf>
    <xf numFmtId="186" fontId="6" fillId="0" borderId="77" xfId="0" applyNumberFormat="1" applyFont="1" applyFill="1" applyBorder="1" applyAlignment="1">
      <alignment vertical="center" shrinkToFit="1"/>
    </xf>
    <xf numFmtId="186" fontId="6" fillId="0" borderId="70" xfId="0" applyNumberFormat="1" applyFont="1" applyFill="1" applyBorder="1" applyAlignment="1">
      <alignment vertical="center" shrinkToFit="1"/>
    </xf>
    <xf numFmtId="186" fontId="6" fillId="0" borderId="19" xfId="0" applyNumberFormat="1" applyFont="1" applyFill="1" applyBorder="1" applyAlignment="1">
      <alignment vertical="center" shrinkToFit="1"/>
    </xf>
    <xf numFmtId="186" fontId="6" fillId="0" borderId="76" xfId="0" applyNumberFormat="1" applyFont="1" applyFill="1" applyBorder="1" applyAlignment="1">
      <alignment vertical="center" shrinkToFit="1"/>
    </xf>
    <xf numFmtId="186" fontId="6" fillId="0" borderId="53" xfId="0" applyNumberFormat="1" applyFont="1" applyFill="1" applyBorder="1" applyAlignment="1">
      <alignment vertical="center" shrinkToFit="1"/>
    </xf>
    <xf numFmtId="186" fontId="6" fillId="0" borderId="54" xfId="0" applyNumberFormat="1" applyFont="1" applyFill="1" applyBorder="1" applyAlignment="1">
      <alignment vertical="center" shrinkToFit="1"/>
    </xf>
    <xf numFmtId="186" fontId="6" fillId="0" borderId="13" xfId="0" applyNumberFormat="1" applyFont="1" applyFill="1" applyBorder="1" applyAlignment="1">
      <alignment vertical="center" shrinkToFit="1"/>
    </xf>
    <xf numFmtId="0" fontId="6" fillId="0" borderId="19" xfId="52" applyNumberFormat="1" applyFont="1" applyFill="1" applyBorder="1" applyAlignment="1">
      <alignment horizontal="center" vertical="center"/>
    </xf>
    <xf numFmtId="0" fontId="6" fillId="0" borderId="20" xfId="52" applyNumberFormat="1" applyFont="1" applyFill="1" applyBorder="1" applyAlignment="1">
      <alignment horizontal="center" vertical="center"/>
    </xf>
    <xf numFmtId="186" fontId="6" fillId="0" borderId="67" xfId="0" applyNumberFormat="1" applyFont="1" applyFill="1" applyBorder="1" applyAlignment="1">
      <alignment vertical="center"/>
    </xf>
    <xf numFmtId="186" fontId="6" fillId="0" borderId="64" xfId="0" applyNumberFormat="1" applyFont="1" applyFill="1" applyBorder="1" applyAlignment="1">
      <alignment vertical="center"/>
    </xf>
    <xf numFmtId="186" fontId="6" fillId="0" borderId="79" xfId="0" applyNumberFormat="1" applyFont="1" applyFill="1" applyBorder="1" applyAlignment="1">
      <alignment vertical="center"/>
    </xf>
    <xf numFmtId="184" fontId="6" fillId="0" borderId="64" xfId="0" applyNumberFormat="1" applyFont="1" applyFill="1" applyBorder="1" applyAlignment="1">
      <alignment vertical="center"/>
    </xf>
    <xf numFmtId="186" fontId="6" fillId="0" borderId="75" xfId="0" applyNumberFormat="1" applyFont="1" applyFill="1" applyBorder="1" applyAlignment="1">
      <alignment vertical="center"/>
    </xf>
    <xf numFmtId="186" fontId="6" fillId="0" borderId="61" xfId="0" applyNumberFormat="1" applyFont="1" applyFill="1" applyBorder="1" applyAlignment="1">
      <alignment vertical="center"/>
    </xf>
    <xf numFmtId="186" fontId="6" fillId="0" borderId="62" xfId="0" applyNumberFormat="1" applyFont="1" applyFill="1" applyBorder="1" applyAlignment="1">
      <alignment vertical="center"/>
    </xf>
    <xf numFmtId="186" fontId="6" fillId="0" borderId="49" xfId="0" applyNumberFormat="1" applyFont="1" applyFill="1" applyBorder="1" applyAlignment="1">
      <alignment vertical="center"/>
    </xf>
    <xf numFmtId="207" fontId="6" fillId="0" borderId="49" xfId="0" applyNumberFormat="1" applyFont="1" applyFill="1" applyBorder="1" applyAlignment="1">
      <alignment vertical="center"/>
    </xf>
    <xf numFmtId="186" fontId="6" fillId="0" borderId="15" xfId="0" applyNumberFormat="1" applyFont="1" applyFill="1" applyBorder="1" applyAlignment="1">
      <alignment vertical="center"/>
    </xf>
    <xf numFmtId="184" fontId="6" fillId="0" borderId="62" xfId="0" applyNumberFormat="1" applyFont="1" applyFill="1" applyBorder="1" applyAlignment="1">
      <alignment vertical="center"/>
    </xf>
    <xf numFmtId="186" fontId="6" fillId="0" borderId="69" xfId="0" applyNumberFormat="1" applyFont="1" applyFill="1" applyBorder="1" applyAlignment="1">
      <alignment vertical="center"/>
    </xf>
    <xf numFmtId="186" fontId="6" fillId="0" borderId="70" xfId="0" applyNumberFormat="1" applyFont="1" applyFill="1" applyBorder="1" applyAlignment="1">
      <alignment vertical="center"/>
    </xf>
    <xf numFmtId="207" fontId="6" fillId="0" borderId="70" xfId="0" applyNumberFormat="1" applyFont="1" applyFill="1" applyBorder="1" applyAlignment="1">
      <alignment vertical="center"/>
    </xf>
    <xf numFmtId="186" fontId="6" fillId="0" borderId="19" xfId="0" applyNumberFormat="1" applyFont="1" applyFill="1" applyBorder="1" applyAlignment="1">
      <alignment vertical="center"/>
    </xf>
    <xf numFmtId="186" fontId="6" fillId="0" borderId="17" xfId="0" applyNumberFormat="1" applyFont="1" applyFill="1" applyBorder="1" applyAlignment="1">
      <alignment vertical="center"/>
    </xf>
    <xf numFmtId="186" fontId="6" fillId="0" borderId="72" xfId="0" applyNumberFormat="1" applyFont="1" applyFill="1" applyBorder="1" applyAlignment="1">
      <alignment vertical="center"/>
    </xf>
    <xf numFmtId="186" fontId="6" fillId="0" borderId="51" xfId="0" applyNumberFormat="1" applyFont="1" applyFill="1" applyBorder="1" applyAlignment="1">
      <alignment vertical="center"/>
    </xf>
    <xf numFmtId="186" fontId="6" fillId="0" borderId="20" xfId="0" applyNumberFormat="1" applyFont="1" applyFill="1" applyBorder="1" applyAlignment="1">
      <alignment vertical="center"/>
    </xf>
    <xf numFmtId="186" fontId="6" fillId="0" borderId="59" xfId="0" applyNumberFormat="1" applyFont="1" applyFill="1" applyBorder="1" applyAlignment="1">
      <alignment vertical="center"/>
    </xf>
    <xf numFmtId="207" fontId="6" fillId="0" borderId="59" xfId="0" applyNumberFormat="1" applyFont="1" applyFill="1" applyBorder="1" applyAlignment="1">
      <alignment vertical="center"/>
    </xf>
    <xf numFmtId="186" fontId="6" fillId="0" borderId="60" xfId="0" applyNumberFormat="1" applyFont="1" applyFill="1" applyBorder="1" applyAlignment="1">
      <alignment vertical="center"/>
    </xf>
    <xf numFmtId="186" fontId="6" fillId="0" borderId="35" xfId="0" applyNumberFormat="1" applyFont="1" applyFill="1" applyBorder="1" applyAlignment="1">
      <alignment vertical="center"/>
    </xf>
    <xf numFmtId="0" fontId="6" fillId="0" borderId="70" xfId="0" applyFont="1" applyFill="1" applyBorder="1" applyAlignment="1">
      <alignment horizontal="distributed" vertical="center"/>
    </xf>
    <xf numFmtId="0" fontId="6" fillId="0" borderId="17" xfId="0" applyNumberFormat="1" applyFont="1" applyFill="1" applyBorder="1" applyAlignment="1">
      <alignment vertical="center"/>
    </xf>
    <xf numFmtId="0" fontId="6" fillId="0" borderId="15" xfId="0" applyNumberFormat="1" applyFont="1" applyFill="1" applyBorder="1" applyAlignment="1">
      <alignment vertical="center"/>
    </xf>
    <xf numFmtId="0" fontId="6" fillId="0" borderId="17" xfId="0" applyNumberFormat="1" applyFont="1" applyFill="1" applyBorder="1" applyAlignment="1">
      <alignment horizontal="center" vertical="center"/>
    </xf>
    <xf numFmtId="0" fontId="6" fillId="0" borderId="15" xfId="0" applyNumberFormat="1" applyFont="1" applyFill="1" applyBorder="1" applyAlignment="1">
      <alignment horizontal="center" vertical="center"/>
    </xf>
    <xf numFmtId="0" fontId="5" fillId="0" borderId="21"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57" xfId="0" applyFont="1" applyFill="1" applyBorder="1" applyAlignment="1">
      <alignment horizontal="center" vertical="center"/>
    </xf>
    <xf numFmtId="0" fontId="6" fillId="0" borderId="12" xfId="0" applyNumberFormat="1" applyFont="1" applyFill="1" applyBorder="1" applyAlignment="1">
      <alignment horizontal="distributed" vertical="center"/>
    </xf>
    <xf numFmtId="0" fontId="9" fillId="0" borderId="16" xfId="0" applyFont="1" applyFill="1" applyBorder="1" applyAlignment="1">
      <alignment horizontal="center" vertical="center"/>
    </xf>
    <xf numFmtId="0" fontId="5" fillId="0" borderId="18" xfId="0" applyFont="1" applyFill="1" applyBorder="1" applyAlignment="1">
      <alignment horizontal="center" vertical="center"/>
    </xf>
    <xf numFmtId="41" fontId="6" fillId="0" borderId="76" xfId="0" applyNumberFormat="1" applyFont="1" applyFill="1" applyBorder="1" applyAlignment="1">
      <alignment vertical="center"/>
    </xf>
    <xf numFmtId="41" fontId="6" fillId="0" borderId="53" xfId="0" applyNumberFormat="1" applyFont="1" applyFill="1" applyBorder="1" applyAlignment="1">
      <alignment vertical="center"/>
    </xf>
    <xf numFmtId="41" fontId="6" fillId="0" borderId="13" xfId="0" applyNumberFormat="1" applyFont="1" applyFill="1" applyBorder="1" applyAlignment="1">
      <alignment vertical="center"/>
    </xf>
    <xf numFmtId="41" fontId="5" fillId="0" borderId="14" xfId="52" applyNumberFormat="1" applyFont="1" applyFill="1" applyBorder="1" applyAlignment="1">
      <alignment vertical="center"/>
    </xf>
    <xf numFmtId="41" fontId="5" fillId="0" borderId="11" xfId="52" applyNumberFormat="1" applyFont="1" applyFill="1" applyBorder="1" applyAlignment="1">
      <alignment vertical="center"/>
    </xf>
    <xf numFmtId="41" fontId="5" fillId="0" borderId="11" xfId="52" applyNumberFormat="1" applyFont="1" applyFill="1" applyBorder="1" applyAlignment="1">
      <alignment horizontal="right" vertical="center"/>
    </xf>
    <xf numFmtId="41" fontId="5" fillId="0" borderId="18" xfId="52" applyNumberFormat="1" applyFont="1" applyFill="1" applyBorder="1" applyAlignment="1">
      <alignment vertical="center"/>
    </xf>
    <xf numFmtId="41" fontId="5" fillId="0" borderId="57" xfId="52" applyNumberFormat="1" applyFont="1" applyFill="1" applyBorder="1" applyAlignment="1">
      <alignment vertical="center"/>
    </xf>
    <xf numFmtId="41" fontId="5" fillId="0" borderId="10" xfId="52" applyNumberFormat="1" applyFont="1" applyFill="1" applyBorder="1" applyAlignment="1">
      <alignment vertical="center"/>
    </xf>
    <xf numFmtId="41" fontId="5" fillId="0" borderId="57" xfId="0" applyNumberFormat="1" applyFont="1" applyFill="1" applyBorder="1" applyAlignment="1">
      <alignment horizontal="right" vertical="center"/>
    </xf>
    <xf numFmtId="41" fontId="5" fillId="0" borderId="57" xfId="52" applyNumberFormat="1" applyFont="1" applyFill="1" applyBorder="1" applyAlignment="1">
      <alignment horizontal="right" vertical="center"/>
    </xf>
    <xf numFmtId="41" fontId="5" fillId="0" borderId="11" xfId="0" applyNumberFormat="1" applyFont="1" applyFill="1" applyBorder="1" applyAlignment="1">
      <alignment horizontal="right" vertical="center"/>
    </xf>
    <xf numFmtId="41" fontId="5" fillId="0" borderId="11" xfId="0" applyNumberFormat="1" applyFont="1" applyFill="1" applyBorder="1" applyAlignment="1">
      <alignment vertical="center"/>
    </xf>
    <xf numFmtId="41" fontId="5" fillId="0" borderId="12" xfId="52" applyNumberFormat="1" applyFont="1" applyFill="1" applyBorder="1" applyAlignment="1">
      <alignment vertical="center"/>
    </xf>
    <xf numFmtId="41" fontId="5" fillId="0" borderId="25" xfId="0" applyNumberFormat="1" applyFont="1" applyFill="1" applyBorder="1" applyAlignment="1">
      <alignment horizontal="right" vertical="center"/>
    </xf>
    <xf numFmtId="41" fontId="5" fillId="0" borderId="18" xfId="0" applyNumberFormat="1" applyFont="1" applyFill="1" applyBorder="1" applyAlignment="1">
      <alignment vertical="center"/>
    </xf>
    <xf numFmtId="38" fontId="8" fillId="0" borderId="10" xfId="52" applyFont="1" applyFill="1" applyBorder="1" applyAlignment="1">
      <alignment horizontal="center" vertical="center"/>
    </xf>
    <xf numFmtId="38" fontId="8" fillId="0" borderId="25" xfId="52" applyFont="1" applyFill="1" applyBorder="1" applyAlignment="1">
      <alignment horizontal="center" vertical="center"/>
    </xf>
    <xf numFmtId="38" fontId="8" fillId="0" borderId="21" xfId="52" applyFont="1" applyFill="1" applyBorder="1" applyAlignment="1">
      <alignment horizontal="center" vertical="center"/>
    </xf>
    <xf numFmtId="38" fontId="8" fillId="0" borderId="57" xfId="52" applyFont="1" applyFill="1" applyBorder="1" applyAlignment="1" quotePrefix="1">
      <alignment horizontal="right" vertical="center"/>
    </xf>
    <xf numFmtId="41" fontId="8" fillId="0" borderId="25" xfId="52" applyNumberFormat="1" applyFont="1" applyFill="1" applyBorder="1" applyAlignment="1" quotePrefix="1">
      <alignment horizontal="right" vertical="center"/>
    </xf>
    <xf numFmtId="41" fontId="8" fillId="0" borderId="25" xfId="52" applyNumberFormat="1" applyFont="1" applyFill="1" applyBorder="1" applyAlignment="1">
      <alignment vertical="center"/>
    </xf>
    <xf numFmtId="38" fontId="8" fillId="0" borderId="11" xfId="52" applyFont="1" applyFill="1" applyBorder="1" applyAlignment="1">
      <alignment horizontal="center" vertical="center"/>
    </xf>
    <xf numFmtId="38" fontId="8" fillId="0" borderId="11" xfId="52" applyFont="1" applyFill="1" applyBorder="1" applyAlignment="1" quotePrefix="1">
      <alignment horizontal="right" vertical="center"/>
    </xf>
    <xf numFmtId="41" fontId="8" fillId="0" borderId="11" xfId="52" applyNumberFormat="1" applyFont="1" applyFill="1" applyBorder="1" applyAlignment="1" quotePrefix="1">
      <alignment horizontal="right" vertical="center"/>
    </xf>
    <xf numFmtId="38" fontId="8" fillId="0" borderId="11" xfId="52" applyFont="1" applyFill="1" applyBorder="1" applyAlignment="1">
      <alignment vertical="center"/>
    </xf>
    <xf numFmtId="38" fontId="8" fillId="0" borderId="12" xfId="52" applyFont="1" applyFill="1" applyBorder="1" applyAlignment="1" quotePrefix="1">
      <alignment horizontal="right" vertical="center"/>
    </xf>
    <xf numFmtId="38" fontId="8" fillId="0" borderId="21" xfId="52" applyFont="1" applyFill="1" applyBorder="1" applyAlignment="1" quotePrefix="1">
      <alignment horizontal="right" vertical="center"/>
    </xf>
    <xf numFmtId="38" fontId="8" fillId="0" borderId="21" xfId="52" applyFont="1" applyFill="1" applyBorder="1" applyAlignment="1">
      <alignment vertical="center"/>
    </xf>
    <xf numFmtId="38" fontId="8" fillId="0" borderId="10" xfId="52" applyFont="1" applyFill="1" applyBorder="1" applyAlignment="1" quotePrefix="1">
      <alignment/>
    </xf>
    <xf numFmtId="41" fontId="8" fillId="0" borderId="57" xfId="52" applyNumberFormat="1" applyFont="1" applyFill="1" applyBorder="1" applyAlignment="1" quotePrefix="1">
      <alignment horizontal="right" vertical="center"/>
    </xf>
    <xf numFmtId="38" fontId="8" fillId="0" borderId="57" xfId="52" applyFont="1" applyFill="1" applyBorder="1" applyAlignment="1" quotePrefix="1">
      <alignment/>
    </xf>
    <xf numFmtId="38" fontId="8" fillId="0" borderId="25" xfId="52" applyFont="1" applyFill="1" applyBorder="1" applyAlignment="1" quotePrefix="1">
      <alignment/>
    </xf>
    <xf numFmtId="41" fontId="8" fillId="0" borderId="25" xfId="52" applyNumberFormat="1" applyFont="1" applyFill="1" applyBorder="1" applyAlignment="1" quotePrefix="1">
      <alignment/>
    </xf>
    <xf numFmtId="38" fontId="8" fillId="0" borderId="11" xfId="52" applyFont="1" applyFill="1" applyBorder="1" applyAlignment="1" quotePrefix="1">
      <alignment/>
    </xf>
    <xf numFmtId="38" fontId="8" fillId="0" borderId="12" xfId="52" applyFont="1" applyFill="1" applyBorder="1" applyAlignment="1" quotePrefix="1">
      <alignment/>
    </xf>
    <xf numFmtId="38" fontId="8" fillId="0" borderId="0" xfId="52" applyFont="1" applyFill="1" applyAlignment="1" quotePrefix="1">
      <alignment vertical="center"/>
    </xf>
    <xf numFmtId="38" fontId="8" fillId="0" borderId="0" xfId="52" applyFont="1" applyFill="1" applyAlignment="1">
      <alignment/>
    </xf>
    <xf numFmtId="38" fontId="8" fillId="0" borderId="25" xfId="52" applyFont="1" applyFill="1" applyBorder="1" applyAlignment="1">
      <alignment horizontal="center"/>
    </xf>
    <xf numFmtId="38" fontId="8" fillId="0" borderId="16" xfId="52" applyFont="1" applyFill="1" applyBorder="1" applyAlignment="1">
      <alignment horizontal="center"/>
    </xf>
    <xf numFmtId="38" fontId="8" fillId="0" borderId="21" xfId="52" applyFont="1" applyFill="1" applyBorder="1" applyAlignment="1">
      <alignment horizontal="center"/>
    </xf>
    <xf numFmtId="38" fontId="8" fillId="0" borderId="10" xfId="52" applyFont="1" applyFill="1" applyBorder="1" applyAlignment="1">
      <alignment horizontal="center"/>
    </xf>
    <xf numFmtId="38" fontId="8" fillId="0" borderId="10" xfId="52" applyFont="1" applyFill="1" applyBorder="1" applyAlignment="1" quotePrefix="1">
      <alignment horizontal="center"/>
    </xf>
    <xf numFmtId="41" fontId="8" fillId="0" borderId="57" xfId="52" applyNumberFormat="1" applyFont="1" applyFill="1" applyBorder="1" applyAlignment="1" quotePrefix="1">
      <alignment/>
    </xf>
    <xf numFmtId="38" fontId="8" fillId="0" borderId="11" xfId="52" applyFont="1" applyFill="1" applyBorder="1" applyAlignment="1">
      <alignment horizontal="center"/>
    </xf>
    <xf numFmtId="41" fontId="8" fillId="0" borderId="11" xfId="52" applyNumberFormat="1" applyFont="1" applyFill="1" applyBorder="1" applyAlignment="1" quotePrefix="1">
      <alignment/>
    </xf>
    <xf numFmtId="41" fontId="8" fillId="0" borderId="16" xfId="52" applyNumberFormat="1" applyFont="1" applyFill="1" applyBorder="1" applyAlignment="1" quotePrefix="1">
      <alignment/>
    </xf>
    <xf numFmtId="38" fontId="17" fillId="0" borderId="0" xfId="52" applyFont="1" applyFill="1" applyAlignment="1">
      <alignment/>
    </xf>
    <xf numFmtId="41" fontId="8" fillId="0" borderId="21" xfId="52" applyNumberFormat="1" applyFont="1" applyFill="1" applyBorder="1" applyAlignment="1" quotePrefix="1">
      <alignment/>
    </xf>
    <xf numFmtId="41" fontId="8" fillId="0" borderId="10" xfId="52" applyNumberFormat="1" applyFont="1" applyFill="1" applyBorder="1" applyAlignment="1" quotePrefix="1">
      <alignment/>
    </xf>
    <xf numFmtId="41" fontId="8" fillId="0" borderId="25" xfId="52" applyNumberFormat="1" applyFont="1" applyFill="1" applyBorder="1" applyAlignment="1">
      <alignment/>
    </xf>
    <xf numFmtId="41" fontId="8" fillId="0" borderId="12" xfId="52" applyNumberFormat="1" applyFont="1" applyFill="1" applyBorder="1" applyAlignment="1" quotePrefix="1">
      <alignment/>
    </xf>
    <xf numFmtId="38" fontId="8" fillId="0" borderId="0" xfId="52" applyFont="1" applyFill="1" applyAlignment="1">
      <alignment horizontal="center"/>
    </xf>
    <xf numFmtId="38" fontId="8" fillId="0" borderId="0" xfId="52" applyFont="1" applyFill="1" applyAlignment="1">
      <alignment horizontal="center" vertical="center"/>
    </xf>
    <xf numFmtId="41" fontId="8" fillId="0" borderId="25" xfId="52" applyNumberFormat="1" applyFont="1" applyFill="1" applyBorder="1" applyAlignment="1" quotePrefix="1">
      <alignment/>
    </xf>
    <xf numFmtId="41" fontId="8" fillId="0" borderId="11" xfId="52" applyNumberFormat="1" applyFont="1" applyFill="1" applyBorder="1" applyAlignment="1" quotePrefix="1">
      <alignment/>
    </xf>
    <xf numFmtId="38" fontId="17" fillId="0" borderId="0" xfId="52" applyFont="1" applyFill="1" applyAlignment="1">
      <alignment vertical="center"/>
    </xf>
    <xf numFmtId="41" fontId="8" fillId="0" borderId="21" xfId="52" applyNumberFormat="1" applyFont="1" applyFill="1" applyBorder="1" applyAlignment="1" quotePrefix="1">
      <alignment/>
    </xf>
    <xf numFmtId="41" fontId="8" fillId="0" borderId="10" xfId="52" applyNumberFormat="1" applyFont="1" applyFill="1" applyBorder="1" applyAlignment="1" quotePrefix="1">
      <alignment/>
    </xf>
    <xf numFmtId="38" fontId="8" fillId="0" borderId="0" xfId="52" applyFont="1" applyFill="1" applyBorder="1" applyAlignment="1">
      <alignment horizontal="center" vertical="center"/>
    </xf>
    <xf numFmtId="38" fontId="8" fillId="0" borderId="0" xfId="52" applyFont="1" applyFill="1" applyBorder="1" applyAlignment="1" quotePrefix="1">
      <alignment/>
    </xf>
    <xf numFmtId="38" fontId="8" fillId="0" borderId="0" xfId="52" applyFont="1" applyFill="1" applyBorder="1" applyAlignment="1">
      <alignment horizontal="right"/>
    </xf>
    <xf numFmtId="38" fontId="0" fillId="0" borderId="0" xfId="52" applyFont="1" applyFill="1" applyAlignment="1">
      <alignment horizontal="center" vertical="center"/>
    </xf>
    <xf numFmtId="38" fontId="0" fillId="0" borderId="0" xfId="52" applyFont="1" applyFill="1" applyAlignment="1">
      <alignment vertical="center"/>
    </xf>
    <xf numFmtId="38" fontId="6" fillId="0" borderId="10" xfId="52" applyFont="1" applyFill="1" applyBorder="1" applyAlignment="1">
      <alignment horizontal="center" vertical="center" shrinkToFit="1"/>
    </xf>
    <xf numFmtId="38" fontId="6" fillId="0" borderId="25" xfId="52" applyFont="1" applyFill="1" applyBorder="1" applyAlignment="1">
      <alignment horizontal="center" vertical="center" shrinkToFit="1"/>
    </xf>
    <xf numFmtId="38" fontId="0" fillId="0" borderId="0" xfId="52" applyFont="1" applyFill="1" applyAlignment="1">
      <alignment vertical="center" shrinkToFit="1"/>
    </xf>
    <xf numFmtId="38" fontId="6" fillId="0" borderId="16" xfId="52" applyFont="1" applyFill="1" applyBorder="1" applyAlignment="1">
      <alignment horizontal="center" vertical="center" shrinkToFit="1"/>
    </xf>
    <xf numFmtId="38" fontId="6" fillId="0" borderId="57" xfId="52" applyFont="1" applyFill="1" applyBorder="1" applyAlignment="1">
      <alignment horizontal="center" vertical="center" shrinkToFit="1"/>
    </xf>
    <xf numFmtId="38" fontId="6" fillId="0" borderId="11" xfId="52" applyFont="1" applyFill="1" applyBorder="1" applyAlignment="1">
      <alignment horizontal="center" vertical="center" shrinkToFit="1"/>
    </xf>
    <xf numFmtId="38" fontId="6" fillId="0" borderId="12" xfId="52" applyFont="1" applyFill="1" applyBorder="1" applyAlignment="1">
      <alignment horizontal="center" vertical="center" shrinkToFit="1"/>
    </xf>
    <xf numFmtId="41" fontId="8" fillId="0" borderId="57" xfId="52" applyNumberFormat="1" applyFont="1" applyFill="1" applyBorder="1" applyAlignment="1" quotePrefix="1">
      <alignment/>
    </xf>
    <xf numFmtId="41" fontId="8" fillId="0" borderId="12" xfId="52" applyNumberFormat="1" applyFont="1" applyFill="1" applyBorder="1" applyAlignment="1" quotePrefix="1">
      <alignment/>
    </xf>
    <xf numFmtId="38" fontId="0" fillId="0" borderId="0" xfId="52" applyFont="1" applyFill="1" applyAlignment="1" quotePrefix="1">
      <alignment vertical="center"/>
    </xf>
    <xf numFmtId="38" fontId="0" fillId="0" borderId="0" xfId="52" applyFont="1" applyFill="1" applyAlignment="1" quotePrefix="1">
      <alignment horizontal="center" vertical="center"/>
    </xf>
    <xf numFmtId="38" fontId="0" fillId="0" borderId="10" xfId="52" applyFont="1" applyFill="1" applyBorder="1" applyAlignment="1">
      <alignment horizontal="center" vertical="center" shrinkToFit="1"/>
    </xf>
    <xf numFmtId="41" fontId="8" fillId="0" borderId="25" xfId="52" applyNumberFormat="1" applyFont="1" applyFill="1" applyBorder="1" applyAlignment="1" quotePrefix="1">
      <alignment vertical="center"/>
    </xf>
    <xf numFmtId="41" fontId="8" fillId="0" borderId="11" xfId="52" applyNumberFormat="1" applyFont="1" applyFill="1" applyBorder="1" applyAlignment="1" quotePrefix="1">
      <alignment vertical="center"/>
    </xf>
    <xf numFmtId="38" fontId="18" fillId="0" borderId="0" xfId="52" applyFont="1" applyFill="1" applyAlignment="1">
      <alignment vertical="center"/>
    </xf>
    <xf numFmtId="41" fontId="8" fillId="0" borderId="21" xfId="52" applyNumberFormat="1" applyFont="1" applyFill="1" applyBorder="1" applyAlignment="1" quotePrefix="1">
      <alignment vertical="center"/>
    </xf>
    <xf numFmtId="41" fontId="8" fillId="0" borderId="10" xfId="52" applyNumberFormat="1" applyFont="1" applyFill="1" applyBorder="1" applyAlignment="1" quotePrefix="1">
      <alignment vertical="center"/>
    </xf>
    <xf numFmtId="0" fontId="6" fillId="0" borderId="56" xfId="0" applyNumberFormat="1" applyFont="1" applyFill="1" applyBorder="1" applyAlignment="1">
      <alignment vertical="center" wrapText="1"/>
    </xf>
    <xf numFmtId="0" fontId="19" fillId="0" borderId="0" xfId="0" applyFont="1" applyFill="1" applyAlignment="1">
      <alignment vertical="center"/>
    </xf>
    <xf numFmtId="0" fontId="5" fillId="0" borderId="0" xfId="0" applyNumberFormat="1" applyFont="1" applyFill="1" applyBorder="1" applyAlignment="1">
      <alignment vertical="center"/>
    </xf>
    <xf numFmtId="0" fontId="6" fillId="0" borderId="80" xfId="0" applyFont="1" applyFill="1" applyBorder="1" applyAlignment="1">
      <alignment horizontal="distributed" vertical="center"/>
    </xf>
    <xf numFmtId="0" fontId="6" fillId="0" borderId="0" xfId="0" applyFont="1" applyFill="1" applyBorder="1" applyAlignment="1">
      <alignment horizontal="left" vertical="center" shrinkToFit="1"/>
    </xf>
    <xf numFmtId="0" fontId="6" fillId="0" borderId="55" xfId="0" applyFont="1" applyFill="1" applyBorder="1" applyAlignment="1">
      <alignment horizontal="left" vertical="center" shrinkToFit="1"/>
    </xf>
    <xf numFmtId="0" fontId="6" fillId="0" borderId="0" xfId="0" applyFont="1" applyFill="1" applyBorder="1" applyAlignment="1">
      <alignment horizontal="distributed" vertical="center"/>
    </xf>
    <xf numFmtId="0" fontId="6" fillId="0" borderId="24" xfId="0" applyFont="1" applyFill="1" applyBorder="1" applyAlignment="1">
      <alignment horizontal="left" vertical="center"/>
    </xf>
    <xf numFmtId="0" fontId="6" fillId="0" borderId="21" xfId="0" applyFont="1" applyFill="1" applyBorder="1" applyAlignment="1">
      <alignment vertical="center"/>
    </xf>
    <xf numFmtId="0" fontId="6" fillId="0" borderId="81" xfId="0" applyFont="1" applyFill="1" applyBorder="1" applyAlignment="1">
      <alignment vertical="center"/>
    </xf>
    <xf numFmtId="0" fontId="6" fillId="0" borderId="29" xfId="0" applyFont="1" applyFill="1" applyBorder="1" applyAlignment="1">
      <alignment vertical="center"/>
    </xf>
    <xf numFmtId="0" fontId="6" fillId="0" borderId="23" xfId="0" applyFont="1" applyFill="1" applyBorder="1" applyAlignment="1">
      <alignment vertical="center"/>
    </xf>
    <xf numFmtId="0" fontId="6" fillId="0" borderId="47" xfId="0" applyFont="1" applyFill="1" applyBorder="1" applyAlignment="1">
      <alignment vertical="center"/>
    </xf>
    <xf numFmtId="0" fontId="8" fillId="0" borderId="47" xfId="0" applyFont="1" applyFill="1" applyBorder="1" applyAlignment="1">
      <alignment vertical="center"/>
    </xf>
    <xf numFmtId="0" fontId="6" fillId="0" borderId="27" xfId="0" applyFont="1" applyFill="1" applyBorder="1" applyAlignment="1">
      <alignment horizontal="left" vertical="center"/>
    </xf>
    <xf numFmtId="0" fontId="8" fillId="0" borderId="55" xfId="0" applyFont="1" applyFill="1" applyBorder="1" applyAlignment="1">
      <alignment vertical="center"/>
    </xf>
    <xf numFmtId="0" fontId="8" fillId="0" borderId="82" xfId="0" applyFont="1" applyFill="1" applyBorder="1" applyAlignment="1">
      <alignment vertical="center"/>
    </xf>
    <xf numFmtId="38" fontId="6" fillId="0" borderId="28" xfId="52" applyFont="1" applyFill="1" applyBorder="1" applyAlignment="1">
      <alignment vertical="center" textRotation="255" wrapText="1"/>
    </xf>
    <xf numFmtId="38" fontId="8" fillId="0" borderId="28" xfId="52" applyFont="1" applyFill="1" applyBorder="1" applyAlignment="1">
      <alignment vertical="center" textRotation="255" wrapText="1"/>
    </xf>
    <xf numFmtId="0" fontId="65" fillId="0" borderId="0" xfId="0" applyFont="1" applyFill="1" applyAlignment="1">
      <alignment/>
    </xf>
    <xf numFmtId="0" fontId="14" fillId="0" borderId="10" xfId="0" applyFont="1" applyFill="1" applyBorder="1" applyAlignment="1">
      <alignment horizontal="center" vertical="center"/>
    </xf>
    <xf numFmtId="0" fontId="14" fillId="0" borderId="28" xfId="0" applyFont="1" applyFill="1" applyBorder="1" applyAlignment="1">
      <alignment horizontal="center" vertical="center"/>
    </xf>
    <xf numFmtId="177" fontId="6" fillId="0" borderId="0" xfId="0" applyNumberFormat="1" applyFont="1" applyFill="1" applyBorder="1" applyAlignment="1">
      <alignment horizontal="right" vertical="center"/>
    </xf>
    <xf numFmtId="0" fontId="6" fillId="0" borderId="83" xfId="0" applyFont="1" applyFill="1" applyBorder="1" applyAlignment="1">
      <alignment horizontal="distributed" vertical="center" wrapText="1"/>
    </xf>
    <xf numFmtId="0" fontId="6" fillId="0" borderId="84" xfId="0" applyFont="1" applyFill="1" applyBorder="1" applyAlignment="1">
      <alignment horizontal="distributed" vertical="center" wrapText="1"/>
    </xf>
    <xf numFmtId="0" fontId="6" fillId="0" borderId="85" xfId="0" applyFont="1" applyFill="1" applyBorder="1" applyAlignment="1">
      <alignment horizontal="distributed" vertical="center" wrapText="1"/>
    </xf>
    <xf numFmtId="0" fontId="6" fillId="0" borderId="81" xfId="0" applyFont="1" applyFill="1" applyBorder="1" applyAlignment="1">
      <alignment horizontal="left" vertical="center" shrinkToFit="1"/>
    </xf>
    <xf numFmtId="0" fontId="6" fillId="0" borderId="29" xfId="0" applyFont="1" applyFill="1" applyBorder="1" applyAlignment="1">
      <alignment horizontal="left" vertical="center" shrinkToFit="1"/>
    </xf>
    <xf numFmtId="0" fontId="6" fillId="0" borderId="23" xfId="0" applyFont="1" applyFill="1" applyBorder="1" applyAlignment="1">
      <alignment horizontal="left" vertical="center" shrinkToFit="1"/>
    </xf>
    <xf numFmtId="0" fontId="6" fillId="0" borderId="24" xfId="0" applyFont="1" applyFill="1" applyBorder="1" applyAlignment="1">
      <alignment horizontal="left" vertical="center" shrinkToFit="1"/>
    </xf>
    <xf numFmtId="0" fontId="6" fillId="0" borderId="0" xfId="0" applyFont="1" applyFill="1" applyBorder="1" applyAlignment="1">
      <alignment horizontal="left" vertical="center" shrinkToFit="1"/>
    </xf>
    <xf numFmtId="0" fontId="6" fillId="0" borderId="47" xfId="0" applyFont="1" applyFill="1" applyBorder="1" applyAlignment="1">
      <alignment horizontal="left" vertical="center" shrinkToFit="1"/>
    </xf>
    <xf numFmtId="0" fontId="6" fillId="0" borderId="27" xfId="0" applyFont="1" applyFill="1" applyBorder="1" applyAlignment="1">
      <alignment horizontal="left" vertical="center" shrinkToFit="1"/>
    </xf>
    <xf numFmtId="0" fontId="6" fillId="0" borderId="55" xfId="0" applyFont="1" applyFill="1" applyBorder="1" applyAlignment="1">
      <alignment horizontal="left" vertical="center" shrinkToFit="1"/>
    </xf>
    <xf numFmtId="0" fontId="6" fillId="0" borderId="82" xfId="0" applyFont="1" applyFill="1" applyBorder="1" applyAlignment="1">
      <alignment horizontal="left" vertical="center" shrinkToFit="1"/>
    </xf>
    <xf numFmtId="0" fontId="6" fillId="0" borderId="27" xfId="0" applyFont="1" applyFill="1" applyBorder="1" applyAlignment="1">
      <alignment horizontal="left" vertical="center" wrapText="1"/>
    </xf>
    <xf numFmtId="0" fontId="6" fillId="0" borderId="55" xfId="0" applyFont="1" applyFill="1" applyBorder="1" applyAlignment="1">
      <alignment horizontal="left" vertical="center" wrapText="1"/>
    </xf>
    <xf numFmtId="0" fontId="6" fillId="0" borderId="82" xfId="0" applyFont="1" applyFill="1" applyBorder="1" applyAlignment="1">
      <alignment horizontal="left" vertical="center" wrapText="1"/>
    </xf>
    <xf numFmtId="0" fontId="6" fillId="0" borderId="25" xfId="0" applyFont="1" applyFill="1" applyBorder="1" applyAlignment="1">
      <alignment horizontal="center" vertical="center"/>
    </xf>
    <xf numFmtId="0" fontId="6" fillId="0" borderId="16" xfId="0" applyFont="1" applyFill="1" applyBorder="1" applyAlignment="1">
      <alignment horizontal="center" vertical="center"/>
    </xf>
    <xf numFmtId="0" fontId="6" fillId="0" borderId="21" xfId="0" applyFont="1" applyFill="1" applyBorder="1" applyAlignment="1">
      <alignment horizontal="center" vertical="center"/>
    </xf>
    <xf numFmtId="0" fontId="6" fillId="0" borderId="25" xfId="0" applyFont="1" applyFill="1" applyBorder="1" applyAlignment="1">
      <alignment horizontal="distributed" vertical="center" wrapText="1"/>
    </xf>
    <xf numFmtId="0" fontId="6" fillId="0" borderId="16" xfId="0" applyFont="1" applyFill="1" applyBorder="1" applyAlignment="1">
      <alignment horizontal="distributed" vertical="center" wrapText="1"/>
    </xf>
    <xf numFmtId="0" fontId="0" fillId="0" borderId="16" xfId="0" applyFont="1" applyFill="1" applyBorder="1" applyAlignment="1">
      <alignment horizontal="distributed" vertical="center" wrapText="1"/>
    </xf>
    <xf numFmtId="0" fontId="6" fillId="0" borderId="25"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24" xfId="0" applyFont="1" applyFill="1" applyBorder="1" applyAlignment="1">
      <alignment horizontal="left" vertical="center"/>
    </xf>
    <xf numFmtId="0" fontId="6" fillId="0" borderId="0" xfId="0" applyFont="1" applyFill="1" applyBorder="1" applyAlignment="1">
      <alignment horizontal="left" vertical="center"/>
    </xf>
    <xf numFmtId="0" fontId="6" fillId="0" borderId="47" xfId="0" applyFont="1" applyFill="1" applyBorder="1" applyAlignment="1">
      <alignment horizontal="left" vertical="center"/>
    </xf>
    <xf numFmtId="0" fontId="6" fillId="0" borderId="86"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6" fillId="0" borderId="87" xfId="0" applyFont="1" applyFill="1" applyBorder="1" applyAlignment="1">
      <alignment horizontal="left" vertical="center" wrapText="1"/>
    </xf>
    <xf numFmtId="0" fontId="6" fillId="0" borderId="65" xfId="0" applyFont="1" applyFill="1" applyBorder="1" applyAlignment="1">
      <alignment vertical="center" shrinkToFit="1"/>
    </xf>
    <xf numFmtId="0" fontId="6" fillId="0" borderId="44" xfId="0" applyFont="1" applyFill="1" applyBorder="1" applyAlignment="1">
      <alignment vertical="center" shrinkToFit="1"/>
    </xf>
    <xf numFmtId="0" fontId="0" fillId="0" borderId="66" xfId="0" applyFont="1" applyFill="1" applyBorder="1" applyAlignment="1">
      <alignment vertical="center" shrinkToFit="1"/>
    </xf>
    <xf numFmtId="0" fontId="6" fillId="0" borderId="24" xfId="0" applyFont="1" applyFill="1" applyBorder="1" applyAlignment="1">
      <alignment vertical="center" shrinkToFit="1"/>
    </xf>
    <xf numFmtId="0" fontId="6" fillId="0" borderId="0" xfId="0" applyFont="1" applyFill="1" applyBorder="1" applyAlignment="1">
      <alignment vertical="center" shrinkToFit="1"/>
    </xf>
    <xf numFmtId="0" fontId="0" fillId="0" borderId="47" xfId="0" applyFont="1" applyFill="1" applyBorder="1" applyAlignment="1">
      <alignment vertical="center" shrinkToFit="1"/>
    </xf>
    <xf numFmtId="0" fontId="6" fillId="0" borderId="88" xfId="0" applyFont="1" applyFill="1" applyBorder="1" applyAlignment="1">
      <alignment horizontal="left" vertical="center" shrinkToFit="1"/>
    </xf>
    <xf numFmtId="0" fontId="6" fillId="0" borderId="89" xfId="0" applyFont="1" applyFill="1" applyBorder="1" applyAlignment="1">
      <alignment horizontal="left" vertical="center" shrinkToFit="1"/>
    </xf>
    <xf numFmtId="0" fontId="6" fillId="0" borderId="90" xfId="0" applyFont="1" applyFill="1" applyBorder="1" applyAlignment="1">
      <alignment horizontal="left" vertical="center" shrinkToFit="1"/>
    </xf>
    <xf numFmtId="0" fontId="6" fillId="0" borderId="84" xfId="0" applyFont="1" applyFill="1" applyBorder="1" applyAlignment="1">
      <alignment horizontal="distributed" vertical="center"/>
    </xf>
    <xf numFmtId="0" fontId="6" fillId="0" borderId="85" xfId="0" applyFont="1" applyFill="1" applyBorder="1" applyAlignment="1">
      <alignment horizontal="distributed" vertical="center"/>
    </xf>
    <xf numFmtId="0" fontId="6" fillId="0" borderId="91" xfId="0" applyFont="1" applyFill="1" applyBorder="1" applyAlignment="1">
      <alignment horizontal="left" vertical="center" wrapText="1" shrinkToFit="1"/>
    </xf>
    <xf numFmtId="0" fontId="6" fillId="0" borderId="92" xfId="0" applyFont="1" applyFill="1" applyBorder="1" applyAlignment="1">
      <alignment horizontal="left" vertical="center" shrinkToFit="1"/>
    </xf>
    <xf numFmtId="0" fontId="6" fillId="0" borderId="93" xfId="0" applyFont="1" applyFill="1" applyBorder="1" applyAlignment="1">
      <alignment horizontal="left" vertical="center" shrinkToFit="1"/>
    </xf>
    <xf numFmtId="0" fontId="19" fillId="0" borderId="0" xfId="0" applyFont="1" applyFill="1" applyAlignment="1">
      <alignment vertical="center"/>
    </xf>
    <xf numFmtId="0" fontId="6" fillId="0" borderId="0" xfId="0" applyFont="1" applyFill="1" applyAlignment="1">
      <alignment horizontal="left" vertical="center" wrapText="1"/>
    </xf>
    <xf numFmtId="0" fontId="7" fillId="0" borderId="0" xfId="0" applyFont="1" applyFill="1" applyAlignment="1">
      <alignment vertical="center"/>
    </xf>
    <xf numFmtId="0" fontId="6" fillId="0" borderId="28" xfId="0" applyFont="1" applyFill="1" applyBorder="1" applyAlignment="1">
      <alignment horizontal="center" vertical="center"/>
    </xf>
    <xf numFmtId="0" fontId="6" fillId="0" borderId="78" xfId="0" applyFont="1" applyFill="1" applyBorder="1" applyAlignment="1">
      <alignment horizontal="center" vertical="center"/>
    </xf>
    <xf numFmtId="0" fontId="6" fillId="0" borderId="94" xfId="0" applyFont="1" applyFill="1" applyBorder="1" applyAlignment="1">
      <alignment horizontal="center" vertical="center"/>
    </xf>
    <xf numFmtId="0" fontId="6" fillId="0" borderId="87" xfId="0" applyFont="1" applyFill="1" applyBorder="1" applyAlignment="1">
      <alignment horizontal="distributed" vertical="center" wrapText="1"/>
    </xf>
    <xf numFmtId="0" fontId="6" fillId="0" borderId="95" xfId="0" applyFont="1" applyFill="1" applyBorder="1" applyAlignment="1">
      <alignment horizontal="distributed" vertical="center" wrapText="1"/>
    </xf>
    <xf numFmtId="0" fontId="6" fillId="0" borderId="96" xfId="0" applyFont="1" applyFill="1" applyBorder="1" applyAlignment="1">
      <alignment horizontal="left" vertical="center" shrinkToFit="1"/>
    </xf>
    <xf numFmtId="0" fontId="6" fillId="0" borderId="97" xfId="0" applyFont="1" applyFill="1" applyBorder="1" applyAlignment="1">
      <alignment horizontal="left" vertical="center" shrinkToFit="1"/>
    </xf>
    <xf numFmtId="0" fontId="6" fillId="0" borderId="98" xfId="0" applyFont="1" applyFill="1" applyBorder="1" applyAlignment="1">
      <alignment horizontal="left" vertical="center" shrinkToFit="1"/>
    </xf>
    <xf numFmtId="0" fontId="6" fillId="0" borderId="28" xfId="0" applyFont="1" applyFill="1" applyBorder="1" applyAlignment="1">
      <alignment horizontal="center" vertical="center" wrapText="1"/>
    </xf>
    <xf numFmtId="0" fontId="6" fillId="0" borderId="78" xfId="0" applyFont="1" applyFill="1" applyBorder="1" applyAlignment="1">
      <alignment horizontal="center" vertical="center" wrapText="1"/>
    </xf>
    <xf numFmtId="0" fontId="6" fillId="0" borderId="94" xfId="0" applyFont="1" applyFill="1" applyBorder="1" applyAlignment="1">
      <alignment horizontal="center" vertical="center" wrapText="1"/>
    </xf>
    <xf numFmtId="3" fontId="6" fillId="0" borderId="28" xfId="0" applyNumberFormat="1" applyFont="1" applyFill="1" applyBorder="1" applyAlignment="1">
      <alignment horizontal="center" vertical="center" wrapText="1"/>
    </xf>
    <xf numFmtId="3" fontId="6" fillId="0" borderId="94" xfId="0" applyNumberFormat="1" applyFont="1" applyFill="1" applyBorder="1" applyAlignment="1">
      <alignment horizontal="center" vertical="center" wrapText="1"/>
    </xf>
    <xf numFmtId="3" fontId="6" fillId="0" borderId="78" xfId="0" applyNumberFormat="1" applyFont="1" applyFill="1" applyBorder="1" applyAlignment="1">
      <alignment horizontal="center" vertical="center"/>
    </xf>
    <xf numFmtId="3" fontId="6" fillId="0" borderId="78" xfId="0" applyNumberFormat="1" applyFont="1" applyFill="1" applyBorder="1" applyAlignment="1">
      <alignment horizontal="center" vertical="center" wrapText="1"/>
    </xf>
    <xf numFmtId="0" fontId="6" fillId="0" borderId="81" xfId="0" applyFont="1" applyFill="1" applyBorder="1" applyAlignment="1">
      <alignment horizontal="center" vertical="center"/>
    </xf>
    <xf numFmtId="0" fontId="6" fillId="0" borderId="29" xfId="0" applyFont="1" applyFill="1" applyBorder="1" applyAlignment="1">
      <alignment horizontal="center" vertical="center"/>
    </xf>
    <xf numFmtId="0" fontId="6" fillId="0" borderId="23" xfId="0" applyFont="1" applyFill="1" applyBorder="1" applyAlignment="1">
      <alignment horizontal="center" vertical="center"/>
    </xf>
    <xf numFmtId="0" fontId="6" fillId="0" borderId="24"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47" xfId="0" applyFont="1" applyFill="1" applyBorder="1" applyAlignment="1">
      <alignment horizontal="center" vertical="center"/>
    </xf>
    <xf numFmtId="0" fontId="6" fillId="0" borderId="27" xfId="0" applyFont="1" applyFill="1" applyBorder="1" applyAlignment="1">
      <alignment horizontal="center" vertical="center"/>
    </xf>
    <xf numFmtId="0" fontId="6" fillId="0" borderId="55" xfId="0" applyFont="1" applyFill="1" applyBorder="1" applyAlignment="1">
      <alignment horizontal="center" vertical="center"/>
    </xf>
    <xf numFmtId="0" fontId="6" fillId="0" borderId="82" xfId="0" applyFont="1" applyFill="1" applyBorder="1" applyAlignment="1">
      <alignment horizontal="center" vertical="center"/>
    </xf>
    <xf numFmtId="0" fontId="0" fillId="0" borderId="94"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0" xfId="0" applyFont="1" applyFill="1" applyBorder="1" applyAlignment="1">
      <alignment horizontal="left" vertical="top" wrapText="1"/>
    </xf>
    <xf numFmtId="0" fontId="6" fillId="0" borderId="29" xfId="0" applyFont="1" applyFill="1" applyBorder="1" applyAlignment="1">
      <alignment horizontal="left" vertical="center" wrapText="1"/>
    </xf>
    <xf numFmtId="0" fontId="6" fillId="0" borderId="23" xfId="0" applyFont="1" applyFill="1" applyBorder="1" applyAlignment="1">
      <alignment horizontal="left" vertical="center" wrapText="1"/>
    </xf>
    <xf numFmtId="38" fontId="6" fillId="0" borderId="28" xfId="52" applyFont="1" applyFill="1" applyBorder="1" applyAlignment="1">
      <alignment horizontal="center" vertical="center" wrapText="1"/>
    </xf>
    <xf numFmtId="38" fontId="6" fillId="0" borderId="94" xfId="52" applyFont="1" applyFill="1" applyBorder="1" applyAlignment="1">
      <alignment horizontal="center" vertical="center" wrapText="1"/>
    </xf>
    <xf numFmtId="0" fontId="6" fillId="0" borderId="28" xfId="0" applyFont="1" applyFill="1" applyBorder="1" applyAlignment="1">
      <alignment horizontal="left" vertical="center" wrapText="1"/>
    </xf>
    <xf numFmtId="0" fontId="6" fillId="0" borderId="78" xfId="0" applyFont="1" applyFill="1" applyBorder="1" applyAlignment="1">
      <alignment horizontal="left" vertical="center" wrapText="1"/>
    </xf>
    <xf numFmtId="0" fontId="6" fillId="0" borderId="94" xfId="0" applyFont="1" applyFill="1" applyBorder="1" applyAlignment="1">
      <alignment horizontal="left" vertical="center" wrapText="1"/>
    </xf>
    <xf numFmtId="0" fontId="6" fillId="0" borderId="29" xfId="0" applyFont="1" applyFill="1" applyBorder="1" applyAlignment="1">
      <alignment horizontal="left" vertical="center"/>
    </xf>
    <xf numFmtId="0" fontId="6" fillId="0" borderId="25" xfId="0" applyFont="1" applyFill="1" applyBorder="1" applyAlignment="1">
      <alignment horizontal="center" vertical="center" textRotation="255" wrapText="1"/>
    </xf>
    <xf numFmtId="0" fontId="6" fillId="0" borderId="16" xfId="0" applyFont="1" applyFill="1" applyBorder="1" applyAlignment="1">
      <alignment horizontal="center" vertical="center" textRotation="255" wrapText="1"/>
    </xf>
    <xf numFmtId="0" fontId="6" fillId="0" borderId="21" xfId="0" applyFont="1" applyFill="1" applyBorder="1" applyAlignment="1">
      <alignment horizontal="center" vertical="center" textRotation="255" wrapText="1"/>
    </xf>
    <xf numFmtId="0" fontId="6" fillId="0" borderId="78" xfId="0" applyFont="1" applyFill="1" applyBorder="1" applyAlignment="1">
      <alignment horizontal="center" vertical="center"/>
    </xf>
    <xf numFmtId="0" fontId="6" fillId="0" borderId="94" xfId="0" applyFont="1" applyFill="1" applyBorder="1" applyAlignment="1">
      <alignment horizontal="center" vertical="center"/>
    </xf>
    <xf numFmtId="0" fontId="6" fillId="0" borderId="28" xfId="0" applyFont="1" applyFill="1" applyBorder="1" applyAlignment="1">
      <alignment horizontal="left" vertical="center"/>
    </xf>
    <xf numFmtId="0" fontId="6" fillId="0" borderId="78" xfId="0" applyFont="1" applyFill="1" applyBorder="1" applyAlignment="1">
      <alignment horizontal="left" vertical="center"/>
    </xf>
    <xf numFmtId="0" fontId="0" fillId="0" borderId="94" xfId="0" applyFont="1" applyFill="1" applyBorder="1" applyAlignment="1">
      <alignment horizontal="left" vertical="center"/>
    </xf>
    <xf numFmtId="0" fontId="6" fillId="0" borderId="10" xfId="0" applyFont="1" applyFill="1" applyBorder="1" applyAlignment="1">
      <alignment horizontal="left" vertical="center" wrapText="1"/>
    </xf>
    <xf numFmtId="0" fontId="6" fillId="0" borderId="57" xfId="0" applyFont="1" applyFill="1" applyBorder="1" applyAlignment="1">
      <alignment vertical="center" wrapText="1"/>
    </xf>
    <xf numFmtId="0" fontId="6" fillId="0" borderId="44" xfId="0" applyFont="1" applyFill="1" applyBorder="1" applyAlignment="1">
      <alignment horizontal="left" vertical="center" wrapText="1"/>
    </xf>
    <xf numFmtId="0" fontId="0" fillId="0" borderId="66" xfId="0" applyFont="1" applyFill="1" applyBorder="1" applyAlignment="1">
      <alignment horizontal="left" vertical="center" wrapText="1"/>
    </xf>
    <xf numFmtId="0" fontId="6" fillId="0" borderId="18" xfId="0" applyFont="1" applyFill="1" applyBorder="1" applyAlignment="1">
      <alignment vertical="center" wrapText="1"/>
    </xf>
    <xf numFmtId="0" fontId="7" fillId="0" borderId="0" xfId="0" applyFont="1" applyFill="1" applyAlignment="1">
      <alignment horizontal="left" vertical="center"/>
    </xf>
    <xf numFmtId="0" fontId="6" fillId="0" borderId="81"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0" xfId="0" applyFont="1" applyFill="1" applyAlignment="1">
      <alignment horizontal="left" vertical="top" wrapText="1"/>
    </xf>
    <xf numFmtId="0" fontId="5" fillId="0" borderId="0" xfId="0" applyFont="1" applyFill="1" applyBorder="1" applyAlignment="1">
      <alignment horizontal="right" vertical="center"/>
    </xf>
    <xf numFmtId="0" fontId="0" fillId="0" borderId="0" xfId="0" applyFont="1" applyFill="1" applyBorder="1" applyAlignment="1">
      <alignment vertical="center"/>
    </xf>
    <xf numFmtId="0" fontId="6" fillId="0" borderId="0" xfId="0" applyFont="1" applyFill="1" applyBorder="1" applyAlignment="1">
      <alignment horizontal="left" vertical="center" wrapText="1"/>
    </xf>
    <xf numFmtId="0" fontId="6" fillId="0" borderId="28" xfId="0" applyFont="1" applyFill="1" applyBorder="1" applyAlignment="1">
      <alignment horizontal="center" vertical="center"/>
    </xf>
    <xf numFmtId="0" fontId="0" fillId="0" borderId="94" xfId="0" applyFont="1" applyFill="1" applyBorder="1" applyAlignment="1">
      <alignment horizontal="center" vertical="center"/>
    </xf>
    <xf numFmtId="0" fontId="6" fillId="0" borderId="28" xfId="0" applyFont="1" applyFill="1" applyBorder="1" applyAlignment="1">
      <alignment horizontal="distributed" vertical="center" wrapText="1"/>
    </xf>
    <xf numFmtId="0" fontId="0" fillId="0" borderId="59" xfId="0" applyFont="1" applyFill="1" applyBorder="1" applyAlignment="1">
      <alignment horizontal="distributed" vertical="center" wrapText="1"/>
    </xf>
    <xf numFmtId="0" fontId="6" fillId="0" borderId="34" xfId="0" applyFont="1" applyFill="1" applyBorder="1" applyAlignment="1">
      <alignment horizontal="center" vertical="center" wrapText="1"/>
    </xf>
    <xf numFmtId="0" fontId="6" fillId="0" borderId="38" xfId="0" applyFont="1" applyFill="1" applyBorder="1" applyAlignment="1">
      <alignment horizontal="left" vertical="center" wrapText="1"/>
    </xf>
    <xf numFmtId="0" fontId="6" fillId="0" borderId="99" xfId="0" applyFont="1" applyFill="1" applyBorder="1" applyAlignment="1">
      <alignment horizontal="left" vertical="center" wrapText="1"/>
    </xf>
    <xf numFmtId="0" fontId="6" fillId="0" borderId="41" xfId="0" applyFont="1" applyFill="1" applyBorder="1" applyAlignment="1">
      <alignment horizontal="left" vertical="center" wrapText="1"/>
    </xf>
    <xf numFmtId="0" fontId="6" fillId="0" borderId="37" xfId="0" applyFont="1" applyFill="1" applyBorder="1" applyAlignment="1">
      <alignment horizontal="left" vertical="center" wrapText="1"/>
    </xf>
    <xf numFmtId="0" fontId="6" fillId="0" borderId="41" xfId="0" applyFont="1" applyFill="1" applyBorder="1" applyAlignment="1">
      <alignment horizontal="left" vertical="center" shrinkToFit="1"/>
    </xf>
    <xf numFmtId="0" fontId="6" fillId="0" borderId="37" xfId="0" applyFont="1" applyFill="1" applyBorder="1" applyAlignment="1">
      <alignment horizontal="left" vertical="center" shrinkToFit="1"/>
    </xf>
    <xf numFmtId="0" fontId="6" fillId="0" borderId="0" xfId="0" applyFont="1" applyFill="1" applyBorder="1" applyAlignment="1">
      <alignment horizontal="center" vertical="center" shrinkToFit="1"/>
    </xf>
    <xf numFmtId="0" fontId="6" fillId="0" borderId="28" xfId="0" applyFont="1" applyFill="1" applyBorder="1" applyAlignment="1">
      <alignment horizontal="distributed" vertical="center" indent="1"/>
    </xf>
    <xf numFmtId="0" fontId="6" fillId="0" borderId="94" xfId="0" applyFont="1" applyFill="1" applyBorder="1" applyAlignment="1">
      <alignment horizontal="distributed" vertical="center" indent="1"/>
    </xf>
    <xf numFmtId="41" fontId="6" fillId="0" borderId="28" xfId="0" applyNumberFormat="1" applyFont="1" applyFill="1" applyBorder="1" applyAlignment="1" applyProtection="1">
      <alignment horizontal="center" vertical="center"/>
      <protection locked="0"/>
    </xf>
    <xf numFmtId="41" fontId="6" fillId="0" borderId="94" xfId="0" applyNumberFormat="1" applyFont="1" applyFill="1" applyBorder="1" applyAlignment="1" applyProtection="1">
      <alignment horizontal="center" vertical="center"/>
      <protection locked="0"/>
    </xf>
    <xf numFmtId="41" fontId="6" fillId="0" borderId="34" xfId="0" applyNumberFormat="1" applyFont="1" applyFill="1" applyBorder="1" applyAlignment="1" applyProtection="1">
      <alignment horizontal="center" vertical="center"/>
      <protection locked="0"/>
    </xf>
    <xf numFmtId="0" fontId="6" fillId="0" borderId="96" xfId="0" applyFont="1" applyFill="1" applyBorder="1" applyAlignment="1">
      <alignment horizontal="distributed" vertical="center" indent="1"/>
    </xf>
    <xf numFmtId="0" fontId="6" fillId="0" borderId="98" xfId="0" applyFont="1" applyFill="1" applyBorder="1" applyAlignment="1">
      <alignment horizontal="distributed" vertical="center" indent="1"/>
    </xf>
    <xf numFmtId="41" fontId="6" fillId="0" borderId="56" xfId="0" applyNumberFormat="1" applyFont="1" applyFill="1" applyBorder="1" applyAlignment="1" applyProtection="1">
      <alignment horizontal="center" vertical="center"/>
      <protection locked="0"/>
    </xf>
    <xf numFmtId="41" fontId="6" fillId="0" borderId="100" xfId="0" applyNumberFormat="1" applyFont="1" applyFill="1" applyBorder="1" applyAlignment="1" applyProtection="1">
      <alignment horizontal="center" vertical="center"/>
      <protection locked="0"/>
    </xf>
    <xf numFmtId="0" fontId="6" fillId="0" borderId="63" xfId="0" applyFont="1" applyFill="1" applyBorder="1" applyAlignment="1">
      <alignment horizontal="distributed" vertical="center" indent="1"/>
    </xf>
    <xf numFmtId="0" fontId="6" fillId="0" borderId="30" xfId="0" applyFont="1" applyFill="1" applyBorder="1" applyAlignment="1">
      <alignment horizontal="distributed" vertical="center" indent="1"/>
    </xf>
    <xf numFmtId="41" fontId="6" fillId="0" borderId="63" xfId="0" applyNumberFormat="1" applyFont="1" applyFill="1" applyBorder="1" applyAlignment="1" applyProtection="1">
      <alignment horizontal="center" vertical="center"/>
      <protection locked="0"/>
    </xf>
    <xf numFmtId="41" fontId="6" fillId="0" borderId="30" xfId="0" applyNumberFormat="1" applyFont="1" applyFill="1" applyBorder="1" applyAlignment="1" applyProtection="1">
      <alignment horizontal="center" vertical="center"/>
      <protection locked="0"/>
    </xf>
    <xf numFmtId="41" fontId="6" fillId="0" borderId="41" xfId="0" applyNumberFormat="1" applyFont="1" applyFill="1" applyBorder="1" applyAlignment="1" applyProtection="1">
      <alignment horizontal="right" vertical="center"/>
      <protection locked="0"/>
    </xf>
    <xf numFmtId="41" fontId="6" fillId="0" borderId="30" xfId="0" applyNumberFormat="1" applyFont="1" applyFill="1" applyBorder="1" applyAlignment="1" applyProtection="1">
      <alignment horizontal="right" vertical="center"/>
      <protection locked="0"/>
    </xf>
    <xf numFmtId="41" fontId="6" fillId="0" borderId="33" xfId="0" applyNumberFormat="1" applyFont="1" applyFill="1" applyBorder="1" applyAlignment="1" applyProtection="1">
      <alignment horizontal="center" vertical="center"/>
      <protection locked="0"/>
    </xf>
    <xf numFmtId="41" fontId="6" fillId="0" borderId="32" xfId="0" applyNumberFormat="1" applyFont="1" applyFill="1" applyBorder="1" applyAlignment="1" applyProtection="1">
      <alignment horizontal="center" vertical="center"/>
      <protection locked="0"/>
    </xf>
    <xf numFmtId="41" fontId="6" fillId="0" borderId="45" xfId="0" applyNumberFormat="1" applyFont="1" applyFill="1" applyBorder="1" applyAlignment="1" applyProtection="1">
      <alignment horizontal="right" vertical="center"/>
      <protection locked="0"/>
    </xf>
    <xf numFmtId="41" fontId="6" fillId="0" borderId="66" xfId="0" applyNumberFormat="1" applyFont="1" applyFill="1" applyBorder="1" applyAlignment="1" applyProtection="1">
      <alignment horizontal="right" vertical="center"/>
      <protection locked="0"/>
    </xf>
    <xf numFmtId="0" fontId="8" fillId="0" borderId="25"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6" fillId="0" borderId="65" xfId="0" applyFont="1" applyFill="1" applyBorder="1" applyAlignment="1">
      <alignment horizontal="distributed" vertical="center" indent="1" shrinkToFit="1"/>
    </xf>
    <xf numFmtId="0" fontId="6" fillId="0" borderId="66" xfId="0" applyFont="1" applyFill="1" applyBorder="1" applyAlignment="1">
      <alignment horizontal="distributed" vertical="center" indent="1" shrinkToFit="1"/>
    </xf>
    <xf numFmtId="41" fontId="6" fillId="0" borderId="46" xfId="0" applyNumberFormat="1" applyFont="1" applyFill="1" applyBorder="1" applyAlignment="1" applyProtection="1">
      <alignment horizontal="center" vertical="center"/>
      <protection locked="0"/>
    </xf>
    <xf numFmtId="41" fontId="6" fillId="0" borderId="98" xfId="0" applyNumberFormat="1" applyFont="1" applyFill="1" applyBorder="1" applyAlignment="1" applyProtection="1">
      <alignment horizontal="center" vertical="center"/>
      <protection locked="0"/>
    </xf>
    <xf numFmtId="0" fontId="6" fillId="0" borderId="56" xfId="0" applyFont="1" applyFill="1" applyBorder="1" applyAlignment="1">
      <alignment horizontal="distributed" vertical="center" indent="1"/>
    </xf>
    <xf numFmtId="0" fontId="6" fillId="0" borderId="99" xfId="0" applyFont="1" applyFill="1" applyBorder="1" applyAlignment="1">
      <alignment horizontal="distributed" vertical="center" indent="1"/>
    </xf>
    <xf numFmtId="0" fontId="6" fillId="0" borderId="100" xfId="0" applyFont="1" applyFill="1" applyBorder="1" applyAlignment="1">
      <alignment horizontal="distributed" vertical="center" indent="1"/>
    </xf>
    <xf numFmtId="0" fontId="12" fillId="0" borderId="55" xfId="0" applyFont="1" applyFill="1" applyBorder="1" applyAlignment="1">
      <alignment vertical="center"/>
    </xf>
    <xf numFmtId="0" fontId="6" fillId="0" borderId="34" xfId="0" applyFont="1" applyFill="1" applyBorder="1" applyAlignment="1">
      <alignment horizontal="center" vertical="center"/>
    </xf>
    <xf numFmtId="0" fontId="6" fillId="0" borderId="63" xfId="0" applyFont="1" applyFill="1" applyBorder="1" applyAlignment="1">
      <alignment horizontal="left" vertical="center" wrapText="1"/>
    </xf>
    <xf numFmtId="0" fontId="6" fillId="0" borderId="37" xfId="0" applyFont="1" applyFill="1" applyBorder="1" applyAlignment="1">
      <alignment horizontal="left" vertical="center"/>
    </xf>
    <xf numFmtId="0" fontId="6" fillId="0" borderId="30" xfId="0" applyFont="1" applyFill="1" applyBorder="1" applyAlignment="1">
      <alignment horizontal="left" vertical="center"/>
    </xf>
    <xf numFmtId="177" fontId="6" fillId="0" borderId="63" xfId="0" applyNumberFormat="1" applyFont="1" applyFill="1" applyBorder="1" applyAlignment="1">
      <alignment horizontal="distributed" vertical="center" indent="1"/>
    </xf>
    <xf numFmtId="177" fontId="6" fillId="0" borderId="37" xfId="0" applyNumberFormat="1" applyFont="1" applyFill="1" applyBorder="1" applyAlignment="1">
      <alignment horizontal="distributed" vertical="center" indent="1"/>
    </xf>
    <xf numFmtId="177" fontId="6" fillId="0" borderId="30" xfId="0" applyNumberFormat="1" applyFont="1" applyFill="1" applyBorder="1" applyAlignment="1">
      <alignment horizontal="distributed" vertical="center" indent="1"/>
    </xf>
    <xf numFmtId="0" fontId="6" fillId="0" borderId="33" xfId="0" applyFont="1" applyFill="1" applyBorder="1" applyAlignment="1">
      <alignment horizontal="distributed" vertical="center" indent="1"/>
    </xf>
    <xf numFmtId="0" fontId="6" fillId="0" borderId="31" xfId="0" applyFont="1" applyFill="1" applyBorder="1" applyAlignment="1">
      <alignment horizontal="distributed" vertical="center" indent="1"/>
    </xf>
    <xf numFmtId="0" fontId="6" fillId="0" borderId="32" xfId="0" applyFont="1" applyFill="1" applyBorder="1" applyAlignment="1">
      <alignment horizontal="distributed" vertical="center" indent="1"/>
    </xf>
    <xf numFmtId="0" fontId="6" fillId="0" borderId="28" xfId="0" applyFont="1" applyFill="1" applyBorder="1" applyAlignment="1">
      <alignment horizontal="distributed" vertical="center" indent="2"/>
    </xf>
    <xf numFmtId="0" fontId="6" fillId="0" borderId="78" xfId="0" applyFont="1" applyFill="1" applyBorder="1" applyAlignment="1">
      <alignment horizontal="distributed" vertical="center" indent="2"/>
    </xf>
    <xf numFmtId="0" fontId="6" fillId="0" borderId="94" xfId="0" applyFont="1" applyFill="1" applyBorder="1" applyAlignment="1">
      <alignment horizontal="distributed" vertical="center" indent="2"/>
    </xf>
    <xf numFmtId="0" fontId="6" fillId="0" borderId="28" xfId="0" applyFont="1" applyFill="1" applyBorder="1" applyAlignment="1">
      <alignment horizontal="distributed" vertical="center"/>
    </xf>
    <xf numFmtId="0" fontId="6" fillId="0" borderId="78" xfId="0" applyFont="1" applyFill="1" applyBorder="1" applyAlignment="1">
      <alignment horizontal="distributed" vertical="center"/>
    </xf>
    <xf numFmtId="0" fontId="6" fillId="0" borderId="94" xfId="0" applyFont="1" applyFill="1" applyBorder="1" applyAlignment="1">
      <alignment horizontal="distributed" vertical="center"/>
    </xf>
    <xf numFmtId="0" fontId="6" fillId="0" borderId="37" xfId="0" applyFont="1" applyFill="1" applyBorder="1" applyAlignment="1">
      <alignment horizontal="distributed" vertical="center" indent="1"/>
    </xf>
    <xf numFmtId="0" fontId="14" fillId="0" borderId="0" xfId="0" applyFont="1" applyFill="1" applyAlignment="1">
      <alignment horizontal="left" vertical="center" wrapText="1"/>
    </xf>
    <xf numFmtId="0" fontId="6" fillId="0" borderId="63" xfId="0" applyFont="1" applyFill="1" applyBorder="1" applyAlignment="1">
      <alignment horizontal="left" vertical="center"/>
    </xf>
    <xf numFmtId="0" fontId="6" fillId="0" borderId="0" xfId="0" applyFont="1" applyFill="1" applyBorder="1" applyAlignment="1">
      <alignment vertical="center"/>
    </xf>
    <xf numFmtId="0" fontId="6" fillId="0" borderId="78" xfId="0" applyFont="1" applyFill="1" applyBorder="1" applyAlignment="1">
      <alignment vertical="center"/>
    </xf>
    <xf numFmtId="0" fontId="6" fillId="0" borderId="94" xfId="0" applyFont="1" applyFill="1" applyBorder="1" applyAlignment="1">
      <alignment vertical="center"/>
    </xf>
    <xf numFmtId="0" fontId="6" fillId="0" borderId="56" xfId="0" applyFont="1" applyFill="1" applyBorder="1" applyAlignment="1">
      <alignment horizontal="left" vertical="center"/>
    </xf>
    <xf numFmtId="0" fontId="6" fillId="0" borderId="99" xfId="0" applyFont="1" applyFill="1" applyBorder="1" applyAlignment="1">
      <alignment horizontal="left" vertical="center"/>
    </xf>
    <xf numFmtId="0" fontId="6" fillId="0" borderId="100" xfId="0" applyFont="1" applyFill="1" applyBorder="1" applyAlignment="1">
      <alignment horizontal="left" vertical="center"/>
    </xf>
    <xf numFmtId="0" fontId="6" fillId="0" borderId="63" xfId="0" applyFont="1" applyFill="1" applyBorder="1" applyAlignment="1">
      <alignment vertical="center" wrapText="1"/>
    </xf>
    <xf numFmtId="0" fontId="6" fillId="0" borderId="37" xfId="0" applyFont="1" applyFill="1" applyBorder="1" applyAlignment="1">
      <alignment vertical="center"/>
    </xf>
    <xf numFmtId="0" fontId="6" fillId="0" borderId="30" xfId="0" applyFont="1" applyFill="1" applyBorder="1" applyAlignment="1">
      <alignment vertical="center"/>
    </xf>
    <xf numFmtId="0" fontId="60" fillId="0" borderId="18" xfId="0" applyFont="1" applyFill="1" applyBorder="1" applyAlignment="1">
      <alignment horizontal="distributed" vertical="center"/>
    </xf>
    <xf numFmtId="0" fontId="66" fillId="0" borderId="14" xfId="0" applyFont="1" applyFill="1" applyBorder="1" applyAlignment="1">
      <alignment horizontal="distributed" vertical="center"/>
    </xf>
    <xf numFmtId="0" fontId="67" fillId="0" borderId="44" xfId="0" applyFont="1" applyFill="1" applyBorder="1" applyAlignment="1">
      <alignment horizontal="left" vertical="center" wrapText="1" shrinkToFit="1"/>
    </xf>
    <xf numFmtId="0" fontId="67" fillId="0" borderId="72" xfId="0" applyFont="1" applyFill="1" applyBorder="1" applyAlignment="1">
      <alignment horizontal="left" vertical="center" wrapText="1" shrinkToFit="1"/>
    </xf>
    <xf numFmtId="0" fontId="60" fillId="0" borderId="20" xfId="0" applyFont="1" applyFill="1" applyBorder="1" applyAlignment="1">
      <alignment horizontal="center" vertical="center" wrapText="1"/>
    </xf>
    <xf numFmtId="0" fontId="66" fillId="0" borderId="17" xfId="0" applyFont="1" applyFill="1" applyBorder="1" applyAlignment="1">
      <alignment horizontal="center" vertical="center" wrapText="1"/>
    </xf>
    <xf numFmtId="0" fontId="60" fillId="0" borderId="63" xfId="0" applyFont="1" applyFill="1" applyBorder="1" applyAlignment="1">
      <alignment horizontal="left" vertical="center" shrinkToFit="1"/>
    </xf>
    <xf numFmtId="0" fontId="66" fillId="0" borderId="68" xfId="0" applyFont="1" applyFill="1" applyBorder="1" applyAlignment="1">
      <alignment horizontal="left" vertical="center" shrinkToFit="1"/>
    </xf>
    <xf numFmtId="0" fontId="60" fillId="0" borderId="44" xfId="0" applyFont="1" applyFill="1" applyBorder="1" applyAlignment="1">
      <alignment horizontal="left" vertical="center" wrapText="1" shrinkToFit="1"/>
    </xf>
    <xf numFmtId="0" fontId="60" fillId="0" borderId="72" xfId="0" applyFont="1" applyFill="1" applyBorder="1" applyAlignment="1">
      <alignment horizontal="left" vertical="center" wrapText="1" shrinkToFit="1"/>
    </xf>
    <xf numFmtId="0" fontId="60" fillId="0" borderId="33" xfId="0" applyFont="1" applyFill="1" applyBorder="1" applyAlignment="1">
      <alignment horizontal="left" vertical="center" wrapText="1" shrinkToFit="1"/>
    </xf>
    <xf numFmtId="0" fontId="60" fillId="0" borderId="31" xfId="0" applyFont="1" applyFill="1" applyBorder="1" applyAlignment="1">
      <alignment horizontal="left" vertical="center" wrapText="1" shrinkToFit="1"/>
    </xf>
    <xf numFmtId="0" fontId="60" fillId="0" borderId="37" xfId="0" applyFont="1" applyFill="1" applyBorder="1" applyAlignment="1">
      <alignment horizontal="left" vertical="center" wrapText="1" shrinkToFit="1"/>
    </xf>
    <xf numFmtId="0" fontId="60" fillId="0" borderId="68" xfId="0" applyFont="1" applyFill="1" applyBorder="1" applyAlignment="1">
      <alignment horizontal="left" vertical="center" wrapText="1" shrinkToFit="1"/>
    </xf>
    <xf numFmtId="0" fontId="60" fillId="0" borderId="63" xfId="0" applyFont="1" applyFill="1" applyBorder="1" applyAlignment="1">
      <alignment horizontal="left" vertical="center" wrapText="1" shrinkToFit="1"/>
    </xf>
    <xf numFmtId="0" fontId="60" fillId="0" borderId="30" xfId="0" applyFont="1" applyFill="1" applyBorder="1" applyAlignment="1">
      <alignment horizontal="left" vertical="center" wrapText="1" shrinkToFit="1"/>
    </xf>
    <xf numFmtId="0" fontId="60" fillId="0" borderId="63" xfId="0" applyFont="1" applyFill="1" applyBorder="1" applyAlignment="1">
      <alignment horizontal="left" vertical="center"/>
    </xf>
    <xf numFmtId="0" fontId="60" fillId="0" borderId="68" xfId="0" applyFont="1" applyFill="1" applyBorder="1" applyAlignment="1">
      <alignment horizontal="left" vertical="center"/>
    </xf>
    <xf numFmtId="0" fontId="60" fillId="0" borderId="63" xfId="0" applyFont="1" applyFill="1" applyBorder="1" applyAlignment="1">
      <alignment horizontal="center" vertical="center" shrinkToFit="1"/>
    </xf>
    <xf numFmtId="0" fontId="60" fillId="0" borderId="68" xfId="0" applyFont="1" applyFill="1" applyBorder="1" applyAlignment="1">
      <alignment horizontal="center" vertical="center" shrinkToFit="1"/>
    </xf>
    <xf numFmtId="0" fontId="60" fillId="0" borderId="16" xfId="0" applyFont="1" applyFill="1" applyBorder="1" applyAlignment="1">
      <alignment horizontal="distributed" vertical="center"/>
    </xf>
    <xf numFmtId="0" fontId="60" fillId="0" borderId="42" xfId="0" applyFont="1" applyFill="1" applyBorder="1" applyAlignment="1">
      <alignment horizontal="center" vertical="center" wrapText="1"/>
    </xf>
    <xf numFmtId="0" fontId="60" fillId="0" borderId="17" xfId="0" applyFont="1" applyFill="1" applyBorder="1" applyAlignment="1">
      <alignment horizontal="center" vertical="center" wrapText="1"/>
    </xf>
    <xf numFmtId="0" fontId="60" fillId="0" borderId="37" xfId="0" applyFont="1" applyFill="1" applyBorder="1" applyAlignment="1">
      <alignment horizontal="left" vertical="center"/>
    </xf>
    <xf numFmtId="0" fontId="60" fillId="0" borderId="14" xfId="0" applyFont="1" applyFill="1" applyBorder="1" applyAlignment="1">
      <alignment horizontal="distributed" vertical="center"/>
    </xf>
    <xf numFmtId="0" fontId="60" fillId="0" borderId="65" xfId="0" applyFont="1" applyFill="1" applyBorder="1" applyAlignment="1">
      <alignment horizontal="left" vertical="center" wrapText="1" shrinkToFit="1"/>
    </xf>
    <xf numFmtId="0" fontId="60" fillId="0" borderId="24" xfId="0" applyFont="1" applyFill="1" applyBorder="1" applyAlignment="1">
      <alignment horizontal="left" vertical="center" wrapText="1" shrinkToFit="1"/>
    </xf>
    <xf numFmtId="0" fontId="60" fillId="0" borderId="73" xfId="0" applyFont="1" applyFill="1" applyBorder="1" applyAlignment="1">
      <alignment horizontal="left" vertical="center" wrapText="1" shrinkToFit="1"/>
    </xf>
    <xf numFmtId="0" fontId="60" fillId="0" borderId="96" xfId="0" applyFont="1" applyFill="1" applyBorder="1" applyAlignment="1">
      <alignment vertical="top" wrapText="1" shrinkToFit="1"/>
    </xf>
    <xf numFmtId="0" fontId="60" fillId="0" borderId="61" xfId="0" applyFont="1" applyFill="1" applyBorder="1" applyAlignment="1">
      <alignment vertical="top" wrapText="1" shrinkToFit="1"/>
    </xf>
    <xf numFmtId="0" fontId="68" fillId="0" borderId="0" xfId="0" applyFont="1" applyFill="1" applyAlignment="1">
      <alignment vertical="center"/>
    </xf>
    <xf numFmtId="0" fontId="60" fillId="0" borderId="25" xfId="0" applyFont="1" applyFill="1" applyBorder="1" applyAlignment="1">
      <alignment horizontal="distributed" vertical="center"/>
    </xf>
    <xf numFmtId="0" fontId="60" fillId="0" borderId="21" xfId="0" applyFont="1" applyFill="1" applyBorder="1" applyAlignment="1">
      <alignment horizontal="distributed" vertical="center"/>
    </xf>
    <xf numFmtId="0" fontId="60" fillId="0" borderId="25" xfId="0" applyFont="1" applyFill="1" applyBorder="1" applyAlignment="1">
      <alignment horizontal="center" vertical="center"/>
    </xf>
    <xf numFmtId="0" fontId="60" fillId="0" borderId="21" xfId="0" applyFont="1" applyFill="1" applyBorder="1" applyAlignment="1">
      <alignment horizontal="center" vertical="center"/>
    </xf>
    <xf numFmtId="0" fontId="60" fillId="0" borderId="99" xfId="0" applyFont="1" applyFill="1" applyBorder="1" applyAlignment="1">
      <alignment horizontal="distributed" vertical="center"/>
    </xf>
    <xf numFmtId="0" fontId="60" fillId="0" borderId="100" xfId="0" applyFont="1" applyFill="1" applyBorder="1" applyAlignment="1">
      <alignment horizontal="distributed" vertical="center"/>
    </xf>
    <xf numFmtId="0" fontId="60" fillId="0" borderId="31" xfId="0" applyFont="1" applyFill="1" applyBorder="1" applyAlignment="1">
      <alignment horizontal="distributed" vertical="center"/>
    </xf>
    <xf numFmtId="0" fontId="60" fillId="0" borderId="69" xfId="0" applyFont="1" applyFill="1" applyBorder="1" applyAlignment="1">
      <alignment horizontal="distributed" vertical="center"/>
    </xf>
    <xf numFmtId="0" fontId="60" fillId="0" borderId="25" xfId="0" applyFont="1" applyFill="1" applyBorder="1" applyAlignment="1">
      <alignment horizontal="left" vertical="center" wrapText="1"/>
    </xf>
    <xf numFmtId="0" fontId="60" fillId="0" borderId="16" xfId="0" applyFont="1" applyFill="1" applyBorder="1" applyAlignment="1">
      <alignment horizontal="left" vertical="center" wrapText="1"/>
    </xf>
    <xf numFmtId="0" fontId="60" fillId="0" borderId="56" xfId="0" applyFont="1" applyFill="1" applyBorder="1" applyAlignment="1">
      <alignment horizontal="left" vertical="center" wrapText="1" shrinkToFit="1"/>
    </xf>
    <xf numFmtId="0" fontId="60" fillId="0" borderId="67" xfId="0" applyFont="1" applyFill="1" applyBorder="1" applyAlignment="1">
      <alignment horizontal="left" vertical="center" wrapText="1" shrinkToFit="1"/>
    </xf>
    <xf numFmtId="0" fontId="60" fillId="0" borderId="75" xfId="0" applyFont="1" applyFill="1" applyBorder="1" applyAlignment="1">
      <alignment horizontal="center" vertical="center" wrapText="1"/>
    </xf>
    <xf numFmtId="0" fontId="69" fillId="0" borderId="63" xfId="0" applyFont="1" applyFill="1" applyBorder="1" applyAlignment="1">
      <alignment horizontal="left" vertical="center" wrapText="1" shrinkToFit="1"/>
    </xf>
    <xf numFmtId="0" fontId="69" fillId="0" borderId="68" xfId="0" applyFont="1" applyFill="1" applyBorder="1" applyAlignment="1">
      <alignment horizontal="left" vertical="center" shrinkToFit="1"/>
    </xf>
    <xf numFmtId="0" fontId="60" fillId="0" borderId="41" xfId="0" applyFont="1" applyFill="1" applyBorder="1" applyAlignment="1">
      <alignment horizontal="left" vertical="center"/>
    </xf>
    <xf numFmtId="0" fontId="60" fillId="0" borderId="30" xfId="0" applyFont="1" applyFill="1" applyBorder="1" applyAlignment="1">
      <alignment horizontal="left" vertical="center"/>
    </xf>
    <xf numFmtId="0" fontId="60" fillId="0" borderId="41" xfId="0" applyFont="1" applyFill="1" applyBorder="1" applyAlignment="1">
      <alignment horizontal="center" vertical="center"/>
    </xf>
    <xf numFmtId="0" fontId="60" fillId="0" borderId="37" xfId="0" applyFont="1" applyFill="1" applyBorder="1" applyAlignment="1">
      <alignment horizontal="center" vertical="center"/>
    </xf>
    <xf numFmtId="0" fontId="60" fillId="0" borderId="30" xfId="0" applyFont="1" applyFill="1" applyBorder="1" applyAlignment="1">
      <alignment horizontal="center" vertical="center"/>
    </xf>
    <xf numFmtId="0" fontId="60" fillId="0" borderId="31" xfId="0" applyFont="1" applyFill="1" applyBorder="1" applyAlignment="1">
      <alignment horizontal="left" vertical="center" wrapText="1"/>
    </xf>
    <xf numFmtId="0" fontId="60" fillId="0" borderId="69" xfId="0" applyFont="1" applyFill="1" applyBorder="1" applyAlignment="1">
      <alignment horizontal="left" vertical="center" wrapText="1"/>
    </xf>
    <xf numFmtId="0" fontId="60" fillId="0" borderId="101" xfId="0" applyFont="1" applyFill="1" applyBorder="1" applyAlignment="1">
      <alignment horizontal="left" vertical="center" wrapText="1"/>
    </xf>
    <xf numFmtId="0" fontId="60" fillId="0" borderId="32" xfId="0" applyFont="1" applyFill="1" applyBorder="1" applyAlignment="1">
      <alignment horizontal="left" vertical="center" wrapText="1"/>
    </xf>
    <xf numFmtId="0" fontId="60" fillId="0" borderId="0" xfId="0" applyFont="1" applyFill="1" applyAlignment="1">
      <alignment horizontal="left" vertical="center" wrapText="1"/>
    </xf>
    <xf numFmtId="0" fontId="60" fillId="0" borderId="78" xfId="0" applyFont="1" applyFill="1" applyBorder="1" applyAlignment="1">
      <alignment horizontal="distributed" vertical="center"/>
    </xf>
    <xf numFmtId="0" fontId="60" fillId="0" borderId="59" xfId="0" applyFont="1" applyFill="1" applyBorder="1" applyAlignment="1">
      <alignment/>
    </xf>
    <xf numFmtId="0" fontId="60" fillId="0" borderId="34" xfId="0" applyFont="1" applyFill="1" applyBorder="1" applyAlignment="1">
      <alignment horizontal="distributed" vertical="center"/>
    </xf>
    <xf numFmtId="0" fontId="60" fillId="0" borderId="94" xfId="0" applyFont="1" applyFill="1" applyBorder="1" applyAlignment="1">
      <alignment horizontal="distributed" vertical="center"/>
    </xf>
    <xf numFmtId="0" fontId="60" fillId="0" borderId="97" xfId="0" applyFont="1" applyFill="1" applyBorder="1" applyAlignment="1">
      <alignment horizontal="left" vertical="center" wrapText="1"/>
    </xf>
    <xf numFmtId="0" fontId="60" fillId="0" borderId="61" xfId="0" applyFont="1" applyFill="1" applyBorder="1" applyAlignment="1">
      <alignment horizontal="left" vertical="center" wrapText="1"/>
    </xf>
    <xf numFmtId="0" fontId="60" fillId="0" borderId="46" xfId="0" applyFont="1" applyFill="1" applyBorder="1" applyAlignment="1">
      <alignment horizontal="left" vertical="center" wrapText="1"/>
    </xf>
    <xf numFmtId="0" fontId="60" fillId="0" borderId="98" xfId="0" applyFont="1" applyFill="1" applyBorder="1" applyAlignment="1">
      <alignment horizontal="left" vertical="center" wrapText="1"/>
    </xf>
    <xf numFmtId="0" fontId="60" fillId="0" borderId="63" xfId="0" applyFont="1" applyFill="1" applyBorder="1" applyAlignment="1">
      <alignment horizontal="left" vertical="center" wrapText="1"/>
    </xf>
    <xf numFmtId="0" fontId="60" fillId="0" borderId="68" xfId="0" applyFont="1" applyFill="1" applyBorder="1" applyAlignment="1">
      <alignment horizontal="left" vertical="center" wrapText="1"/>
    </xf>
    <xf numFmtId="38" fontId="6" fillId="0" borderId="25" xfId="52" applyFont="1" applyFill="1" applyBorder="1" applyAlignment="1">
      <alignment horizontal="center" vertical="center"/>
    </xf>
    <xf numFmtId="38" fontId="6" fillId="0" borderId="16" xfId="52" applyFont="1" applyFill="1" applyBorder="1" applyAlignment="1">
      <alignment horizontal="center" vertical="center"/>
    </xf>
    <xf numFmtId="38" fontId="6" fillId="0" borderId="21" xfId="52" applyFont="1" applyFill="1" applyBorder="1" applyAlignment="1">
      <alignment horizontal="center" vertical="center"/>
    </xf>
    <xf numFmtId="0" fontId="6" fillId="0" borderId="25"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47" xfId="0" applyFont="1" applyFill="1" applyBorder="1" applyAlignment="1">
      <alignment horizontal="center" vertical="center" wrapText="1"/>
    </xf>
    <xf numFmtId="0" fontId="6" fillId="0" borderId="82"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10" fillId="0" borderId="24" xfId="63" applyFont="1" applyFill="1" applyBorder="1" applyAlignment="1">
      <alignment horizontal="left" vertical="center"/>
      <protection/>
    </xf>
    <xf numFmtId="0" fontId="6" fillId="0" borderId="25" xfId="0" applyFont="1" applyFill="1" applyBorder="1" applyAlignment="1">
      <alignment vertical="center"/>
    </xf>
    <xf numFmtId="0" fontId="6" fillId="0" borderId="21" xfId="0" applyFont="1" applyFill="1" applyBorder="1" applyAlignment="1">
      <alignment vertical="center"/>
    </xf>
    <xf numFmtId="0" fontId="6" fillId="0" borderId="28" xfId="0" applyFont="1" applyFill="1" applyBorder="1" applyAlignment="1">
      <alignment vertical="center"/>
    </xf>
    <xf numFmtId="0" fontId="6" fillId="0" borderId="25" xfId="63" applyFont="1" applyFill="1" applyBorder="1" applyAlignment="1">
      <alignment horizontal="center" vertical="center"/>
      <protection/>
    </xf>
    <xf numFmtId="0" fontId="6" fillId="0" borderId="16" xfId="63" applyFont="1" applyFill="1" applyBorder="1" applyAlignment="1">
      <alignment horizontal="center" vertical="center"/>
      <protection/>
    </xf>
    <xf numFmtId="0" fontId="6" fillId="0" borderId="21" xfId="63" applyFont="1" applyFill="1" applyBorder="1" applyAlignment="1">
      <alignment horizontal="center" vertical="center"/>
      <protection/>
    </xf>
    <xf numFmtId="0" fontId="6" fillId="0" borderId="102" xfId="63" applyFont="1" applyFill="1" applyBorder="1" applyAlignment="1">
      <alignment horizontal="center" vertical="center"/>
      <protection/>
    </xf>
    <xf numFmtId="38" fontId="6" fillId="0" borderId="28" xfId="52" applyFont="1" applyFill="1" applyBorder="1" applyAlignment="1">
      <alignment horizontal="distributed" vertical="center"/>
    </xf>
    <xf numFmtId="38" fontId="6" fillId="0" borderId="94" xfId="52" applyFont="1" applyFill="1" applyBorder="1" applyAlignment="1">
      <alignment horizontal="distributed" vertical="center"/>
    </xf>
    <xf numFmtId="38" fontId="7" fillId="0" borderId="0" xfId="52" applyFont="1" applyFill="1" applyAlignment="1">
      <alignment vertical="center"/>
    </xf>
    <xf numFmtId="0" fontId="6" fillId="0" borderId="103" xfId="0" applyFont="1" applyFill="1" applyBorder="1" applyAlignment="1">
      <alignment horizontal="distributed" vertical="center" wrapText="1"/>
    </xf>
    <xf numFmtId="0" fontId="6" fillId="0" borderId="35" xfId="0" applyFont="1" applyFill="1" applyBorder="1" applyAlignment="1">
      <alignment horizontal="distributed" vertical="center" wrapText="1"/>
    </xf>
    <xf numFmtId="41" fontId="6" fillId="0" borderId="79" xfId="0" applyNumberFormat="1" applyFont="1" applyFill="1" applyBorder="1" applyAlignment="1">
      <alignment vertical="center"/>
    </xf>
    <xf numFmtId="41" fontId="6" fillId="0" borderId="71" xfId="0" applyNumberFormat="1" applyFont="1" applyFill="1" applyBorder="1" applyAlignment="1">
      <alignment vertical="center"/>
    </xf>
    <xf numFmtId="0" fontId="6" fillId="0" borderId="0" xfId="0" applyFont="1" applyFill="1" applyAlignment="1">
      <alignment vertical="center"/>
    </xf>
    <xf numFmtId="0" fontId="6" fillId="0" borderId="48" xfId="0" applyFont="1" applyFill="1" applyBorder="1" applyAlignment="1">
      <alignment horizontal="distributed" vertical="center"/>
    </xf>
    <xf numFmtId="0" fontId="6" fillId="0" borderId="42" xfId="0" applyFont="1" applyFill="1" applyBorder="1" applyAlignment="1">
      <alignment horizontal="distributed" vertical="center"/>
    </xf>
    <xf numFmtId="0" fontId="6" fillId="0" borderId="36" xfId="0" applyFont="1" applyFill="1" applyBorder="1" applyAlignment="1">
      <alignment horizontal="distributed" vertical="center"/>
    </xf>
    <xf numFmtId="0" fontId="6" fillId="0" borderId="39" xfId="0" applyFont="1" applyFill="1" applyBorder="1" applyAlignment="1">
      <alignment horizontal="distributed" vertical="center"/>
    </xf>
    <xf numFmtId="0" fontId="6" fillId="0" borderId="43" xfId="0" applyFont="1" applyFill="1" applyBorder="1" applyAlignment="1">
      <alignment horizontal="distributed" vertical="center"/>
    </xf>
    <xf numFmtId="0" fontId="6" fillId="0" borderId="20" xfId="0" applyFont="1" applyFill="1" applyBorder="1" applyAlignment="1">
      <alignment horizontal="distributed" vertical="center"/>
    </xf>
    <xf numFmtId="41" fontId="6" fillId="0" borderId="67" xfId="0" applyNumberFormat="1" applyFont="1" applyFill="1" applyBorder="1" applyAlignment="1">
      <alignment vertical="center"/>
    </xf>
    <xf numFmtId="41" fontId="6" fillId="0" borderId="72" xfId="0" applyNumberFormat="1" applyFont="1" applyFill="1" applyBorder="1" applyAlignment="1">
      <alignment vertical="center"/>
    </xf>
    <xf numFmtId="187" fontId="6" fillId="0" borderId="79" xfId="0" applyNumberFormat="1" applyFont="1" applyFill="1" applyBorder="1" applyAlignment="1">
      <alignment vertical="center"/>
    </xf>
    <xf numFmtId="187" fontId="6" fillId="0" borderId="71" xfId="0" applyNumberFormat="1" applyFont="1" applyFill="1" applyBorder="1" applyAlignment="1">
      <alignment vertical="center"/>
    </xf>
    <xf numFmtId="0" fontId="6" fillId="0" borderId="56" xfId="0" applyFont="1" applyFill="1" applyBorder="1" applyAlignment="1">
      <alignment horizontal="left" vertical="center" shrinkToFit="1"/>
    </xf>
    <xf numFmtId="0" fontId="6" fillId="0" borderId="100" xfId="0" applyFont="1" applyFill="1" applyBorder="1" applyAlignment="1">
      <alignment horizontal="left" vertical="center" shrinkToFit="1"/>
    </xf>
    <xf numFmtId="0" fontId="6" fillId="0" borderId="29" xfId="0" applyFont="1" applyFill="1" applyBorder="1" applyAlignment="1">
      <alignment horizontal="right" vertical="center"/>
    </xf>
    <xf numFmtId="0" fontId="6" fillId="0" borderId="103" xfId="0" applyFont="1" applyFill="1" applyBorder="1" applyAlignment="1">
      <alignment horizontal="distributed" vertical="center"/>
    </xf>
    <xf numFmtId="0" fontId="6" fillId="0" borderId="35" xfId="0" applyFont="1" applyFill="1" applyBorder="1" applyAlignment="1">
      <alignment horizontal="distributed" vertical="center"/>
    </xf>
    <xf numFmtId="0" fontId="6" fillId="0" borderId="56" xfId="0" applyFont="1" applyFill="1" applyBorder="1" applyAlignment="1">
      <alignment horizontal="center" vertical="center" shrinkToFit="1"/>
    </xf>
    <xf numFmtId="0" fontId="6" fillId="0" borderId="100" xfId="0" applyFont="1" applyFill="1" applyBorder="1" applyAlignment="1">
      <alignment horizontal="center" vertical="center" shrinkToFit="1"/>
    </xf>
    <xf numFmtId="0" fontId="6" fillId="0" borderId="56" xfId="0" applyFont="1" applyFill="1" applyBorder="1" applyAlignment="1">
      <alignment vertical="center"/>
    </xf>
    <xf numFmtId="0" fontId="6" fillId="0" borderId="100" xfId="0" applyFont="1" applyFill="1" applyBorder="1" applyAlignment="1">
      <alignment vertical="center"/>
    </xf>
    <xf numFmtId="0" fontId="6" fillId="0" borderId="96" xfId="0" applyFont="1" applyFill="1" applyBorder="1" applyAlignment="1">
      <alignment vertical="center"/>
    </xf>
    <xf numFmtId="0" fontId="6" fillId="0" borderId="98" xfId="0" applyFont="1" applyFill="1" applyBorder="1" applyAlignment="1">
      <alignment vertical="center"/>
    </xf>
    <xf numFmtId="0" fontId="6" fillId="0" borderId="40" xfId="0" applyNumberFormat="1" applyFont="1" applyFill="1" applyBorder="1" applyAlignment="1">
      <alignment horizontal="distributed" vertical="center"/>
    </xf>
    <xf numFmtId="0" fontId="6" fillId="0" borderId="43" xfId="0" applyNumberFormat="1" applyFont="1" applyFill="1" applyBorder="1" applyAlignment="1">
      <alignment horizontal="distributed" vertical="center"/>
    </xf>
    <xf numFmtId="0" fontId="6" fillId="0" borderId="36" xfId="0" applyNumberFormat="1" applyFont="1" applyFill="1" applyBorder="1" applyAlignment="1">
      <alignment horizontal="distributed" vertical="center"/>
    </xf>
    <xf numFmtId="0" fontId="6" fillId="0" borderId="104" xfId="0" applyNumberFormat="1" applyFont="1" applyFill="1" applyBorder="1" applyAlignment="1">
      <alignment horizontal="distributed" vertical="center"/>
    </xf>
    <xf numFmtId="0" fontId="6" fillId="0" borderId="77" xfId="0" applyNumberFormat="1" applyFont="1" applyFill="1" applyBorder="1" applyAlignment="1">
      <alignment horizontal="distributed" vertical="center"/>
    </xf>
    <xf numFmtId="0" fontId="6" fillId="0" borderId="52" xfId="0" applyNumberFormat="1" applyFont="1" applyFill="1" applyBorder="1" applyAlignment="1">
      <alignment horizontal="distributed" vertical="center"/>
    </xf>
    <xf numFmtId="0" fontId="6" fillId="0" borderId="13" xfId="0" applyNumberFormat="1" applyFont="1" applyFill="1" applyBorder="1" applyAlignment="1">
      <alignment horizontal="distributed" vertical="center"/>
    </xf>
    <xf numFmtId="38" fontId="6" fillId="0" borderId="29" xfId="52" applyFont="1" applyFill="1" applyBorder="1" applyAlignment="1">
      <alignment horizontal="right" vertical="center"/>
    </xf>
    <xf numFmtId="0" fontId="6" fillId="0" borderId="64" xfId="0" applyFont="1" applyFill="1" applyBorder="1" applyAlignment="1">
      <alignment horizontal="distributed" vertical="center" wrapText="1"/>
    </xf>
    <xf numFmtId="0" fontId="6" fillId="0" borderId="39" xfId="0" applyFont="1" applyFill="1" applyBorder="1" applyAlignment="1">
      <alignment horizontal="distributed" vertical="center" wrapText="1"/>
    </xf>
    <xf numFmtId="0" fontId="6" fillId="0" borderId="49" xfId="0" applyFont="1" applyFill="1" applyBorder="1" applyAlignment="1">
      <alignment horizontal="distributed" vertical="center" wrapText="1"/>
    </xf>
    <xf numFmtId="0" fontId="8" fillId="0" borderId="49" xfId="0" applyFont="1" applyFill="1" applyBorder="1" applyAlignment="1">
      <alignment horizontal="distributed" vertical="center" wrapText="1"/>
    </xf>
    <xf numFmtId="0" fontId="6" fillId="0" borderId="15" xfId="0" applyFont="1" applyFill="1" applyBorder="1" applyAlignment="1">
      <alignment horizontal="distributed" vertical="center" wrapText="1"/>
    </xf>
    <xf numFmtId="0" fontId="6" fillId="0" borderId="36" xfId="0" applyFont="1" applyFill="1" applyBorder="1" applyAlignment="1">
      <alignment horizontal="distributed" vertical="center" wrapText="1"/>
    </xf>
    <xf numFmtId="0" fontId="6" fillId="0" borderId="40" xfId="0" applyFont="1" applyFill="1" applyBorder="1" applyAlignment="1">
      <alignment horizontal="distributed" vertical="center" wrapText="1"/>
    </xf>
    <xf numFmtId="0" fontId="6" fillId="0" borderId="77" xfId="0" applyFont="1" applyFill="1" applyBorder="1" applyAlignment="1">
      <alignment horizontal="distributed" vertical="center" wrapText="1"/>
    </xf>
    <xf numFmtId="0" fontId="6" fillId="0" borderId="15" xfId="0" applyFont="1" applyFill="1" applyBorder="1" applyAlignment="1">
      <alignment horizontal="distributed" vertical="center"/>
    </xf>
    <xf numFmtId="0" fontId="6" fillId="0" borderId="19" xfId="0" applyFont="1" applyFill="1" applyBorder="1" applyAlignment="1">
      <alignment horizontal="distributed" vertical="center"/>
    </xf>
    <xf numFmtId="0" fontId="6" fillId="0" borderId="67" xfId="0" applyFont="1" applyFill="1" applyBorder="1" applyAlignment="1">
      <alignment horizontal="distributed" vertical="center" wrapText="1"/>
    </xf>
    <xf numFmtId="0" fontId="6" fillId="0" borderId="68" xfId="0" applyFont="1" applyFill="1" applyBorder="1" applyAlignment="1">
      <alignment horizontal="distributed" vertical="center" wrapText="1"/>
    </xf>
    <xf numFmtId="0" fontId="6" fillId="0" borderId="64" xfId="0" applyFont="1" applyFill="1" applyBorder="1" applyAlignment="1">
      <alignment horizontal="distributed" vertical="center" shrinkToFit="1"/>
    </xf>
    <xf numFmtId="0" fontId="6" fillId="0" borderId="49" xfId="0" applyFont="1" applyFill="1" applyBorder="1" applyAlignment="1">
      <alignment horizontal="distributed" vertical="center" shrinkToFit="1"/>
    </xf>
    <xf numFmtId="0" fontId="6" fillId="0" borderId="33" xfId="0" applyFont="1" applyFill="1" applyBorder="1" applyAlignment="1">
      <alignment vertical="center"/>
    </xf>
    <xf numFmtId="0" fontId="6" fillId="0" borderId="32" xfId="0" applyFont="1" applyFill="1" applyBorder="1" applyAlignment="1">
      <alignment vertical="center"/>
    </xf>
    <xf numFmtId="0" fontId="6" fillId="0" borderId="52" xfId="0" applyFont="1" applyFill="1" applyBorder="1" applyAlignment="1">
      <alignment horizontal="center" vertical="center"/>
    </xf>
    <xf numFmtId="0" fontId="6" fillId="0" borderId="13" xfId="0" applyFont="1" applyFill="1" applyBorder="1" applyAlignment="1">
      <alignment horizontal="center" vertical="center"/>
    </xf>
    <xf numFmtId="0" fontId="6" fillId="0" borderId="63" xfId="0" applyFont="1" applyFill="1" applyBorder="1" applyAlignment="1">
      <alignment vertical="center"/>
    </xf>
    <xf numFmtId="0" fontId="6" fillId="0" borderId="49" xfId="0" applyFont="1" applyFill="1" applyBorder="1" applyAlignment="1">
      <alignment horizontal="center" vertical="center" shrinkToFit="1"/>
    </xf>
    <xf numFmtId="0" fontId="6" fillId="0" borderId="40" xfId="0" applyFont="1" applyFill="1" applyBorder="1" applyAlignment="1">
      <alignment horizontal="distributed" vertical="center"/>
    </xf>
    <xf numFmtId="0" fontId="6" fillId="0" borderId="77" xfId="0" applyFont="1" applyFill="1" applyBorder="1" applyAlignment="1">
      <alignment horizontal="distributed" vertical="center"/>
    </xf>
    <xf numFmtId="0" fontId="6" fillId="0" borderId="104" xfId="0" applyFont="1" applyFill="1" applyBorder="1" applyAlignment="1">
      <alignment vertical="center"/>
    </xf>
    <xf numFmtId="0" fontId="6" fillId="0" borderId="17" xfId="0" applyFont="1" applyFill="1" applyBorder="1" applyAlignment="1">
      <alignment vertical="center"/>
    </xf>
    <xf numFmtId="0" fontId="6" fillId="0" borderId="38" xfId="0" applyFont="1" applyFill="1" applyBorder="1" applyAlignment="1">
      <alignment horizontal="center" vertical="center" wrapText="1"/>
    </xf>
    <xf numFmtId="0" fontId="6" fillId="0" borderId="99" xfId="0" applyFont="1" applyFill="1" applyBorder="1" applyAlignment="1">
      <alignment horizontal="center" vertical="center" wrapText="1"/>
    </xf>
    <xf numFmtId="0" fontId="6" fillId="0" borderId="100" xfId="0" applyFont="1" applyFill="1" applyBorder="1" applyAlignment="1">
      <alignment horizontal="center" vertical="center" wrapText="1"/>
    </xf>
    <xf numFmtId="38" fontId="6" fillId="0" borderId="36" xfId="52" applyFont="1" applyFill="1" applyBorder="1" applyAlignment="1">
      <alignment horizontal="distributed" vertical="center"/>
    </xf>
    <xf numFmtId="38" fontId="6" fillId="0" borderId="104" xfId="52" applyFont="1" applyFill="1" applyBorder="1" applyAlignment="1">
      <alignment horizontal="distributed" vertical="center"/>
    </xf>
    <xf numFmtId="38" fontId="6" fillId="0" borderId="40" xfId="52" applyFont="1" applyFill="1" applyBorder="1" applyAlignment="1">
      <alignment horizontal="distributed" vertical="center"/>
    </xf>
    <xf numFmtId="38" fontId="6" fillId="0" borderId="77" xfId="52" applyFont="1" applyFill="1" applyBorder="1" applyAlignment="1">
      <alignment horizontal="distributed" vertical="center"/>
    </xf>
    <xf numFmtId="38" fontId="6" fillId="0" borderId="52" xfId="52" applyFont="1" applyFill="1" applyBorder="1" applyAlignment="1">
      <alignment horizontal="distributed" vertical="center"/>
    </xf>
    <xf numFmtId="38" fontId="6" fillId="0" borderId="13" xfId="52" applyFont="1" applyFill="1" applyBorder="1" applyAlignment="1">
      <alignment horizontal="distributed" vertical="center"/>
    </xf>
    <xf numFmtId="38" fontId="6" fillId="0" borderId="49" xfId="52" applyFont="1" applyFill="1" applyBorder="1" applyAlignment="1">
      <alignment horizontal="distributed" vertical="center" wrapText="1"/>
    </xf>
    <xf numFmtId="38" fontId="6" fillId="0" borderId="43" xfId="52" applyFont="1" applyFill="1" applyBorder="1" applyAlignment="1">
      <alignment horizontal="distributed" vertical="center"/>
    </xf>
    <xf numFmtId="38" fontId="6" fillId="0" borderId="64" xfId="52" applyFont="1" applyFill="1" applyBorder="1" applyAlignment="1">
      <alignment horizontal="distributed" vertical="center" wrapText="1"/>
    </xf>
    <xf numFmtId="38" fontId="6" fillId="0" borderId="38" xfId="52" applyFont="1" applyFill="1" applyBorder="1" applyAlignment="1">
      <alignment horizontal="distributed" vertical="center" wrapText="1"/>
    </xf>
    <xf numFmtId="38" fontId="6" fillId="0" borderId="99" xfId="52" applyFont="1" applyFill="1" applyBorder="1" applyAlignment="1">
      <alignment horizontal="distributed" vertical="center" wrapText="1"/>
    </xf>
    <xf numFmtId="38" fontId="6" fillId="0" borderId="67" xfId="52" applyFont="1" applyFill="1" applyBorder="1" applyAlignment="1">
      <alignment horizontal="distributed" vertical="center" wrapText="1"/>
    </xf>
    <xf numFmtId="38" fontId="6" fillId="0" borderId="39" xfId="52" applyFont="1" applyFill="1" applyBorder="1" applyAlignment="1">
      <alignment horizontal="distributed" vertical="center" wrapText="1"/>
    </xf>
    <xf numFmtId="38" fontId="6" fillId="0" borderId="15" xfId="52" applyFont="1" applyFill="1" applyBorder="1" applyAlignment="1">
      <alignment horizontal="distributed" vertical="center" wrapText="1"/>
    </xf>
    <xf numFmtId="38" fontId="6" fillId="0" borderId="105" xfId="52" applyFont="1" applyFill="1" applyBorder="1" applyAlignment="1">
      <alignment horizontal="center" vertical="distributed" textRotation="255"/>
    </xf>
    <xf numFmtId="38" fontId="6" fillId="0" borderId="48" xfId="52" applyFont="1" applyFill="1" applyBorder="1" applyAlignment="1">
      <alignment horizontal="center" vertical="distributed" textRotation="255"/>
    </xf>
    <xf numFmtId="38" fontId="6" fillId="0" borderId="52" xfId="52" applyFont="1" applyFill="1" applyBorder="1" applyAlignment="1">
      <alignment horizontal="center" vertical="distributed" textRotation="255"/>
    </xf>
    <xf numFmtId="38" fontId="6" fillId="0" borderId="39" xfId="52" applyFont="1" applyFill="1" applyBorder="1" applyAlignment="1">
      <alignment horizontal="distributed" vertical="center"/>
    </xf>
    <xf numFmtId="38" fontId="6" fillId="0" borderId="15" xfId="52" applyFont="1" applyFill="1" applyBorder="1" applyAlignment="1">
      <alignment horizontal="distributed" vertical="center"/>
    </xf>
    <xf numFmtId="38" fontId="6" fillId="0" borderId="19" xfId="52" applyFont="1" applyFill="1" applyBorder="1" applyAlignment="1">
      <alignment horizontal="distributed" vertical="center"/>
    </xf>
    <xf numFmtId="38" fontId="6" fillId="0" borderId="68" xfId="52" applyFont="1" applyFill="1" applyBorder="1" applyAlignment="1">
      <alignment horizontal="distributed" vertical="center" wrapText="1"/>
    </xf>
    <xf numFmtId="38" fontId="6" fillId="0" borderId="64" xfId="52" applyFont="1" applyFill="1" applyBorder="1" applyAlignment="1">
      <alignment horizontal="center" vertical="center" shrinkToFit="1"/>
    </xf>
    <xf numFmtId="38" fontId="6" fillId="0" borderId="49" xfId="52" applyFont="1" applyFill="1" applyBorder="1" applyAlignment="1">
      <alignment horizontal="center" vertical="center" shrinkToFit="1"/>
    </xf>
    <xf numFmtId="38" fontId="9" fillId="0" borderId="49" xfId="52" applyFont="1" applyFill="1" applyBorder="1" applyAlignment="1">
      <alignment horizontal="distributed" vertical="center" wrapText="1"/>
    </xf>
    <xf numFmtId="38" fontId="6" fillId="0" borderId="41" xfId="52" applyFont="1" applyFill="1" applyBorder="1" applyAlignment="1">
      <alignment horizontal="center" vertical="center" shrinkToFit="1"/>
    </xf>
    <xf numFmtId="38" fontId="6" fillId="0" borderId="68" xfId="52" applyFont="1" applyFill="1" applyBorder="1" applyAlignment="1">
      <alignment horizontal="center" vertical="center" shrinkToFit="1"/>
    </xf>
    <xf numFmtId="38" fontId="6" fillId="0" borderId="36" xfId="52" applyFont="1" applyFill="1" applyBorder="1" applyAlignment="1">
      <alignment horizontal="distributed" vertical="center" wrapText="1"/>
    </xf>
    <xf numFmtId="38" fontId="6" fillId="0" borderId="40" xfId="52" applyFont="1" applyFill="1" applyBorder="1" applyAlignment="1">
      <alignment horizontal="distributed" vertical="center" wrapText="1"/>
    </xf>
    <xf numFmtId="38" fontId="6" fillId="0" borderId="77" xfId="52" applyFont="1" applyFill="1" applyBorder="1" applyAlignment="1">
      <alignment horizontal="distributed" vertical="center" wrapText="1"/>
    </xf>
    <xf numFmtId="38" fontId="6" fillId="0" borderId="75" xfId="52" applyFont="1" applyFill="1" applyBorder="1" applyAlignment="1">
      <alignment horizontal="distributed" vertical="center"/>
    </xf>
    <xf numFmtId="38" fontId="6" fillId="0" borderId="42" xfId="52" applyFont="1" applyFill="1" applyBorder="1" applyAlignment="1">
      <alignment horizontal="distributed" vertical="center"/>
    </xf>
    <xf numFmtId="38" fontId="6" fillId="0" borderId="106" xfId="52" applyFont="1" applyFill="1" applyBorder="1" applyAlignment="1">
      <alignment horizontal="center" vertical="center" shrinkToFit="1"/>
    </xf>
    <xf numFmtId="38" fontId="6" fillId="0" borderId="107" xfId="52" applyFont="1" applyFill="1" applyBorder="1" applyAlignment="1">
      <alignment horizontal="center" vertical="center" shrinkToFit="1"/>
    </xf>
    <xf numFmtId="38" fontId="6" fillId="0" borderId="46" xfId="52" applyFont="1" applyFill="1" applyBorder="1" applyAlignment="1">
      <alignment horizontal="center" vertical="center" shrinkToFit="1"/>
    </xf>
    <xf numFmtId="38" fontId="6" fillId="0" borderId="61" xfId="52" applyFont="1" applyFill="1" applyBorder="1" applyAlignment="1">
      <alignment horizontal="center" vertical="center" shrinkToFit="1"/>
    </xf>
    <xf numFmtId="0" fontId="6" fillId="0" borderId="38" xfId="0" applyFont="1" applyFill="1" applyBorder="1" applyAlignment="1">
      <alignment horizontal="center" vertical="center"/>
    </xf>
    <xf numFmtId="0" fontId="6" fillId="0" borderId="99" xfId="0" applyFont="1" applyFill="1" applyBorder="1" applyAlignment="1">
      <alignment horizontal="center" vertical="center"/>
    </xf>
    <xf numFmtId="0" fontId="6" fillId="0" borderId="100" xfId="0" applyFont="1" applyFill="1" applyBorder="1" applyAlignment="1">
      <alignment horizontal="center" vertical="center"/>
    </xf>
    <xf numFmtId="0" fontId="6" fillId="0" borderId="50" xfId="0" applyFont="1" applyFill="1" applyBorder="1" applyAlignment="1">
      <alignment horizontal="center" vertical="distributed" textRotation="255"/>
    </xf>
    <xf numFmtId="0" fontId="6" fillId="0" borderId="73" xfId="0" applyFont="1" applyFill="1" applyBorder="1" applyAlignment="1">
      <alignment horizontal="center" vertical="distributed" textRotation="255"/>
    </xf>
    <xf numFmtId="0" fontId="6" fillId="0" borderId="51" xfId="0" applyFont="1" applyFill="1" applyBorder="1" applyAlignment="1">
      <alignment horizontal="center" vertical="distributed" textRotation="255"/>
    </xf>
    <xf numFmtId="0" fontId="6" fillId="0" borderId="20" xfId="0" applyFont="1" applyFill="1" applyBorder="1" applyAlignment="1">
      <alignment horizontal="center" vertical="distributed" textRotation="255"/>
    </xf>
    <xf numFmtId="0" fontId="6" fillId="0" borderId="45" xfId="0" applyFont="1" applyFill="1" applyBorder="1" applyAlignment="1">
      <alignment horizontal="center" vertical="distributed" textRotation="255"/>
    </xf>
    <xf numFmtId="0" fontId="6" fillId="0" borderId="72" xfId="0" applyFont="1" applyFill="1" applyBorder="1" applyAlignment="1">
      <alignment horizontal="center" vertical="distributed" textRotation="255"/>
    </xf>
    <xf numFmtId="0" fontId="6" fillId="0" borderId="0" xfId="0" applyFont="1" applyFill="1" applyBorder="1" applyAlignment="1">
      <alignment horizontal="right" vertical="center"/>
    </xf>
    <xf numFmtId="0" fontId="6" fillId="0" borderId="0" xfId="0" applyFont="1" applyFill="1" applyAlignment="1">
      <alignment horizontal="right" vertical="center"/>
    </xf>
    <xf numFmtId="0" fontId="6" fillId="0" borderId="25" xfId="0" applyFont="1" applyFill="1" applyBorder="1" applyAlignment="1">
      <alignment horizontal="center" vertical="distributed" textRotation="255"/>
    </xf>
    <xf numFmtId="0" fontId="6" fillId="0" borderId="16" xfId="0" applyFont="1" applyFill="1" applyBorder="1" applyAlignment="1">
      <alignment horizontal="center" vertical="distributed" textRotation="255"/>
    </xf>
    <xf numFmtId="0" fontId="6" fillId="0" borderId="21" xfId="0" applyFont="1" applyFill="1" applyBorder="1" applyAlignment="1">
      <alignment horizontal="center" vertical="distributed" textRotation="255"/>
    </xf>
    <xf numFmtId="0" fontId="6" fillId="0" borderId="81" xfId="0" applyFont="1" applyFill="1" applyBorder="1" applyAlignment="1">
      <alignment horizontal="center" vertical="distributed" textRotation="255" wrapText="1"/>
    </xf>
    <xf numFmtId="0" fontId="6" fillId="0" borderId="107" xfId="0" applyFont="1" applyFill="1" applyBorder="1" applyAlignment="1">
      <alignment horizontal="center" vertical="distributed" textRotation="255" wrapText="1"/>
    </xf>
    <xf numFmtId="0" fontId="6" fillId="0" borderId="24" xfId="0" applyFont="1" applyFill="1" applyBorder="1" applyAlignment="1">
      <alignment horizontal="center" vertical="distributed" textRotation="255" wrapText="1"/>
    </xf>
    <xf numFmtId="0" fontId="6" fillId="0" borderId="73" xfId="0" applyFont="1" applyFill="1" applyBorder="1" applyAlignment="1">
      <alignment horizontal="center" vertical="distributed" textRotation="255" wrapText="1"/>
    </xf>
    <xf numFmtId="0" fontId="6" fillId="0" borderId="106" xfId="0" applyFont="1" applyFill="1" applyBorder="1" applyAlignment="1">
      <alignment horizontal="center" vertical="distributed" textRotation="255" wrapText="1"/>
    </xf>
    <xf numFmtId="0" fontId="6" fillId="0" borderId="50" xfId="0" applyFont="1" applyFill="1" applyBorder="1" applyAlignment="1">
      <alignment horizontal="center" vertical="distributed" textRotation="255" wrapText="1"/>
    </xf>
    <xf numFmtId="0" fontId="6" fillId="0" borderId="106" xfId="0" applyFont="1" applyFill="1" applyBorder="1" applyAlignment="1">
      <alignment horizontal="center" vertical="distributed" textRotation="255" wrapText="1" shrinkToFit="1"/>
    </xf>
    <xf numFmtId="0" fontId="6" fillId="0" borderId="107" xfId="0" applyFont="1" applyFill="1" applyBorder="1" applyAlignment="1">
      <alignment horizontal="center" vertical="distributed" textRotation="255" wrapText="1" shrinkToFit="1"/>
    </xf>
    <xf numFmtId="0" fontId="6" fillId="0" borderId="50" xfId="0" applyFont="1" applyFill="1" applyBorder="1" applyAlignment="1">
      <alignment horizontal="center" vertical="distributed" textRotation="255" wrapText="1" shrinkToFit="1"/>
    </xf>
    <xf numFmtId="0" fontId="6" fillId="0" borderId="73" xfId="0" applyFont="1" applyFill="1" applyBorder="1" applyAlignment="1">
      <alignment horizontal="center" vertical="distributed" textRotation="255" wrapText="1" shrinkToFit="1"/>
    </xf>
    <xf numFmtId="0" fontId="6" fillId="0" borderId="106" xfId="0" applyFont="1" applyFill="1" applyBorder="1" applyAlignment="1">
      <alignment horizontal="center" vertical="distributed" textRotation="255"/>
    </xf>
    <xf numFmtId="0" fontId="6" fillId="0" borderId="107" xfId="0" applyFont="1" applyFill="1" applyBorder="1" applyAlignment="1">
      <alignment horizontal="center" vertical="distributed" textRotation="255"/>
    </xf>
    <xf numFmtId="0" fontId="6" fillId="0" borderId="38" xfId="0" applyFont="1" applyFill="1" applyBorder="1" applyAlignment="1">
      <alignment horizontal="distributed" vertical="center" wrapText="1"/>
    </xf>
    <xf numFmtId="0" fontId="6" fillId="0" borderId="41" xfId="0" applyFont="1" applyFill="1" applyBorder="1" applyAlignment="1">
      <alignment horizontal="center" vertical="center" wrapText="1"/>
    </xf>
    <xf numFmtId="0" fontId="6" fillId="0" borderId="37" xfId="0" applyFont="1" applyFill="1" applyBorder="1" applyAlignment="1">
      <alignment horizontal="center" vertical="center" wrapText="1"/>
    </xf>
    <xf numFmtId="0" fontId="6" fillId="0" borderId="68" xfId="0" applyFont="1" applyFill="1" applyBorder="1" applyAlignment="1">
      <alignment horizontal="center" vertical="center" wrapText="1"/>
    </xf>
    <xf numFmtId="0" fontId="6" fillId="0" borderId="66" xfId="0" applyFont="1" applyFill="1" applyBorder="1" applyAlignment="1">
      <alignment horizontal="center" vertical="distributed" textRotation="255"/>
    </xf>
    <xf numFmtId="0" fontId="6" fillId="0" borderId="47" xfId="0" applyFont="1" applyFill="1" applyBorder="1" applyAlignment="1">
      <alignment horizontal="center" vertical="distributed" textRotation="255"/>
    </xf>
    <xf numFmtId="0" fontId="6" fillId="0" borderId="81" xfId="0" applyFont="1" applyFill="1" applyBorder="1" applyAlignment="1">
      <alignment horizontal="center" vertical="distributed" textRotation="255"/>
    </xf>
    <xf numFmtId="0" fontId="6" fillId="0" borderId="107" xfId="0" applyFont="1" applyFill="1" applyBorder="1" applyAlignment="1">
      <alignment/>
    </xf>
    <xf numFmtId="0" fontId="6" fillId="0" borderId="24" xfId="0" applyFont="1" applyFill="1" applyBorder="1" applyAlignment="1">
      <alignment/>
    </xf>
    <xf numFmtId="0" fontId="6" fillId="0" borderId="73" xfId="0" applyFont="1" applyFill="1" applyBorder="1" applyAlignment="1">
      <alignment/>
    </xf>
    <xf numFmtId="0" fontId="6" fillId="0" borderId="96" xfId="0" applyFont="1" applyFill="1" applyBorder="1" applyAlignment="1">
      <alignment/>
    </xf>
    <xf numFmtId="0" fontId="6" fillId="0" borderId="61" xfId="0" applyFont="1" applyFill="1" applyBorder="1" applyAlignment="1">
      <alignment/>
    </xf>
    <xf numFmtId="0" fontId="6" fillId="0" borderId="106" xfId="0" applyFont="1" applyFill="1" applyBorder="1" applyAlignment="1">
      <alignment horizontal="center" vertical="center" textRotation="255" shrinkToFit="1"/>
    </xf>
    <xf numFmtId="0" fontId="6" fillId="0" borderId="107" xfId="0" applyFont="1" applyFill="1" applyBorder="1" applyAlignment="1">
      <alignment horizontal="center" vertical="center" textRotation="255" shrinkToFit="1"/>
    </xf>
    <xf numFmtId="0" fontId="6" fillId="0" borderId="50" xfId="0" applyFont="1" applyFill="1" applyBorder="1" applyAlignment="1">
      <alignment horizontal="center" vertical="center" textRotation="255" shrinkToFit="1"/>
    </xf>
    <xf numFmtId="0" fontId="6" fillId="0" borderId="73" xfId="0" applyFont="1" applyFill="1" applyBorder="1" applyAlignment="1">
      <alignment horizontal="center" vertical="center" textRotation="255" shrinkToFit="1"/>
    </xf>
    <xf numFmtId="0" fontId="6" fillId="0" borderId="46" xfId="0" applyFont="1" applyFill="1" applyBorder="1" applyAlignment="1">
      <alignment horizontal="center" vertical="center" textRotation="255" shrinkToFit="1"/>
    </xf>
    <xf numFmtId="0" fontId="6" fillId="0" borderId="61" xfId="0" applyFont="1" applyFill="1" applyBorder="1" applyAlignment="1">
      <alignment horizontal="center" vertical="center" textRotation="255" shrinkToFit="1"/>
    </xf>
    <xf numFmtId="0" fontId="6" fillId="0" borderId="105" xfId="0" applyNumberFormat="1" applyFont="1" applyFill="1" applyBorder="1" applyAlignment="1">
      <alignment horizontal="center" vertical="center"/>
    </xf>
    <xf numFmtId="0" fontId="6" fillId="0" borderId="48" xfId="0" applyNumberFormat="1" applyFont="1" applyFill="1" applyBorder="1" applyAlignment="1">
      <alignment horizontal="center" vertical="center"/>
    </xf>
    <xf numFmtId="0" fontId="6" fillId="0" borderId="52" xfId="0" applyNumberFormat="1" applyFont="1" applyFill="1" applyBorder="1" applyAlignment="1">
      <alignment horizontal="center" vertical="center"/>
    </xf>
    <xf numFmtId="0" fontId="6" fillId="0" borderId="103" xfId="0" applyNumberFormat="1" applyFont="1" applyFill="1" applyBorder="1" applyAlignment="1">
      <alignment horizontal="distributed" vertical="center"/>
    </xf>
    <xf numFmtId="0" fontId="6" fillId="0" borderId="35" xfId="0" applyNumberFormat="1" applyFont="1" applyFill="1" applyBorder="1" applyAlignment="1">
      <alignment horizontal="distributed" vertical="center"/>
    </xf>
    <xf numFmtId="0" fontId="6" fillId="0" borderId="64" xfId="0" applyFont="1" applyFill="1" applyBorder="1" applyAlignment="1">
      <alignment horizontal="distributed" vertical="center"/>
    </xf>
    <xf numFmtId="0" fontId="6" fillId="0" borderId="49" xfId="0" applyFont="1" applyFill="1" applyBorder="1" applyAlignment="1">
      <alignment horizontal="distributed" vertical="center"/>
    </xf>
    <xf numFmtId="0" fontId="6" fillId="0" borderId="15" xfId="0" applyFont="1" applyFill="1" applyBorder="1" applyAlignment="1">
      <alignment horizontal="center" vertical="center" shrinkToFit="1"/>
    </xf>
    <xf numFmtId="0" fontId="5" fillId="0" borderId="28" xfId="0" applyFont="1" applyFill="1" applyBorder="1" applyAlignment="1">
      <alignment horizontal="center" vertical="center"/>
    </xf>
    <xf numFmtId="0" fontId="5" fillId="0" borderId="78" xfId="0" applyFont="1" applyFill="1" applyBorder="1" applyAlignment="1">
      <alignment horizontal="center" vertical="center"/>
    </xf>
    <xf numFmtId="0" fontId="5" fillId="0" borderId="94" xfId="0" applyFont="1" applyFill="1" applyBorder="1" applyAlignment="1">
      <alignment horizontal="center" vertical="center"/>
    </xf>
    <xf numFmtId="0" fontId="5" fillId="0" borderId="25"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21" xfId="0" applyFont="1" applyFill="1" applyBorder="1" applyAlignment="1">
      <alignment horizontal="center" vertical="center"/>
    </xf>
    <xf numFmtId="0" fontId="5" fillId="0" borderId="81" xfId="0" applyFont="1" applyFill="1" applyBorder="1" applyAlignment="1">
      <alignment horizontal="center" vertical="center"/>
    </xf>
    <xf numFmtId="0" fontId="5" fillId="0" borderId="24" xfId="0" applyFont="1" applyFill="1" applyBorder="1" applyAlignment="1">
      <alignment horizontal="center" vertical="center"/>
    </xf>
    <xf numFmtId="0" fontId="5" fillId="0" borderId="27" xfId="0" applyFont="1" applyFill="1" applyBorder="1" applyAlignment="1">
      <alignment horizontal="center" vertical="center"/>
    </xf>
    <xf numFmtId="0" fontId="5" fillId="0" borderId="82" xfId="0" applyFont="1" applyFill="1" applyBorder="1" applyAlignment="1">
      <alignment horizontal="center" vertical="center"/>
    </xf>
    <xf numFmtId="0" fontId="6" fillId="0" borderId="10" xfId="0" applyFont="1" applyFill="1" applyBorder="1" applyAlignment="1">
      <alignment horizontal="distributed" vertical="center" wrapText="1"/>
    </xf>
    <xf numFmtId="0" fontId="6" fillId="0" borderId="10" xfId="0" applyFont="1" applyFill="1" applyBorder="1" applyAlignment="1">
      <alignment horizontal="distributed" vertical="center"/>
    </xf>
    <xf numFmtId="0" fontId="6" fillId="0" borderId="10" xfId="0" applyFont="1" applyFill="1" applyBorder="1" applyAlignment="1">
      <alignment horizontal="center" vertical="center"/>
    </xf>
    <xf numFmtId="0" fontId="6" fillId="0" borderId="67" xfId="0" applyFont="1" applyFill="1" applyBorder="1" applyAlignment="1">
      <alignment horizontal="distributed" vertical="center"/>
    </xf>
    <xf numFmtId="0" fontId="6" fillId="0" borderId="69" xfId="0" applyFont="1" applyFill="1" applyBorder="1" applyAlignment="1">
      <alignment horizontal="distributed" vertical="center"/>
    </xf>
    <xf numFmtId="38" fontId="8" fillId="0" borderId="25" xfId="52" applyFont="1" applyFill="1" applyBorder="1" applyAlignment="1">
      <alignment horizontal="center" vertical="center"/>
    </xf>
    <xf numFmtId="38" fontId="8" fillId="0" borderId="21" xfId="52" applyFont="1" applyFill="1" applyBorder="1" applyAlignment="1">
      <alignment horizontal="center" vertical="center"/>
    </xf>
    <xf numFmtId="38" fontId="8" fillId="0" borderId="10" xfId="52" applyFont="1" applyFill="1" applyBorder="1" applyAlignment="1">
      <alignment horizontal="center" vertical="center"/>
    </xf>
    <xf numFmtId="38" fontId="8" fillId="0" borderId="25" xfId="52" applyFont="1" applyFill="1" applyBorder="1" applyAlignment="1">
      <alignment horizontal="center" vertical="center" wrapText="1"/>
    </xf>
    <xf numFmtId="38" fontId="8" fillId="0" borderId="0" xfId="52" applyFont="1" applyFill="1" applyAlignment="1">
      <alignment horizontal="left" vertical="center" wrapText="1"/>
    </xf>
    <xf numFmtId="38" fontId="8" fillId="0" borderId="10" xfId="52" applyFont="1" applyFill="1" applyBorder="1" applyAlignment="1" quotePrefix="1">
      <alignment horizontal="center" vertical="center"/>
    </xf>
    <xf numFmtId="38" fontId="8" fillId="0" borderId="28" xfId="52" applyFont="1" applyFill="1" applyBorder="1" applyAlignment="1">
      <alignment horizontal="center" vertical="center"/>
    </xf>
    <xf numFmtId="38" fontId="8" fillId="0" borderId="78" xfId="52" applyFont="1" applyFill="1" applyBorder="1" applyAlignment="1">
      <alignment horizontal="center" vertical="center"/>
    </xf>
    <xf numFmtId="38" fontId="8" fillId="0" borderId="94" xfId="52" applyFont="1" applyFill="1" applyBorder="1" applyAlignment="1">
      <alignment horizontal="center" vertical="center"/>
    </xf>
    <xf numFmtId="41" fontId="8" fillId="0" borderId="28" xfId="52" applyNumberFormat="1" applyFont="1" applyFill="1" applyBorder="1" applyAlignment="1">
      <alignment horizontal="right"/>
    </xf>
    <xf numFmtId="41" fontId="8" fillId="0" borderId="94" xfId="52" applyNumberFormat="1" applyFont="1" applyFill="1" applyBorder="1" applyAlignment="1">
      <alignment horizontal="right"/>
    </xf>
    <xf numFmtId="41" fontId="8" fillId="0" borderId="63" xfId="52" applyNumberFormat="1" applyFont="1" applyFill="1" applyBorder="1" applyAlignment="1">
      <alignment horizontal="right"/>
    </xf>
    <xf numFmtId="41" fontId="8" fillId="0" borderId="30" xfId="52" applyNumberFormat="1" applyFont="1" applyFill="1" applyBorder="1" applyAlignment="1">
      <alignment horizontal="right"/>
    </xf>
    <xf numFmtId="41" fontId="8" fillId="0" borderId="27" xfId="52" applyNumberFormat="1" applyFont="1" applyFill="1" applyBorder="1" applyAlignment="1">
      <alignment horizontal="right"/>
    </xf>
    <xf numFmtId="41" fontId="8" fillId="0" borderId="82" xfId="52" applyNumberFormat="1" applyFont="1" applyFill="1" applyBorder="1" applyAlignment="1">
      <alignment horizontal="right"/>
    </xf>
    <xf numFmtId="41" fontId="8" fillId="0" borderId="81" xfId="52" applyNumberFormat="1" applyFont="1" applyFill="1" applyBorder="1" applyAlignment="1">
      <alignment horizontal="right"/>
    </xf>
    <xf numFmtId="41" fontId="8" fillId="0" borderId="23" xfId="52" applyNumberFormat="1" applyFont="1" applyFill="1" applyBorder="1" applyAlignment="1">
      <alignment horizontal="right"/>
    </xf>
    <xf numFmtId="41" fontId="8" fillId="0" borderId="33" xfId="52" applyNumberFormat="1" applyFont="1" applyFill="1" applyBorder="1" applyAlignment="1">
      <alignment horizontal="right"/>
    </xf>
    <xf numFmtId="41" fontId="8" fillId="0" borderId="32" xfId="52" applyNumberFormat="1" applyFont="1" applyFill="1" applyBorder="1" applyAlignment="1">
      <alignment horizontal="right"/>
    </xf>
    <xf numFmtId="38" fontId="8" fillId="0" borderId="24" xfId="52" applyFont="1" applyFill="1" applyBorder="1" applyAlignment="1">
      <alignment horizontal="center" vertical="center" shrinkToFit="1"/>
    </xf>
    <xf numFmtId="38" fontId="8" fillId="0" borderId="47" xfId="52" applyFont="1" applyFill="1" applyBorder="1" applyAlignment="1">
      <alignment horizontal="center" vertical="center" shrinkToFit="1"/>
    </xf>
    <xf numFmtId="38" fontId="8" fillId="0" borderId="27" xfId="52" applyFont="1" applyFill="1" applyBorder="1" applyAlignment="1">
      <alignment horizontal="center" vertical="center" shrinkToFit="1"/>
    </xf>
    <xf numFmtId="38" fontId="8" fillId="0" borderId="82" xfId="52" applyFont="1" applyFill="1" applyBorder="1" applyAlignment="1">
      <alignment horizontal="center" vertical="center" shrinkToFit="1"/>
    </xf>
    <xf numFmtId="38" fontId="8" fillId="0" borderId="81" xfId="52" applyFont="1" applyFill="1" applyBorder="1" applyAlignment="1">
      <alignment horizontal="center" vertical="center" shrinkToFit="1"/>
    </xf>
    <xf numFmtId="38" fontId="8" fillId="0" borderId="23" xfId="52" applyFont="1" applyFill="1" applyBorder="1" applyAlignment="1">
      <alignment horizontal="center" vertical="center" shrinkToFit="1"/>
    </xf>
    <xf numFmtId="0" fontId="6" fillId="0" borderId="33" xfId="0" applyFont="1" applyFill="1" applyBorder="1" applyAlignment="1">
      <alignment horizontal="center" vertical="center"/>
    </xf>
    <xf numFmtId="0" fontId="6" fillId="0" borderId="32" xfId="0" applyFont="1" applyFill="1" applyBorder="1" applyAlignment="1">
      <alignment horizontal="center" vertical="center"/>
    </xf>
    <xf numFmtId="0" fontId="6" fillId="0" borderId="33" xfId="0" applyFont="1" applyFill="1" applyBorder="1" applyAlignment="1">
      <alignment horizontal="left" vertical="center" wrapText="1"/>
    </xf>
    <xf numFmtId="0" fontId="6" fillId="0" borderId="31" xfId="0" applyFont="1" applyFill="1" applyBorder="1" applyAlignment="1">
      <alignment horizontal="left" vertical="center" wrapText="1"/>
    </xf>
    <xf numFmtId="0" fontId="6" fillId="0" borderId="32" xfId="0" applyFont="1" applyFill="1" applyBorder="1" applyAlignment="1">
      <alignment horizontal="left" vertical="center" wrapText="1"/>
    </xf>
    <xf numFmtId="38" fontId="6" fillId="0" borderId="28" xfId="52" applyFont="1" applyFill="1" applyBorder="1" applyAlignment="1">
      <alignment horizontal="center" vertical="center" shrinkToFit="1"/>
    </xf>
    <xf numFmtId="38" fontId="6" fillId="0" borderId="78" xfId="52" applyFont="1" applyFill="1" applyBorder="1" applyAlignment="1">
      <alignment horizontal="center" vertical="center" shrinkToFit="1"/>
    </xf>
    <xf numFmtId="38" fontId="6" fillId="0" borderId="94" xfId="52" applyFont="1" applyFill="1" applyBorder="1" applyAlignment="1">
      <alignment horizontal="center" vertical="center" shrinkToFit="1"/>
    </xf>
    <xf numFmtId="0" fontId="6" fillId="0" borderId="56" xfId="0" applyFont="1" applyFill="1" applyBorder="1" applyAlignment="1">
      <alignment horizontal="center" vertical="center"/>
    </xf>
    <xf numFmtId="58" fontId="6" fillId="0" borderId="56" xfId="0" applyNumberFormat="1" applyFont="1" applyFill="1" applyBorder="1" applyAlignment="1">
      <alignment horizontal="left" vertical="center" wrapText="1"/>
    </xf>
    <xf numFmtId="58" fontId="6" fillId="0" borderId="99" xfId="0" applyNumberFormat="1" applyFont="1" applyFill="1" applyBorder="1" applyAlignment="1">
      <alignment horizontal="left" vertical="center" wrapText="1"/>
    </xf>
    <xf numFmtId="58" fontId="6" fillId="0" borderId="100" xfId="0" applyNumberFormat="1" applyFont="1" applyFill="1" applyBorder="1" applyAlignment="1">
      <alignment horizontal="left" vertical="center" wrapText="1"/>
    </xf>
    <xf numFmtId="0" fontId="6" fillId="0" borderId="56" xfId="0" applyNumberFormat="1" applyFont="1" applyFill="1" applyBorder="1" applyAlignment="1">
      <alignment horizontal="left" vertical="center" wrapText="1"/>
    </xf>
    <xf numFmtId="0" fontId="6" fillId="0" borderId="99" xfId="0" applyNumberFormat="1" applyFont="1" applyFill="1" applyBorder="1" applyAlignment="1">
      <alignment horizontal="left" vertical="center" wrapText="1"/>
    </xf>
    <xf numFmtId="0" fontId="6" fillId="0" borderId="100" xfId="0" applyNumberFormat="1" applyFont="1" applyFill="1" applyBorder="1" applyAlignment="1">
      <alignment horizontal="left" vertical="center" wrapText="1"/>
    </xf>
    <xf numFmtId="0" fontId="6" fillId="0" borderId="63" xfId="0" applyFont="1" applyFill="1" applyBorder="1" applyAlignment="1">
      <alignment horizontal="center" vertical="center"/>
    </xf>
    <xf numFmtId="0" fontId="6" fillId="0" borderId="30" xfId="0" applyFont="1" applyFill="1" applyBorder="1" applyAlignment="1">
      <alignment horizontal="center" vertical="center"/>
    </xf>
    <xf numFmtId="58" fontId="6" fillId="0" borderId="63" xfId="0" applyNumberFormat="1" applyFont="1" applyFill="1" applyBorder="1" applyAlignment="1">
      <alignment horizontal="left" vertical="center" wrapText="1"/>
    </xf>
    <xf numFmtId="58" fontId="6" fillId="0" borderId="37" xfId="0" applyNumberFormat="1" applyFont="1" applyFill="1" applyBorder="1" applyAlignment="1">
      <alignment horizontal="left" vertical="center" wrapText="1"/>
    </xf>
    <xf numFmtId="58" fontId="6" fillId="0" borderId="30" xfId="0" applyNumberFormat="1" applyFont="1" applyFill="1" applyBorder="1" applyAlignment="1">
      <alignment horizontal="left" vertical="center" wrapText="1"/>
    </xf>
    <xf numFmtId="38" fontId="6" fillId="0" borderId="25" xfId="52" applyFont="1" applyFill="1" applyBorder="1" applyAlignment="1">
      <alignment horizontal="center" vertical="center" shrinkToFit="1"/>
    </xf>
    <xf numFmtId="38" fontId="6" fillId="0" borderId="16" xfId="52" applyFont="1" applyFill="1" applyBorder="1" applyAlignment="1">
      <alignment horizontal="center" vertical="center" shrinkToFit="1"/>
    </xf>
    <xf numFmtId="38" fontId="6" fillId="0" borderId="21" xfId="52" applyFont="1" applyFill="1" applyBorder="1" applyAlignment="1">
      <alignment horizontal="center" vertical="center" shrinkToFit="1"/>
    </xf>
    <xf numFmtId="0" fontId="6" fillId="0" borderId="0" xfId="0" applyFont="1" applyFill="1" applyAlignment="1">
      <alignment vertical="center" wrapText="1"/>
    </xf>
    <xf numFmtId="38" fontId="6" fillId="0" borderId="10" xfId="52" applyFont="1" applyFill="1" applyBorder="1" applyAlignment="1">
      <alignment horizontal="center" vertical="center" shrinkToFit="1"/>
    </xf>
    <xf numFmtId="38" fontId="6" fillId="0" borderId="10" xfId="52" applyFont="1" applyFill="1" applyBorder="1" applyAlignment="1" quotePrefix="1">
      <alignment horizontal="center" vertical="center" shrinkToFi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 3"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40"/>
  <sheetViews>
    <sheetView showGridLines="0" view="pageBreakPreview" zoomScale="80" zoomScaleNormal="115" zoomScaleSheetLayoutView="80" workbookViewId="0" topLeftCell="A1">
      <selection activeCell="F5" sqref="F5"/>
    </sheetView>
  </sheetViews>
  <sheetFormatPr defaultColWidth="9.00390625" defaultRowHeight="19.5" customHeight="1"/>
  <cols>
    <col min="1" max="1" width="1.625" style="2" customWidth="1"/>
    <col min="2" max="2" width="16.00390625" style="2" customWidth="1"/>
    <col min="3" max="3" width="20.625" style="2" customWidth="1"/>
    <col min="4" max="4" width="21.375" style="2" customWidth="1"/>
    <col min="5" max="8" width="8.625" style="2" customWidth="1"/>
    <col min="9" max="16384" width="9.00390625" style="2" customWidth="1"/>
  </cols>
  <sheetData>
    <row r="1" spans="1:8" ht="21" customHeight="1">
      <c r="A1" s="573" t="s">
        <v>0</v>
      </c>
      <c r="B1" s="573"/>
      <c r="C1" s="573"/>
      <c r="D1" s="573"/>
      <c r="E1" s="573"/>
      <c r="F1" s="573"/>
      <c r="G1" s="573"/>
      <c r="H1" s="144"/>
    </row>
    <row r="2" spans="1:8" ht="21" customHeight="1">
      <c r="A2" s="507"/>
      <c r="B2" s="507"/>
      <c r="C2" s="507"/>
      <c r="D2" s="507"/>
      <c r="E2" s="507"/>
      <c r="F2" s="507"/>
      <c r="G2" s="507"/>
      <c r="H2" s="144"/>
    </row>
    <row r="3" spans="1:9" ht="45" customHeight="1">
      <c r="A3" s="574" t="s">
        <v>186</v>
      </c>
      <c r="B3" s="574"/>
      <c r="C3" s="574"/>
      <c r="D3" s="574"/>
      <c r="E3" s="574"/>
      <c r="F3" s="574"/>
      <c r="G3" s="574"/>
      <c r="H3" s="67"/>
      <c r="I3" s="4"/>
    </row>
    <row r="4" spans="1:9" ht="69" customHeight="1">
      <c r="A4" s="574"/>
      <c r="B4" s="574"/>
      <c r="C4" s="574"/>
      <c r="D4" s="574"/>
      <c r="E4" s="574"/>
      <c r="F4" s="574"/>
      <c r="G4" s="574"/>
      <c r="H4" s="67"/>
      <c r="I4" s="4"/>
    </row>
    <row r="5" spans="1:9" ht="27" customHeight="1">
      <c r="A5" s="66"/>
      <c r="B5" s="66"/>
      <c r="C5" s="66"/>
      <c r="D5" s="66"/>
      <c r="E5" s="66"/>
      <c r="F5" s="66"/>
      <c r="G5" s="66"/>
      <c r="H5" s="67"/>
      <c r="I5" s="4"/>
    </row>
    <row r="6" spans="1:8" ht="21" customHeight="1">
      <c r="A6" s="575" t="s">
        <v>28</v>
      </c>
      <c r="B6" s="575"/>
      <c r="C6" s="575"/>
      <c r="D6" s="575"/>
      <c r="E6" s="575"/>
      <c r="F6" s="575"/>
      <c r="G6" s="575"/>
      <c r="H6" s="144"/>
    </row>
    <row r="7" spans="1:8" ht="14.25" customHeight="1">
      <c r="A7" s="83"/>
      <c r="B7" s="508" t="s">
        <v>117</v>
      </c>
      <c r="C7" s="83"/>
      <c r="D7" s="83"/>
      <c r="E7" s="86" t="s">
        <v>595</v>
      </c>
      <c r="F7" s="83"/>
      <c r="G7" s="83"/>
      <c r="H7" s="144"/>
    </row>
    <row r="8" spans="1:8" s="3" customFormat="1" ht="19.5" customHeight="1">
      <c r="A8" s="62"/>
      <c r="B8" s="509" t="s">
        <v>5</v>
      </c>
      <c r="C8" s="576" t="s">
        <v>6</v>
      </c>
      <c r="D8" s="577"/>
      <c r="E8" s="578"/>
      <c r="F8" s="82"/>
      <c r="G8" s="62"/>
      <c r="H8" s="62"/>
    </row>
    <row r="9" spans="1:8" s="3" customFormat="1" ht="18" customHeight="1">
      <c r="A9" s="62"/>
      <c r="B9" s="579" t="s">
        <v>151</v>
      </c>
      <c r="C9" s="532" t="s">
        <v>152</v>
      </c>
      <c r="D9" s="533"/>
      <c r="E9" s="534"/>
      <c r="F9" s="62"/>
      <c r="G9" s="62"/>
      <c r="H9" s="62"/>
    </row>
    <row r="10" spans="1:8" s="3" customFormat="1" ht="18" customHeight="1">
      <c r="A10" s="62"/>
      <c r="B10" s="580"/>
      <c r="C10" s="535" t="s">
        <v>7</v>
      </c>
      <c r="D10" s="536"/>
      <c r="E10" s="537"/>
      <c r="F10" s="62"/>
      <c r="G10" s="62"/>
      <c r="H10" s="62"/>
    </row>
    <row r="11" spans="1:8" s="3" customFormat="1" ht="18" customHeight="1">
      <c r="A11" s="62"/>
      <c r="B11" s="580"/>
      <c r="C11" s="581" t="s">
        <v>29</v>
      </c>
      <c r="D11" s="582"/>
      <c r="E11" s="583"/>
      <c r="F11" s="62"/>
      <c r="G11" s="62"/>
      <c r="H11" s="62"/>
    </row>
    <row r="12" spans="1:8" s="3" customFormat="1" ht="18" customHeight="1">
      <c r="A12" s="62"/>
      <c r="B12" s="556" t="s">
        <v>118</v>
      </c>
      <c r="C12" s="559" t="s">
        <v>84</v>
      </c>
      <c r="D12" s="560"/>
      <c r="E12" s="561"/>
      <c r="F12" s="62"/>
      <c r="G12" s="62"/>
      <c r="H12" s="62"/>
    </row>
    <row r="13" spans="1:8" s="3" customFormat="1" ht="18" customHeight="1">
      <c r="A13" s="62"/>
      <c r="B13" s="557"/>
      <c r="C13" s="562" t="s">
        <v>85</v>
      </c>
      <c r="D13" s="563"/>
      <c r="E13" s="564"/>
      <c r="F13" s="62"/>
      <c r="G13" s="62"/>
      <c r="H13" s="82"/>
    </row>
    <row r="14" spans="1:8" s="3" customFormat="1" ht="18" customHeight="1">
      <c r="A14" s="62"/>
      <c r="B14" s="558"/>
      <c r="C14" s="565" t="s">
        <v>86</v>
      </c>
      <c r="D14" s="566"/>
      <c r="E14" s="567"/>
      <c r="F14" s="62"/>
      <c r="G14" s="62"/>
      <c r="H14" s="62"/>
    </row>
    <row r="15" spans="1:8" s="3" customFormat="1" ht="18" customHeight="1">
      <c r="A15" s="62"/>
      <c r="B15" s="568" t="s">
        <v>119</v>
      </c>
      <c r="C15" s="570" t="s">
        <v>137</v>
      </c>
      <c r="D15" s="571"/>
      <c r="E15" s="572"/>
      <c r="F15" s="62"/>
      <c r="G15" s="62"/>
      <c r="H15" s="62"/>
    </row>
    <row r="16" spans="1:9" s="3" customFormat="1" ht="42" customHeight="1">
      <c r="A16" s="62"/>
      <c r="B16" s="569"/>
      <c r="C16" s="538"/>
      <c r="D16" s="539"/>
      <c r="E16" s="540"/>
      <c r="F16" s="62"/>
      <c r="G16" s="62"/>
      <c r="H16" s="62"/>
      <c r="I16" s="1"/>
    </row>
    <row r="17" spans="1:9" s="3" customFormat="1" ht="30.75" customHeight="1">
      <c r="A17" s="62"/>
      <c r="B17" s="512"/>
      <c r="C17" s="510"/>
      <c r="D17" s="510"/>
      <c r="E17" s="510"/>
      <c r="F17" s="62"/>
      <c r="G17" s="62"/>
      <c r="H17" s="62"/>
      <c r="I17" s="1"/>
    </row>
    <row r="18" spans="1:9" s="3" customFormat="1" ht="18" customHeight="1">
      <c r="A18" s="62"/>
      <c r="B18" s="508" t="s">
        <v>120</v>
      </c>
      <c r="C18" s="511"/>
      <c r="D18" s="511"/>
      <c r="E18" s="511"/>
      <c r="F18" s="62"/>
      <c r="G18" s="62"/>
      <c r="H18" s="62"/>
      <c r="I18" s="1"/>
    </row>
    <row r="19" spans="1:8" s="3" customFormat="1" ht="19.5" customHeight="1">
      <c r="A19" s="62"/>
      <c r="B19" s="547" t="s">
        <v>121</v>
      </c>
      <c r="C19" s="532" t="s">
        <v>122</v>
      </c>
      <c r="D19" s="533"/>
      <c r="E19" s="534"/>
      <c r="F19" s="82"/>
      <c r="G19" s="62"/>
      <c r="H19" s="62"/>
    </row>
    <row r="20" spans="1:8" s="3" customFormat="1" ht="19.5" customHeight="1">
      <c r="A20" s="62"/>
      <c r="B20" s="548"/>
      <c r="C20" s="535" t="s">
        <v>123</v>
      </c>
      <c r="D20" s="536"/>
      <c r="E20" s="537"/>
      <c r="F20" s="82"/>
      <c r="G20" s="62"/>
      <c r="H20" s="62"/>
    </row>
    <row r="21" spans="1:8" s="3" customFormat="1" ht="19.5" customHeight="1">
      <c r="A21" s="62"/>
      <c r="B21" s="549"/>
      <c r="C21" s="535" t="s">
        <v>171</v>
      </c>
      <c r="D21" s="536"/>
      <c r="E21" s="537"/>
      <c r="F21" s="82"/>
      <c r="G21" s="62"/>
      <c r="H21" s="62"/>
    </row>
    <row r="22" spans="1:8" s="3" customFormat="1" ht="18" customHeight="1">
      <c r="A22" s="62"/>
      <c r="B22" s="550" t="s">
        <v>124</v>
      </c>
      <c r="C22" s="532" t="s">
        <v>79</v>
      </c>
      <c r="D22" s="533"/>
      <c r="E22" s="534"/>
      <c r="F22" s="62"/>
      <c r="G22" s="62"/>
      <c r="H22" s="62"/>
    </row>
    <row r="23" spans="1:8" s="3" customFormat="1" ht="18" customHeight="1">
      <c r="A23" s="62"/>
      <c r="B23" s="551"/>
      <c r="C23" s="553" t="s">
        <v>153</v>
      </c>
      <c r="D23" s="554"/>
      <c r="E23" s="555"/>
      <c r="F23" s="62"/>
      <c r="G23" s="62"/>
      <c r="H23" s="62"/>
    </row>
    <row r="24" spans="1:8" s="3" customFormat="1" ht="18" customHeight="1">
      <c r="A24" s="62"/>
      <c r="B24" s="552"/>
      <c r="C24" s="538" t="s">
        <v>80</v>
      </c>
      <c r="D24" s="539"/>
      <c r="E24" s="540"/>
      <c r="F24" s="62"/>
      <c r="G24" s="62"/>
      <c r="H24" s="62"/>
    </row>
    <row r="25" spans="1:8" s="3" customFormat="1" ht="18" customHeight="1">
      <c r="A25" s="62"/>
      <c r="B25" s="529" t="s">
        <v>154</v>
      </c>
      <c r="C25" s="532" t="s">
        <v>81</v>
      </c>
      <c r="D25" s="533"/>
      <c r="E25" s="534"/>
      <c r="F25" s="62"/>
      <c r="G25" s="62"/>
      <c r="H25" s="62"/>
    </row>
    <row r="26" spans="1:8" s="3" customFormat="1" ht="18" customHeight="1">
      <c r="A26" s="62"/>
      <c r="B26" s="530"/>
      <c r="C26" s="535" t="s">
        <v>30</v>
      </c>
      <c r="D26" s="536"/>
      <c r="E26" s="537"/>
      <c r="F26" s="62"/>
      <c r="G26" s="62"/>
      <c r="H26" s="62"/>
    </row>
    <row r="27" spans="1:8" s="3" customFormat="1" ht="18" customHeight="1">
      <c r="A27" s="62"/>
      <c r="B27" s="530"/>
      <c r="C27" s="535" t="s">
        <v>82</v>
      </c>
      <c r="D27" s="536"/>
      <c r="E27" s="537"/>
      <c r="F27" s="62"/>
      <c r="G27" s="62"/>
      <c r="H27" s="62"/>
    </row>
    <row r="28" spans="1:8" s="3" customFormat="1" ht="18" customHeight="1">
      <c r="A28" s="62"/>
      <c r="B28" s="531"/>
      <c r="C28" s="538" t="s">
        <v>83</v>
      </c>
      <c r="D28" s="539"/>
      <c r="E28" s="540"/>
      <c r="F28" s="62"/>
      <c r="G28" s="62"/>
      <c r="H28" s="62"/>
    </row>
    <row r="29" spans="1:8" s="3" customFormat="1" ht="18" customHeight="1">
      <c r="A29" s="62"/>
      <c r="B29" s="514" t="s">
        <v>155</v>
      </c>
      <c r="C29" s="541" t="s">
        <v>37</v>
      </c>
      <c r="D29" s="542"/>
      <c r="E29" s="543"/>
      <c r="F29" s="62"/>
      <c r="G29" s="62"/>
      <c r="H29" s="62"/>
    </row>
    <row r="30" spans="1:8" s="3" customFormat="1" ht="24.75" customHeight="1">
      <c r="A30" s="62"/>
      <c r="B30" s="62"/>
      <c r="C30" s="62"/>
      <c r="D30" s="62"/>
      <c r="E30" s="62"/>
      <c r="F30" s="62"/>
      <c r="G30" s="62"/>
      <c r="H30" s="62"/>
    </row>
    <row r="31" spans="1:8" s="3" customFormat="1" ht="18" customHeight="1">
      <c r="A31" s="62"/>
      <c r="B31" s="62" t="s">
        <v>184</v>
      </c>
      <c r="C31" s="62"/>
      <c r="D31" s="62"/>
      <c r="E31" s="62"/>
      <c r="F31" s="62"/>
      <c r="G31" s="62"/>
      <c r="H31" s="62"/>
    </row>
    <row r="32" spans="1:9" s="3" customFormat="1" ht="18" customHeight="1">
      <c r="A32" s="62"/>
      <c r="B32" s="544" t="s">
        <v>124</v>
      </c>
      <c r="C32" s="515" t="s">
        <v>158</v>
      </c>
      <c r="D32" s="516"/>
      <c r="E32" s="517"/>
      <c r="F32" s="62"/>
      <c r="G32" s="62"/>
      <c r="H32" s="62"/>
      <c r="I32" s="2"/>
    </row>
    <row r="33" spans="1:8" s="3" customFormat="1" ht="18" customHeight="1">
      <c r="A33" s="62"/>
      <c r="B33" s="545"/>
      <c r="C33" s="513" t="s">
        <v>142</v>
      </c>
      <c r="D33" s="82"/>
      <c r="E33" s="518"/>
      <c r="F33" s="62"/>
      <c r="G33" s="62"/>
      <c r="H33" s="62"/>
    </row>
    <row r="34" spans="1:8" ht="18" customHeight="1">
      <c r="A34" s="62"/>
      <c r="B34" s="545"/>
      <c r="C34" s="513" t="s">
        <v>159</v>
      </c>
      <c r="D34" s="82"/>
      <c r="E34" s="518"/>
      <c r="F34" s="62"/>
      <c r="G34" s="62"/>
      <c r="H34" s="144"/>
    </row>
    <row r="35" spans="1:8" s="3" customFormat="1" ht="18" customHeight="1">
      <c r="A35" s="62"/>
      <c r="B35" s="545"/>
      <c r="C35" s="513" t="s">
        <v>185</v>
      </c>
      <c r="D35" s="82"/>
      <c r="E35" s="518"/>
      <c r="F35" s="62"/>
      <c r="G35" s="62"/>
      <c r="H35" s="105"/>
    </row>
    <row r="36" spans="1:8" s="3" customFormat="1" ht="18" customHeight="1">
      <c r="A36" s="62"/>
      <c r="B36" s="545"/>
      <c r="C36" s="513" t="s">
        <v>138</v>
      </c>
      <c r="D36" s="61"/>
      <c r="E36" s="519"/>
      <c r="F36" s="62"/>
      <c r="G36" s="62"/>
      <c r="H36" s="528"/>
    </row>
    <row r="37" spans="1:8" s="3" customFormat="1" ht="18" customHeight="1">
      <c r="A37" s="62"/>
      <c r="B37" s="545"/>
      <c r="C37" s="513" t="s">
        <v>194</v>
      </c>
      <c r="D37" s="61"/>
      <c r="E37" s="519"/>
      <c r="F37" s="62"/>
      <c r="G37" s="62"/>
      <c r="H37" s="528"/>
    </row>
    <row r="38" spans="1:8" s="3" customFormat="1" ht="18" customHeight="1">
      <c r="A38" s="62"/>
      <c r="B38" s="546"/>
      <c r="C38" s="520" t="s">
        <v>160</v>
      </c>
      <c r="D38" s="521"/>
      <c r="E38" s="522"/>
      <c r="F38" s="62"/>
      <c r="G38" s="62"/>
      <c r="H38" s="528"/>
    </row>
    <row r="39" spans="1:8" ht="19.5" customHeight="1">
      <c r="A39" s="62"/>
      <c r="B39" s="62"/>
      <c r="C39" s="62"/>
      <c r="D39" s="62"/>
      <c r="E39" s="62"/>
      <c r="F39" s="62"/>
      <c r="G39" s="62"/>
      <c r="H39" s="144"/>
    </row>
    <row r="40" spans="1:8" ht="19.5" customHeight="1">
      <c r="A40" s="144"/>
      <c r="B40" s="144"/>
      <c r="C40" s="144"/>
      <c r="D40" s="144"/>
      <c r="E40" s="144"/>
      <c r="F40" s="144"/>
      <c r="G40" s="144"/>
      <c r="H40" s="144"/>
    </row>
  </sheetData>
  <sheetProtection/>
  <mergeCells count="30">
    <mergeCell ref="A1:G1"/>
    <mergeCell ref="A3:G4"/>
    <mergeCell ref="A6:G6"/>
    <mergeCell ref="C8:E8"/>
    <mergeCell ref="B9:B11"/>
    <mergeCell ref="C9:E9"/>
    <mergeCell ref="C10:E10"/>
    <mergeCell ref="C11:E11"/>
    <mergeCell ref="B12:B14"/>
    <mergeCell ref="C12:E12"/>
    <mergeCell ref="C13:E13"/>
    <mergeCell ref="C14:E14"/>
    <mergeCell ref="B15:B16"/>
    <mergeCell ref="C15:E16"/>
    <mergeCell ref="B19:B21"/>
    <mergeCell ref="C19:E19"/>
    <mergeCell ref="C20:E20"/>
    <mergeCell ref="C21:E21"/>
    <mergeCell ref="B22:B24"/>
    <mergeCell ref="C22:E22"/>
    <mergeCell ref="C23:E23"/>
    <mergeCell ref="C24:E24"/>
    <mergeCell ref="H36:H38"/>
    <mergeCell ref="B25:B28"/>
    <mergeCell ref="C25:E25"/>
    <mergeCell ref="C26:E26"/>
    <mergeCell ref="C27:E27"/>
    <mergeCell ref="C28:E28"/>
    <mergeCell ref="C29:E29"/>
    <mergeCell ref="B32:B38"/>
  </mergeCells>
  <printOptions/>
  <pageMargins left="0.7086614173228347" right="0.7086614173228347" top="0.7480314960629921" bottom="0.7480314960629921" header="0.31496062992125984" footer="0.31496062992125984"/>
  <pageSetup firstPageNumber="73" useFirstPageNumber="1" horizontalDpi="600" verticalDpi="600" orientation="portrait" paperSize="9" scale="90" r:id="rId1"/>
  <headerFooter>
    <oddFooter>&amp;C&amp;P</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AG22"/>
  <sheetViews>
    <sheetView showGridLines="0" view="pageBreakPreview" zoomScale="70" zoomScaleNormal="115" zoomScaleSheetLayoutView="70" zoomScalePageLayoutView="0" workbookViewId="0" topLeftCell="A1">
      <pane xSplit="3" ySplit="4" topLeftCell="D5" activePane="bottomRight" state="frozen"/>
      <selection pane="topLeft" activeCell="F12" sqref="F12"/>
      <selection pane="topRight" activeCell="F12" sqref="F12"/>
      <selection pane="bottomLeft" activeCell="F12" sqref="F12"/>
      <selection pane="bottomRight" activeCell="A1" sqref="A1:O1"/>
    </sheetView>
  </sheetViews>
  <sheetFormatPr defaultColWidth="9.00390625" defaultRowHeight="19.5" customHeight="1"/>
  <cols>
    <col min="1" max="1" width="1.625" style="186" customWidth="1"/>
    <col min="2" max="2" width="2.625" style="186" customWidth="1"/>
    <col min="3" max="3" width="9.625" style="186" customWidth="1"/>
    <col min="4" max="4" width="7.125" style="186" customWidth="1"/>
    <col min="5" max="5" width="6.375" style="186" customWidth="1"/>
    <col min="6" max="6" width="7.125" style="186" customWidth="1"/>
    <col min="7" max="7" width="6.125" style="186" customWidth="1"/>
    <col min="8" max="8" width="5.75390625" style="186" customWidth="1"/>
    <col min="9" max="9" width="4.50390625" style="186" customWidth="1"/>
    <col min="10" max="10" width="5.75390625" style="186" customWidth="1"/>
    <col min="11" max="11" width="4.75390625" style="186" customWidth="1"/>
    <col min="12" max="12" width="5.50390625" style="186" customWidth="1"/>
    <col min="13" max="13" width="5.375" style="186" customWidth="1"/>
    <col min="14" max="33" width="5.625" style="186" customWidth="1"/>
    <col min="34" max="34" width="4.125" style="186" customWidth="1"/>
    <col min="35" max="35" width="3.875" style="186" customWidth="1"/>
    <col min="36" max="37" width="4.125" style="186" customWidth="1"/>
    <col min="38" max="16384" width="9.00390625" style="186" customWidth="1"/>
  </cols>
  <sheetData>
    <row r="1" spans="1:15" ht="19.5" customHeight="1">
      <c r="A1" s="786" t="s">
        <v>549</v>
      </c>
      <c r="B1" s="786"/>
      <c r="C1" s="786"/>
      <c r="D1" s="786"/>
      <c r="E1" s="786"/>
      <c r="F1" s="786"/>
      <c r="G1" s="786"/>
      <c r="H1" s="786"/>
      <c r="I1" s="786"/>
      <c r="J1" s="786"/>
      <c r="K1" s="786"/>
      <c r="L1" s="786"/>
      <c r="M1" s="786"/>
      <c r="N1" s="786"/>
      <c r="O1" s="786"/>
    </row>
    <row r="2" spans="2:33" s="304" customFormat="1" ht="13.5">
      <c r="B2" s="874" t="s">
        <v>325</v>
      </c>
      <c r="C2" s="877" t="s">
        <v>326</v>
      </c>
      <c r="D2" s="859" t="s">
        <v>292</v>
      </c>
      <c r="E2" s="856"/>
      <c r="F2" s="856" t="s">
        <v>327</v>
      </c>
      <c r="G2" s="856"/>
      <c r="H2" s="879" t="s">
        <v>295</v>
      </c>
      <c r="I2" s="880"/>
      <c r="J2" s="856" t="s">
        <v>377</v>
      </c>
      <c r="K2" s="856"/>
      <c r="L2" s="856" t="s">
        <v>378</v>
      </c>
      <c r="M2" s="856"/>
      <c r="N2" s="856" t="s">
        <v>394</v>
      </c>
      <c r="O2" s="856"/>
      <c r="P2" s="856"/>
      <c r="Q2" s="856"/>
      <c r="R2" s="856"/>
      <c r="S2" s="856"/>
      <c r="T2" s="856"/>
      <c r="U2" s="856"/>
      <c r="V2" s="856"/>
      <c r="W2" s="856"/>
      <c r="X2" s="856"/>
      <c r="Y2" s="856"/>
      <c r="Z2" s="856"/>
      <c r="AA2" s="856"/>
      <c r="AB2" s="856"/>
      <c r="AC2" s="856"/>
      <c r="AD2" s="856"/>
      <c r="AE2" s="856"/>
      <c r="AF2" s="856"/>
      <c r="AG2" s="860"/>
    </row>
    <row r="3" spans="2:33" s="304" customFormat="1" ht="63" customHeight="1">
      <c r="B3" s="875"/>
      <c r="C3" s="878"/>
      <c r="D3" s="868"/>
      <c r="E3" s="854"/>
      <c r="F3" s="854"/>
      <c r="G3" s="854"/>
      <c r="H3" s="881"/>
      <c r="I3" s="882"/>
      <c r="J3" s="854"/>
      <c r="K3" s="854"/>
      <c r="L3" s="854"/>
      <c r="M3" s="854"/>
      <c r="N3" s="854" t="s">
        <v>395</v>
      </c>
      <c r="O3" s="854"/>
      <c r="P3" s="854" t="s">
        <v>396</v>
      </c>
      <c r="Q3" s="854"/>
      <c r="R3" s="854" t="s">
        <v>397</v>
      </c>
      <c r="S3" s="854"/>
      <c r="T3" s="871" t="s">
        <v>398</v>
      </c>
      <c r="U3" s="871"/>
      <c r="V3" s="872" t="s">
        <v>399</v>
      </c>
      <c r="W3" s="873"/>
      <c r="X3" s="854" t="s">
        <v>400</v>
      </c>
      <c r="Y3" s="854"/>
      <c r="Z3" s="854" t="s">
        <v>401</v>
      </c>
      <c r="AA3" s="854"/>
      <c r="AB3" s="854" t="s">
        <v>336</v>
      </c>
      <c r="AC3" s="854"/>
      <c r="AD3" s="854" t="s">
        <v>337</v>
      </c>
      <c r="AE3" s="854"/>
      <c r="AF3" s="854" t="s">
        <v>390</v>
      </c>
      <c r="AG3" s="861"/>
    </row>
    <row r="4" spans="2:33" s="304" customFormat="1" ht="46.5" customHeight="1">
      <c r="B4" s="876"/>
      <c r="C4" s="853"/>
      <c r="D4" s="331" t="s">
        <v>391</v>
      </c>
      <c r="E4" s="332" t="s">
        <v>392</v>
      </c>
      <c r="F4" s="331" t="s">
        <v>391</v>
      </c>
      <c r="G4" s="332" t="s">
        <v>392</v>
      </c>
      <c r="H4" s="331" t="s">
        <v>391</v>
      </c>
      <c r="I4" s="332" t="s">
        <v>392</v>
      </c>
      <c r="J4" s="331" t="s">
        <v>391</v>
      </c>
      <c r="K4" s="332" t="s">
        <v>392</v>
      </c>
      <c r="L4" s="331" t="s">
        <v>391</v>
      </c>
      <c r="M4" s="332" t="s">
        <v>392</v>
      </c>
      <c r="N4" s="331" t="s">
        <v>391</v>
      </c>
      <c r="O4" s="332" t="s">
        <v>392</v>
      </c>
      <c r="P4" s="332" t="s">
        <v>391</v>
      </c>
      <c r="Q4" s="332" t="s">
        <v>392</v>
      </c>
      <c r="R4" s="332" t="s">
        <v>391</v>
      </c>
      <c r="S4" s="332" t="s">
        <v>392</v>
      </c>
      <c r="T4" s="331" t="s">
        <v>391</v>
      </c>
      <c r="U4" s="332" t="s">
        <v>392</v>
      </c>
      <c r="V4" s="331" t="s">
        <v>391</v>
      </c>
      <c r="W4" s="332" t="s">
        <v>392</v>
      </c>
      <c r="X4" s="331" t="s">
        <v>391</v>
      </c>
      <c r="Y4" s="332" t="s">
        <v>392</v>
      </c>
      <c r="Z4" s="331" t="s">
        <v>391</v>
      </c>
      <c r="AA4" s="332" t="s">
        <v>392</v>
      </c>
      <c r="AB4" s="331" t="s">
        <v>391</v>
      </c>
      <c r="AC4" s="332" t="s">
        <v>392</v>
      </c>
      <c r="AD4" s="331" t="s">
        <v>391</v>
      </c>
      <c r="AE4" s="332" t="s">
        <v>392</v>
      </c>
      <c r="AF4" s="331" t="s">
        <v>391</v>
      </c>
      <c r="AG4" s="333" t="s">
        <v>392</v>
      </c>
    </row>
    <row r="5" spans="2:33" s="304" customFormat="1" ht="18.75" customHeight="1">
      <c r="B5" s="848" t="s">
        <v>338</v>
      </c>
      <c r="C5" s="310" t="s">
        <v>339</v>
      </c>
      <c r="D5" s="313">
        <f>F5+H5</f>
        <v>39</v>
      </c>
      <c r="E5" s="314">
        <f>G5+I5</f>
        <v>61</v>
      </c>
      <c r="F5" s="314">
        <v>39</v>
      </c>
      <c r="G5" s="314">
        <v>59</v>
      </c>
      <c r="H5" s="314">
        <v>0</v>
      </c>
      <c r="I5" s="314">
        <v>2</v>
      </c>
      <c r="J5" s="314">
        <f>+N5+P5+R5+T5+V5+X5+Z5+AB5+AD5+AF5</f>
        <v>0</v>
      </c>
      <c r="K5" s="314">
        <f>+O5+Q5+S5+U5+W5+Y5+AA5+AC5+AE5+AG5</f>
        <v>2</v>
      </c>
      <c r="L5" s="325">
        <f>IF(H5=0,0,J5/H5*100)</f>
        <v>0</v>
      </c>
      <c r="M5" s="315">
        <f>IF(I5=0,0,K5/I5*100)</f>
        <v>100</v>
      </c>
      <c r="N5" s="314">
        <v>0</v>
      </c>
      <c r="O5" s="314">
        <v>0</v>
      </c>
      <c r="P5" s="314">
        <v>0</v>
      </c>
      <c r="Q5" s="314">
        <v>0</v>
      </c>
      <c r="R5" s="314">
        <v>0</v>
      </c>
      <c r="S5" s="314">
        <v>1</v>
      </c>
      <c r="T5" s="314">
        <v>0</v>
      </c>
      <c r="U5" s="314">
        <v>0</v>
      </c>
      <c r="V5" s="314">
        <v>0</v>
      </c>
      <c r="W5" s="314">
        <v>0</v>
      </c>
      <c r="X5" s="314">
        <v>0</v>
      </c>
      <c r="Y5" s="314">
        <v>0</v>
      </c>
      <c r="Z5" s="314">
        <v>0</v>
      </c>
      <c r="AA5" s="314">
        <v>1</v>
      </c>
      <c r="AB5" s="314">
        <v>0</v>
      </c>
      <c r="AC5" s="314">
        <v>0</v>
      </c>
      <c r="AD5" s="314">
        <v>0</v>
      </c>
      <c r="AE5" s="314">
        <v>0</v>
      </c>
      <c r="AF5" s="314">
        <v>0</v>
      </c>
      <c r="AG5" s="316">
        <v>0</v>
      </c>
    </row>
    <row r="6" spans="2:33" s="304" customFormat="1" ht="18.75" customHeight="1">
      <c r="B6" s="849"/>
      <c r="C6" s="311" t="s">
        <v>340</v>
      </c>
      <c r="D6" s="334">
        <f aca="true" t="shared" si="0" ref="D6:E11">F6+H6</f>
        <v>61</v>
      </c>
      <c r="E6" s="318">
        <f t="shared" si="0"/>
        <v>77</v>
      </c>
      <c r="F6" s="318">
        <v>54</v>
      </c>
      <c r="G6" s="318">
        <v>74</v>
      </c>
      <c r="H6" s="318">
        <v>7</v>
      </c>
      <c r="I6" s="318">
        <v>3</v>
      </c>
      <c r="J6" s="318">
        <f aca="true" t="shared" si="1" ref="J6:K11">+N6+P6+R6+T6+V6+X6+Z6+AB6+AD6+AF6</f>
        <v>1</v>
      </c>
      <c r="K6" s="318">
        <f t="shared" si="1"/>
        <v>2</v>
      </c>
      <c r="L6" s="315">
        <f>IF(H6=0,0,J6/H6*100)</f>
        <v>14.285714285714285</v>
      </c>
      <c r="M6" s="315">
        <f aca="true" t="shared" si="2" ref="M6:M20">IF(I6=0,0,K6/I6*100)</f>
        <v>66.66666666666666</v>
      </c>
      <c r="N6" s="318">
        <v>0</v>
      </c>
      <c r="O6" s="318">
        <v>0</v>
      </c>
      <c r="P6" s="318">
        <v>0</v>
      </c>
      <c r="Q6" s="318">
        <v>0</v>
      </c>
      <c r="R6" s="318">
        <v>0</v>
      </c>
      <c r="S6" s="318">
        <v>2</v>
      </c>
      <c r="T6" s="318">
        <v>0</v>
      </c>
      <c r="U6" s="318">
        <v>0</v>
      </c>
      <c r="V6" s="318">
        <v>0</v>
      </c>
      <c r="W6" s="318">
        <v>0</v>
      </c>
      <c r="X6" s="318">
        <v>0</v>
      </c>
      <c r="Y6" s="318">
        <v>0</v>
      </c>
      <c r="Z6" s="318">
        <v>0</v>
      </c>
      <c r="AA6" s="318">
        <v>0</v>
      </c>
      <c r="AB6" s="318">
        <v>0</v>
      </c>
      <c r="AC6" s="318">
        <v>0</v>
      </c>
      <c r="AD6" s="318">
        <v>1</v>
      </c>
      <c r="AE6" s="318">
        <v>0</v>
      </c>
      <c r="AF6" s="318">
        <v>0</v>
      </c>
      <c r="AG6" s="319">
        <v>0</v>
      </c>
    </row>
    <row r="7" spans="2:33" s="304" customFormat="1" ht="18.75" customHeight="1">
      <c r="B7" s="850"/>
      <c r="C7" s="311" t="s">
        <v>341</v>
      </c>
      <c r="D7" s="334">
        <f t="shared" si="0"/>
        <v>86</v>
      </c>
      <c r="E7" s="318">
        <f t="shared" si="0"/>
        <v>69</v>
      </c>
      <c r="F7" s="318">
        <v>82</v>
      </c>
      <c r="G7" s="318">
        <v>64</v>
      </c>
      <c r="H7" s="318">
        <v>4</v>
      </c>
      <c r="I7" s="318">
        <v>5</v>
      </c>
      <c r="J7" s="318">
        <f>+N7+P7+R7+T7+V7+X7+Z7+AB7+AD7+AF7</f>
        <v>3</v>
      </c>
      <c r="K7" s="318">
        <f t="shared" si="1"/>
        <v>4</v>
      </c>
      <c r="L7" s="315">
        <f aca="true" t="shared" si="3" ref="L7:L21">IF(H7=0,0,J7/H7*100)</f>
        <v>75</v>
      </c>
      <c r="M7" s="315">
        <f t="shared" si="2"/>
        <v>80</v>
      </c>
      <c r="N7" s="318">
        <v>0</v>
      </c>
      <c r="O7" s="318">
        <v>0</v>
      </c>
      <c r="P7" s="318">
        <v>0</v>
      </c>
      <c r="Q7" s="318">
        <v>0</v>
      </c>
      <c r="R7" s="318">
        <v>1</v>
      </c>
      <c r="S7" s="318">
        <v>1</v>
      </c>
      <c r="T7" s="318">
        <v>0</v>
      </c>
      <c r="U7" s="318">
        <v>0</v>
      </c>
      <c r="V7" s="318">
        <v>1</v>
      </c>
      <c r="W7" s="318">
        <v>0</v>
      </c>
      <c r="X7" s="318">
        <v>0</v>
      </c>
      <c r="Y7" s="318">
        <v>0</v>
      </c>
      <c r="Z7" s="318">
        <v>0</v>
      </c>
      <c r="AA7" s="318">
        <v>2</v>
      </c>
      <c r="AB7" s="318">
        <v>0</v>
      </c>
      <c r="AC7" s="318">
        <v>0</v>
      </c>
      <c r="AD7" s="318">
        <v>1</v>
      </c>
      <c r="AE7" s="318">
        <v>1</v>
      </c>
      <c r="AF7" s="318">
        <v>0</v>
      </c>
      <c r="AG7" s="319">
        <v>0</v>
      </c>
    </row>
    <row r="8" spans="2:33" s="304" customFormat="1" ht="18.75" customHeight="1">
      <c r="B8" s="850"/>
      <c r="C8" s="311" t="s">
        <v>342</v>
      </c>
      <c r="D8" s="334">
        <f t="shared" si="0"/>
        <v>223</v>
      </c>
      <c r="E8" s="318">
        <f t="shared" si="0"/>
        <v>67</v>
      </c>
      <c r="F8" s="318">
        <v>213</v>
      </c>
      <c r="G8" s="318">
        <v>62</v>
      </c>
      <c r="H8" s="318">
        <v>10</v>
      </c>
      <c r="I8" s="318">
        <v>5</v>
      </c>
      <c r="J8" s="318">
        <f t="shared" si="1"/>
        <v>8</v>
      </c>
      <c r="K8" s="318">
        <f t="shared" si="1"/>
        <v>1</v>
      </c>
      <c r="L8" s="315">
        <f t="shared" si="3"/>
        <v>80</v>
      </c>
      <c r="M8" s="315">
        <f t="shared" si="2"/>
        <v>20</v>
      </c>
      <c r="N8" s="318">
        <v>1</v>
      </c>
      <c r="O8" s="318">
        <v>0</v>
      </c>
      <c r="P8" s="318">
        <v>0</v>
      </c>
      <c r="Q8" s="318">
        <v>0</v>
      </c>
      <c r="R8" s="318">
        <v>3</v>
      </c>
      <c r="S8" s="318">
        <v>1</v>
      </c>
      <c r="T8" s="318">
        <v>0</v>
      </c>
      <c r="U8" s="318">
        <v>0</v>
      </c>
      <c r="V8" s="318">
        <v>1</v>
      </c>
      <c r="W8" s="318">
        <v>0</v>
      </c>
      <c r="X8" s="318">
        <v>0</v>
      </c>
      <c r="Y8" s="318">
        <v>0</v>
      </c>
      <c r="Z8" s="318">
        <v>2</v>
      </c>
      <c r="AA8" s="318">
        <v>0</v>
      </c>
      <c r="AB8" s="318">
        <v>1</v>
      </c>
      <c r="AC8" s="318">
        <v>0</v>
      </c>
      <c r="AD8" s="318">
        <v>0</v>
      </c>
      <c r="AE8" s="318">
        <v>0</v>
      </c>
      <c r="AF8" s="318">
        <v>0</v>
      </c>
      <c r="AG8" s="319">
        <v>0</v>
      </c>
    </row>
    <row r="9" spans="2:33" s="304" customFormat="1" ht="18.75" customHeight="1">
      <c r="B9" s="850"/>
      <c r="C9" s="311" t="s">
        <v>343</v>
      </c>
      <c r="D9" s="334">
        <f t="shared" si="0"/>
        <v>624</v>
      </c>
      <c r="E9" s="318">
        <f t="shared" si="0"/>
        <v>85</v>
      </c>
      <c r="F9" s="318">
        <v>584</v>
      </c>
      <c r="G9" s="318">
        <v>82</v>
      </c>
      <c r="H9" s="318">
        <v>40</v>
      </c>
      <c r="I9" s="318">
        <v>3</v>
      </c>
      <c r="J9" s="318">
        <f>+N9+P9+R9+T9+V9+X9+Z9+AB9+AD9+AF9</f>
        <v>26</v>
      </c>
      <c r="K9" s="318">
        <f t="shared" si="1"/>
        <v>1</v>
      </c>
      <c r="L9" s="315">
        <f t="shared" si="3"/>
        <v>65</v>
      </c>
      <c r="M9" s="315">
        <f t="shared" si="2"/>
        <v>33.33333333333333</v>
      </c>
      <c r="N9" s="318">
        <v>2</v>
      </c>
      <c r="O9" s="318">
        <v>0</v>
      </c>
      <c r="P9" s="318">
        <v>0</v>
      </c>
      <c r="Q9" s="318">
        <v>0</v>
      </c>
      <c r="R9" s="318">
        <v>17</v>
      </c>
      <c r="S9" s="318">
        <v>1</v>
      </c>
      <c r="T9" s="318">
        <v>3</v>
      </c>
      <c r="U9" s="318">
        <v>0</v>
      </c>
      <c r="V9" s="318">
        <v>1</v>
      </c>
      <c r="W9" s="318">
        <v>0</v>
      </c>
      <c r="X9" s="318">
        <v>0</v>
      </c>
      <c r="Y9" s="318">
        <v>0</v>
      </c>
      <c r="Z9" s="318">
        <v>0</v>
      </c>
      <c r="AA9" s="318">
        <v>0</v>
      </c>
      <c r="AB9" s="318">
        <v>0</v>
      </c>
      <c r="AC9" s="318">
        <v>0</v>
      </c>
      <c r="AD9" s="318">
        <v>3</v>
      </c>
      <c r="AE9" s="318">
        <v>0</v>
      </c>
      <c r="AF9" s="318">
        <v>0</v>
      </c>
      <c r="AG9" s="319">
        <v>0</v>
      </c>
    </row>
    <row r="10" spans="2:33" s="304" customFormat="1" ht="18.75" customHeight="1">
      <c r="B10" s="850"/>
      <c r="C10" s="311" t="s">
        <v>344</v>
      </c>
      <c r="D10" s="334">
        <f t="shared" si="0"/>
        <v>1730</v>
      </c>
      <c r="E10" s="318">
        <f t="shared" si="0"/>
        <v>131</v>
      </c>
      <c r="F10" s="318">
        <v>1622</v>
      </c>
      <c r="G10" s="318">
        <v>119</v>
      </c>
      <c r="H10" s="318">
        <v>108</v>
      </c>
      <c r="I10" s="318">
        <v>12</v>
      </c>
      <c r="J10" s="318">
        <f t="shared" si="1"/>
        <v>77</v>
      </c>
      <c r="K10" s="318">
        <f t="shared" si="1"/>
        <v>6</v>
      </c>
      <c r="L10" s="315">
        <f t="shared" si="3"/>
        <v>71.29629629629629</v>
      </c>
      <c r="M10" s="315">
        <f t="shared" si="2"/>
        <v>50</v>
      </c>
      <c r="N10" s="318">
        <v>3</v>
      </c>
      <c r="O10" s="318">
        <v>0</v>
      </c>
      <c r="P10" s="318">
        <v>0</v>
      </c>
      <c r="Q10" s="318">
        <v>0</v>
      </c>
      <c r="R10" s="318">
        <v>42</v>
      </c>
      <c r="S10" s="318">
        <v>3</v>
      </c>
      <c r="T10" s="318">
        <v>6</v>
      </c>
      <c r="U10" s="318">
        <v>0</v>
      </c>
      <c r="V10" s="318">
        <v>9</v>
      </c>
      <c r="W10" s="318">
        <v>0</v>
      </c>
      <c r="X10" s="318">
        <v>0</v>
      </c>
      <c r="Y10" s="318">
        <v>0</v>
      </c>
      <c r="Z10" s="318">
        <v>6</v>
      </c>
      <c r="AA10" s="318">
        <v>2</v>
      </c>
      <c r="AB10" s="318">
        <v>3</v>
      </c>
      <c r="AC10" s="318">
        <v>0</v>
      </c>
      <c r="AD10" s="318">
        <v>8</v>
      </c>
      <c r="AE10" s="318">
        <v>1</v>
      </c>
      <c r="AF10" s="318">
        <v>0</v>
      </c>
      <c r="AG10" s="319">
        <v>0</v>
      </c>
    </row>
    <row r="11" spans="2:33" s="304" customFormat="1" ht="18.75" customHeight="1">
      <c r="B11" s="850"/>
      <c r="C11" s="311" t="s">
        <v>393</v>
      </c>
      <c r="D11" s="334">
        <f t="shared" si="0"/>
        <v>2277</v>
      </c>
      <c r="E11" s="318">
        <f t="shared" si="0"/>
        <v>328</v>
      </c>
      <c r="F11" s="318">
        <v>2090</v>
      </c>
      <c r="G11" s="318">
        <v>306</v>
      </c>
      <c r="H11" s="318">
        <v>187</v>
      </c>
      <c r="I11" s="318">
        <v>22</v>
      </c>
      <c r="J11" s="318">
        <f t="shared" si="1"/>
        <v>130</v>
      </c>
      <c r="K11" s="318">
        <f t="shared" si="1"/>
        <v>12</v>
      </c>
      <c r="L11" s="315">
        <f t="shared" si="3"/>
        <v>69.5187165775401</v>
      </c>
      <c r="M11" s="315">
        <f t="shared" si="2"/>
        <v>54.54545454545454</v>
      </c>
      <c r="N11" s="318">
        <v>12</v>
      </c>
      <c r="O11" s="318">
        <v>2</v>
      </c>
      <c r="P11" s="318">
        <v>0</v>
      </c>
      <c r="Q11" s="318">
        <v>0</v>
      </c>
      <c r="R11" s="318">
        <v>77</v>
      </c>
      <c r="S11" s="318">
        <v>5</v>
      </c>
      <c r="T11" s="318">
        <v>7</v>
      </c>
      <c r="U11" s="318">
        <v>1</v>
      </c>
      <c r="V11" s="318">
        <v>9</v>
      </c>
      <c r="W11" s="318">
        <v>4</v>
      </c>
      <c r="X11" s="318">
        <v>0</v>
      </c>
      <c r="Y11" s="318">
        <v>0</v>
      </c>
      <c r="Z11" s="318">
        <v>14</v>
      </c>
      <c r="AA11" s="318">
        <v>0</v>
      </c>
      <c r="AB11" s="318">
        <v>4</v>
      </c>
      <c r="AC11" s="318">
        <v>0</v>
      </c>
      <c r="AD11" s="318">
        <v>7</v>
      </c>
      <c r="AE11" s="318">
        <v>0</v>
      </c>
      <c r="AF11" s="318">
        <v>0</v>
      </c>
      <c r="AG11" s="319">
        <v>0</v>
      </c>
    </row>
    <row r="12" spans="2:33" s="304" customFormat="1" ht="18.75" customHeight="1">
      <c r="B12" s="851"/>
      <c r="C12" s="305" t="s">
        <v>347</v>
      </c>
      <c r="D12" s="321">
        <f aca="true" t="shared" si="4" ref="D12:K12">SUM(D5:D11)</f>
        <v>5040</v>
      </c>
      <c r="E12" s="323">
        <f t="shared" si="4"/>
        <v>818</v>
      </c>
      <c r="F12" s="323">
        <f t="shared" si="4"/>
        <v>4684</v>
      </c>
      <c r="G12" s="323">
        <f t="shared" si="4"/>
        <v>766</v>
      </c>
      <c r="H12" s="323">
        <f>SUM(H5:H11)</f>
        <v>356</v>
      </c>
      <c r="I12" s="323">
        <f>SUM(I5:I11)</f>
        <v>52</v>
      </c>
      <c r="J12" s="323">
        <f t="shared" si="4"/>
        <v>245</v>
      </c>
      <c r="K12" s="323">
        <f t="shared" si="4"/>
        <v>28</v>
      </c>
      <c r="L12" s="322">
        <f t="shared" si="3"/>
        <v>68.82022471910112</v>
      </c>
      <c r="M12" s="322">
        <f t="shared" si="2"/>
        <v>53.84615384615385</v>
      </c>
      <c r="N12" s="323">
        <f aca="true" t="shared" si="5" ref="N12:AG12">SUM(N5:N11)</f>
        <v>18</v>
      </c>
      <c r="O12" s="323">
        <f>SUM(O5:O11)</f>
        <v>2</v>
      </c>
      <c r="P12" s="323">
        <f t="shared" si="5"/>
        <v>0</v>
      </c>
      <c r="Q12" s="323">
        <f t="shared" si="5"/>
        <v>0</v>
      </c>
      <c r="R12" s="323">
        <f t="shared" si="5"/>
        <v>140</v>
      </c>
      <c r="S12" s="323">
        <f t="shared" si="5"/>
        <v>14</v>
      </c>
      <c r="T12" s="323">
        <f t="shared" si="5"/>
        <v>16</v>
      </c>
      <c r="U12" s="323">
        <f>SUM(U5:U11)</f>
        <v>1</v>
      </c>
      <c r="V12" s="323">
        <f t="shared" si="5"/>
        <v>21</v>
      </c>
      <c r="W12" s="323">
        <f t="shared" si="5"/>
        <v>4</v>
      </c>
      <c r="X12" s="323">
        <f t="shared" si="5"/>
        <v>0</v>
      </c>
      <c r="Y12" s="323">
        <f t="shared" si="5"/>
        <v>0</v>
      </c>
      <c r="Z12" s="323">
        <f t="shared" si="5"/>
        <v>22</v>
      </c>
      <c r="AA12" s="323">
        <f>SUM(AA5:AA11)</f>
        <v>5</v>
      </c>
      <c r="AB12" s="323">
        <f t="shared" si="5"/>
        <v>8</v>
      </c>
      <c r="AC12" s="323">
        <f>SUM(AC5:AC11)</f>
        <v>0</v>
      </c>
      <c r="AD12" s="323">
        <f t="shared" si="5"/>
        <v>20</v>
      </c>
      <c r="AE12" s="323">
        <f t="shared" si="5"/>
        <v>2</v>
      </c>
      <c r="AF12" s="323">
        <f t="shared" si="5"/>
        <v>0</v>
      </c>
      <c r="AG12" s="324">
        <f t="shared" si="5"/>
        <v>0</v>
      </c>
    </row>
    <row r="13" spans="2:33" s="304" customFormat="1" ht="18.75" customHeight="1">
      <c r="B13" s="848" t="s">
        <v>402</v>
      </c>
      <c r="C13" s="310" t="s">
        <v>339</v>
      </c>
      <c r="D13" s="313">
        <f aca="true" t="shared" si="6" ref="D13:E19">F13+H13</f>
        <v>216</v>
      </c>
      <c r="E13" s="314">
        <f>G13+I13</f>
        <v>257</v>
      </c>
      <c r="F13" s="314">
        <v>197</v>
      </c>
      <c r="G13" s="314">
        <v>245</v>
      </c>
      <c r="H13" s="314">
        <v>19</v>
      </c>
      <c r="I13" s="314">
        <v>12</v>
      </c>
      <c r="J13" s="314">
        <f>+N13+P13+R13+T13+V13+X13+Z13+AB13+AD13+AF13</f>
        <v>12</v>
      </c>
      <c r="K13" s="314">
        <f>+O13+Q13+S13+U13+W13+Y13+AA13+AC13+AE13+AG13</f>
        <v>10</v>
      </c>
      <c r="L13" s="325">
        <f t="shared" si="3"/>
        <v>63.1578947368421</v>
      </c>
      <c r="M13" s="325">
        <f>IF(I13=0,0,K13/I13*100)</f>
        <v>83.33333333333334</v>
      </c>
      <c r="N13" s="318">
        <v>0</v>
      </c>
      <c r="O13" s="318">
        <v>0</v>
      </c>
      <c r="P13" s="314">
        <v>0</v>
      </c>
      <c r="Q13" s="314">
        <v>0</v>
      </c>
      <c r="R13" s="314">
        <v>1</v>
      </c>
      <c r="S13" s="314">
        <v>1</v>
      </c>
      <c r="T13" s="314">
        <v>1</v>
      </c>
      <c r="U13" s="314">
        <v>0</v>
      </c>
      <c r="V13" s="314">
        <v>1</v>
      </c>
      <c r="W13" s="314">
        <v>0</v>
      </c>
      <c r="X13" s="314">
        <v>0</v>
      </c>
      <c r="Y13" s="314">
        <v>0</v>
      </c>
      <c r="Z13" s="314">
        <v>3</v>
      </c>
      <c r="AA13" s="318">
        <v>1</v>
      </c>
      <c r="AB13" s="314">
        <v>1</v>
      </c>
      <c r="AC13" s="318">
        <v>2</v>
      </c>
      <c r="AD13" s="314">
        <v>5</v>
      </c>
      <c r="AE13" s="314">
        <v>6</v>
      </c>
      <c r="AF13" s="314">
        <v>0</v>
      </c>
      <c r="AG13" s="316">
        <v>0</v>
      </c>
    </row>
    <row r="14" spans="2:33" s="304" customFormat="1" ht="18.75" customHeight="1">
      <c r="B14" s="849"/>
      <c r="C14" s="311" t="s">
        <v>340</v>
      </c>
      <c r="D14" s="334">
        <f t="shared" si="6"/>
        <v>250</v>
      </c>
      <c r="E14" s="318">
        <f t="shared" si="6"/>
        <v>327</v>
      </c>
      <c r="F14" s="318">
        <v>239</v>
      </c>
      <c r="G14" s="318">
        <v>315</v>
      </c>
      <c r="H14" s="318">
        <v>11</v>
      </c>
      <c r="I14" s="318">
        <v>12</v>
      </c>
      <c r="J14" s="318">
        <f aca="true" t="shared" si="7" ref="J14:K19">+N14+P14+R14+T14+V14+X14+Z14+AB14+AD14+AF14</f>
        <v>9</v>
      </c>
      <c r="K14" s="318">
        <f t="shared" si="7"/>
        <v>7</v>
      </c>
      <c r="L14" s="315">
        <f t="shared" si="3"/>
        <v>81.81818181818183</v>
      </c>
      <c r="M14" s="315">
        <f>IF(I14=0,0,K14/I14*100)</f>
        <v>58.333333333333336</v>
      </c>
      <c r="N14" s="318">
        <v>0</v>
      </c>
      <c r="O14" s="318">
        <v>0</v>
      </c>
      <c r="P14" s="318">
        <v>0</v>
      </c>
      <c r="Q14" s="318">
        <v>0</v>
      </c>
      <c r="R14" s="318">
        <v>0</v>
      </c>
      <c r="S14" s="318">
        <v>2</v>
      </c>
      <c r="T14" s="318">
        <v>1</v>
      </c>
      <c r="U14" s="318">
        <v>0</v>
      </c>
      <c r="V14" s="318">
        <v>0</v>
      </c>
      <c r="W14" s="318">
        <v>0</v>
      </c>
      <c r="X14" s="318">
        <v>0</v>
      </c>
      <c r="Y14" s="318">
        <v>0</v>
      </c>
      <c r="Z14" s="318">
        <v>3</v>
      </c>
      <c r="AA14" s="318">
        <v>3</v>
      </c>
      <c r="AB14" s="318">
        <v>0</v>
      </c>
      <c r="AC14" s="318">
        <v>0</v>
      </c>
      <c r="AD14" s="318">
        <v>5</v>
      </c>
      <c r="AE14" s="318">
        <v>2</v>
      </c>
      <c r="AF14" s="318">
        <v>0</v>
      </c>
      <c r="AG14" s="319">
        <v>0</v>
      </c>
    </row>
    <row r="15" spans="2:33" s="304" customFormat="1" ht="18.75" customHeight="1">
      <c r="B15" s="850"/>
      <c r="C15" s="311" t="s">
        <v>341</v>
      </c>
      <c r="D15" s="334">
        <f t="shared" si="6"/>
        <v>369</v>
      </c>
      <c r="E15" s="318">
        <f t="shared" si="6"/>
        <v>291</v>
      </c>
      <c r="F15" s="318">
        <v>350</v>
      </c>
      <c r="G15" s="318">
        <v>280</v>
      </c>
      <c r="H15" s="318">
        <v>19</v>
      </c>
      <c r="I15" s="318">
        <v>11</v>
      </c>
      <c r="J15" s="318">
        <f t="shared" si="7"/>
        <v>18</v>
      </c>
      <c r="K15" s="318">
        <f t="shared" si="7"/>
        <v>7</v>
      </c>
      <c r="L15" s="315">
        <f t="shared" si="3"/>
        <v>94.73684210526315</v>
      </c>
      <c r="M15" s="315">
        <f t="shared" si="2"/>
        <v>63.63636363636363</v>
      </c>
      <c r="N15" s="318">
        <v>1</v>
      </c>
      <c r="O15" s="318">
        <v>0</v>
      </c>
      <c r="P15" s="318">
        <v>0</v>
      </c>
      <c r="Q15" s="318">
        <v>0</v>
      </c>
      <c r="R15" s="318">
        <v>5</v>
      </c>
      <c r="S15" s="318">
        <v>1</v>
      </c>
      <c r="T15" s="318">
        <v>2</v>
      </c>
      <c r="U15" s="318">
        <v>1</v>
      </c>
      <c r="V15" s="318">
        <v>1</v>
      </c>
      <c r="W15" s="318">
        <v>1</v>
      </c>
      <c r="X15" s="318">
        <v>0</v>
      </c>
      <c r="Y15" s="318">
        <v>0</v>
      </c>
      <c r="Z15" s="318">
        <v>2</v>
      </c>
      <c r="AA15" s="318">
        <v>1</v>
      </c>
      <c r="AB15" s="318">
        <v>1</v>
      </c>
      <c r="AC15" s="318">
        <v>0</v>
      </c>
      <c r="AD15" s="318">
        <v>6</v>
      </c>
      <c r="AE15" s="318">
        <v>3</v>
      </c>
      <c r="AF15" s="318">
        <v>0</v>
      </c>
      <c r="AG15" s="319">
        <v>0</v>
      </c>
    </row>
    <row r="16" spans="2:33" s="304" customFormat="1" ht="18.75" customHeight="1">
      <c r="B16" s="850"/>
      <c r="C16" s="311" t="s">
        <v>342</v>
      </c>
      <c r="D16" s="334">
        <f t="shared" si="6"/>
        <v>833</v>
      </c>
      <c r="E16" s="318">
        <f t="shared" si="6"/>
        <v>265</v>
      </c>
      <c r="F16" s="318">
        <v>790</v>
      </c>
      <c r="G16" s="318">
        <v>251</v>
      </c>
      <c r="H16" s="318">
        <v>43</v>
      </c>
      <c r="I16" s="318">
        <v>14</v>
      </c>
      <c r="J16" s="318">
        <f t="shared" si="7"/>
        <v>30</v>
      </c>
      <c r="K16" s="318">
        <f t="shared" si="7"/>
        <v>7</v>
      </c>
      <c r="L16" s="315">
        <f t="shared" si="3"/>
        <v>69.76744186046511</v>
      </c>
      <c r="M16" s="315">
        <f t="shared" si="2"/>
        <v>50</v>
      </c>
      <c r="N16" s="318">
        <v>0</v>
      </c>
      <c r="O16" s="318">
        <v>0</v>
      </c>
      <c r="P16" s="318">
        <v>0</v>
      </c>
      <c r="Q16" s="318">
        <v>0</v>
      </c>
      <c r="R16" s="318">
        <v>8</v>
      </c>
      <c r="S16" s="318">
        <v>2</v>
      </c>
      <c r="T16" s="318">
        <v>5</v>
      </c>
      <c r="U16" s="318">
        <v>0</v>
      </c>
      <c r="V16" s="318">
        <v>3</v>
      </c>
      <c r="W16" s="318">
        <v>0</v>
      </c>
      <c r="X16" s="318">
        <v>1</v>
      </c>
      <c r="Y16" s="318">
        <v>0</v>
      </c>
      <c r="Z16" s="318">
        <v>6</v>
      </c>
      <c r="AA16" s="318">
        <v>0</v>
      </c>
      <c r="AB16" s="318">
        <v>1</v>
      </c>
      <c r="AC16" s="318">
        <v>0</v>
      </c>
      <c r="AD16" s="318">
        <v>6</v>
      </c>
      <c r="AE16" s="318">
        <v>5</v>
      </c>
      <c r="AF16" s="318">
        <v>0</v>
      </c>
      <c r="AG16" s="319">
        <v>0</v>
      </c>
    </row>
    <row r="17" spans="2:33" s="304" customFormat="1" ht="18.75" customHeight="1">
      <c r="B17" s="850"/>
      <c r="C17" s="311" t="s">
        <v>343</v>
      </c>
      <c r="D17" s="334">
        <f t="shared" si="6"/>
        <v>1721</v>
      </c>
      <c r="E17" s="318">
        <f t="shared" si="6"/>
        <v>266</v>
      </c>
      <c r="F17" s="318">
        <v>1640</v>
      </c>
      <c r="G17" s="318">
        <v>253</v>
      </c>
      <c r="H17" s="318">
        <v>81</v>
      </c>
      <c r="I17" s="318">
        <v>13</v>
      </c>
      <c r="J17" s="318">
        <f t="shared" si="7"/>
        <v>71</v>
      </c>
      <c r="K17" s="318">
        <f t="shared" si="7"/>
        <v>7</v>
      </c>
      <c r="L17" s="315">
        <f t="shared" si="3"/>
        <v>87.65432098765432</v>
      </c>
      <c r="M17" s="315">
        <f t="shared" si="2"/>
        <v>53.84615384615385</v>
      </c>
      <c r="N17" s="318">
        <v>4</v>
      </c>
      <c r="O17" s="318">
        <v>0</v>
      </c>
      <c r="P17" s="318">
        <v>0</v>
      </c>
      <c r="Q17" s="318">
        <v>0</v>
      </c>
      <c r="R17" s="318">
        <v>30</v>
      </c>
      <c r="S17" s="318">
        <v>3</v>
      </c>
      <c r="T17" s="318">
        <v>4</v>
      </c>
      <c r="U17" s="318">
        <v>1</v>
      </c>
      <c r="V17" s="318">
        <v>6</v>
      </c>
      <c r="W17" s="318">
        <v>0</v>
      </c>
      <c r="X17" s="318">
        <v>0</v>
      </c>
      <c r="Y17" s="318">
        <v>1</v>
      </c>
      <c r="Z17" s="318">
        <v>9</v>
      </c>
      <c r="AA17" s="318">
        <v>0</v>
      </c>
      <c r="AB17" s="318">
        <v>3</v>
      </c>
      <c r="AC17" s="318">
        <v>1</v>
      </c>
      <c r="AD17" s="318">
        <v>15</v>
      </c>
      <c r="AE17" s="318">
        <v>1</v>
      </c>
      <c r="AF17" s="318">
        <v>0</v>
      </c>
      <c r="AG17" s="319">
        <v>0</v>
      </c>
    </row>
    <row r="18" spans="2:33" s="304" customFormat="1" ht="18.75" customHeight="1">
      <c r="B18" s="850"/>
      <c r="C18" s="311" t="s">
        <v>344</v>
      </c>
      <c r="D18" s="334">
        <f t="shared" si="6"/>
        <v>3453</v>
      </c>
      <c r="E18" s="318">
        <f t="shared" si="6"/>
        <v>225</v>
      </c>
      <c r="F18" s="318">
        <v>3306</v>
      </c>
      <c r="G18" s="318">
        <v>212</v>
      </c>
      <c r="H18" s="318">
        <v>147</v>
      </c>
      <c r="I18" s="318">
        <v>13</v>
      </c>
      <c r="J18" s="318">
        <f t="shared" si="7"/>
        <v>116</v>
      </c>
      <c r="K18" s="318">
        <f t="shared" si="7"/>
        <v>9</v>
      </c>
      <c r="L18" s="315">
        <f t="shared" si="3"/>
        <v>78.91156462585033</v>
      </c>
      <c r="M18" s="315">
        <f t="shared" si="2"/>
        <v>69.23076923076923</v>
      </c>
      <c r="N18" s="318">
        <v>4</v>
      </c>
      <c r="O18" s="318">
        <v>0</v>
      </c>
      <c r="P18" s="318">
        <v>0</v>
      </c>
      <c r="Q18" s="318">
        <v>0</v>
      </c>
      <c r="R18" s="318">
        <v>43</v>
      </c>
      <c r="S18" s="318">
        <v>5</v>
      </c>
      <c r="T18" s="318">
        <v>11</v>
      </c>
      <c r="U18" s="318">
        <v>0</v>
      </c>
      <c r="V18" s="318">
        <v>14</v>
      </c>
      <c r="W18" s="318">
        <v>0</v>
      </c>
      <c r="X18" s="318">
        <v>0</v>
      </c>
      <c r="Y18" s="318">
        <v>0</v>
      </c>
      <c r="Z18" s="318">
        <v>13</v>
      </c>
      <c r="AA18" s="318">
        <v>1</v>
      </c>
      <c r="AB18" s="318">
        <v>3</v>
      </c>
      <c r="AC18" s="318">
        <v>0</v>
      </c>
      <c r="AD18" s="318">
        <v>28</v>
      </c>
      <c r="AE18" s="318">
        <v>3</v>
      </c>
      <c r="AF18" s="318">
        <v>0</v>
      </c>
      <c r="AG18" s="319">
        <v>0</v>
      </c>
    </row>
    <row r="19" spans="2:33" s="304" customFormat="1" ht="18.75" customHeight="1">
      <c r="B19" s="850"/>
      <c r="C19" s="311" t="s">
        <v>393</v>
      </c>
      <c r="D19" s="334">
        <f t="shared" si="6"/>
        <v>3511</v>
      </c>
      <c r="E19" s="318">
        <f t="shared" si="6"/>
        <v>425</v>
      </c>
      <c r="F19" s="318">
        <v>3322</v>
      </c>
      <c r="G19" s="318">
        <v>401</v>
      </c>
      <c r="H19" s="318">
        <v>189</v>
      </c>
      <c r="I19" s="318">
        <v>24</v>
      </c>
      <c r="J19" s="318">
        <f t="shared" si="7"/>
        <v>135</v>
      </c>
      <c r="K19" s="318">
        <f t="shared" si="7"/>
        <v>12</v>
      </c>
      <c r="L19" s="315">
        <f t="shared" si="3"/>
        <v>71.42857142857143</v>
      </c>
      <c r="M19" s="315">
        <f>IF(I19=0,0,K19/I19*100)</f>
        <v>50</v>
      </c>
      <c r="N19" s="318">
        <v>6</v>
      </c>
      <c r="O19" s="318">
        <v>0</v>
      </c>
      <c r="P19" s="318">
        <v>0</v>
      </c>
      <c r="Q19" s="318">
        <v>0</v>
      </c>
      <c r="R19" s="318">
        <v>61</v>
      </c>
      <c r="S19" s="318">
        <v>6</v>
      </c>
      <c r="T19" s="318">
        <v>9</v>
      </c>
      <c r="U19" s="318">
        <v>1</v>
      </c>
      <c r="V19" s="318">
        <v>12</v>
      </c>
      <c r="W19" s="318">
        <v>0</v>
      </c>
      <c r="X19" s="318">
        <v>0</v>
      </c>
      <c r="Y19" s="318">
        <v>0</v>
      </c>
      <c r="Z19" s="318">
        <v>15</v>
      </c>
      <c r="AA19" s="318">
        <v>1</v>
      </c>
      <c r="AB19" s="318">
        <v>9</v>
      </c>
      <c r="AC19" s="318">
        <v>1</v>
      </c>
      <c r="AD19" s="318">
        <v>23</v>
      </c>
      <c r="AE19" s="318">
        <v>3</v>
      </c>
      <c r="AF19" s="318">
        <v>0</v>
      </c>
      <c r="AG19" s="319">
        <v>0</v>
      </c>
    </row>
    <row r="20" spans="2:33" s="304" customFormat="1" ht="18.75" customHeight="1">
      <c r="B20" s="851"/>
      <c r="C20" s="305" t="s">
        <v>347</v>
      </c>
      <c r="D20" s="321">
        <f aca="true" t="shared" si="8" ref="D20:K20">SUM(D13:D19)</f>
        <v>10353</v>
      </c>
      <c r="E20" s="323">
        <f t="shared" si="8"/>
        <v>2056</v>
      </c>
      <c r="F20" s="323">
        <f t="shared" si="8"/>
        <v>9844</v>
      </c>
      <c r="G20" s="323">
        <f t="shared" si="8"/>
        <v>1957</v>
      </c>
      <c r="H20" s="323">
        <f t="shared" si="8"/>
        <v>509</v>
      </c>
      <c r="I20" s="323">
        <f t="shared" si="8"/>
        <v>99</v>
      </c>
      <c r="J20" s="323">
        <f>SUM(J13:J19)</f>
        <v>391</v>
      </c>
      <c r="K20" s="323">
        <f t="shared" si="8"/>
        <v>59</v>
      </c>
      <c r="L20" s="322">
        <f t="shared" si="3"/>
        <v>76.8172888015717</v>
      </c>
      <c r="M20" s="322">
        <f t="shared" si="2"/>
        <v>59.59595959595959</v>
      </c>
      <c r="N20" s="323">
        <f>SUM(N13:N19)</f>
        <v>15</v>
      </c>
      <c r="O20" s="323">
        <f aca="true" t="shared" si="9" ref="O20:AG20">SUM(O13:O19)</f>
        <v>0</v>
      </c>
      <c r="P20" s="323">
        <f t="shared" si="9"/>
        <v>0</v>
      </c>
      <c r="Q20" s="323">
        <f t="shared" si="9"/>
        <v>0</v>
      </c>
      <c r="R20" s="323">
        <f t="shared" si="9"/>
        <v>148</v>
      </c>
      <c r="S20" s="323">
        <f t="shared" si="9"/>
        <v>20</v>
      </c>
      <c r="T20" s="323">
        <f t="shared" si="9"/>
        <v>33</v>
      </c>
      <c r="U20" s="323">
        <f t="shared" si="9"/>
        <v>3</v>
      </c>
      <c r="V20" s="323">
        <f t="shared" si="9"/>
        <v>37</v>
      </c>
      <c r="W20" s="323">
        <f t="shared" si="9"/>
        <v>1</v>
      </c>
      <c r="X20" s="323">
        <f t="shared" si="9"/>
        <v>1</v>
      </c>
      <c r="Y20" s="323">
        <f t="shared" si="9"/>
        <v>1</v>
      </c>
      <c r="Z20" s="323">
        <f t="shared" si="9"/>
        <v>51</v>
      </c>
      <c r="AA20" s="323">
        <f t="shared" si="9"/>
        <v>7</v>
      </c>
      <c r="AB20" s="323">
        <f t="shared" si="9"/>
        <v>18</v>
      </c>
      <c r="AC20" s="323">
        <f>SUM(AC13:AC19)</f>
        <v>4</v>
      </c>
      <c r="AD20" s="323">
        <f t="shared" si="9"/>
        <v>88</v>
      </c>
      <c r="AE20" s="323">
        <f>SUM(AE13:AE19)</f>
        <v>23</v>
      </c>
      <c r="AF20" s="323">
        <f t="shared" si="9"/>
        <v>0</v>
      </c>
      <c r="AG20" s="324">
        <f t="shared" si="9"/>
        <v>0</v>
      </c>
    </row>
    <row r="21" spans="2:33" ht="18.75" customHeight="1">
      <c r="B21" s="818" t="s">
        <v>349</v>
      </c>
      <c r="C21" s="819"/>
      <c r="D21" s="335">
        <f>D12+D20</f>
        <v>15393</v>
      </c>
      <c r="E21" s="335">
        <f aca="true" t="shared" si="10" ref="E21:K21">E12+E20</f>
        <v>2874</v>
      </c>
      <c r="F21" s="335">
        <f t="shared" si="10"/>
        <v>14528</v>
      </c>
      <c r="G21" s="335">
        <f t="shared" si="10"/>
        <v>2723</v>
      </c>
      <c r="H21" s="335">
        <f>H12+H20</f>
        <v>865</v>
      </c>
      <c r="I21" s="335">
        <f t="shared" si="10"/>
        <v>151</v>
      </c>
      <c r="J21" s="335">
        <f>J12+J20</f>
        <v>636</v>
      </c>
      <c r="K21" s="335">
        <f t="shared" si="10"/>
        <v>87</v>
      </c>
      <c r="L21" s="336">
        <f t="shared" si="3"/>
        <v>73.52601156069363</v>
      </c>
      <c r="M21" s="336">
        <f>IF(I21=0,0,K21/I21*100)</f>
        <v>57.615894039735096</v>
      </c>
      <c r="N21" s="335">
        <f>N12+N20</f>
        <v>33</v>
      </c>
      <c r="O21" s="335">
        <f aca="true" t="shared" si="11" ref="O21:AG21">O12+O20</f>
        <v>2</v>
      </c>
      <c r="P21" s="335">
        <f t="shared" si="11"/>
        <v>0</v>
      </c>
      <c r="Q21" s="335">
        <f t="shared" si="11"/>
        <v>0</v>
      </c>
      <c r="R21" s="216">
        <f t="shared" si="11"/>
        <v>288</v>
      </c>
      <c r="S21" s="335">
        <f t="shared" si="11"/>
        <v>34</v>
      </c>
      <c r="T21" s="335">
        <f t="shared" si="11"/>
        <v>49</v>
      </c>
      <c r="U21" s="335">
        <f t="shared" si="11"/>
        <v>4</v>
      </c>
      <c r="V21" s="335">
        <f t="shared" si="11"/>
        <v>58</v>
      </c>
      <c r="W21" s="335">
        <f t="shared" si="11"/>
        <v>5</v>
      </c>
      <c r="X21" s="335">
        <f t="shared" si="11"/>
        <v>1</v>
      </c>
      <c r="Y21" s="335">
        <f t="shared" si="11"/>
        <v>1</v>
      </c>
      <c r="Z21" s="335">
        <f t="shared" si="11"/>
        <v>73</v>
      </c>
      <c r="AA21" s="335">
        <f>AA12+AA20</f>
        <v>12</v>
      </c>
      <c r="AB21" s="335">
        <f t="shared" si="11"/>
        <v>26</v>
      </c>
      <c r="AC21" s="335">
        <f>AC12+AC20</f>
        <v>4</v>
      </c>
      <c r="AD21" s="335">
        <f t="shared" si="11"/>
        <v>108</v>
      </c>
      <c r="AE21" s="335">
        <f>AE12+AE20</f>
        <v>25</v>
      </c>
      <c r="AF21" s="335">
        <f t="shared" si="11"/>
        <v>0</v>
      </c>
      <c r="AG21" s="337">
        <f t="shared" si="11"/>
        <v>0</v>
      </c>
    </row>
    <row r="22" spans="4:14" ht="14.25">
      <c r="D22" s="338"/>
      <c r="E22" s="338"/>
      <c r="F22" s="338"/>
      <c r="G22" s="338"/>
      <c r="H22" s="338"/>
      <c r="I22" s="338"/>
      <c r="J22" s="338"/>
      <c r="K22" s="338"/>
      <c r="L22" s="338"/>
      <c r="M22" s="338"/>
      <c r="N22" s="338"/>
    </row>
    <row r="70" ht="15" customHeight="1"/>
    <row r="71" ht="15" customHeight="1"/>
    <row r="72" ht="15" customHeight="1"/>
    <row r="73" ht="15" customHeight="1"/>
    <row r="74" ht="15" customHeight="1"/>
    <row r="75" ht="15" customHeight="1"/>
  </sheetData>
  <sheetProtection/>
  <mergeCells count="22">
    <mergeCell ref="A1:O1"/>
    <mergeCell ref="B2:B4"/>
    <mergeCell ref="C2:C4"/>
    <mergeCell ref="D2:E3"/>
    <mergeCell ref="F2:G3"/>
    <mergeCell ref="H2:I3"/>
    <mergeCell ref="AB3:AC3"/>
    <mergeCell ref="AD3:AE3"/>
    <mergeCell ref="AF3:AG3"/>
    <mergeCell ref="B5:B12"/>
    <mergeCell ref="N2:AG2"/>
    <mergeCell ref="N3:O3"/>
    <mergeCell ref="X3:Y3"/>
    <mergeCell ref="Z3:AA3"/>
    <mergeCell ref="B13:B20"/>
    <mergeCell ref="B21:C21"/>
    <mergeCell ref="P3:Q3"/>
    <mergeCell ref="R3:S3"/>
    <mergeCell ref="T3:U3"/>
    <mergeCell ref="V3:W3"/>
    <mergeCell ref="J2:K3"/>
    <mergeCell ref="L2:M3"/>
  </mergeCells>
  <printOptions/>
  <pageMargins left="0.1968503937007874" right="0.1968503937007874" top="0.35433070866141736" bottom="0.3937007874015748" header="0.31496062992125984" footer="0.31496062992125984"/>
  <pageSetup firstPageNumber="85" useFirstPageNumber="1" fitToHeight="1" fitToWidth="1" horizontalDpi="600" verticalDpi="600" orientation="landscape" paperSize="9" scale="79" r:id="rId1"/>
  <headerFooter>
    <oddFooter>&amp;C&amp;P</oddFooter>
  </headerFooter>
  <colBreaks count="1" manualBreakCount="1">
    <brk id="15" max="65535" man="1"/>
  </colBreaks>
</worksheet>
</file>

<file path=xl/worksheets/sheet11.xml><?xml version="1.0" encoding="utf-8"?>
<worksheet xmlns="http://schemas.openxmlformats.org/spreadsheetml/2006/main" xmlns:r="http://schemas.openxmlformats.org/officeDocument/2006/relationships">
  <sheetPr>
    <pageSetUpPr fitToPage="1"/>
  </sheetPr>
  <dimension ref="A1:AD26"/>
  <sheetViews>
    <sheetView showGridLines="0" view="pageBreakPreview" zoomScale="70" zoomScaleSheetLayoutView="70" zoomScalePageLayoutView="0" workbookViewId="0" topLeftCell="A1">
      <selection activeCell="G13" sqref="G13:H14"/>
    </sheetView>
  </sheetViews>
  <sheetFormatPr defaultColWidth="9.00390625" defaultRowHeight="19.5" customHeight="1"/>
  <cols>
    <col min="1" max="1" width="1.625" style="144" customWidth="1"/>
    <col min="2" max="30" width="5.875" style="144" customWidth="1"/>
    <col min="31" max="50" width="4.625" style="144" customWidth="1"/>
    <col min="51" max="16384" width="9.00390625" style="144" customWidth="1"/>
  </cols>
  <sheetData>
    <row r="1" spans="1:30" ht="19.5" customHeight="1">
      <c r="A1" s="83" t="s">
        <v>550</v>
      </c>
      <c r="B1" s="83"/>
      <c r="C1" s="83"/>
      <c r="D1" s="83"/>
      <c r="E1" s="83"/>
      <c r="F1" s="83"/>
      <c r="G1" s="83"/>
      <c r="H1" s="83"/>
      <c r="I1" s="83"/>
      <c r="J1" s="83"/>
      <c r="K1" s="83"/>
      <c r="L1" s="83"/>
      <c r="M1" s="83"/>
      <c r="N1" s="83"/>
      <c r="O1" s="83"/>
      <c r="P1" s="83"/>
      <c r="Q1" s="83"/>
      <c r="R1" s="83"/>
      <c r="S1" s="83"/>
      <c r="T1" s="83"/>
      <c r="U1" s="83"/>
      <c r="V1" s="83"/>
      <c r="W1" s="83"/>
      <c r="X1" s="83"/>
      <c r="Y1" s="83"/>
      <c r="Z1" s="83"/>
      <c r="AA1" s="83"/>
      <c r="AB1" s="83"/>
      <c r="AC1" s="83"/>
      <c r="AD1" s="244"/>
    </row>
    <row r="2" spans="2:30" s="62" customFormat="1" ht="13.5">
      <c r="B2" s="894" t="s">
        <v>403</v>
      </c>
      <c r="C2" s="915" t="s">
        <v>292</v>
      </c>
      <c r="D2" s="916"/>
      <c r="E2" s="921" t="s">
        <v>404</v>
      </c>
      <c r="F2" s="922"/>
      <c r="G2" s="907" t="s">
        <v>405</v>
      </c>
      <c r="H2" s="908"/>
      <c r="I2" s="907" t="s">
        <v>295</v>
      </c>
      <c r="J2" s="908"/>
      <c r="K2" s="907" t="s">
        <v>328</v>
      </c>
      <c r="L2" s="908"/>
      <c r="M2" s="907" t="s">
        <v>406</v>
      </c>
      <c r="N2" s="908"/>
      <c r="O2" s="821" t="s">
        <v>330</v>
      </c>
      <c r="P2" s="821"/>
      <c r="Q2" s="821"/>
      <c r="R2" s="821"/>
      <c r="S2" s="821"/>
      <c r="T2" s="821"/>
      <c r="U2" s="821"/>
      <c r="V2" s="821"/>
      <c r="W2" s="821"/>
      <c r="X2" s="821"/>
      <c r="Y2" s="821"/>
      <c r="Z2" s="821"/>
      <c r="AA2" s="821"/>
      <c r="AB2" s="909"/>
      <c r="AC2" s="909"/>
      <c r="AD2" s="822"/>
    </row>
    <row r="3" spans="2:30" s="62" customFormat="1" ht="63" customHeight="1">
      <c r="B3" s="895"/>
      <c r="C3" s="917"/>
      <c r="D3" s="918"/>
      <c r="E3" s="923"/>
      <c r="F3" s="924"/>
      <c r="G3" s="886"/>
      <c r="H3" s="887"/>
      <c r="I3" s="886"/>
      <c r="J3" s="887"/>
      <c r="K3" s="886"/>
      <c r="L3" s="887"/>
      <c r="M3" s="886"/>
      <c r="N3" s="887"/>
      <c r="O3" s="890" t="s">
        <v>407</v>
      </c>
      <c r="P3" s="891"/>
      <c r="Q3" s="890" t="s">
        <v>408</v>
      </c>
      <c r="R3" s="891"/>
      <c r="S3" s="910" t="s">
        <v>409</v>
      </c>
      <c r="T3" s="911"/>
      <c r="U3" s="911"/>
      <c r="V3" s="911"/>
      <c r="W3" s="911"/>
      <c r="X3" s="912"/>
      <c r="Y3" s="890" t="s">
        <v>410</v>
      </c>
      <c r="Z3" s="891"/>
      <c r="AA3" s="890" t="s">
        <v>336</v>
      </c>
      <c r="AB3" s="891"/>
      <c r="AC3" s="890" t="s">
        <v>337</v>
      </c>
      <c r="AD3" s="913"/>
    </row>
    <row r="4" spans="2:30" s="62" customFormat="1" ht="96.75" customHeight="1">
      <c r="B4" s="895"/>
      <c r="C4" s="919"/>
      <c r="D4" s="920"/>
      <c r="E4" s="925"/>
      <c r="F4" s="926"/>
      <c r="G4" s="886"/>
      <c r="H4" s="887"/>
      <c r="I4" s="886"/>
      <c r="J4" s="887"/>
      <c r="K4" s="886"/>
      <c r="L4" s="887"/>
      <c r="M4" s="886"/>
      <c r="N4" s="887"/>
      <c r="O4" s="886"/>
      <c r="P4" s="887"/>
      <c r="Q4" s="886"/>
      <c r="R4" s="887"/>
      <c r="S4" s="890" t="s">
        <v>411</v>
      </c>
      <c r="T4" s="891"/>
      <c r="U4" s="890" t="s">
        <v>412</v>
      </c>
      <c r="V4" s="891"/>
      <c r="W4" s="890" t="s">
        <v>413</v>
      </c>
      <c r="X4" s="891"/>
      <c r="Y4" s="886"/>
      <c r="Z4" s="887"/>
      <c r="AA4" s="886"/>
      <c r="AB4" s="887"/>
      <c r="AC4" s="886"/>
      <c r="AD4" s="914"/>
    </row>
    <row r="5" spans="2:30" s="62" customFormat="1" ht="48.75" customHeight="1">
      <c r="B5" s="896"/>
      <c r="C5" s="339" t="s">
        <v>391</v>
      </c>
      <c r="D5" s="340" t="s">
        <v>392</v>
      </c>
      <c r="E5" s="339" t="s">
        <v>391</v>
      </c>
      <c r="F5" s="340" t="s">
        <v>392</v>
      </c>
      <c r="G5" s="339" t="s">
        <v>391</v>
      </c>
      <c r="H5" s="340" t="s">
        <v>392</v>
      </c>
      <c r="I5" s="339" t="s">
        <v>391</v>
      </c>
      <c r="J5" s="340" t="s">
        <v>392</v>
      </c>
      <c r="K5" s="339" t="s">
        <v>391</v>
      </c>
      <c r="L5" s="340" t="s">
        <v>392</v>
      </c>
      <c r="M5" s="339" t="s">
        <v>391</v>
      </c>
      <c r="N5" s="340" t="s">
        <v>392</v>
      </c>
      <c r="O5" s="340" t="s">
        <v>391</v>
      </c>
      <c r="P5" s="340" t="s">
        <v>392</v>
      </c>
      <c r="Q5" s="340" t="s">
        <v>391</v>
      </c>
      <c r="R5" s="340" t="s">
        <v>392</v>
      </c>
      <c r="S5" s="339" t="s">
        <v>391</v>
      </c>
      <c r="T5" s="340" t="s">
        <v>392</v>
      </c>
      <c r="U5" s="339" t="s">
        <v>391</v>
      </c>
      <c r="V5" s="340" t="s">
        <v>392</v>
      </c>
      <c r="W5" s="339" t="s">
        <v>391</v>
      </c>
      <c r="X5" s="340" t="s">
        <v>392</v>
      </c>
      <c r="Y5" s="339" t="s">
        <v>391</v>
      </c>
      <c r="Z5" s="340" t="s">
        <v>392</v>
      </c>
      <c r="AA5" s="339" t="s">
        <v>391</v>
      </c>
      <c r="AB5" s="340" t="s">
        <v>392</v>
      </c>
      <c r="AC5" s="339" t="s">
        <v>391</v>
      </c>
      <c r="AD5" s="341" t="s">
        <v>392</v>
      </c>
    </row>
    <row r="6" spans="2:30" s="257" customFormat="1" ht="19.5" customHeight="1">
      <c r="B6" s="342" t="s">
        <v>414</v>
      </c>
      <c r="C6" s="351">
        <v>300</v>
      </c>
      <c r="D6" s="352">
        <v>68</v>
      </c>
      <c r="E6" s="352">
        <v>265</v>
      </c>
      <c r="F6" s="352">
        <v>62</v>
      </c>
      <c r="G6" s="352">
        <v>17</v>
      </c>
      <c r="H6" s="352">
        <v>1</v>
      </c>
      <c r="I6" s="352">
        <v>18</v>
      </c>
      <c r="J6" s="352">
        <v>5</v>
      </c>
      <c r="K6" s="352">
        <v>13</v>
      </c>
      <c r="L6" s="352">
        <v>4</v>
      </c>
      <c r="M6" s="353">
        <f aca="true" t="shared" si="0" ref="M6:N10">K6/I6*100</f>
        <v>72.22222222222221</v>
      </c>
      <c r="N6" s="353">
        <f t="shared" si="0"/>
        <v>80</v>
      </c>
      <c r="O6" s="352">
        <v>0</v>
      </c>
      <c r="P6" s="352">
        <v>0</v>
      </c>
      <c r="Q6" s="352">
        <v>1</v>
      </c>
      <c r="R6" s="352">
        <v>0</v>
      </c>
      <c r="S6" s="352">
        <v>3</v>
      </c>
      <c r="T6" s="352">
        <v>2</v>
      </c>
      <c r="U6" s="352">
        <v>7</v>
      </c>
      <c r="V6" s="352">
        <v>2</v>
      </c>
      <c r="W6" s="352">
        <v>1</v>
      </c>
      <c r="X6" s="352">
        <v>0</v>
      </c>
      <c r="Y6" s="352">
        <v>0</v>
      </c>
      <c r="Z6" s="352">
        <v>0</v>
      </c>
      <c r="AA6" s="352">
        <v>0</v>
      </c>
      <c r="AB6" s="352">
        <v>0</v>
      </c>
      <c r="AC6" s="352">
        <v>1</v>
      </c>
      <c r="AD6" s="354">
        <v>0</v>
      </c>
    </row>
    <row r="7" spans="2:30" s="257" customFormat="1" ht="19.5" customHeight="1">
      <c r="B7" s="343" t="s">
        <v>343</v>
      </c>
      <c r="C7" s="355">
        <v>425</v>
      </c>
      <c r="D7" s="356">
        <v>82</v>
      </c>
      <c r="E7" s="356">
        <v>354</v>
      </c>
      <c r="F7" s="356">
        <v>63</v>
      </c>
      <c r="G7" s="356">
        <v>37</v>
      </c>
      <c r="H7" s="356">
        <v>7</v>
      </c>
      <c r="I7" s="356">
        <v>34</v>
      </c>
      <c r="J7" s="356">
        <v>12</v>
      </c>
      <c r="K7" s="356">
        <v>22</v>
      </c>
      <c r="L7" s="356">
        <v>6</v>
      </c>
      <c r="M7" s="357">
        <f t="shared" si="0"/>
        <v>64.70588235294117</v>
      </c>
      <c r="N7" s="357">
        <f t="shared" si="0"/>
        <v>50</v>
      </c>
      <c r="O7" s="356">
        <v>2</v>
      </c>
      <c r="P7" s="356">
        <v>1</v>
      </c>
      <c r="Q7" s="356">
        <v>0</v>
      </c>
      <c r="R7" s="356">
        <v>0</v>
      </c>
      <c r="S7" s="356">
        <v>1</v>
      </c>
      <c r="T7" s="356">
        <v>1</v>
      </c>
      <c r="U7" s="356">
        <v>16</v>
      </c>
      <c r="V7" s="356">
        <v>3</v>
      </c>
      <c r="W7" s="356">
        <v>2</v>
      </c>
      <c r="X7" s="356">
        <v>0</v>
      </c>
      <c r="Y7" s="356">
        <v>0</v>
      </c>
      <c r="Z7" s="356">
        <v>0</v>
      </c>
      <c r="AA7" s="356">
        <v>0</v>
      </c>
      <c r="AB7" s="356">
        <v>1</v>
      </c>
      <c r="AC7" s="356">
        <v>1</v>
      </c>
      <c r="AD7" s="358">
        <v>0</v>
      </c>
    </row>
    <row r="8" spans="2:30" s="257" customFormat="1" ht="19.5" customHeight="1">
      <c r="B8" s="343" t="s">
        <v>344</v>
      </c>
      <c r="C8" s="355">
        <v>1257</v>
      </c>
      <c r="D8" s="356">
        <v>117</v>
      </c>
      <c r="E8" s="356">
        <v>960</v>
      </c>
      <c r="F8" s="356">
        <v>84</v>
      </c>
      <c r="G8" s="356">
        <v>166</v>
      </c>
      <c r="H8" s="356">
        <v>11</v>
      </c>
      <c r="I8" s="356">
        <v>131</v>
      </c>
      <c r="J8" s="356">
        <v>22</v>
      </c>
      <c r="K8" s="356">
        <v>81</v>
      </c>
      <c r="L8" s="356">
        <v>10</v>
      </c>
      <c r="M8" s="357">
        <f t="shared" si="0"/>
        <v>61.832061068702295</v>
      </c>
      <c r="N8" s="357">
        <f t="shared" si="0"/>
        <v>45.45454545454545</v>
      </c>
      <c r="O8" s="356">
        <v>8</v>
      </c>
      <c r="P8" s="356">
        <v>0</v>
      </c>
      <c r="Q8" s="356">
        <v>1</v>
      </c>
      <c r="R8" s="356">
        <v>1</v>
      </c>
      <c r="S8" s="356">
        <v>14</v>
      </c>
      <c r="T8" s="356">
        <v>1</v>
      </c>
      <c r="U8" s="356">
        <v>45</v>
      </c>
      <c r="V8" s="356">
        <v>5</v>
      </c>
      <c r="W8" s="356">
        <v>3</v>
      </c>
      <c r="X8" s="356">
        <v>0</v>
      </c>
      <c r="Y8" s="356">
        <v>1</v>
      </c>
      <c r="Z8" s="356">
        <v>2</v>
      </c>
      <c r="AA8" s="356">
        <v>0</v>
      </c>
      <c r="AB8" s="356">
        <v>0</v>
      </c>
      <c r="AC8" s="356">
        <v>9</v>
      </c>
      <c r="AD8" s="358">
        <v>1</v>
      </c>
    </row>
    <row r="9" spans="2:30" s="257" customFormat="1" ht="19.5" customHeight="1">
      <c r="B9" s="344" t="s">
        <v>393</v>
      </c>
      <c r="C9" s="359">
        <v>2589</v>
      </c>
      <c r="D9" s="360">
        <v>281</v>
      </c>
      <c r="E9" s="360">
        <v>1884</v>
      </c>
      <c r="F9" s="360">
        <v>195</v>
      </c>
      <c r="G9" s="360">
        <v>444</v>
      </c>
      <c r="H9" s="360">
        <v>37</v>
      </c>
      <c r="I9" s="360">
        <v>261</v>
      </c>
      <c r="J9" s="360">
        <v>49</v>
      </c>
      <c r="K9" s="360">
        <v>165</v>
      </c>
      <c r="L9" s="360">
        <f>15+3+3</f>
        <v>21</v>
      </c>
      <c r="M9" s="361">
        <f t="shared" si="0"/>
        <v>63.2183908045977</v>
      </c>
      <c r="N9" s="361">
        <f t="shared" si="0"/>
        <v>42.857142857142854</v>
      </c>
      <c r="O9" s="360">
        <v>37</v>
      </c>
      <c r="P9" s="360">
        <f>1+1</f>
        <v>2</v>
      </c>
      <c r="Q9" s="360">
        <v>4</v>
      </c>
      <c r="R9" s="360">
        <f>1+1</f>
        <v>2</v>
      </c>
      <c r="S9" s="360">
        <v>22</v>
      </c>
      <c r="T9" s="360">
        <f>6+1+1</f>
        <v>8</v>
      </c>
      <c r="U9" s="360">
        <v>68</v>
      </c>
      <c r="V9" s="360">
        <f>4+1</f>
        <v>5</v>
      </c>
      <c r="W9" s="360">
        <v>13</v>
      </c>
      <c r="X9" s="360">
        <v>1</v>
      </c>
      <c r="Y9" s="360">
        <v>3</v>
      </c>
      <c r="Z9" s="362">
        <v>0</v>
      </c>
      <c r="AA9" s="363">
        <v>2</v>
      </c>
      <c r="AB9" s="360">
        <v>1</v>
      </c>
      <c r="AC9" s="360">
        <v>16</v>
      </c>
      <c r="AD9" s="364">
        <v>2</v>
      </c>
    </row>
    <row r="10" spans="2:30" s="257" customFormat="1" ht="19.5" customHeight="1">
      <c r="B10" s="345" t="s">
        <v>347</v>
      </c>
      <c r="C10" s="365">
        <f>E10+G10+I10</f>
        <v>4571</v>
      </c>
      <c r="D10" s="366">
        <f>F10+H10+J10</f>
        <v>548</v>
      </c>
      <c r="E10" s="367">
        <f aca="true" t="shared" si="1" ref="E10:L10">SUM(E6:E9)</f>
        <v>3463</v>
      </c>
      <c r="F10" s="367">
        <f t="shared" si="1"/>
        <v>404</v>
      </c>
      <c r="G10" s="368">
        <f t="shared" si="1"/>
        <v>664</v>
      </c>
      <c r="H10" s="366">
        <f t="shared" si="1"/>
        <v>56</v>
      </c>
      <c r="I10" s="367">
        <f t="shared" si="1"/>
        <v>444</v>
      </c>
      <c r="J10" s="367">
        <f t="shared" si="1"/>
        <v>88</v>
      </c>
      <c r="K10" s="367">
        <f t="shared" si="1"/>
        <v>281</v>
      </c>
      <c r="L10" s="367">
        <f t="shared" si="1"/>
        <v>41</v>
      </c>
      <c r="M10" s="369">
        <f t="shared" si="0"/>
        <v>63.288288288288285</v>
      </c>
      <c r="N10" s="369">
        <f t="shared" si="0"/>
        <v>46.590909090909086</v>
      </c>
      <c r="O10" s="368">
        <f>SUM(O6:O9)</f>
        <v>47</v>
      </c>
      <c r="P10" s="363">
        <f aca="true" t="shared" si="2" ref="P10:AD10">SUM(P6:P9)</f>
        <v>3</v>
      </c>
      <c r="Q10" s="363">
        <f>SUM(Q6:Q9)</f>
        <v>6</v>
      </c>
      <c r="R10" s="370">
        <f t="shared" si="2"/>
        <v>3</v>
      </c>
      <c r="S10" s="370">
        <f t="shared" si="2"/>
        <v>40</v>
      </c>
      <c r="T10" s="370">
        <f t="shared" si="2"/>
        <v>12</v>
      </c>
      <c r="U10" s="370">
        <f t="shared" si="2"/>
        <v>136</v>
      </c>
      <c r="V10" s="370">
        <f t="shared" si="2"/>
        <v>15</v>
      </c>
      <c r="W10" s="370">
        <f t="shared" si="2"/>
        <v>19</v>
      </c>
      <c r="X10" s="370">
        <f t="shared" si="2"/>
        <v>1</v>
      </c>
      <c r="Y10" s="370">
        <f t="shared" si="2"/>
        <v>4</v>
      </c>
      <c r="Z10" s="368">
        <f t="shared" si="2"/>
        <v>2</v>
      </c>
      <c r="AA10" s="370">
        <f t="shared" si="2"/>
        <v>2</v>
      </c>
      <c r="AB10" s="370">
        <f t="shared" si="2"/>
        <v>2</v>
      </c>
      <c r="AC10" s="370">
        <f t="shared" si="2"/>
        <v>27</v>
      </c>
      <c r="AD10" s="371">
        <f t="shared" si="2"/>
        <v>3</v>
      </c>
    </row>
    <row r="11" spans="1:30" ht="19.5" customHeight="1">
      <c r="A11" s="892" t="s">
        <v>415</v>
      </c>
      <c r="B11" s="892"/>
      <c r="C11" s="892"/>
      <c r="D11" s="892"/>
      <c r="E11" s="892"/>
      <c r="F11" s="892"/>
      <c r="G11" s="892"/>
      <c r="H11" s="892"/>
      <c r="I11" s="892"/>
      <c r="J11" s="892"/>
      <c r="K11" s="892"/>
      <c r="L11" s="892"/>
      <c r="M11" s="892"/>
      <c r="N11" s="892"/>
      <c r="O11" s="892"/>
      <c r="P11" s="892"/>
      <c r="Q11" s="892"/>
      <c r="R11" s="892"/>
      <c r="S11" s="892"/>
      <c r="T11" s="892"/>
      <c r="U11" s="892"/>
      <c r="V11" s="892"/>
      <c r="W11" s="892"/>
      <c r="X11" s="892"/>
      <c r="Y11" s="892"/>
      <c r="Z11" s="892"/>
      <c r="AA11" s="893"/>
      <c r="AB11" s="893"/>
      <c r="AC11" s="893"/>
      <c r="AD11" s="893"/>
    </row>
    <row r="12" spans="1:30" ht="19.5" customHeight="1">
      <c r="A12" s="575" t="s">
        <v>551</v>
      </c>
      <c r="B12" s="575"/>
      <c r="C12" s="575"/>
      <c r="D12" s="575"/>
      <c r="E12" s="575"/>
      <c r="F12" s="575"/>
      <c r="G12" s="575"/>
      <c r="H12" s="575"/>
      <c r="I12" s="575"/>
      <c r="J12" s="575"/>
      <c r="K12" s="575"/>
      <c r="L12" s="575"/>
      <c r="M12" s="575"/>
      <c r="N12" s="575"/>
      <c r="O12" s="575"/>
      <c r="P12" s="575"/>
      <c r="Q12" s="575"/>
      <c r="R12" s="575"/>
      <c r="S12" s="575"/>
      <c r="T12" s="575"/>
      <c r="U12" s="575"/>
      <c r="V12" s="575"/>
      <c r="W12" s="575"/>
      <c r="X12" s="575"/>
      <c r="Y12" s="575"/>
      <c r="Z12" s="575"/>
      <c r="AA12" s="575"/>
      <c r="AB12" s="575"/>
      <c r="AC12" s="575"/>
      <c r="AD12" s="575"/>
    </row>
    <row r="13" spans="2:22" s="62" customFormat="1" ht="19.5" customHeight="1">
      <c r="B13" s="894" t="s">
        <v>416</v>
      </c>
      <c r="C13" s="897" t="s">
        <v>292</v>
      </c>
      <c r="D13" s="898"/>
      <c r="E13" s="901" t="s">
        <v>417</v>
      </c>
      <c r="F13" s="898"/>
      <c r="G13" s="903" t="s">
        <v>418</v>
      </c>
      <c r="H13" s="904"/>
      <c r="I13" s="903" t="s">
        <v>295</v>
      </c>
      <c r="J13" s="904"/>
      <c r="K13" s="903" t="s">
        <v>328</v>
      </c>
      <c r="L13" s="904"/>
      <c r="M13" s="901" t="s">
        <v>406</v>
      </c>
      <c r="N13" s="898"/>
      <c r="O13" s="883" t="s">
        <v>330</v>
      </c>
      <c r="P13" s="884"/>
      <c r="Q13" s="884"/>
      <c r="R13" s="884"/>
      <c r="S13" s="884"/>
      <c r="T13" s="884"/>
      <c r="U13" s="884"/>
      <c r="V13" s="885"/>
    </row>
    <row r="14" spans="2:22" s="62" customFormat="1" ht="63" customHeight="1">
      <c r="B14" s="895"/>
      <c r="C14" s="899"/>
      <c r="D14" s="900"/>
      <c r="E14" s="902"/>
      <c r="F14" s="900"/>
      <c r="G14" s="905"/>
      <c r="H14" s="906"/>
      <c r="I14" s="905"/>
      <c r="J14" s="906"/>
      <c r="K14" s="905"/>
      <c r="L14" s="906"/>
      <c r="M14" s="902"/>
      <c r="N14" s="900"/>
      <c r="O14" s="886" t="s">
        <v>419</v>
      </c>
      <c r="P14" s="887"/>
      <c r="Q14" s="886" t="s">
        <v>420</v>
      </c>
      <c r="R14" s="887"/>
      <c r="S14" s="886" t="s">
        <v>337</v>
      </c>
      <c r="T14" s="887"/>
      <c r="U14" s="888" t="s">
        <v>336</v>
      </c>
      <c r="V14" s="889"/>
    </row>
    <row r="15" spans="2:22" s="62" customFormat="1" ht="48.75" customHeight="1">
      <c r="B15" s="896"/>
      <c r="C15" s="346" t="s">
        <v>391</v>
      </c>
      <c r="D15" s="340" t="s">
        <v>392</v>
      </c>
      <c r="E15" s="339" t="s">
        <v>391</v>
      </c>
      <c r="F15" s="340" t="s">
        <v>392</v>
      </c>
      <c r="G15" s="339" t="s">
        <v>391</v>
      </c>
      <c r="H15" s="340" t="s">
        <v>392</v>
      </c>
      <c r="I15" s="339" t="s">
        <v>391</v>
      </c>
      <c r="J15" s="340" t="s">
        <v>392</v>
      </c>
      <c r="K15" s="339" t="s">
        <v>391</v>
      </c>
      <c r="L15" s="340" t="s">
        <v>392</v>
      </c>
      <c r="M15" s="339" t="s">
        <v>391</v>
      </c>
      <c r="N15" s="340" t="s">
        <v>392</v>
      </c>
      <c r="O15" s="340" t="s">
        <v>391</v>
      </c>
      <c r="P15" s="340" t="s">
        <v>392</v>
      </c>
      <c r="Q15" s="340" t="s">
        <v>391</v>
      </c>
      <c r="R15" s="340" t="s">
        <v>392</v>
      </c>
      <c r="S15" s="339" t="s">
        <v>391</v>
      </c>
      <c r="T15" s="340" t="s">
        <v>392</v>
      </c>
      <c r="U15" s="340" t="s">
        <v>391</v>
      </c>
      <c r="V15" s="341" t="s">
        <v>392</v>
      </c>
    </row>
    <row r="16" spans="2:22" s="62" customFormat="1" ht="19.5" customHeight="1">
      <c r="B16" s="347" t="s">
        <v>421</v>
      </c>
      <c r="C16" s="372">
        <v>0</v>
      </c>
      <c r="D16" s="373">
        <v>36</v>
      </c>
      <c r="E16" s="373">
        <v>0</v>
      </c>
      <c r="F16" s="373">
        <v>33</v>
      </c>
      <c r="G16" s="373">
        <v>0</v>
      </c>
      <c r="H16" s="373">
        <v>3</v>
      </c>
      <c r="I16" s="373">
        <v>0</v>
      </c>
      <c r="J16" s="373">
        <v>0</v>
      </c>
      <c r="K16" s="373">
        <v>0</v>
      </c>
      <c r="L16" s="373">
        <v>0</v>
      </c>
      <c r="M16" s="374">
        <f>IF(I16=0,0,K16/I16*100)</f>
        <v>0</v>
      </c>
      <c r="N16" s="374">
        <f aca="true" t="shared" si="3" ref="N16:N25">IF(J16=0,0,L16/J16*100)</f>
        <v>0</v>
      </c>
      <c r="O16" s="373">
        <v>0</v>
      </c>
      <c r="P16" s="373">
        <v>0</v>
      </c>
      <c r="Q16" s="373">
        <v>0</v>
      </c>
      <c r="R16" s="373">
        <v>0</v>
      </c>
      <c r="S16" s="373">
        <v>0</v>
      </c>
      <c r="T16" s="373">
        <v>0</v>
      </c>
      <c r="U16" s="373">
        <v>0</v>
      </c>
      <c r="V16" s="375">
        <v>0</v>
      </c>
    </row>
    <row r="17" spans="2:22" s="62" customFormat="1" ht="19.5" customHeight="1">
      <c r="B17" s="348" t="s">
        <v>422</v>
      </c>
      <c r="C17" s="376">
        <v>0</v>
      </c>
      <c r="D17" s="377">
        <v>79</v>
      </c>
      <c r="E17" s="377">
        <v>0</v>
      </c>
      <c r="F17" s="377">
        <v>72</v>
      </c>
      <c r="G17" s="377">
        <v>0</v>
      </c>
      <c r="H17" s="377">
        <v>7</v>
      </c>
      <c r="I17" s="377">
        <v>0</v>
      </c>
      <c r="J17" s="377">
        <v>0</v>
      </c>
      <c r="K17" s="377">
        <v>0</v>
      </c>
      <c r="L17" s="377">
        <v>0</v>
      </c>
      <c r="M17" s="290">
        <f>IF(I17=0,0,K17/I17*100)</f>
        <v>0</v>
      </c>
      <c r="N17" s="290">
        <f t="shared" si="3"/>
        <v>0</v>
      </c>
      <c r="O17" s="377">
        <v>0</v>
      </c>
      <c r="P17" s="377">
        <v>0</v>
      </c>
      <c r="Q17" s="377">
        <v>0</v>
      </c>
      <c r="R17" s="377">
        <v>0</v>
      </c>
      <c r="S17" s="378">
        <v>0</v>
      </c>
      <c r="T17" s="377">
        <v>0</v>
      </c>
      <c r="U17" s="378">
        <v>0</v>
      </c>
      <c r="V17" s="379">
        <v>0</v>
      </c>
    </row>
    <row r="18" spans="2:22" s="62" customFormat="1" ht="19.5" customHeight="1">
      <c r="B18" s="348" t="s">
        <v>423</v>
      </c>
      <c r="C18" s="376">
        <v>251</v>
      </c>
      <c r="D18" s="377">
        <v>100</v>
      </c>
      <c r="E18" s="377">
        <v>169</v>
      </c>
      <c r="F18" s="377">
        <v>85</v>
      </c>
      <c r="G18" s="377">
        <v>53</v>
      </c>
      <c r="H18" s="377">
        <v>15</v>
      </c>
      <c r="I18" s="377">
        <v>29</v>
      </c>
      <c r="J18" s="377">
        <v>0</v>
      </c>
      <c r="K18" s="377">
        <v>19</v>
      </c>
      <c r="L18" s="377">
        <v>0</v>
      </c>
      <c r="M18" s="290">
        <f>IF(I18=0,0,K18/I18*100)</f>
        <v>65.51724137931035</v>
      </c>
      <c r="N18" s="290">
        <f t="shared" si="3"/>
        <v>0</v>
      </c>
      <c r="O18" s="377">
        <v>2</v>
      </c>
      <c r="P18" s="377">
        <v>0</v>
      </c>
      <c r="Q18" s="377">
        <v>3</v>
      </c>
      <c r="R18" s="377">
        <v>0</v>
      </c>
      <c r="S18" s="377">
        <v>14</v>
      </c>
      <c r="T18" s="377">
        <v>0</v>
      </c>
      <c r="U18" s="378">
        <v>0</v>
      </c>
      <c r="V18" s="379">
        <v>0</v>
      </c>
    </row>
    <row r="19" spans="2:22" s="62" customFormat="1" ht="19.5" customHeight="1">
      <c r="B19" s="348" t="s">
        <v>424</v>
      </c>
      <c r="C19" s="376">
        <v>312</v>
      </c>
      <c r="D19" s="377">
        <v>126</v>
      </c>
      <c r="E19" s="377">
        <v>227</v>
      </c>
      <c r="F19" s="377">
        <v>111</v>
      </c>
      <c r="G19" s="377">
        <v>57</v>
      </c>
      <c r="H19" s="377">
        <v>14</v>
      </c>
      <c r="I19" s="377">
        <v>28</v>
      </c>
      <c r="J19" s="377">
        <v>1</v>
      </c>
      <c r="K19" s="377">
        <v>16</v>
      </c>
      <c r="L19" s="377">
        <v>0</v>
      </c>
      <c r="M19" s="290">
        <f aca="true" t="shared" si="4" ref="M19:M25">IF(I19=0,0,K19/I19*100)</f>
        <v>57.14285714285714</v>
      </c>
      <c r="N19" s="290">
        <f t="shared" si="3"/>
        <v>0</v>
      </c>
      <c r="O19" s="377">
        <v>1</v>
      </c>
      <c r="P19" s="377">
        <v>0</v>
      </c>
      <c r="Q19" s="377">
        <v>5</v>
      </c>
      <c r="R19" s="377">
        <v>0</v>
      </c>
      <c r="S19" s="377">
        <v>10</v>
      </c>
      <c r="T19" s="377">
        <v>0</v>
      </c>
      <c r="U19" s="378">
        <v>0</v>
      </c>
      <c r="V19" s="379">
        <v>0</v>
      </c>
    </row>
    <row r="20" spans="2:22" s="62" customFormat="1" ht="19.5" customHeight="1">
      <c r="B20" s="348" t="s">
        <v>425</v>
      </c>
      <c r="C20" s="376">
        <v>460</v>
      </c>
      <c r="D20" s="377">
        <v>88</v>
      </c>
      <c r="E20" s="377">
        <v>305</v>
      </c>
      <c r="F20" s="377">
        <v>70</v>
      </c>
      <c r="G20" s="377">
        <v>95</v>
      </c>
      <c r="H20" s="377">
        <v>17</v>
      </c>
      <c r="I20" s="377">
        <v>60</v>
      </c>
      <c r="J20" s="377">
        <v>1</v>
      </c>
      <c r="K20" s="377">
        <v>43</v>
      </c>
      <c r="L20" s="377">
        <v>0</v>
      </c>
      <c r="M20" s="290">
        <f t="shared" si="4"/>
        <v>71.66666666666667</v>
      </c>
      <c r="N20" s="290">
        <f t="shared" si="3"/>
        <v>0</v>
      </c>
      <c r="O20" s="377">
        <v>7</v>
      </c>
      <c r="P20" s="377">
        <v>0</v>
      </c>
      <c r="Q20" s="377">
        <v>21</v>
      </c>
      <c r="R20" s="377">
        <v>0</v>
      </c>
      <c r="S20" s="377">
        <v>14</v>
      </c>
      <c r="T20" s="377">
        <v>0</v>
      </c>
      <c r="U20" s="378">
        <v>1</v>
      </c>
      <c r="V20" s="379">
        <v>0</v>
      </c>
    </row>
    <row r="21" spans="2:22" s="62" customFormat="1" ht="19.5" customHeight="1">
      <c r="B21" s="348" t="s">
        <v>426</v>
      </c>
      <c r="C21" s="376">
        <v>364</v>
      </c>
      <c r="D21" s="377">
        <v>0</v>
      </c>
      <c r="E21" s="377">
        <v>195</v>
      </c>
      <c r="F21" s="377">
        <v>0</v>
      </c>
      <c r="G21" s="377">
        <v>92</v>
      </c>
      <c r="H21" s="377">
        <v>0</v>
      </c>
      <c r="I21" s="377">
        <v>77</v>
      </c>
      <c r="J21" s="377">
        <v>0</v>
      </c>
      <c r="K21" s="377">
        <v>57</v>
      </c>
      <c r="L21" s="377">
        <v>0</v>
      </c>
      <c r="M21" s="290">
        <f t="shared" si="4"/>
        <v>74.02597402597402</v>
      </c>
      <c r="N21" s="290">
        <f t="shared" si="3"/>
        <v>0</v>
      </c>
      <c r="O21" s="377">
        <v>14</v>
      </c>
      <c r="P21" s="377">
        <v>0</v>
      </c>
      <c r="Q21" s="377">
        <v>26</v>
      </c>
      <c r="R21" s="377">
        <v>0</v>
      </c>
      <c r="S21" s="377">
        <v>14</v>
      </c>
      <c r="T21" s="377">
        <v>0</v>
      </c>
      <c r="U21" s="377">
        <v>3</v>
      </c>
      <c r="V21" s="379">
        <v>0</v>
      </c>
    </row>
    <row r="22" spans="2:22" s="62" customFormat="1" ht="19.5" customHeight="1">
      <c r="B22" s="348" t="s">
        <v>427</v>
      </c>
      <c r="C22" s="376">
        <v>450</v>
      </c>
      <c r="D22" s="377">
        <v>0</v>
      </c>
      <c r="E22" s="377">
        <v>150</v>
      </c>
      <c r="F22" s="377">
        <v>0</v>
      </c>
      <c r="G22" s="377">
        <v>140</v>
      </c>
      <c r="H22" s="377">
        <v>0</v>
      </c>
      <c r="I22" s="377">
        <v>160</v>
      </c>
      <c r="J22" s="377">
        <v>0</v>
      </c>
      <c r="K22" s="377">
        <v>110</v>
      </c>
      <c r="L22" s="377">
        <v>0</v>
      </c>
      <c r="M22" s="290">
        <f t="shared" si="4"/>
        <v>68.75</v>
      </c>
      <c r="N22" s="290">
        <f t="shared" si="3"/>
        <v>0</v>
      </c>
      <c r="O22" s="377">
        <v>47</v>
      </c>
      <c r="P22" s="377">
        <v>0</v>
      </c>
      <c r="Q22" s="377">
        <v>47</v>
      </c>
      <c r="R22" s="377">
        <v>0</v>
      </c>
      <c r="S22" s="377">
        <v>15</v>
      </c>
      <c r="T22" s="377">
        <v>0</v>
      </c>
      <c r="U22" s="377">
        <v>1</v>
      </c>
      <c r="V22" s="379">
        <v>0</v>
      </c>
    </row>
    <row r="23" spans="2:22" s="62" customFormat="1" ht="19.5" customHeight="1">
      <c r="B23" s="348" t="s">
        <v>428</v>
      </c>
      <c r="C23" s="376">
        <v>654</v>
      </c>
      <c r="D23" s="377">
        <v>0</v>
      </c>
      <c r="E23" s="377">
        <v>155</v>
      </c>
      <c r="F23" s="377">
        <v>0</v>
      </c>
      <c r="G23" s="377">
        <v>183</v>
      </c>
      <c r="H23" s="377">
        <v>0</v>
      </c>
      <c r="I23" s="377">
        <v>316</v>
      </c>
      <c r="J23" s="377">
        <v>0</v>
      </c>
      <c r="K23" s="377">
        <v>175</v>
      </c>
      <c r="L23" s="377">
        <v>0</v>
      </c>
      <c r="M23" s="290">
        <f t="shared" si="4"/>
        <v>55.379746835443036</v>
      </c>
      <c r="N23" s="290">
        <f t="shared" si="3"/>
        <v>0</v>
      </c>
      <c r="O23" s="377">
        <v>72</v>
      </c>
      <c r="P23" s="377">
        <v>0</v>
      </c>
      <c r="Q23" s="377">
        <v>66</v>
      </c>
      <c r="R23" s="377">
        <v>0</v>
      </c>
      <c r="S23" s="377">
        <v>31</v>
      </c>
      <c r="T23" s="377">
        <v>0</v>
      </c>
      <c r="U23" s="378">
        <v>6</v>
      </c>
      <c r="V23" s="379">
        <v>0</v>
      </c>
    </row>
    <row r="24" spans="2:22" s="62" customFormat="1" ht="19.5" customHeight="1">
      <c r="B24" s="349" t="s">
        <v>429</v>
      </c>
      <c r="C24" s="380">
        <v>994</v>
      </c>
      <c r="D24" s="381">
        <v>0</v>
      </c>
      <c r="E24" s="381">
        <v>157</v>
      </c>
      <c r="F24" s="381"/>
      <c r="G24" s="381">
        <v>280</v>
      </c>
      <c r="H24" s="381"/>
      <c r="I24" s="381">
        <v>557</v>
      </c>
      <c r="J24" s="381"/>
      <c r="K24" s="381">
        <v>300</v>
      </c>
      <c r="L24" s="381"/>
      <c r="M24" s="294">
        <f t="shared" si="4"/>
        <v>53.85996409335727</v>
      </c>
      <c r="N24" s="294">
        <f t="shared" si="3"/>
        <v>0</v>
      </c>
      <c r="O24" s="381">
        <v>125</v>
      </c>
      <c r="P24" s="381"/>
      <c r="Q24" s="381">
        <v>119</v>
      </c>
      <c r="R24" s="381"/>
      <c r="S24" s="381">
        <v>48</v>
      </c>
      <c r="T24" s="381"/>
      <c r="U24" s="381">
        <v>8</v>
      </c>
      <c r="V24" s="382"/>
    </row>
    <row r="25" spans="2:22" s="62" customFormat="1" ht="19.5" customHeight="1">
      <c r="B25" s="350" t="s">
        <v>347</v>
      </c>
      <c r="C25" s="383">
        <f aca="true" t="shared" si="5" ref="C25:I25">SUM(C16:C24)</f>
        <v>3485</v>
      </c>
      <c r="D25" s="383">
        <f t="shared" si="5"/>
        <v>429</v>
      </c>
      <c r="E25" s="384">
        <f t="shared" si="5"/>
        <v>1358</v>
      </c>
      <c r="F25" s="384">
        <f t="shared" si="5"/>
        <v>371</v>
      </c>
      <c r="G25" s="384">
        <f t="shared" si="5"/>
        <v>900</v>
      </c>
      <c r="H25" s="384">
        <f t="shared" si="5"/>
        <v>56</v>
      </c>
      <c r="I25" s="384">
        <f t="shared" si="5"/>
        <v>1227</v>
      </c>
      <c r="J25" s="384">
        <f>SUM(J16:J24)</f>
        <v>2</v>
      </c>
      <c r="K25" s="384">
        <f>SUM(K16:K24)</f>
        <v>720</v>
      </c>
      <c r="L25" s="384">
        <f aca="true" t="shared" si="6" ref="L25:V25">SUM(L16:L24)</f>
        <v>0</v>
      </c>
      <c r="M25" s="369">
        <f t="shared" si="4"/>
        <v>58.679706601467</v>
      </c>
      <c r="N25" s="295">
        <f t="shared" si="3"/>
        <v>0</v>
      </c>
      <c r="O25" s="384">
        <f>SUM(O16:O24)</f>
        <v>268</v>
      </c>
      <c r="P25" s="384">
        <f t="shared" si="6"/>
        <v>0</v>
      </c>
      <c r="Q25" s="384">
        <f>SUM(Q16:Q24)</f>
        <v>287</v>
      </c>
      <c r="R25" s="384">
        <f t="shared" si="6"/>
        <v>0</v>
      </c>
      <c r="S25" s="384">
        <f>SUM(S16:S24)</f>
        <v>146</v>
      </c>
      <c r="T25" s="385">
        <f t="shared" si="6"/>
        <v>0</v>
      </c>
      <c r="U25" s="384">
        <f>SUM(U16:U24)</f>
        <v>19</v>
      </c>
      <c r="V25" s="386">
        <f t="shared" si="6"/>
        <v>0</v>
      </c>
    </row>
    <row r="26" spans="2:26" s="62" customFormat="1" ht="19.5" customHeight="1">
      <c r="B26" s="804" t="s">
        <v>430</v>
      </c>
      <c r="C26" s="804"/>
      <c r="D26" s="804"/>
      <c r="E26" s="804"/>
      <c r="F26" s="804"/>
      <c r="G26" s="804"/>
      <c r="H26" s="804"/>
      <c r="I26" s="804"/>
      <c r="J26" s="804"/>
      <c r="K26" s="804"/>
      <c r="L26" s="804"/>
      <c r="M26" s="804"/>
      <c r="N26" s="804"/>
      <c r="O26" s="804"/>
      <c r="P26" s="804"/>
      <c r="Q26" s="804"/>
      <c r="R26" s="804"/>
      <c r="S26" s="804"/>
      <c r="T26" s="804"/>
      <c r="U26" s="804"/>
      <c r="V26" s="804"/>
      <c r="W26" s="195"/>
      <c r="X26" s="195"/>
      <c r="Y26" s="195"/>
      <c r="Z26" s="195"/>
    </row>
    <row r="27" s="62" customFormat="1" ht="19.5" customHeight="1"/>
    <row r="87" ht="15" customHeight="1"/>
    <row r="88" ht="15" customHeight="1"/>
    <row r="89" ht="15" customHeight="1"/>
    <row r="90" ht="15" customHeight="1"/>
    <row r="91" ht="15" customHeight="1"/>
    <row r="92" ht="15" customHeight="1"/>
  </sheetData>
  <sheetProtection/>
  <mergeCells count="32">
    <mergeCell ref="B2:B5"/>
    <mergeCell ref="C2:D4"/>
    <mergeCell ref="E2:F4"/>
    <mergeCell ref="G2:H4"/>
    <mergeCell ref="I2:J4"/>
    <mergeCell ref="K2:L4"/>
    <mergeCell ref="M2:N4"/>
    <mergeCell ref="O2:AD2"/>
    <mergeCell ref="O3:P4"/>
    <mergeCell ref="Q3:R4"/>
    <mergeCell ref="S3:X3"/>
    <mergeCell ref="Y3:Z4"/>
    <mergeCell ref="AA3:AB4"/>
    <mergeCell ref="AC3:AD4"/>
    <mergeCell ref="S4:T4"/>
    <mergeCell ref="U4:V4"/>
    <mergeCell ref="W4:X4"/>
    <mergeCell ref="A11:AD11"/>
    <mergeCell ref="A12:AD12"/>
    <mergeCell ref="B13:B15"/>
    <mergeCell ref="C13:D14"/>
    <mergeCell ref="E13:F14"/>
    <mergeCell ref="G13:H14"/>
    <mergeCell ref="I13:J14"/>
    <mergeCell ref="K13:L14"/>
    <mergeCell ref="M13:N14"/>
    <mergeCell ref="O13:V13"/>
    <mergeCell ref="O14:P14"/>
    <mergeCell ref="Q14:R14"/>
    <mergeCell ref="S14:T14"/>
    <mergeCell ref="U14:V14"/>
    <mergeCell ref="B26:V26"/>
  </mergeCells>
  <printOptions/>
  <pageMargins left="0.7086614173228347" right="0.7086614173228347" top="0.7480314960629921" bottom="0.7480314960629921" header="0.31496062992125984" footer="0.31496062992125984"/>
  <pageSetup firstPageNumber="86" useFirstPageNumber="1" fitToHeight="1" fitToWidth="1" horizontalDpi="600" verticalDpi="600" orientation="landscape" paperSize="9" scale="72" r:id="rId1"/>
  <headerFooter>
    <oddFooter>&amp;C&amp;P</oddFooter>
  </headerFooter>
  <colBreaks count="1" manualBreakCount="1">
    <brk id="16" max="65535" man="1"/>
  </colBreaks>
</worksheet>
</file>

<file path=xl/worksheets/sheet12.xml><?xml version="1.0" encoding="utf-8"?>
<worksheet xmlns="http://schemas.openxmlformats.org/spreadsheetml/2006/main" xmlns:r="http://schemas.openxmlformats.org/officeDocument/2006/relationships">
  <sheetPr>
    <pageSetUpPr fitToPage="1"/>
  </sheetPr>
  <dimension ref="A1:Y35"/>
  <sheetViews>
    <sheetView showGridLines="0" view="pageBreakPreview" zoomScale="80" zoomScaleNormal="115" zoomScaleSheetLayoutView="80" zoomScalePageLayoutView="0" workbookViewId="0" topLeftCell="A1">
      <pane xSplit="3" ySplit="4" topLeftCell="D5" activePane="bottomRight" state="frozen"/>
      <selection pane="topLeft" activeCell="F12" sqref="F12"/>
      <selection pane="topRight" activeCell="F12" sqref="F12"/>
      <selection pane="bottomLeft" activeCell="F12" sqref="F12"/>
      <selection pane="bottomRight" activeCell="A1" sqref="A1:M1"/>
    </sheetView>
  </sheetViews>
  <sheetFormatPr defaultColWidth="9.00390625" defaultRowHeight="19.5" customHeight="1"/>
  <cols>
    <col min="1" max="1" width="1.625" style="144" customWidth="1"/>
    <col min="2" max="2" width="3.50390625" style="144" bestFit="1" customWidth="1"/>
    <col min="3" max="3" width="10.50390625" style="144" bestFit="1" customWidth="1"/>
    <col min="4" max="25" width="7.125" style="144" customWidth="1"/>
    <col min="26" max="39" width="4.625" style="144" customWidth="1"/>
    <col min="40" max="16384" width="9.00390625" style="144" customWidth="1"/>
  </cols>
  <sheetData>
    <row r="1" spans="1:25" ht="19.5" customHeight="1">
      <c r="A1" s="575" t="s">
        <v>552</v>
      </c>
      <c r="B1" s="575"/>
      <c r="C1" s="575"/>
      <c r="D1" s="575"/>
      <c r="E1" s="575"/>
      <c r="F1" s="575"/>
      <c r="G1" s="575"/>
      <c r="H1" s="575"/>
      <c r="I1" s="575"/>
      <c r="J1" s="575"/>
      <c r="K1" s="575"/>
      <c r="L1" s="575"/>
      <c r="M1" s="575"/>
      <c r="N1" s="83"/>
      <c r="O1" s="83"/>
      <c r="P1" s="83"/>
      <c r="Q1" s="83"/>
      <c r="Y1" s="244"/>
    </row>
    <row r="2" spans="2:25" s="62" customFormat="1" ht="13.5">
      <c r="B2" s="826" t="s">
        <v>325</v>
      </c>
      <c r="C2" s="795" t="s">
        <v>326</v>
      </c>
      <c r="D2" s="831" t="s">
        <v>292</v>
      </c>
      <c r="E2" s="821"/>
      <c r="F2" s="821" t="s">
        <v>431</v>
      </c>
      <c r="G2" s="932"/>
      <c r="H2" s="932" t="s">
        <v>295</v>
      </c>
      <c r="I2" s="932"/>
      <c r="J2" s="932" t="s">
        <v>328</v>
      </c>
      <c r="K2" s="932"/>
      <c r="L2" s="932" t="s">
        <v>369</v>
      </c>
      <c r="M2" s="932"/>
      <c r="N2" s="932" t="s">
        <v>330</v>
      </c>
      <c r="O2" s="932"/>
      <c r="P2" s="932"/>
      <c r="Q2" s="932"/>
      <c r="R2" s="932"/>
      <c r="S2" s="932"/>
      <c r="T2" s="932"/>
      <c r="U2" s="932"/>
      <c r="V2" s="932"/>
      <c r="W2" s="932"/>
      <c r="X2" s="932"/>
      <c r="Y2" s="795"/>
    </row>
    <row r="3" spans="2:25" s="62" customFormat="1" ht="63" customHeight="1">
      <c r="B3" s="827"/>
      <c r="C3" s="829"/>
      <c r="D3" s="832"/>
      <c r="E3" s="823"/>
      <c r="F3" s="933"/>
      <c r="G3" s="933"/>
      <c r="H3" s="933"/>
      <c r="I3" s="933"/>
      <c r="J3" s="933"/>
      <c r="K3" s="933"/>
      <c r="L3" s="933"/>
      <c r="M3" s="933"/>
      <c r="N3" s="933" t="s">
        <v>432</v>
      </c>
      <c r="O3" s="933"/>
      <c r="P3" s="933" t="s">
        <v>433</v>
      </c>
      <c r="Q3" s="933"/>
      <c r="R3" s="933" t="s">
        <v>434</v>
      </c>
      <c r="S3" s="933"/>
      <c r="T3" s="933" t="s">
        <v>435</v>
      </c>
      <c r="U3" s="933"/>
      <c r="V3" s="933" t="s">
        <v>336</v>
      </c>
      <c r="W3" s="933"/>
      <c r="X3" s="840" t="s">
        <v>436</v>
      </c>
      <c r="Y3" s="934"/>
    </row>
    <row r="4" spans="2:25" s="62" customFormat="1" ht="26.25" customHeight="1">
      <c r="B4" s="828"/>
      <c r="C4" s="830"/>
      <c r="D4" s="246" t="s">
        <v>299</v>
      </c>
      <c r="E4" s="247" t="s">
        <v>300</v>
      </c>
      <c r="F4" s="247" t="s">
        <v>299</v>
      </c>
      <c r="G4" s="247" t="s">
        <v>300</v>
      </c>
      <c r="H4" s="247" t="s">
        <v>299</v>
      </c>
      <c r="I4" s="247" t="s">
        <v>300</v>
      </c>
      <c r="J4" s="247" t="s">
        <v>299</v>
      </c>
      <c r="K4" s="247" t="s">
        <v>300</v>
      </c>
      <c r="L4" s="247" t="s">
        <v>299</v>
      </c>
      <c r="M4" s="247" t="s">
        <v>300</v>
      </c>
      <c r="N4" s="247" t="s">
        <v>299</v>
      </c>
      <c r="O4" s="247" t="s">
        <v>300</v>
      </c>
      <c r="P4" s="247" t="s">
        <v>299</v>
      </c>
      <c r="Q4" s="247" t="s">
        <v>300</v>
      </c>
      <c r="R4" s="247" t="s">
        <v>299</v>
      </c>
      <c r="S4" s="247" t="s">
        <v>300</v>
      </c>
      <c r="T4" s="247" t="s">
        <v>299</v>
      </c>
      <c r="U4" s="247" t="s">
        <v>300</v>
      </c>
      <c r="V4" s="247" t="s">
        <v>299</v>
      </c>
      <c r="W4" s="247" t="s">
        <v>300</v>
      </c>
      <c r="X4" s="247" t="s">
        <v>299</v>
      </c>
      <c r="Y4" s="248" t="s">
        <v>300</v>
      </c>
    </row>
    <row r="5" spans="2:25" s="62" customFormat="1" ht="21.75" customHeight="1">
      <c r="B5" s="927" t="s">
        <v>338</v>
      </c>
      <c r="C5" s="250" t="s">
        <v>437</v>
      </c>
      <c r="D5" s="389">
        <v>99</v>
      </c>
      <c r="E5" s="390">
        <v>30</v>
      </c>
      <c r="F5" s="390">
        <v>99</v>
      </c>
      <c r="G5" s="390">
        <v>30</v>
      </c>
      <c r="H5" s="391">
        <v>0</v>
      </c>
      <c r="I5" s="390">
        <v>0</v>
      </c>
      <c r="J5" s="390">
        <f aca="true" t="shared" si="0" ref="J5:K9">N5+P5+R5+T5+V5+X5</f>
        <v>0</v>
      </c>
      <c r="K5" s="390">
        <f t="shared" si="0"/>
        <v>0</v>
      </c>
      <c r="L5" s="392">
        <f>IF(H5=0,0,J5/H5*100)</f>
        <v>0</v>
      </c>
      <c r="M5" s="392">
        <f aca="true" t="shared" si="1" ref="M5:M17">IF(I5=0,0,K5/I5*100)</f>
        <v>0</v>
      </c>
      <c r="N5" s="391">
        <v>0</v>
      </c>
      <c r="O5" s="391">
        <v>0</v>
      </c>
      <c r="P5" s="391">
        <v>0</v>
      </c>
      <c r="Q5" s="391">
        <v>0</v>
      </c>
      <c r="R5" s="391">
        <v>0</v>
      </c>
      <c r="S5" s="391">
        <v>0</v>
      </c>
      <c r="T5" s="391">
        <v>0</v>
      </c>
      <c r="U5" s="391">
        <v>0</v>
      </c>
      <c r="V5" s="391">
        <v>0</v>
      </c>
      <c r="W5" s="391">
        <v>0</v>
      </c>
      <c r="X5" s="391">
        <v>0</v>
      </c>
      <c r="Y5" s="393">
        <v>0</v>
      </c>
    </row>
    <row r="6" spans="2:25" s="62" customFormat="1" ht="21.75" customHeight="1">
      <c r="B6" s="928"/>
      <c r="C6" s="251" t="s">
        <v>438</v>
      </c>
      <c r="D6" s="394">
        <v>109</v>
      </c>
      <c r="E6" s="395">
        <v>24</v>
      </c>
      <c r="F6" s="395">
        <v>109</v>
      </c>
      <c r="G6" s="395">
        <v>24</v>
      </c>
      <c r="H6" s="396">
        <v>0</v>
      </c>
      <c r="I6" s="396">
        <v>0</v>
      </c>
      <c r="J6" s="396">
        <f t="shared" si="0"/>
        <v>0</v>
      </c>
      <c r="K6" s="396">
        <f t="shared" si="0"/>
        <v>0</v>
      </c>
      <c r="L6" s="397">
        <f aca="true" t="shared" si="2" ref="L6:L17">IF(H6=0,0,J6/H6*100)</f>
        <v>0</v>
      </c>
      <c r="M6" s="396">
        <f t="shared" si="1"/>
        <v>0</v>
      </c>
      <c r="N6" s="396">
        <v>0</v>
      </c>
      <c r="O6" s="396">
        <v>0</v>
      </c>
      <c r="P6" s="396">
        <v>0</v>
      </c>
      <c r="Q6" s="396">
        <v>0</v>
      </c>
      <c r="R6" s="396">
        <v>0</v>
      </c>
      <c r="S6" s="396">
        <v>0</v>
      </c>
      <c r="T6" s="396">
        <v>0</v>
      </c>
      <c r="U6" s="396">
        <v>0</v>
      </c>
      <c r="V6" s="396">
        <v>0</v>
      </c>
      <c r="W6" s="396">
        <v>0</v>
      </c>
      <c r="X6" s="396">
        <v>0</v>
      </c>
      <c r="Y6" s="398">
        <v>0</v>
      </c>
    </row>
    <row r="7" spans="2:25" s="62" customFormat="1" ht="21.75" customHeight="1">
      <c r="B7" s="928"/>
      <c r="C7" s="251" t="s">
        <v>439</v>
      </c>
      <c r="D7" s="394">
        <v>105</v>
      </c>
      <c r="E7" s="395">
        <v>17</v>
      </c>
      <c r="F7" s="395">
        <v>105</v>
      </c>
      <c r="G7" s="395">
        <v>17</v>
      </c>
      <c r="H7" s="396">
        <v>0</v>
      </c>
      <c r="I7" s="396">
        <v>0</v>
      </c>
      <c r="J7" s="396">
        <f t="shared" si="0"/>
        <v>0</v>
      </c>
      <c r="K7" s="396">
        <f t="shared" si="0"/>
        <v>0</v>
      </c>
      <c r="L7" s="397">
        <f t="shared" si="2"/>
        <v>0</v>
      </c>
      <c r="M7" s="396">
        <f t="shared" si="1"/>
        <v>0</v>
      </c>
      <c r="N7" s="396">
        <v>0</v>
      </c>
      <c r="O7" s="396">
        <v>0</v>
      </c>
      <c r="P7" s="396">
        <v>0</v>
      </c>
      <c r="Q7" s="396">
        <v>0</v>
      </c>
      <c r="R7" s="396">
        <v>0</v>
      </c>
      <c r="S7" s="396">
        <v>0</v>
      </c>
      <c r="T7" s="396">
        <v>0</v>
      </c>
      <c r="U7" s="396">
        <v>0</v>
      </c>
      <c r="V7" s="396">
        <v>0</v>
      </c>
      <c r="W7" s="396">
        <v>0</v>
      </c>
      <c r="X7" s="396">
        <v>0</v>
      </c>
      <c r="Y7" s="398">
        <v>0</v>
      </c>
    </row>
    <row r="8" spans="2:25" s="62" customFormat="1" ht="21.75" customHeight="1">
      <c r="B8" s="928"/>
      <c r="C8" s="251" t="s">
        <v>440</v>
      </c>
      <c r="D8" s="394">
        <v>100</v>
      </c>
      <c r="E8" s="395">
        <v>18</v>
      </c>
      <c r="F8" s="395">
        <v>99</v>
      </c>
      <c r="G8" s="395">
        <v>18</v>
      </c>
      <c r="H8" s="396">
        <v>1</v>
      </c>
      <c r="I8" s="396">
        <v>0</v>
      </c>
      <c r="J8" s="396">
        <f t="shared" si="0"/>
        <v>1</v>
      </c>
      <c r="K8" s="396">
        <f t="shared" si="0"/>
        <v>0</v>
      </c>
      <c r="L8" s="397">
        <f t="shared" si="2"/>
        <v>100</v>
      </c>
      <c r="M8" s="396">
        <f t="shared" si="1"/>
        <v>0</v>
      </c>
      <c r="N8" s="396">
        <v>0</v>
      </c>
      <c r="O8" s="396">
        <v>0</v>
      </c>
      <c r="P8" s="396">
        <v>1</v>
      </c>
      <c r="Q8" s="396">
        <v>0</v>
      </c>
      <c r="R8" s="396">
        <v>0</v>
      </c>
      <c r="S8" s="396">
        <v>0</v>
      </c>
      <c r="T8" s="396">
        <v>0</v>
      </c>
      <c r="U8" s="396">
        <v>0</v>
      </c>
      <c r="V8" s="396">
        <v>0</v>
      </c>
      <c r="W8" s="396">
        <v>0</v>
      </c>
      <c r="X8" s="396">
        <v>0</v>
      </c>
      <c r="Y8" s="398">
        <v>0</v>
      </c>
    </row>
    <row r="9" spans="2:25" s="62" customFormat="1" ht="21.75" customHeight="1">
      <c r="B9" s="928"/>
      <c r="C9" s="251" t="s">
        <v>441</v>
      </c>
      <c r="D9" s="394">
        <v>113</v>
      </c>
      <c r="E9" s="395">
        <v>18</v>
      </c>
      <c r="F9" s="395">
        <v>113</v>
      </c>
      <c r="G9" s="395">
        <v>18</v>
      </c>
      <c r="H9" s="396">
        <v>0</v>
      </c>
      <c r="I9" s="396">
        <v>0</v>
      </c>
      <c r="J9" s="396">
        <f t="shared" si="0"/>
        <v>0</v>
      </c>
      <c r="K9" s="396">
        <f t="shared" si="0"/>
        <v>0</v>
      </c>
      <c r="L9" s="399">
        <f t="shared" si="2"/>
        <v>0</v>
      </c>
      <c r="M9" s="396">
        <f t="shared" si="1"/>
        <v>0</v>
      </c>
      <c r="N9" s="396">
        <v>0</v>
      </c>
      <c r="O9" s="396">
        <v>0</v>
      </c>
      <c r="P9" s="396">
        <v>0</v>
      </c>
      <c r="Q9" s="396">
        <v>0</v>
      </c>
      <c r="R9" s="396">
        <v>0</v>
      </c>
      <c r="S9" s="396">
        <v>0</v>
      </c>
      <c r="T9" s="396">
        <v>0</v>
      </c>
      <c r="U9" s="396">
        <v>0</v>
      </c>
      <c r="V9" s="396">
        <v>0</v>
      </c>
      <c r="W9" s="396">
        <v>0</v>
      </c>
      <c r="X9" s="396">
        <v>0</v>
      </c>
      <c r="Y9" s="398">
        <v>0</v>
      </c>
    </row>
    <row r="10" spans="2:25" s="62" customFormat="1" ht="21.75" customHeight="1">
      <c r="B10" s="929"/>
      <c r="C10" s="387" t="s">
        <v>4</v>
      </c>
      <c r="D10" s="400">
        <f>SUM(F10,H10)</f>
        <v>526</v>
      </c>
      <c r="E10" s="401">
        <f>SUM(G10,I10)</f>
        <v>107</v>
      </c>
      <c r="F10" s="401">
        <f aca="true" t="shared" si="3" ref="F10:K10">SUM(F5:F9)</f>
        <v>525</v>
      </c>
      <c r="G10" s="401">
        <f>SUM(G5:G9)</f>
        <v>107</v>
      </c>
      <c r="H10" s="401">
        <f t="shared" si="3"/>
        <v>1</v>
      </c>
      <c r="I10" s="401">
        <f t="shared" si="3"/>
        <v>0</v>
      </c>
      <c r="J10" s="401">
        <f>SUM(J5:J9)</f>
        <v>1</v>
      </c>
      <c r="K10" s="401">
        <f t="shared" si="3"/>
        <v>0</v>
      </c>
      <c r="L10" s="402">
        <f t="shared" si="2"/>
        <v>100</v>
      </c>
      <c r="M10" s="401">
        <f t="shared" si="1"/>
        <v>0</v>
      </c>
      <c r="N10" s="401">
        <f>SUM(N5:N9)</f>
        <v>0</v>
      </c>
      <c r="O10" s="401">
        <f aca="true" t="shared" si="4" ref="O10:Y10">SUM(O5:O9)</f>
        <v>0</v>
      </c>
      <c r="P10" s="401">
        <f t="shared" si="4"/>
        <v>1</v>
      </c>
      <c r="Q10" s="401">
        <f t="shared" si="4"/>
        <v>0</v>
      </c>
      <c r="R10" s="401">
        <f t="shared" si="4"/>
        <v>0</v>
      </c>
      <c r="S10" s="401">
        <f t="shared" si="4"/>
        <v>0</v>
      </c>
      <c r="T10" s="401">
        <f t="shared" si="4"/>
        <v>0</v>
      </c>
      <c r="U10" s="401">
        <f t="shared" si="4"/>
        <v>0</v>
      </c>
      <c r="V10" s="401">
        <f t="shared" si="4"/>
        <v>0</v>
      </c>
      <c r="W10" s="401">
        <f t="shared" si="4"/>
        <v>0</v>
      </c>
      <c r="X10" s="401">
        <f t="shared" si="4"/>
        <v>0</v>
      </c>
      <c r="Y10" s="403">
        <f t="shared" si="4"/>
        <v>0</v>
      </c>
    </row>
    <row r="11" spans="2:25" s="62" customFormat="1" ht="21.75" customHeight="1">
      <c r="B11" s="927" t="s">
        <v>348</v>
      </c>
      <c r="C11" s="251" t="s">
        <v>437</v>
      </c>
      <c r="D11" s="394">
        <v>303</v>
      </c>
      <c r="E11" s="395">
        <v>96</v>
      </c>
      <c r="F11" s="395">
        <v>303</v>
      </c>
      <c r="G11" s="395">
        <v>96</v>
      </c>
      <c r="H11" s="395">
        <v>0</v>
      </c>
      <c r="I11" s="395">
        <v>0</v>
      </c>
      <c r="J11" s="390">
        <f aca="true" t="shared" si="5" ref="J11:K16">N11+P11+R11+T11+V11+X11</f>
        <v>0</v>
      </c>
      <c r="K11" s="390">
        <f t="shared" si="5"/>
        <v>0</v>
      </c>
      <c r="L11" s="399">
        <f t="shared" si="2"/>
        <v>0</v>
      </c>
      <c r="M11" s="399">
        <f t="shared" si="1"/>
        <v>0</v>
      </c>
      <c r="N11" s="390">
        <v>0</v>
      </c>
      <c r="O11" s="395">
        <v>0</v>
      </c>
      <c r="P11" s="395">
        <v>0</v>
      </c>
      <c r="Q11" s="395">
        <v>0</v>
      </c>
      <c r="R11" s="395">
        <v>0</v>
      </c>
      <c r="S11" s="395">
        <v>0</v>
      </c>
      <c r="T11" s="395">
        <v>0</v>
      </c>
      <c r="U11" s="395">
        <v>0</v>
      </c>
      <c r="V11" s="395">
        <v>0</v>
      </c>
      <c r="W11" s="395">
        <v>0</v>
      </c>
      <c r="X11" s="395">
        <v>0</v>
      </c>
      <c r="Y11" s="404">
        <v>0</v>
      </c>
    </row>
    <row r="12" spans="2:25" s="62" customFormat="1" ht="21.75" customHeight="1">
      <c r="B12" s="928"/>
      <c r="C12" s="251" t="s">
        <v>438</v>
      </c>
      <c r="D12" s="394">
        <v>188</v>
      </c>
      <c r="E12" s="395">
        <v>60</v>
      </c>
      <c r="F12" s="395">
        <v>188</v>
      </c>
      <c r="G12" s="395">
        <v>60</v>
      </c>
      <c r="H12" s="395">
        <v>0</v>
      </c>
      <c r="I12" s="395">
        <v>0</v>
      </c>
      <c r="J12" s="396">
        <f t="shared" si="5"/>
        <v>0</v>
      </c>
      <c r="K12" s="396">
        <f t="shared" si="5"/>
        <v>0</v>
      </c>
      <c r="L12" s="399">
        <f t="shared" si="2"/>
        <v>0</v>
      </c>
      <c r="M12" s="399">
        <f t="shared" si="1"/>
        <v>0</v>
      </c>
      <c r="N12" s="395">
        <v>0</v>
      </c>
      <c r="O12" s="395">
        <v>0</v>
      </c>
      <c r="P12" s="395">
        <v>0</v>
      </c>
      <c r="Q12" s="395">
        <v>0</v>
      </c>
      <c r="R12" s="395">
        <v>0</v>
      </c>
      <c r="S12" s="395">
        <v>0</v>
      </c>
      <c r="T12" s="395">
        <v>0</v>
      </c>
      <c r="U12" s="395">
        <v>0</v>
      </c>
      <c r="V12" s="395">
        <v>0</v>
      </c>
      <c r="W12" s="395">
        <v>0</v>
      </c>
      <c r="X12" s="395">
        <v>0</v>
      </c>
      <c r="Y12" s="404">
        <v>0</v>
      </c>
    </row>
    <row r="13" spans="2:25" s="62" customFormat="1" ht="21.75" customHeight="1">
      <c r="B13" s="928"/>
      <c r="C13" s="251" t="s">
        <v>439</v>
      </c>
      <c r="D13" s="394">
        <v>178</v>
      </c>
      <c r="E13" s="395">
        <v>39</v>
      </c>
      <c r="F13" s="395">
        <v>178</v>
      </c>
      <c r="G13" s="395">
        <v>39</v>
      </c>
      <c r="H13" s="395">
        <v>0</v>
      </c>
      <c r="I13" s="395">
        <v>0</v>
      </c>
      <c r="J13" s="396">
        <f t="shared" si="5"/>
        <v>0</v>
      </c>
      <c r="K13" s="396">
        <f t="shared" si="5"/>
        <v>0</v>
      </c>
      <c r="L13" s="399">
        <f t="shared" si="2"/>
        <v>0</v>
      </c>
      <c r="M13" s="399">
        <f t="shared" si="1"/>
        <v>0</v>
      </c>
      <c r="N13" s="395">
        <v>0</v>
      </c>
      <c r="O13" s="395">
        <v>0</v>
      </c>
      <c r="P13" s="395">
        <v>0</v>
      </c>
      <c r="Q13" s="395">
        <v>0</v>
      </c>
      <c r="R13" s="395">
        <v>0</v>
      </c>
      <c r="S13" s="395">
        <v>0</v>
      </c>
      <c r="T13" s="395">
        <v>0</v>
      </c>
      <c r="U13" s="395">
        <v>0</v>
      </c>
      <c r="V13" s="395">
        <v>0</v>
      </c>
      <c r="W13" s="395">
        <v>0</v>
      </c>
      <c r="X13" s="395">
        <v>0</v>
      </c>
      <c r="Y13" s="404">
        <v>0</v>
      </c>
    </row>
    <row r="14" spans="2:25" s="62" customFormat="1" ht="21.75" customHeight="1">
      <c r="B14" s="928"/>
      <c r="C14" s="251" t="s">
        <v>440</v>
      </c>
      <c r="D14" s="394">
        <v>150</v>
      </c>
      <c r="E14" s="395">
        <v>18</v>
      </c>
      <c r="F14" s="395">
        <v>150</v>
      </c>
      <c r="G14" s="395">
        <v>18</v>
      </c>
      <c r="H14" s="395">
        <v>0</v>
      </c>
      <c r="I14" s="395">
        <v>0</v>
      </c>
      <c r="J14" s="396">
        <f t="shared" si="5"/>
        <v>0</v>
      </c>
      <c r="K14" s="396">
        <f t="shared" si="5"/>
        <v>0</v>
      </c>
      <c r="L14" s="399">
        <f t="shared" si="2"/>
        <v>0</v>
      </c>
      <c r="M14" s="399">
        <f t="shared" si="1"/>
        <v>0</v>
      </c>
      <c r="N14" s="395">
        <v>0</v>
      </c>
      <c r="O14" s="395">
        <v>0</v>
      </c>
      <c r="P14" s="395">
        <v>0</v>
      </c>
      <c r="Q14" s="395">
        <v>0</v>
      </c>
      <c r="R14" s="395">
        <v>0</v>
      </c>
      <c r="S14" s="395">
        <v>0</v>
      </c>
      <c r="T14" s="395">
        <v>0</v>
      </c>
      <c r="U14" s="395">
        <v>0</v>
      </c>
      <c r="V14" s="395">
        <v>0</v>
      </c>
      <c r="W14" s="395">
        <v>0</v>
      </c>
      <c r="X14" s="395">
        <v>0</v>
      </c>
      <c r="Y14" s="404">
        <v>0</v>
      </c>
    </row>
    <row r="15" spans="2:25" s="62" customFormat="1" ht="21.75" customHeight="1">
      <c r="B15" s="928"/>
      <c r="C15" s="251" t="s">
        <v>441</v>
      </c>
      <c r="D15" s="394">
        <v>203</v>
      </c>
      <c r="E15" s="395">
        <v>24</v>
      </c>
      <c r="F15" s="395">
        <v>203</v>
      </c>
      <c r="G15" s="395">
        <v>24</v>
      </c>
      <c r="H15" s="395">
        <v>0</v>
      </c>
      <c r="I15" s="395">
        <v>0</v>
      </c>
      <c r="J15" s="396">
        <f t="shared" si="5"/>
        <v>0</v>
      </c>
      <c r="K15" s="396">
        <f t="shared" si="5"/>
        <v>0</v>
      </c>
      <c r="L15" s="397">
        <f t="shared" si="2"/>
        <v>0</v>
      </c>
      <c r="M15" s="399">
        <f t="shared" si="1"/>
        <v>0</v>
      </c>
      <c r="N15" s="395">
        <v>0</v>
      </c>
      <c r="O15" s="395">
        <v>0</v>
      </c>
      <c r="P15" s="395">
        <v>0</v>
      </c>
      <c r="Q15" s="395">
        <v>0</v>
      </c>
      <c r="R15" s="395">
        <v>0</v>
      </c>
      <c r="S15" s="395">
        <v>0</v>
      </c>
      <c r="T15" s="395">
        <v>0</v>
      </c>
      <c r="U15" s="395">
        <v>0</v>
      </c>
      <c r="V15" s="395">
        <v>0</v>
      </c>
      <c r="W15" s="395">
        <v>0</v>
      </c>
      <c r="X15" s="395">
        <v>0</v>
      </c>
      <c r="Y15" s="404">
        <v>0</v>
      </c>
    </row>
    <row r="16" spans="2:25" s="62" customFormat="1" ht="21.75" customHeight="1">
      <c r="B16" s="928"/>
      <c r="C16" s="388" t="s">
        <v>4</v>
      </c>
      <c r="D16" s="405">
        <f>SUM(F16,H16)</f>
        <v>1022</v>
      </c>
      <c r="E16" s="405">
        <f>SUM(G16,I16)</f>
        <v>237</v>
      </c>
      <c r="F16" s="406">
        <f>SUM(F11:F15)</f>
        <v>1022</v>
      </c>
      <c r="G16" s="401">
        <f>SUM(G11:G15)</f>
        <v>237</v>
      </c>
      <c r="H16" s="406">
        <f>SUM(H11:H15)</f>
        <v>0</v>
      </c>
      <c r="I16" s="406">
        <f>SUM(I11:I15)</f>
        <v>0</v>
      </c>
      <c r="J16" s="401">
        <f t="shared" si="5"/>
        <v>0</v>
      </c>
      <c r="K16" s="401">
        <f t="shared" si="5"/>
        <v>0</v>
      </c>
      <c r="L16" s="397">
        <f t="shared" si="2"/>
        <v>0</v>
      </c>
      <c r="M16" s="399">
        <f t="shared" si="1"/>
        <v>0</v>
      </c>
      <c r="N16" s="406">
        <f>SUM(N11:N15)</f>
        <v>0</v>
      </c>
      <c r="O16" s="406">
        <f aca="true" t="shared" si="6" ref="O16:Y16">SUM(O11:O15)</f>
        <v>0</v>
      </c>
      <c r="P16" s="406">
        <f t="shared" si="6"/>
        <v>0</v>
      </c>
      <c r="Q16" s="406">
        <f t="shared" si="6"/>
        <v>0</v>
      </c>
      <c r="R16" s="406">
        <f t="shared" si="6"/>
        <v>0</v>
      </c>
      <c r="S16" s="406">
        <f t="shared" si="6"/>
        <v>0</v>
      </c>
      <c r="T16" s="406">
        <f t="shared" si="6"/>
        <v>0</v>
      </c>
      <c r="U16" s="406">
        <f t="shared" si="6"/>
        <v>0</v>
      </c>
      <c r="V16" s="406">
        <f t="shared" si="6"/>
        <v>0</v>
      </c>
      <c r="W16" s="406">
        <f t="shared" si="6"/>
        <v>0</v>
      </c>
      <c r="X16" s="406">
        <f t="shared" si="6"/>
        <v>0</v>
      </c>
      <c r="Y16" s="407">
        <f t="shared" si="6"/>
        <v>0</v>
      </c>
    </row>
    <row r="17" spans="2:25" s="62" customFormat="1" ht="21.75" customHeight="1">
      <c r="B17" s="930" t="s">
        <v>349</v>
      </c>
      <c r="C17" s="931"/>
      <c r="D17" s="408">
        <f>SUM(D10,D16)</f>
        <v>1548</v>
      </c>
      <c r="E17" s="408">
        <f>SUM(E10,E16)</f>
        <v>344</v>
      </c>
      <c r="F17" s="408">
        <f>SUM(F10,F16)</f>
        <v>1547</v>
      </c>
      <c r="G17" s="408">
        <f>SUM(G10,G16)</f>
        <v>344</v>
      </c>
      <c r="H17" s="408">
        <f>SUM(H10,H16)</f>
        <v>1</v>
      </c>
      <c r="I17" s="408">
        <f aca="true" t="shared" si="7" ref="I17:Y17">SUM(I10,I16)</f>
        <v>0</v>
      </c>
      <c r="J17" s="408">
        <f t="shared" si="7"/>
        <v>1</v>
      </c>
      <c r="K17" s="408">
        <f t="shared" si="7"/>
        <v>0</v>
      </c>
      <c r="L17" s="409">
        <f t="shared" si="2"/>
        <v>100</v>
      </c>
      <c r="M17" s="408">
        <f t="shared" si="1"/>
        <v>0</v>
      </c>
      <c r="N17" s="410">
        <f t="shared" si="7"/>
        <v>0</v>
      </c>
      <c r="O17" s="408">
        <f t="shared" si="7"/>
        <v>0</v>
      </c>
      <c r="P17" s="408">
        <f t="shared" si="7"/>
        <v>1</v>
      </c>
      <c r="Q17" s="408">
        <f t="shared" si="7"/>
        <v>0</v>
      </c>
      <c r="R17" s="408">
        <f t="shared" si="7"/>
        <v>0</v>
      </c>
      <c r="S17" s="408">
        <f t="shared" si="7"/>
        <v>0</v>
      </c>
      <c r="T17" s="408">
        <f t="shared" si="7"/>
        <v>0</v>
      </c>
      <c r="U17" s="408">
        <f t="shared" si="7"/>
        <v>0</v>
      </c>
      <c r="V17" s="408">
        <f t="shared" si="7"/>
        <v>0</v>
      </c>
      <c r="W17" s="408">
        <f t="shared" si="7"/>
        <v>0</v>
      </c>
      <c r="X17" s="408">
        <f t="shared" si="7"/>
        <v>0</v>
      </c>
      <c r="Y17" s="411">
        <f t="shared" si="7"/>
        <v>0</v>
      </c>
    </row>
    <row r="18" s="62" customFormat="1" ht="25.5" customHeight="1"/>
    <row r="19" spans="1:13" ht="14.25">
      <c r="A19" s="575" t="s">
        <v>553</v>
      </c>
      <c r="B19" s="575"/>
      <c r="C19" s="575"/>
      <c r="D19" s="575"/>
      <c r="E19" s="575"/>
      <c r="F19" s="575"/>
      <c r="G19" s="575"/>
      <c r="H19" s="575"/>
      <c r="I19" s="575"/>
      <c r="J19" s="575"/>
      <c r="K19" s="575"/>
      <c r="L19" s="575"/>
      <c r="M19" s="575"/>
    </row>
    <row r="20" spans="2:25" s="62" customFormat="1" ht="26.25" customHeight="1">
      <c r="B20" s="826" t="s">
        <v>325</v>
      </c>
      <c r="C20" s="795" t="s">
        <v>326</v>
      </c>
      <c r="D20" s="831" t="s">
        <v>292</v>
      </c>
      <c r="E20" s="821"/>
      <c r="F20" s="821" t="s">
        <v>431</v>
      </c>
      <c r="G20" s="932"/>
      <c r="H20" s="932" t="s">
        <v>295</v>
      </c>
      <c r="I20" s="932"/>
      <c r="J20" s="932" t="s">
        <v>328</v>
      </c>
      <c r="K20" s="932"/>
      <c r="L20" s="932" t="s">
        <v>369</v>
      </c>
      <c r="M20" s="932"/>
      <c r="N20" s="932" t="s">
        <v>330</v>
      </c>
      <c r="O20" s="932"/>
      <c r="P20" s="932"/>
      <c r="Q20" s="932"/>
      <c r="R20" s="932"/>
      <c r="S20" s="932"/>
      <c r="T20" s="932"/>
      <c r="U20" s="932"/>
      <c r="V20" s="932"/>
      <c r="W20" s="932"/>
      <c r="X20" s="932"/>
      <c r="Y20" s="795"/>
    </row>
    <row r="21" spans="2:25" s="62" customFormat="1" ht="26.25" customHeight="1">
      <c r="B21" s="827"/>
      <c r="C21" s="829"/>
      <c r="D21" s="832"/>
      <c r="E21" s="823"/>
      <c r="F21" s="933"/>
      <c r="G21" s="933"/>
      <c r="H21" s="933"/>
      <c r="I21" s="933"/>
      <c r="J21" s="933"/>
      <c r="K21" s="933"/>
      <c r="L21" s="933"/>
      <c r="M21" s="933"/>
      <c r="N21" s="933" t="s">
        <v>432</v>
      </c>
      <c r="O21" s="933"/>
      <c r="P21" s="933" t="s">
        <v>433</v>
      </c>
      <c r="Q21" s="933"/>
      <c r="R21" s="933" t="s">
        <v>434</v>
      </c>
      <c r="S21" s="933"/>
      <c r="T21" s="933" t="s">
        <v>435</v>
      </c>
      <c r="U21" s="933"/>
      <c r="V21" s="933" t="s">
        <v>336</v>
      </c>
      <c r="W21" s="933"/>
      <c r="X21" s="840" t="s">
        <v>436</v>
      </c>
      <c r="Y21" s="934"/>
    </row>
    <row r="22" spans="2:25" s="62" customFormat="1" ht="26.25" customHeight="1">
      <c r="B22" s="828"/>
      <c r="C22" s="830"/>
      <c r="D22" s="246" t="s">
        <v>299</v>
      </c>
      <c r="E22" s="247" t="s">
        <v>300</v>
      </c>
      <c r="F22" s="247" t="s">
        <v>299</v>
      </c>
      <c r="G22" s="247" t="s">
        <v>300</v>
      </c>
      <c r="H22" s="247" t="s">
        <v>299</v>
      </c>
      <c r="I22" s="247" t="s">
        <v>300</v>
      </c>
      <c r="J22" s="247" t="s">
        <v>299</v>
      </c>
      <c r="K22" s="247" t="s">
        <v>300</v>
      </c>
      <c r="L22" s="247" t="s">
        <v>299</v>
      </c>
      <c r="M22" s="247" t="s">
        <v>300</v>
      </c>
      <c r="N22" s="247" t="s">
        <v>299</v>
      </c>
      <c r="O22" s="247" t="s">
        <v>300</v>
      </c>
      <c r="P22" s="247" t="s">
        <v>299</v>
      </c>
      <c r="Q22" s="247" t="s">
        <v>300</v>
      </c>
      <c r="R22" s="247" t="s">
        <v>299</v>
      </c>
      <c r="S22" s="247" t="s">
        <v>300</v>
      </c>
      <c r="T22" s="247" t="s">
        <v>299</v>
      </c>
      <c r="U22" s="247" t="s">
        <v>300</v>
      </c>
      <c r="V22" s="247" t="s">
        <v>299</v>
      </c>
      <c r="W22" s="247" t="s">
        <v>300</v>
      </c>
      <c r="X22" s="247" t="s">
        <v>299</v>
      </c>
      <c r="Y22" s="248" t="s">
        <v>300</v>
      </c>
    </row>
    <row r="23" spans="2:25" s="62" customFormat="1" ht="21.75" customHeight="1">
      <c r="B23" s="927" t="s">
        <v>338</v>
      </c>
      <c r="C23" s="250" t="s">
        <v>437</v>
      </c>
      <c r="D23" s="389">
        <v>99</v>
      </c>
      <c r="E23" s="390">
        <v>30</v>
      </c>
      <c r="F23" s="390">
        <v>99</v>
      </c>
      <c r="G23" s="390">
        <v>30</v>
      </c>
      <c r="H23" s="391">
        <v>0</v>
      </c>
      <c r="I23" s="390">
        <v>0</v>
      </c>
      <c r="J23" s="390">
        <f aca="true" t="shared" si="8" ref="J23:K27">N23+P23+R23+T23+V23+X23</f>
        <v>0</v>
      </c>
      <c r="K23" s="390">
        <f t="shared" si="8"/>
        <v>0</v>
      </c>
      <c r="L23" s="397">
        <f>IF(H23=0,0,J23/H23*100)</f>
        <v>0</v>
      </c>
      <c r="M23" s="397">
        <f aca="true" t="shared" si="9" ref="M23:M35">IF(I23=0,0,K23/I23*100)</f>
        <v>0</v>
      </c>
      <c r="N23" s="391">
        <v>0</v>
      </c>
      <c r="O23" s="391">
        <v>0</v>
      </c>
      <c r="P23" s="391">
        <v>0</v>
      </c>
      <c r="Q23" s="391">
        <v>0</v>
      </c>
      <c r="R23" s="391">
        <v>0</v>
      </c>
      <c r="S23" s="391">
        <v>0</v>
      </c>
      <c r="T23" s="391">
        <v>0</v>
      </c>
      <c r="U23" s="391">
        <v>0</v>
      </c>
      <c r="V23" s="391">
        <v>0</v>
      </c>
      <c r="W23" s="391">
        <v>0</v>
      </c>
      <c r="X23" s="391">
        <v>0</v>
      </c>
      <c r="Y23" s="393">
        <v>0</v>
      </c>
    </row>
    <row r="24" spans="2:25" s="62" customFormat="1" ht="21.75" customHeight="1">
      <c r="B24" s="928"/>
      <c r="C24" s="251" t="s">
        <v>438</v>
      </c>
      <c r="D24" s="394">
        <v>109</v>
      </c>
      <c r="E24" s="395">
        <v>24</v>
      </c>
      <c r="F24" s="395">
        <v>109</v>
      </c>
      <c r="G24" s="395">
        <v>24</v>
      </c>
      <c r="H24" s="396">
        <v>0</v>
      </c>
      <c r="I24" s="396">
        <v>0</v>
      </c>
      <c r="J24" s="396">
        <f t="shared" si="8"/>
        <v>0</v>
      </c>
      <c r="K24" s="396">
        <f t="shared" si="8"/>
        <v>0</v>
      </c>
      <c r="L24" s="397">
        <f>IF(H24=0,0,J24/H24*100)</f>
        <v>0</v>
      </c>
      <c r="M24" s="396">
        <f t="shared" si="9"/>
        <v>0</v>
      </c>
      <c r="N24" s="396">
        <v>0</v>
      </c>
      <c r="O24" s="396">
        <v>0</v>
      </c>
      <c r="P24" s="396">
        <v>0</v>
      </c>
      <c r="Q24" s="396">
        <v>0</v>
      </c>
      <c r="R24" s="396">
        <v>0</v>
      </c>
      <c r="S24" s="396">
        <v>0</v>
      </c>
      <c r="T24" s="396">
        <v>0</v>
      </c>
      <c r="U24" s="396">
        <v>0</v>
      </c>
      <c r="V24" s="396">
        <v>0</v>
      </c>
      <c r="W24" s="396">
        <v>0</v>
      </c>
      <c r="X24" s="396">
        <v>0</v>
      </c>
      <c r="Y24" s="398">
        <v>0</v>
      </c>
    </row>
    <row r="25" spans="2:25" s="62" customFormat="1" ht="21.75" customHeight="1">
      <c r="B25" s="928"/>
      <c r="C25" s="251" t="s">
        <v>439</v>
      </c>
      <c r="D25" s="394">
        <v>105</v>
      </c>
      <c r="E25" s="395">
        <v>17</v>
      </c>
      <c r="F25" s="395">
        <v>102</v>
      </c>
      <c r="G25" s="395">
        <v>16</v>
      </c>
      <c r="H25" s="396">
        <v>3</v>
      </c>
      <c r="I25" s="396">
        <v>1</v>
      </c>
      <c r="J25" s="396">
        <f t="shared" si="8"/>
        <v>3</v>
      </c>
      <c r="K25" s="396">
        <f t="shared" si="8"/>
        <v>0</v>
      </c>
      <c r="L25" s="397">
        <f>IF(H25=0,0,J25/H25*100)</f>
        <v>100</v>
      </c>
      <c r="M25" s="396">
        <f t="shared" si="9"/>
        <v>0</v>
      </c>
      <c r="N25" s="396">
        <v>0</v>
      </c>
      <c r="O25" s="396">
        <v>0</v>
      </c>
      <c r="P25" s="396">
        <v>0</v>
      </c>
      <c r="Q25" s="396">
        <v>0</v>
      </c>
      <c r="R25" s="396">
        <v>0</v>
      </c>
      <c r="S25" s="396">
        <v>0</v>
      </c>
      <c r="T25" s="396">
        <v>0</v>
      </c>
      <c r="U25" s="396">
        <v>0</v>
      </c>
      <c r="V25" s="396">
        <v>1</v>
      </c>
      <c r="W25" s="396">
        <v>0</v>
      </c>
      <c r="X25" s="396">
        <v>2</v>
      </c>
      <c r="Y25" s="398">
        <v>0</v>
      </c>
    </row>
    <row r="26" spans="2:25" s="62" customFormat="1" ht="21.75" customHeight="1">
      <c r="B26" s="928"/>
      <c r="C26" s="251" t="s">
        <v>440</v>
      </c>
      <c r="D26" s="394">
        <v>100</v>
      </c>
      <c r="E26" s="395">
        <v>18</v>
      </c>
      <c r="F26" s="395">
        <v>99</v>
      </c>
      <c r="G26" s="395">
        <v>18</v>
      </c>
      <c r="H26" s="396">
        <v>1</v>
      </c>
      <c r="I26" s="396">
        <v>0</v>
      </c>
      <c r="J26" s="396">
        <f t="shared" si="8"/>
        <v>1</v>
      </c>
      <c r="K26" s="396">
        <f t="shared" si="8"/>
        <v>0</v>
      </c>
      <c r="L26" s="397">
        <f>IF(H26=0,0,J26/H26*100)</f>
        <v>100</v>
      </c>
      <c r="M26" s="396">
        <f t="shared" si="9"/>
        <v>0</v>
      </c>
      <c r="N26" s="396">
        <v>0</v>
      </c>
      <c r="O26" s="396">
        <v>0</v>
      </c>
      <c r="P26" s="396">
        <v>0</v>
      </c>
      <c r="Q26" s="396">
        <v>0</v>
      </c>
      <c r="R26" s="396">
        <v>0</v>
      </c>
      <c r="S26" s="396">
        <v>0</v>
      </c>
      <c r="T26" s="396">
        <v>0</v>
      </c>
      <c r="U26" s="396">
        <v>0</v>
      </c>
      <c r="V26" s="396">
        <v>0</v>
      </c>
      <c r="W26" s="396">
        <v>0</v>
      </c>
      <c r="X26" s="396">
        <v>1</v>
      </c>
      <c r="Y26" s="398">
        <v>0</v>
      </c>
    </row>
    <row r="27" spans="2:25" s="62" customFormat="1" ht="21.75" customHeight="1">
      <c r="B27" s="928"/>
      <c r="C27" s="251" t="s">
        <v>441</v>
      </c>
      <c r="D27" s="394">
        <v>113</v>
      </c>
      <c r="E27" s="395">
        <v>18</v>
      </c>
      <c r="F27" s="395">
        <v>113</v>
      </c>
      <c r="G27" s="395">
        <v>18</v>
      </c>
      <c r="H27" s="396">
        <v>0</v>
      </c>
      <c r="I27" s="396">
        <v>0</v>
      </c>
      <c r="J27" s="396">
        <f t="shared" si="8"/>
        <v>0</v>
      </c>
      <c r="K27" s="396">
        <f t="shared" si="8"/>
        <v>0</v>
      </c>
      <c r="L27" s="397">
        <f>IF(H27=0,0,J27/H27*100)</f>
        <v>0</v>
      </c>
      <c r="M27" s="397">
        <f t="shared" si="9"/>
        <v>0</v>
      </c>
      <c r="N27" s="396">
        <v>0</v>
      </c>
      <c r="O27" s="396">
        <v>0</v>
      </c>
      <c r="P27" s="396">
        <v>0</v>
      </c>
      <c r="Q27" s="396">
        <v>0</v>
      </c>
      <c r="R27" s="396">
        <v>0</v>
      </c>
      <c r="S27" s="396">
        <v>0</v>
      </c>
      <c r="T27" s="396">
        <v>0</v>
      </c>
      <c r="U27" s="396">
        <v>0</v>
      </c>
      <c r="V27" s="396">
        <v>0</v>
      </c>
      <c r="W27" s="396">
        <v>0</v>
      </c>
      <c r="X27" s="396">
        <v>0</v>
      </c>
      <c r="Y27" s="398">
        <v>0</v>
      </c>
    </row>
    <row r="28" spans="2:25" s="62" customFormat="1" ht="21.75" customHeight="1">
      <c r="B28" s="929"/>
      <c r="C28" s="387" t="s">
        <v>4</v>
      </c>
      <c r="D28" s="400">
        <f>SUM(F28,H28)</f>
        <v>526</v>
      </c>
      <c r="E28" s="401">
        <f>SUM(G28,I28)</f>
        <v>107</v>
      </c>
      <c r="F28" s="401">
        <f aca="true" t="shared" si="10" ref="F28:K28">SUM(F23:F27)</f>
        <v>522</v>
      </c>
      <c r="G28" s="401">
        <f t="shared" si="10"/>
        <v>106</v>
      </c>
      <c r="H28" s="401">
        <f t="shared" si="10"/>
        <v>4</v>
      </c>
      <c r="I28" s="401">
        <f t="shared" si="10"/>
        <v>1</v>
      </c>
      <c r="J28" s="401">
        <f>SUM(J23:J27)</f>
        <v>4</v>
      </c>
      <c r="K28" s="401">
        <f t="shared" si="10"/>
        <v>0</v>
      </c>
      <c r="L28" s="402">
        <f aca="true" t="shared" si="11" ref="L28:L35">IF(H28=0,0,J28/H28*100)</f>
        <v>100</v>
      </c>
      <c r="M28" s="401">
        <f t="shared" si="9"/>
        <v>0</v>
      </c>
      <c r="N28" s="401">
        <f>SUM(N23:N27)</f>
        <v>0</v>
      </c>
      <c r="O28" s="401">
        <f aca="true" t="shared" si="12" ref="O28:Y28">SUM(O23:O27)</f>
        <v>0</v>
      </c>
      <c r="P28" s="401">
        <f t="shared" si="12"/>
        <v>0</v>
      </c>
      <c r="Q28" s="401">
        <f t="shared" si="12"/>
        <v>0</v>
      </c>
      <c r="R28" s="401">
        <f t="shared" si="12"/>
        <v>0</v>
      </c>
      <c r="S28" s="401">
        <f t="shared" si="12"/>
        <v>0</v>
      </c>
      <c r="T28" s="401">
        <f t="shared" si="12"/>
        <v>0</v>
      </c>
      <c r="U28" s="401">
        <f t="shared" si="12"/>
        <v>0</v>
      </c>
      <c r="V28" s="401">
        <f>SUM(V23:V27)</f>
        <v>1</v>
      </c>
      <c r="W28" s="401">
        <f t="shared" si="12"/>
        <v>0</v>
      </c>
      <c r="X28" s="401">
        <f>SUM(X23:X27)</f>
        <v>3</v>
      </c>
      <c r="Y28" s="403">
        <f t="shared" si="12"/>
        <v>0</v>
      </c>
    </row>
    <row r="29" spans="2:25" s="62" customFormat="1" ht="21.75" customHeight="1">
      <c r="B29" s="927" t="s">
        <v>348</v>
      </c>
      <c r="C29" s="251" t="s">
        <v>437</v>
      </c>
      <c r="D29" s="394">
        <v>303</v>
      </c>
      <c r="E29" s="395">
        <v>96</v>
      </c>
      <c r="F29" s="395">
        <v>303</v>
      </c>
      <c r="G29" s="395">
        <v>96</v>
      </c>
      <c r="H29" s="395">
        <v>0</v>
      </c>
      <c r="I29" s="395">
        <v>0</v>
      </c>
      <c r="J29" s="390">
        <f aca="true" t="shared" si="13" ref="J29:K33">N29+P29+R29+T29+V29+X29</f>
        <v>0</v>
      </c>
      <c r="K29" s="390">
        <f t="shared" si="13"/>
        <v>0</v>
      </c>
      <c r="L29" s="397">
        <f t="shared" si="11"/>
        <v>0</v>
      </c>
      <c r="M29" s="397">
        <f t="shared" si="9"/>
        <v>0</v>
      </c>
      <c r="N29" s="390">
        <v>0</v>
      </c>
      <c r="O29" s="395">
        <v>0</v>
      </c>
      <c r="P29" s="395">
        <v>0</v>
      </c>
      <c r="Q29" s="395">
        <v>0</v>
      </c>
      <c r="R29" s="395">
        <v>0</v>
      </c>
      <c r="S29" s="395">
        <v>0</v>
      </c>
      <c r="T29" s="395">
        <v>0</v>
      </c>
      <c r="U29" s="395">
        <v>0</v>
      </c>
      <c r="V29" s="395">
        <v>0</v>
      </c>
      <c r="W29" s="395">
        <v>0</v>
      </c>
      <c r="X29" s="395">
        <v>0</v>
      </c>
      <c r="Y29" s="404">
        <v>0</v>
      </c>
    </row>
    <row r="30" spans="2:25" s="62" customFormat="1" ht="21.75" customHeight="1">
      <c r="B30" s="928"/>
      <c r="C30" s="251" t="s">
        <v>438</v>
      </c>
      <c r="D30" s="394">
        <v>188</v>
      </c>
      <c r="E30" s="395">
        <v>60</v>
      </c>
      <c r="F30" s="395">
        <v>185</v>
      </c>
      <c r="G30" s="395">
        <v>60</v>
      </c>
      <c r="H30" s="395">
        <v>3</v>
      </c>
      <c r="I30" s="395">
        <v>0</v>
      </c>
      <c r="J30" s="396">
        <f t="shared" si="13"/>
        <v>0</v>
      </c>
      <c r="K30" s="396">
        <f t="shared" si="13"/>
        <v>0</v>
      </c>
      <c r="L30" s="397">
        <f t="shared" si="11"/>
        <v>0</v>
      </c>
      <c r="M30" s="397">
        <f t="shared" si="9"/>
        <v>0</v>
      </c>
      <c r="N30" s="395">
        <v>0</v>
      </c>
      <c r="O30" s="395">
        <v>0</v>
      </c>
      <c r="P30" s="395">
        <v>0</v>
      </c>
      <c r="Q30" s="395">
        <v>0</v>
      </c>
      <c r="R30" s="395">
        <v>0</v>
      </c>
      <c r="S30" s="395">
        <v>0</v>
      </c>
      <c r="T30" s="395">
        <v>0</v>
      </c>
      <c r="U30" s="395">
        <v>0</v>
      </c>
      <c r="V30" s="395">
        <v>0</v>
      </c>
      <c r="W30" s="395">
        <v>0</v>
      </c>
      <c r="X30" s="395">
        <v>0</v>
      </c>
      <c r="Y30" s="404">
        <v>0</v>
      </c>
    </row>
    <row r="31" spans="2:25" s="62" customFormat="1" ht="21.75" customHeight="1">
      <c r="B31" s="928"/>
      <c r="C31" s="251" t="s">
        <v>439</v>
      </c>
      <c r="D31" s="394">
        <v>178</v>
      </c>
      <c r="E31" s="395">
        <v>39</v>
      </c>
      <c r="F31" s="395">
        <v>177</v>
      </c>
      <c r="G31" s="395">
        <v>39</v>
      </c>
      <c r="H31" s="395">
        <v>1</v>
      </c>
      <c r="I31" s="395">
        <v>0</v>
      </c>
      <c r="J31" s="396">
        <f t="shared" si="13"/>
        <v>1</v>
      </c>
      <c r="K31" s="396">
        <f t="shared" si="13"/>
        <v>0</v>
      </c>
      <c r="L31" s="397">
        <f t="shared" si="11"/>
        <v>100</v>
      </c>
      <c r="M31" s="397">
        <f t="shared" si="9"/>
        <v>0</v>
      </c>
      <c r="N31" s="395">
        <v>0</v>
      </c>
      <c r="O31" s="395">
        <v>0</v>
      </c>
      <c r="P31" s="395">
        <v>0</v>
      </c>
      <c r="Q31" s="395">
        <v>0</v>
      </c>
      <c r="R31" s="395">
        <v>0</v>
      </c>
      <c r="S31" s="395">
        <v>0</v>
      </c>
      <c r="T31" s="395">
        <v>0</v>
      </c>
      <c r="U31" s="395">
        <v>0</v>
      </c>
      <c r="V31" s="395">
        <v>0</v>
      </c>
      <c r="W31" s="395">
        <v>0</v>
      </c>
      <c r="X31" s="395">
        <v>1</v>
      </c>
      <c r="Y31" s="404">
        <v>0</v>
      </c>
    </row>
    <row r="32" spans="2:25" s="62" customFormat="1" ht="21.75" customHeight="1">
      <c r="B32" s="928"/>
      <c r="C32" s="251" t="s">
        <v>440</v>
      </c>
      <c r="D32" s="394">
        <v>150</v>
      </c>
      <c r="E32" s="395">
        <v>18</v>
      </c>
      <c r="F32" s="395">
        <v>150</v>
      </c>
      <c r="G32" s="395">
        <v>18</v>
      </c>
      <c r="H32" s="395">
        <v>0</v>
      </c>
      <c r="I32" s="395">
        <v>0</v>
      </c>
      <c r="J32" s="396">
        <f t="shared" si="13"/>
        <v>0</v>
      </c>
      <c r="K32" s="396">
        <f t="shared" si="13"/>
        <v>0</v>
      </c>
      <c r="L32" s="397">
        <f t="shared" si="11"/>
        <v>0</v>
      </c>
      <c r="M32" s="397">
        <f t="shared" si="9"/>
        <v>0</v>
      </c>
      <c r="N32" s="395">
        <v>0</v>
      </c>
      <c r="O32" s="395">
        <v>0</v>
      </c>
      <c r="P32" s="395">
        <v>0</v>
      </c>
      <c r="Q32" s="395">
        <v>0</v>
      </c>
      <c r="R32" s="395">
        <v>0</v>
      </c>
      <c r="S32" s="395">
        <v>0</v>
      </c>
      <c r="T32" s="395">
        <v>0</v>
      </c>
      <c r="U32" s="395">
        <v>0</v>
      </c>
      <c r="V32" s="395">
        <v>0</v>
      </c>
      <c r="W32" s="395">
        <v>0</v>
      </c>
      <c r="X32" s="395">
        <v>0</v>
      </c>
      <c r="Y32" s="404">
        <v>0</v>
      </c>
    </row>
    <row r="33" spans="2:25" s="62" customFormat="1" ht="21.75" customHeight="1">
      <c r="B33" s="928"/>
      <c r="C33" s="251" t="s">
        <v>441</v>
      </c>
      <c r="D33" s="394">
        <v>203</v>
      </c>
      <c r="E33" s="395">
        <v>24</v>
      </c>
      <c r="F33" s="395">
        <v>203</v>
      </c>
      <c r="G33" s="395">
        <v>24</v>
      </c>
      <c r="H33" s="395">
        <v>0</v>
      </c>
      <c r="I33" s="395">
        <v>0</v>
      </c>
      <c r="J33" s="396">
        <f t="shared" si="13"/>
        <v>0</v>
      </c>
      <c r="K33" s="396">
        <f t="shared" si="13"/>
        <v>0</v>
      </c>
      <c r="L33" s="397">
        <f t="shared" si="11"/>
        <v>0</v>
      </c>
      <c r="M33" s="399">
        <f t="shared" si="9"/>
        <v>0</v>
      </c>
      <c r="N33" s="395">
        <v>0</v>
      </c>
      <c r="O33" s="395">
        <v>0</v>
      </c>
      <c r="P33" s="395">
        <v>0</v>
      </c>
      <c r="Q33" s="395">
        <v>0</v>
      </c>
      <c r="R33" s="395">
        <v>0</v>
      </c>
      <c r="S33" s="395">
        <v>0</v>
      </c>
      <c r="T33" s="395">
        <v>0</v>
      </c>
      <c r="U33" s="395">
        <v>0</v>
      </c>
      <c r="V33" s="395">
        <v>0</v>
      </c>
      <c r="W33" s="395">
        <v>0</v>
      </c>
      <c r="X33" s="395">
        <v>0</v>
      </c>
      <c r="Y33" s="404">
        <v>0</v>
      </c>
    </row>
    <row r="34" spans="2:25" s="62" customFormat="1" ht="21.75" customHeight="1">
      <c r="B34" s="928"/>
      <c r="C34" s="388" t="s">
        <v>4</v>
      </c>
      <c r="D34" s="405">
        <f>SUM(F34,H34)</f>
        <v>1022</v>
      </c>
      <c r="E34" s="405">
        <f>SUM(G34,I34)</f>
        <v>237</v>
      </c>
      <c r="F34" s="406">
        <f aca="true" t="shared" si="14" ref="F34:K34">SUM(F29:F33)</f>
        <v>1018</v>
      </c>
      <c r="G34" s="406">
        <f t="shared" si="14"/>
        <v>237</v>
      </c>
      <c r="H34" s="406">
        <f t="shared" si="14"/>
        <v>4</v>
      </c>
      <c r="I34" s="406">
        <f t="shared" si="14"/>
        <v>0</v>
      </c>
      <c r="J34" s="406">
        <f>SUM(J29:J33)</f>
        <v>1</v>
      </c>
      <c r="K34" s="406">
        <f t="shared" si="14"/>
        <v>0</v>
      </c>
      <c r="L34" s="397">
        <f t="shared" si="11"/>
        <v>25</v>
      </c>
      <c r="M34" s="397">
        <f t="shared" si="9"/>
        <v>0</v>
      </c>
      <c r="N34" s="406">
        <f>SUM(N29:N33)</f>
        <v>0</v>
      </c>
      <c r="O34" s="406">
        <f aca="true" t="shared" si="15" ref="O34:Y34">SUM(O29:O33)</f>
        <v>0</v>
      </c>
      <c r="P34" s="406">
        <f t="shared" si="15"/>
        <v>0</v>
      </c>
      <c r="Q34" s="406">
        <f t="shared" si="15"/>
        <v>0</v>
      </c>
      <c r="R34" s="406">
        <f t="shared" si="15"/>
        <v>0</v>
      </c>
      <c r="S34" s="406">
        <f t="shared" si="15"/>
        <v>0</v>
      </c>
      <c r="T34" s="406">
        <f t="shared" si="15"/>
        <v>0</v>
      </c>
      <c r="U34" s="406">
        <f t="shared" si="15"/>
        <v>0</v>
      </c>
      <c r="V34" s="406">
        <f>SUM(V29:V33)</f>
        <v>0</v>
      </c>
      <c r="W34" s="406">
        <f t="shared" si="15"/>
        <v>0</v>
      </c>
      <c r="X34" s="406">
        <f>SUM(X29:X33)</f>
        <v>1</v>
      </c>
      <c r="Y34" s="407">
        <f t="shared" si="15"/>
        <v>0</v>
      </c>
    </row>
    <row r="35" spans="2:25" s="62" customFormat="1" ht="21.75" customHeight="1">
      <c r="B35" s="930" t="s">
        <v>349</v>
      </c>
      <c r="C35" s="931"/>
      <c r="D35" s="408">
        <f aca="true" t="shared" si="16" ref="D35:K35">SUM(D28,D34)</f>
        <v>1548</v>
      </c>
      <c r="E35" s="408">
        <f t="shared" si="16"/>
        <v>344</v>
      </c>
      <c r="F35" s="408">
        <f t="shared" si="16"/>
        <v>1540</v>
      </c>
      <c r="G35" s="408">
        <f t="shared" si="16"/>
        <v>343</v>
      </c>
      <c r="H35" s="408">
        <f t="shared" si="16"/>
        <v>8</v>
      </c>
      <c r="I35" s="408">
        <f t="shared" si="16"/>
        <v>1</v>
      </c>
      <c r="J35" s="408">
        <f>SUM(J28,J34)</f>
        <v>5</v>
      </c>
      <c r="K35" s="408">
        <f t="shared" si="16"/>
        <v>0</v>
      </c>
      <c r="L35" s="409">
        <f t="shared" si="11"/>
        <v>62.5</v>
      </c>
      <c r="M35" s="408">
        <f t="shared" si="9"/>
        <v>0</v>
      </c>
      <c r="N35" s="410">
        <f>SUM(N28,N34)</f>
        <v>0</v>
      </c>
      <c r="O35" s="408">
        <f aca="true" t="shared" si="17" ref="O35:Y35">SUM(O28,O34)</f>
        <v>0</v>
      </c>
      <c r="P35" s="408">
        <f t="shared" si="17"/>
        <v>0</v>
      </c>
      <c r="Q35" s="408">
        <f t="shared" si="17"/>
        <v>0</v>
      </c>
      <c r="R35" s="408">
        <f t="shared" si="17"/>
        <v>0</v>
      </c>
      <c r="S35" s="408">
        <f t="shared" si="17"/>
        <v>0</v>
      </c>
      <c r="T35" s="408">
        <f t="shared" si="17"/>
        <v>0</v>
      </c>
      <c r="U35" s="408">
        <f t="shared" si="17"/>
        <v>0</v>
      </c>
      <c r="V35" s="408">
        <f>SUM(V28,V34)</f>
        <v>1</v>
      </c>
      <c r="W35" s="408">
        <f t="shared" si="17"/>
        <v>0</v>
      </c>
      <c r="X35" s="408">
        <f>SUM(X28,X34)</f>
        <v>4</v>
      </c>
      <c r="Y35" s="411">
        <f t="shared" si="17"/>
        <v>0</v>
      </c>
    </row>
    <row r="97" ht="15" customHeight="1"/>
    <row r="98" ht="15" customHeight="1"/>
    <row r="99" ht="15" customHeight="1"/>
    <row r="100" ht="15" customHeight="1"/>
    <row r="101" ht="15" customHeight="1"/>
    <row r="102" ht="15" customHeight="1"/>
  </sheetData>
  <sheetProtection/>
  <mergeCells count="36">
    <mergeCell ref="X21:Y21"/>
    <mergeCell ref="A1:M1"/>
    <mergeCell ref="B2:B4"/>
    <mergeCell ref="C2:C4"/>
    <mergeCell ref="D2:E3"/>
    <mergeCell ref="F2:G3"/>
    <mergeCell ref="H2:I3"/>
    <mergeCell ref="J2:K3"/>
    <mergeCell ref="L2:M3"/>
    <mergeCell ref="N2:Y2"/>
    <mergeCell ref="N3:O3"/>
    <mergeCell ref="P3:Q3"/>
    <mergeCell ref="R3:S3"/>
    <mergeCell ref="T3:U3"/>
    <mergeCell ref="V3:W3"/>
    <mergeCell ref="X3:Y3"/>
    <mergeCell ref="B5:B10"/>
    <mergeCell ref="B11:B16"/>
    <mergeCell ref="B17:C17"/>
    <mergeCell ref="A19:M19"/>
    <mergeCell ref="B20:B22"/>
    <mergeCell ref="C20:C22"/>
    <mergeCell ref="D20:E21"/>
    <mergeCell ref="F20:G21"/>
    <mergeCell ref="H20:I21"/>
    <mergeCell ref="J20:K21"/>
    <mergeCell ref="B23:B28"/>
    <mergeCell ref="B29:B34"/>
    <mergeCell ref="B35:C35"/>
    <mergeCell ref="L20:M21"/>
    <mergeCell ref="N20:Y20"/>
    <mergeCell ref="N21:O21"/>
    <mergeCell ref="P21:Q21"/>
    <mergeCell ref="R21:S21"/>
    <mergeCell ref="T21:U21"/>
    <mergeCell ref="V21:W21"/>
  </mergeCells>
  <printOptions horizontalCentered="1" verticalCentered="1"/>
  <pageMargins left="0.8661417322834646" right="0.1968503937007874" top="0.35433070866141736" bottom="0.3937007874015748" header="0.31496062992125984" footer="0.31496062992125984"/>
  <pageSetup firstPageNumber="87" useFirstPageNumber="1" fitToHeight="1" fitToWidth="1" horizontalDpi="600" verticalDpi="600" orientation="landscape" paperSize="9" scale="73" r:id="rId1"/>
  <headerFooter>
    <oddFooter>&amp;C&amp;P</oddFooter>
  </headerFooter>
</worksheet>
</file>

<file path=xl/worksheets/sheet13.xml><?xml version="1.0" encoding="utf-8"?>
<worksheet xmlns="http://schemas.openxmlformats.org/spreadsheetml/2006/main" xmlns:r="http://schemas.openxmlformats.org/officeDocument/2006/relationships">
  <dimension ref="A1:I52"/>
  <sheetViews>
    <sheetView showGridLines="0" view="pageBreakPreview" zoomScale="80" zoomScaleNormal="115" zoomScaleSheetLayoutView="80" zoomScalePageLayoutView="0" workbookViewId="0" topLeftCell="A1">
      <selection activeCell="G50" sqref="G50"/>
    </sheetView>
  </sheetViews>
  <sheetFormatPr defaultColWidth="9.00390625" defaultRowHeight="19.5" customHeight="1"/>
  <cols>
    <col min="1" max="1" width="1.625" style="144" customWidth="1"/>
    <col min="2" max="2" width="5.50390625" style="144" bestFit="1" customWidth="1"/>
    <col min="3" max="3" width="13.875" style="144" bestFit="1" customWidth="1"/>
    <col min="4" max="9" width="12.625" style="144" customWidth="1"/>
    <col min="10" max="25" width="7.125" style="144" customWidth="1"/>
    <col min="26" max="16384" width="9.00390625" style="144" customWidth="1"/>
  </cols>
  <sheetData>
    <row r="1" spans="1:8" ht="19.5" customHeight="1">
      <c r="A1" s="83" t="s">
        <v>554</v>
      </c>
      <c r="B1" s="83"/>
      <c r="C1" s="83"/>
      <c r="D1" s="83"/>
      <c r="E1" s="83"/>
      <c r="F1" s="83"/>
      <c r="G1" s="83"/>
      <c r="H1" s="195"/>
    </row>
    <row r="2" spans="2:8" s="62" customFormat="1" ht="13.5">
      <c r="B2" s="826" t="s">
        <v>325</v>
      </c>
      <c r="C2" s="795" t="s">
        <v>326</v>
      </c>
      <c r="D2" s="948" t="s">
        <v>292</v>
      </c>
      <c r="E2" s="932" t="s">
        <v>442</v>
      </c>
      <c r="F2" s="932"/>
      <c r="G2" s="932"/>
      <c r="H2" s="795"/>
    </row>
    <row r="3" spans="2:8" s="62" customFormat="1" ht="63" customHeight="1">
      <c r="B3" s="842"/>
      <c r="C3" s="830"/>
      <c r="D3" s="949"/>
      <c r="E3" s="412" t="s">
        <v>337</v>
      </c>
      <c r="F3" s="412" t="s">
        <v>443</v>
      </c>
      <c r="G3" s="412" t="s">
        <v>444</v>
      </c>
      <c r="H3" s="245" t="s">
        <v>445</v>
      </c>
    </row>
    <row r="4" spans="2:8" s="62" customFormat="1" ht="21.75" customHeight="1">
      <c r="B4" s="816" t="s">
        <v>338</v>
      </c>
      <c r="C4" s="413" t="s">
        <v>446</v>
      </c>
      <c r="D4" s="219">
        <v>119</v>
      </c>
      <c r="E4" s="201">
        <v>81</v>
      </c>
      <c r="F4" s="201">
        <v>33</v>
      </c>
      <c r="G4" s="201">
        <v>4</v>
      </c>
      <c r="H4" s="203">
        <v>1</v>
      </c>
    </row>
    <row r="5" spans="2:8" s="62" customFormat="1" ht="21.75" customHeight="1">
      <c r="B5" s="813"/>
      <c r="C5" s="414" t="s">
        <v>447</v>
      </c>
      <c r="D5" s="219">
        <v>316</v>
      </c>
      <c r="E5" s="220">
        <v>137</v>
      </c>
      <c r="F5" s="220">
        <v>147</v>
      </c>
      <c r="G5" s="220">
        <v>32</v>
      </c>
      <c r="H5" s="221">
        <v>0</v>
      </c>
    </row>
    <row r="6" spans="2:8" s="62" customFormat="1" ht="21.75" customHeight="1">
      <c r="B6" s="814"/>
      <c r="C6" s="255" t="s">
        <v>347</v>
      </c>
      <c r="D6" s="229">
        <f>SUM(E6:H6)</f>
        <v>435</v>
      </c>
      <c r="E6" s="230">
        <f>SUM(E4:E5)</f>
        <v>218</v>
      </c>
      <c r="F6" s="230">
        <f>SUM(F4:F5)</f>
        <v>180</v>
      </c>
      <c r="G6" s="230">
        <f>SUM(G4:G5)</f>
        <v>36</v>
      </c>
      <c r="H6" s="232">
        <f>SUM(H4:H5)</f>
        <v>1</v>
      </c>
    </row>
    <row r="7" spans="2:8" s="62" customFormat="1" ht="21.75" customHeight="1">
      <c r="B7" s="815" t="s">
        <v>348</v>
      </c>
      <c r="C7" s="413" t="s">
        <v>446</v>
      </c>
      <c r="D7" s="210">
        <v>446</v>
      </c>
      <c r="E7" s="211">
        <v>336</v>
      </c>
      <c r="F7" s="211">
        <v>105</v>
      </c>
      <c r="G7" s="211">
        <v>5</v>
      </c>
      <c r="H7" s="212">
        <v>0</v>
      </c>
    </row>
    <row r="8" spans="2:8" s="62" customFormat="1" ht="21.75" customHeight="1">
      <c r="B8" s="813"/>
      <c r="C8" s="414" t="s">
        <v>447</v>
      </c>
      <c r="D8" s="219">
        <v>614</v>
      </c>
      <c r="E8" s="220">
        <v>378</v>
      </c>
      <c r="F8" s="220">
        <v>197</v>
      </c>
      <c r="G8" s="220">
        <v>38</v>
      </c>
      <c r="H8" s="221">
        <v>1</v>
      </c>
    </row>
    <row r="9" spans="2:8" s="62" customFormat="1" ht="21" customHeight="1">
      <c r="B9" s="817"/>
      <c r="C9" s="255" t="s">
        <v>347</v>
      </c>
      <c r="D9" s="222">
        <f>SUM(E9:H9)</f>
        <v>1060</v>
      </c>
      <c r="E9" s="223">
        <f>SUM(E7:E8)</f>
        <v>714</v>
      </c>
      <c r="F9" s="223">
        <f>SUM(F7:F8)</f>
        <v>302</v>
      </c>
      <c r="G9" s="223">
        <f>SUM(G7:G8)</f>
        <v>43</v>
      </c>
      <c r="H9" s="225">
        <f>SUM(H7:H8)</f>
        <v>1</v>
      </c>
    </row>
    <row r="10" spans="2:8" s="62" customFormat="1" ht="21.75" customHeight="1">
      <c r="B10" s="818" t="s">
        <v>349</v>
      </c>
      <c r="C10" s="819"/>
      <c r="D10" s="425">
        <f>SUM(E10:H10)</f>
        <v>1495</v>
      </c>
      <c r="E10" s="426">
        <f>E6+E9</f>
        <v>932</v>
      </c>
      <c r="F10" s="426">
        <f>F6+F9</f>
        <v>482</v>
      </c>
      <c r="G10" s="426">
        <f>G6+G9</f>
        <v>79</v>
      </c>
      <c r="H10" s="427">
        <f>H6+H9</f>
        <v>2</v>
      </c>
    </row>
    <row r="11" spans="2:8" s="62" customFormat="1" ht="19.5" customHeight="1">
      <c r="B11" s="893" t="s">
        <v>448</v>
      </c>
      <c r="C11" s="893"/>
      <c r="D11" s="893"/>
      <c r="E11" s="893"/>
      <c r="F11" s="893"/>
      <c r="G11" s="893"/>
      <c r="H11" s="893"/>
    </row>
    <row r="13" spans="1:7" ht="19.5" customHeight="1">
      <c r="A13" s="83" t="s">
        <v>555</v>
      </c>
      <c r="B13" s="83"/>
      <c r="C13" s="83"/>
      <c r="D13" s="83"/>
      <c r="E13" s="83"/>
      <c r="F13" s="83"/>
      <c r="G13" s="195"/>
    </row>
    <row r="14" spans="2:7" s="62" customFormat="1" ht="22.5" customHeight="1">
      <c r="B14" s="826" t="s">
        <v>325</v>
      </c>
      <c r="C14" s="795" t="s">
        <v>326</v>
      </c>
      <c r="D14" s="948" t="s">
        <v>292</v>
      </c>
      <c r="E14" s="932" t="s">
        <v>442</v>
      </c>
      <c r="F14" s="932"/>
      <c r="G14" s="795"/>
    </row>
    <row r="15" spans="2:7" s="62" customFormat="1" ht="34.5" customHeight="1">
      <c r="B15" s="842"/>
      <c r="C15" s="830"/>
      <c r="D15" s="949"/>
      <c r="E15" s="412" t="s">
        <v>337</v>
      </c>
      <c r="F15" s="412" t="s">
        <v>449</v>
      </c>
      <c r="G15" s="245" t="s">
        <v>450</v>
      </c>
    </row>
    <row r="16" spans="2:7" s="62" customFormat="1" ht="21" customHeight="1">
      <c r="B16" s="816" t="s">
        <v>338</v>
      </c>
      <c r="C16" s="415" t="s">
        <v>425</v>
      </c>
      <c r="D16" s="200">
        <v>28</v>
      </c>
      <c r="E16" s="201">
        <v>21</v>
      </c>
      <c r="F16" s="201">
        <v>1</v>
      </c>
      <c r="G16" s="203">
        <v>6</v>
      </c>
    </row>
    <row r="17" spans="2:7" s="62" customFormat="1" ht="21" customHeight="1">
      <c r="B17" s="816"/>
      <c r="C17" s="416" t="s">
        <v>426</v>
      </c>
      <c r="D17" s="219">
        <v>27</v>
      </c>
      <c r="E17" s="220">
        <v>20</v>
      </c>
      <c r="F17" s="220">
        <v>2</v>
      </c>
      <c r="G17" s="221">
        <v>5</v>
      </c>
    </row>
    <row r="18" spans="2:7" s="62" customFormat="1" ht="21" customHeight="1">
      <c r="B18" s="813"/>
      <c r="C18" s="416" t="s">
        <v>427</v>
      </c>
      <c r="D18" s="219">
        <v>37</v>
      </c>
      <c r="E18" s="220">
        <v>24</v>
      </c>
      <c r="F18" s="220">
        <v>5</v>
      </c>
      <c r="G18" s="221">
        <v>8</v>
      </c>
    </row>
    <row r="19" spans="2:7" s="62" customFormat="1" ht="21" customHeight="1">
      <c r="B19" s="814"/>
      <c r="C19" s="416" t="s">
        <v>428</v>
      </c>
      <c r="D19" s="219">
        <v>66</v>
      </c>
      <c r="E19" s="220">
        <v>40</v>
      </c>
      <c r="F19" s="220">
        <v>11</v>
      </c>
      <c r="G19" s="221">
        <v>15</v>
      </c>
    </row>
    <row r="20" spans="2:7" s="62" customFormat="1" ht="21" customHeight="1">
      <c r="B20" s="814"/>
      <c r="C20" s="255" t="s">
        <v>347</v>
      </c>
      <c r="D20" s="229">
        <f>SUM(E20:G20)</f>
        <v>158</v>
      </c>
      <c r="E20" s="230">
        <f>SUM(E16:E19)</f>
        <v>105</v>
      </c>
      <c r="F20" s="230">
        <f>SUM(F16:F19)</f>
        <v>19</v>
      </c>
      <c r="G20" s="232">
        <f>SUM(G16:G19)</f>
        <v>34</v>
      </c>
    </row>
    <row r="21" spans="2:7" s="62" customFormat="1" ht="21" customHeight="1">
      <c r="B21" s="815" t="s">
        <v>348</v>
      </c>
      <c r="C21" s="415" t="s">
        <v>425</v>
      </c>
      <c r="D21" s="210">
        <v>240</v>
      </c>
      <c r="E21" s="211">
        <v>181</v>
      </c>
      <c r="F21" s="211">
        <v>8</v>
      </c>
      <c r="G21" s="212">
        <v>51</v>
      </c>
    </row>
    <row r="22" spans="2:7" s="62" customFormat="1" ht="21" customHeight="1">
      <c r="B22" s="816"/>
      <c r="C22" s="416" t="s">
        <v>426</v>
      </c>
      <c r="D22" s="219">
        <v>195</v>
      </c>
      <c r="E22" s="220">
        <v>145</v>
      </c>
      <c r="F22" s="220">
        <v>19</v>
      </c>
      <c r="G22" s="221">
        <v>31</v>
      </c>
    </row>
    <row r="23" spans="2:7" s="62" customFormat="1" ht="21" customHeight="1">
      <c r="B23" s="813"/>
      <c r="C23" s="416" t="s">
        <v>427</v>
      </c>
      <c r="D23" s="219">
        <v>229</v>
      </c>
      <c r="E23" s="220">
        <v>168</v>
      </c>
      <c r="F23" s="220">
        <v>26</v>
      </c>
      <c r="G23" s="221">
        <v>35</v>
      </c>
    </row>
    <row r="24" spans="2:7" s="62" customFormat="1" ht="21" customHeight="1">
      <c r="B24" s="814"/>
      <c r="C24" s="416" t="s">
        <v>428</v>
      </c>
      <c r="D24" s="219">
        <v>311</v>
      </c>
      <c r="E24" s="220">
        <v>183</v>
      </c>
      <c r="F24" s="220">
        <v>60</v>
      </c>
      <c r="G24" s="221">
        <v>68</v>
      </c>
    </row>
    <row r="25" spans="2:7" s="62" customFormat="1" ht="21" customHeight="1">
      <c r="B25" s="817"/>
      <c r="C25" s="255" t="s">
        <v>347</v>
      </c>
      <c r="D25" s="222">
        <f>SUM(E25:G25)</f>
        <v>975</v>
      </c>
      <c r="E25" s="223">
        <f>SUM(E21:E24)</f>
        <v>677</v>
      </c>
      <c r="F25" s="223">
        <f>SUM(F21:F24)</f>
        <v>113</v>
      </c>
      <c r="G25" s="225">
        <f>SUM(G21:G24)</f>
        <v>185</v>
      </c>
    </row>
    <row r="26" spans="2:7" s="62" customFormat="1" ht="21" customHeight="1">
      <c r="B26" s="818" t="s">
        <v>349</v>
      </c>
      <c r="C26" s="819"/>
      <c r="D26" s="425">
        <f>SUM(E26:G26)</f>
        <v>1133</v>
      </c>
      <c r="E26" s="426">
        <f>E20+E25</f>
        <v>782</v>
      </c>
      <c r="F26" s="426">
        <f>F20+F25</f>
        <v>132</v>
      </c>
      <c r="G26" s="427">
        <f>G20+G25</f>
        <v>219</v>
      </c>
    </row>
    <row r="27" spans="2:7" s="62" customFormat="1" ht="19.5" customHeight="1">
      <c r="B27" s="893" t="s">
        <v>451</v>
      </c>
      <c r="C27" s="893"/>
      <c r="D27" s="893"/>
      <c r="E27" s="893"/>
      <c r="F27" s="893"/>
      <c r="G27" s="893"/>
    </row>
    <row r="28" s="62" customFormat="1" ht="12.75" customHeight="1"/>
    <row r="29" spans="1:8" s="62" customFormat="1" ht="19.5" customHeight="1">
      <c r="A29" s="83" t="s">
        <v>556</v>
      </c>
      <c r="G29" s="81"/>
      <c r="H29" s="81"/>
    </row>
    <row r="30" spans="2:9" s="62" customFormat="1" ht="19.5" customHeight="1">
      <c r="B30" s="945" t="s">
        <v>325</v>
      </c>
      <c r="C30" s="946" t="s">
        <v>326</v>
      </c>
      <c r="D30" s="946" t="s">
        <v>292</v>
      </c>
      <c r="E30" s="947" t="s">
        <v>452</v>
      </c>
      <c r="F30" s="947"/>
      <c r="G30" s="947"/>
      <c r="H30" s="947"/>
      <c r="I30" s="947"/>
    </row>
    <row r="31" spans="2:9" ht="19.5" customHeight="1">
      <c r="B31" s="946"/>
      <c r="C31" s="946"/>
      <c r="D31" s="946"/>
      <c r="E31" s="417" t="s">
        <v>453</v>
      </c>
      <c r="F31" s="417" t="s">
        <v>454</v>
      </c>
      <c r="G31" s="417" t="s">
        <v>455</v>
      </c>
      <c r="H31" s="417" t="s">
        <v>456</v>
      </c>
      <c r="I31" s="417" t="s">
        <v>457</v>
      </c>
    </row>
    <row r="32" spans="2:9" ht="19.5" customHeight="1">
      <c r="B32" s="938" t="s">
        <v>458</v>
      </c>
      <c r="C32" s="418" t="s">
        <v>429</v>
      </c>
      <c r="D32" s="428">
        <f>SUM(E32:I32)</f>
        <v>452</v>
      </c>
      <c r="E32" s="428">
        <v>321</v>
      </c>
      <c r="F32" s="428">
        <v>110</v>
      </c>
      <c r="G32" s="428">
        <v>19</v>
      </c>
      <c r="H32" s="428">
        <v>2</v>
      </c>
      <c r="I32" s="428">
        <v>0</v>
      </c>
    </row>
    <row r="33" spans="2:9" ht="19.5" customHeight="1">
      <c r="B33" s="939"/>
      <c r="C33" s="420" t="s">
        <v>459</v>
      </c>
      <c r="D33" s="429">
        <f>SUM(E33:I33)</f>
        <v>797</v>
      </c>
      <c r="E33" s="429">
        <v>587</v>
      </c>
      <c r="F33" s="429">
        <v>163</v>
      </c>
      <c r="G33" s="429">
        <v>39</v>
      </c>
      <c r="H33" s="429">
        <v>6</v>
      </c>
      <c r="I33" s="430">
        <v>2</v>
      </c>
    </row>
    <row r="34" spans="2:9" ht="19.5" customHeight="1">
      <c r="B34" s="939"/>
      <c r="C34" s="420" t="s">
        <v>460</v>
      </c>
      <c r="D34" s="429">
        <f>SUM(E34:I34)</f>
        <v>403</v>
      </c>
      <c r="E34" s="429">
        <v>299</v>
      </c>
      <c r="F34" s="429">
        <v>84</v>
      </c>
      <c r="G34" s="429">
        <v>15</v>
      </c>
      <c r="H34" s="429">
        <v>3</v>
      </c>
      <c r="I34" s="429">
        <v>2</v>
      </c>
    </row>
    <row r="35" spans="2:9" ht="19.5" customHeight="1">
      <c r="B35" s="940"/>
      <c r="C35" s="254" t="s">
        <v>347</v>
      </c>
      <c r="D35" s="431">
        <f aca="true" t="shared" si="0" ref="D35:I35">SUM(D32:D34)</f>
        <v>1652</v>
      </c>
      <c r="E35" s="431">
        <f t="shared" si="0"/>
        <v>1207</v>
      </c>
      <c r="F35" s="431">
        <f t="shared" si="0"/>
        <v>357</v>
      </c>
      <c r="G35" s="431">
        <f t="shared" si="0"/>
        <v>73</v>
      </c>
      <c r="H35" s="431">
        <f t="shared" si="0"/>
        <v>11</v>
      </c>
      <c r="I35" s="431">
        <f t="shared" si="0"/>
        <v>4</v>
      </c>
    </row>
    <row r="36" spans="2:9" ht="19.5" customHeight="1">
      <c r="B36" s="941" t="s">
        <v>402</v>
      </c>
      <c r="C36" s="421" t="s">
        <v>429</v>
      </c>
      <c r="D36" s="432">
        <f>SUM(E36:I36)</f>
        <v>706</v>
      </c>
      <c r="E36" s="432">
        <v>518</v>
      </c>
      <c r="F36" s="432">
        <v>178</v>
      </c>
      <c r="G36" s="432">
        <v>7</v>
      </c>
      <c r="H36" s="432">
        <v>2</v>
      </c>
      <c r="I36" s="432">
        <v>1</v>
      </c>
    </row>
    <row r="37" spans="2:9" ht="19.5" customHeight="1">
      <c r="B37" s="942"/>
      <c r="C37" s="420" t="s">
        <v>459</v>
      </c>
      <c r="D37" s="429">
        <f>SUM(E37:I37)</f>
        <v>1075</v>
      </c>
      <c r="E37" s="429">
        <v>812</v>
      </c>
      <c r="F37" s="429">
        <v>241</v>
      </c>
      <c r="G37" s="429">
        <v>16</v>
      </c>
      <c r="H37" s="429">
        <v>3</v>
      </c>
      <c r="I37" s="429">
        <v>3</v>
      </c>
    </row>
    <row r="38" spans="2:9" ht="19.5" customHeight="1">
      <c r="B38" s="942"/>
      <c r="C38" s="420" t="s">
        <v>460</v>
      </c>
      <c r="D38" s="429">
        <f>SUM(E38:I38)</f>
        <v>641</v>
      </c>
      <c r="E38" s="429">
        <v>464</v>
      </c>
      <c r="F38" s="429">
        <v>165</v>
      </c>
      <c r="G38" s="429">
        <v>6</v>
      </c>
      <c r="H38" s="429">
        <v>2</v>
      </c>
      <c r="I38" s="429">
        <v>4</v>
      </c>
    </row>
    <row r="39" spans="2:9" ht="19.5" customHeight="1">
      <c r="B39" s="943"/>
      <c r="C39" s="422" t="s">
        <v>347</v>
      </c>
      <c r="D39" s="429">
        <f aca="true" t="shared" si="1" ref="D39:I39">SUM(D36:D38)</f>
        <v>2422</v>
      </c>
      <c r="E39" s="429">
        <f t="shared" si="1"/>
        <v>1794</v>
      </c>
      <c r="F39" s="429">
        <f t="shared" si="1"/>
        <v>584</v>
      </c>
      <c r="G39" s="429">
        <f t="shared" si="1"/>
        <v>29</v>
      </c>
      <c r="H39" s="429">
        <f t="shared" si="1"/>
        <v>7</v>
      </c>
      <c r="I39" s="429">
        <f t="shared" si="1"/>
        <v>8</v>
      </c>
    </row>
    <row r="40" spans="1:9" ht="19.5" customHeight="1">
      <c r="A40" s="81"/>
      <c r="B40" s="943" t="s">
        <v>461</v>
      </c>
      <c r="C40" s="944"/>
      <c r="D40" s="433">
        <f aca="true" t="shared" si="2" ref="D40:I40">D35+D39</f>
        <v>4074</v>
      </c>
      <c r="E40" s="433">
        <f t="shared" si="2"/>
        <v>3001</v>
      </c>
      <c r="F40" s="433">
        <f t="shared" si="2"/>
        <v>941</v>
      </c>
      <c r="G40" s="433">
        <f t="shared" si="2"/>
        <v>102</v>
      </c>
      <c r="H40" s="433">
        <f t="shared" si="2"/>
        <v>18</v>
      </c>
      <c r="I40" s="433">
        <f t="shared" si="2"/>
        <v>12</v>
      </c>
    </row>
    <row r="41" spans="1:8" ht="19.5" customHeight="1">
      <c r="A41" s="81"/>
      <c r="B41" s="81"/>
      <c r="C41" s="81"/>
      <c r="D41" s="81"/>
      <c r="E41" s="81"/>
      <c r="F41" s="81"/>
      <c r="G41" s="81"/>
      <c r="H41" s="81"/>
    </row>
    <row r="42" spans="1:9" ht="19.5" customHeight="1">
      <c r="A42" s="81"/>
      <c r="B42" s="945" t="s">
        <v>325</v>
      </c>
      <c r="C42" s="946" t="s">
        <v>326</v>
      </c>
      <c r="D42" s="946" t="s">
        <v>292</v>
      </c>
      <c r="E42" s="935" t="s">
        <v>462</v>
      </c>
      <c r="F42" s="936"/>
      <c r="G42" s="936"/>
      <c r="H42" s="936"/>
      <c r="I42" s="937"/>
    </row>
    <row r="43" spans="1:9" ht="19.5" customHeight="1">
      <c r="A43" s="81"/>
      <c r="B43" s="946"/>
      <c r="C43" s="946"/>
      <c r="D43" s="946"/>
      <c r="E43" s="419" t="s">
        <v>453</v>
      </c>
      <c r="F43" s="419" t="s">
        <v>454</v>
      </c>
      <c r="G43" s="419" t="s">
        <v>455</v>
      </c>
      <c r="H43" s="419" t="s">
        <v>463</v>
      </c>
      <c r="I43" s="423" t="s">
        <v>464</v>
      </c>
    </row>
    <row r="44" spans="1:9" ht="19.5" customHeight="1">
      <c r="A44" s="81"/>
      <c r="B44" s="938" t="s">
        <v>458</v>
      </c>
      <c r="C44" s="418" t="s">
        <v>429</v>
      </c>
      <c r="D44" s="428">
        <f>SUM(E44:I44)</f>
        <v>74</v>
      </c>
      <c r="E44" s="434">
        <v>63</v>
      </c>
      <c r="F44" s="434">
        <v>9</v>
      </c>
      <c r="G44" s="434">
        <v>1</v>
      </c>
      <c r="H44" s="435">
        <v>1</v>
      </c>
      <c r="I44" s="434">
        <v>0</v>
      </c>
    </row>
    <row r="45" spans="1:9" ht="19.5" customHeight="1">
      <c r="A45" s="81"/>
      <c r="B45" s="939"/>
      <c r="C45" s="420" t="s">
        <v>459</v>
      </c>
      <c r="D45" s="429">
        <f>SUM(E45:I45)</f>
        <v>133</v>
      </c>
      <c r="E45" s="436">
        <v>110</v>
      </c>
      <c r="F45" s="436">
        <v>15</v>
      </c>
      <c r="G45" s="436">
        <v>8</v>
      </c>
      <c r="H45" s="430">
        <v>0</v>
      </c>
      <c r="I45" s="436">
        <v>0</v>
      </c>
    </row>
    <row r="46" spans="2:9" ht="19.5" customHeight="1">
      <c r="B46" s="939"/>
      <c r="C46" s="420" t="s">
        <v>460</v>
      </c>
      <c r="D46" s="429">
        <f>SUM(E46:I46)</f>
        <v>69</v>
      </c>
      <c r="E46" s="437">
        <v>50</v>
      </c>
      <c r="F46" s="437">
        <v>13</v>
      </c>
      <c r="G46" s="437">
        <v>5</v>
      </c>
      <c r="H46" s="437">
        <v>1</v>
      </c>
      <c r="I46" s="437">
        <v>0</v>
      </c>
    </row>
    <row r="47" spans="2:9" ht="19.5" customHeight="1">
      <c r="B47" s="940"/>
      <c r="C47" s="254" t="s">
        <v>347</v>
      </c>
      <c r="D47" s="438">
        <f aca="true" t="shared" si="3" ref="D47:I47">SUM(D44:D46)</f>
        <v>276</v>
      </c>
      <c r="E47" s="431">
        <f t="shared" si="3"/>
        <v>223</v>
      </c>
      <c r="F47" s="431">
        <f t="shared" si="3"/>
        <v>37</v>
      </c>
      <c r="G47" s="431">
        <f t="shared" si="3"/>
        <v>14</v>
      </c>
      <c r="H47" s="431">
        <f t="shared" si="3"/>
        <v>2</v>
      </c>
      <c r="I47" s="431">
        <f t="shared" si="3"/>
        <v>0</v>
      </c>
    </row>
    <row r="48" spans="1:9" ht="19.5" customHeight="1">
      <c r="A48" s="81"/>
      <c r="B48" s="941" t="s">
        <v>402</v>
      </c>
      <c r="C48" s="421" t="s">
        <v>429</v>
      </c>
      <c r="D48" s="428">
        <f>SUM(E48:I48)</f>
        <v>125</v>
      </c>
      <c r="E48" s="434">
        <v>120</v>
      </c>
      <c r="F48" s="434">
        <v>4</v>
      </c>
      <c r="G48" s="434">
        <v>1</v>
      </c>
      <c r="H48" s="434">
        <v>0</v>
      </c>
      <c r="I48" s="439">
        <v>0</v>
      </c>
    </row>
    <row r="49" spans="2:9" ht="19.5" customHeight="1">
      <c r="B49" s="942"/>
      <c r="C49" s="420" t="s">
        <v>459</v>
      </c>
      <c r="D49" s="429">
        <f>SUM(E49:I49)</f>
        <v>180</v>
      </c>
      <c r="E49" s="436">
        <v>163</v>
      </c>
      <c r="F49" s="436">
        <v>11</v>
      </c>
      <c r="G49" s="436">
        <v>4</v>
      </c>
      <c r="H49" s="436">
        <v>1</v>
      </c>
      <c r="I49" s="436">
        <v>1</v>
      </c>
    </row>
    <row r="50" spans="2:9" ht="19.5" customHeight="1">
      <c r="B50" s="942"/>
      <c r="C50" s="424" t="s">
        <v>460</v>
      </c>
      <c r="D50" s="429">
        <f>SUM(E50:I50)</f>
        <v>122</v>
      </c>
      <c r="E50" s="440">
        <v>109</v>
      </c>
      <c r="F50" s="440">
        <v>12</v>
      </c>
      <c r="G50" s="440">
        <v>1</v>
      </c>
      <c r="H50" s="440">
        <v>0</v>
      </c>
      <c r="I50" s="440">
        <v>0</v>
      </c>
    </row>
    <row r="51" spans="2:9" ht="19.5" customHeight="1">
      <c r="B51" s="943"/>
      <c r="C51" s="422" t="s">
        <v>347</v>
      </c>
      <c r="D51" s="431">
        <f aca="true" t="shared" si="4" ref="D51:I51">SUM(D48:D50)</f>
        <v>427</v>
      </c>
      <c r="E51" s="431">
        <f t="shared" si="4"/>
        <v>392</v>
      </c>
      <c r="F51" s="431">
        <f t="shared" si="4"/>
        <v>27</v>
      </c>
      <c r="G51" s="431">
        <f t="shared" si="4"/>
        <v>6</v>
      </c>
      <c r="H51" s="431">
        <f t="shared" si="4"/>
        <v>1</v>
      </c>
      <c r="I51" s="440">
        <f t="shared" si="4"/>
        <v>1</v>
      </c>
    </row>
    <row r="52" spans="2:9" ht="19.5" customHeight="1">
      <c r="B52" s="935" t="s">
        <v>461</v>
      </c>
      <c r="C52" s="937"/>
      <c r="D52" s="433">
        <f aca="true" t="shared" si="5" ref="D52:I52">D47+D51</f>
        <v>703</v>
      </c>
      <c r="E52" s="433">
        <f t="shared" si="5"/>
        <v>615</v>
      </c>
      <c r="F52" s="433">
        <f t="shared" si="5"/>
        <v>64</v>
      </c>
      <c r="G52" s="433">
        <f t="shared" si="5"/>
        <v>20</v>
      </c>
      <c r="H52" s="433">
        <f t="shared" si="5"/>
        <v>3</v>
      </c>
      <c r="I52" s="433">
        <f t="shared" si="5"/>
        <v>1</v>
      </c>
    </row>
    <row r="95" ht="15" customHeight="1"/>
    <row r="96" ht="15" customHeight="1"/>
    <row r="97" ht="15" customHeight="1"/>
    <row r="98" ht="15" customHeight="1"/>
    <row r="99" ht="15" customHeight="1"/>
    <row r="100" ht="15" customHeight="1"/>
  </sheetData>
  <sheetProtection/>
  <mergeCells count="30">
    <mergeCell ref="B2:B3"/>
    <mergeCell ref="C2:C3"/>
    <mergeCell ref="D2:D3"/>
    <mergeCell ref="E2:H2"/>
    <mergeCell ref="B4:B6"/>
    <mergeCell ref="B7:B9"/>
    <mergeCell ref="B10:C10"/>
    <mergeCell ref="B11:H11"/>
    <mergeCell ref="B14:B15"/>
    <mergeCell ref="C14:C15"/>
    <mergeCell ref="D14:D15"/>
    <mergeCell ref="E14:G14"/>
    <mergeCell ref="B16:B20"/>
    <mergeCell ref="B21:B25"/>
    <mergeCell ref="B26:C26"/>
    <mergeCell ref="B27:G27"/>
    <mergeCell ref="B30:B31"/>
    <mergeCell ref="C30:C31"/>
    <mergeCell ref="D30:D31"/>
    <mergeCell ref="E30:I30"/>
    <mergeCell ref="E42:I42"/>
    <mergeCell ref="B44:B47"/>
    <mergeCell ref="B48:B51"/>
    <mergeCell ref="B52:C52"/>
    <mergeCell ref="B32:B35"/>
    <mergeCell ref="B36:B39"/>
    <mergeCell ref="B40:C40"/>
    <mergeCell ref="B42:B43"/>
    <mergeCell ref="C42:C43"/>
    <mergeCell ref="D42:D43"/>
  </mergeCells>
  <printOptions/>
  <pageMargins left="0.7086614173228347" right="0.7086614173228347" top="0.7480314960629921" bottom="0.7480314960629921" header="0.31496062992125984" footer="0.31496062992125984"/>
  <pageSetup firstPageNumber="88" useFirstPageNumber="1" horizontalDpi="600" verticalDpi="600" orientation="portrait" paperSize="9" scale="71" r:id="rId1"/>
  <headerFooter>
    <oddFooter>&amp;C&amp;P</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N51"/>
  <sheetViews>
    <sheetView showGridLines="0" view="pageBreakPreview" zoomScaleSheetLayoutView="100" zoomScalePageLayoutView="0" workbookViewId="0" topLeftCell="A1">
      <selection activeCell="F3" sqref="F3"/>
    </sheetView>
  </sheetViews>
  <sheetFormatPr defaultColWidth="9.00390625" defaultRowHeight="15" customHeight="1"/>
  <cols>
    <col min="1" max="2" width="9.00390625" style="25" customWidth="1"/>
    <col min="3" max="3" width="10.50390625" style="25" customWidth="1"/>
    <col min="4" max="6" width="11.875" style="25" customWidth="1"/>
    <col min="7" max="7" width="13.875" style="25" customWidth="1"/>
    <col min="8" max="16384" width="9.00390625" style="25" customWidth="1"/>
  </cols>
  <sheetData>
    <row r="1" ht="18.75" customHeight="1">
      <c r="A1" s="187" t="s">
        <v>557</v>
      </c>
    </row>
    <row r="2" spans="1:7" ht="54" customHeight="1">
      <c r="A2" s="954" t="s">
        <v>465</v>
      </c>
      <c r="B2" s="954"/>
      <c r="C2" s="954"/>
      <c r="D2" s="954"/>
      <c r="E2" s="954"/>
      <c r="F2" s="954"/>
      <c r="G2" s="954"/>
    </row>
    <row r="3" ht="16.5" customHeight="1"/>
    <row r="4" spans="1:7" ht="14.25">
      <c r="A4" s="26" t="s">
        <v>558</v>
      </c>
      <c r="B4" s="26"/>
      <c r="C4" s="26"/>
      <c r="D4" s="26"/>
      <c r="E4" s="26"/>
      <c r="F4" s="26"/>
      <c r="G4" s="26"/>
    </row>
    <row r="5" spans="1:7" ht="12">
      <c r="A5" s="952" t="s">
        <v>32</v>
      </c>
      <c r="B5" s="955" t="s">
        <v>466</v>
      </c>
      <c r="C5" s="952" t="s">
        <v>467</v>
      </c>
      <c r="D5" s="956" t="s">
        <v>468</v>
      </c>
      <c r="E5" s="957"/>
      <c r="F5" s="958"/>
      <c r="G5" s="441" t="s">
        <v>469</v>
      </c>
    </row>
    <row r="6" spans="1:7" ht="16.5" customHeight="1">
      <c r="A6" s="952"/>
      <c r="B6" s="955"/>
      <c r="C6" s="952"/>
      <c r="D6" s="950" t="s">
        <v>470</v>
      </c>
      <c r="E6" s="953" t="s">
        <v>471</v>
      </c>
      <c r="F6" s="950" t="s">
        <v>472</v>
      </c>
      <c r="G6" s="953" t="s">
        <v>473</v>
      </c>
    </row>
    <row r="7" spans="1:7" ht="12">
      <c r="A7" s="952"/>
      <c r="B7" s="955"/>
      <c r="C7" s="952"/>
      <c r="D7" s="951"/>
      <c r="E7" s="951"/>
      <c r="F7" s="951"/>
      <c r="G7" s="951"/>
    </row>
    <row r="8" spans="1:7" ht="12">
      <c r="A8" s="952"/>
      <c r="B8" s="955"/>
      <c r="C8" s="952"/>
      <c r="D8" s="441" t="s">
        <v>474</v>
      </c>
      <c r="E8" s="441" t="s">
        <v>474</v>
      </c>
      <c r="F8" s="441" t="s">
        <v>474</v>
      </c>
      <c r="G8" s="441" t="s">
        <v>474</v>
      </c>
    </row>
    <row r="9" spans="1:7" ht="15" customHeight="1">
      <c r="A9" s="952" t="s">
        <v>458</v>
      </c>
      <c r="B9" s="442" t="s">
        <v>475</v>
      </c>
      <c r="C9" s="444">
        <f>SUM(D9:F9)</f>
        <v>2</v>
      </c>
      <c r="D9" s="445">
        <v>0</v>
      </c>
      <c r="E9" s="445">
        <v>2</v>
      </c>
      <c r="F9" s="445">
        <v>0</v>
      </c>
      <c r="G9" s="446">
        <v>0</v>
      </c>
    </row>
    <row r="10" spans="1:7" ht="15" customHeight="1">
      <c r="A10" s="952"/>
      <c r="B10" s="447" t="s">
        <v>476</v>
      </c>
      <c r="C10" s="448">
        <f>SUM(D10:F10)</f>
        <v>21</v>
      </c>
      <c r="D10" s="448">
        <v>5</v>
      </c>
      <c r="E10" s="448">
        <v>15</v>
      </c>
      <c r="F10" s="449">
        <v>1</v>
      </c>
      <c r="G10" s="450">
        <v>2</v>
      </c>
    </row>
    <row r="11" spans="1:7" ht="15" customHeight="1">
      <c r="A11" s="952"/>
      <c r="B11" s="447" t="s">
        <v>477</v>
      </c>
      <c r="C11" s="448">
        <f>SUM(D11:F11)</f>
        <v>39</v>
      </c>
      <c r="D11" s="448">
        <v>10</v>
      </c>
      <c r="E11" s="448">
        <v>19</v>
      </c>
      <c r="F11" s="448">
        <v>10</v>
      </c>
      <c r="G11" s="450">
        <v>12</v>
      </c>
    </row>
    <row r="12" spans="1:7" ht="15" customHeight="1">
      <c r="A12" s="952"/>
      <c r="B12" s="447" t="s">
        <v>478</v>
      </c>
      <c r="C12" s="448">
        <f>SUM(D12:F12)</f>
        <v>60</v>
      </c>
      <c r="D12" s="448">
        <v>9</v>
      </c>
      <c r="E12" s="448">
        <v>45</v>
      </c>
      <c r="F12" s="448">
        <v>6</v>
      </c>
      <c r="G12" s="450">
        <v>12</v>
      </c>
    </row>
    <row r="13" spans="1:7" ht="15" customHeight="1">
      <c r="A13" s="952"/>
      <c r="B13" s="443" t="s">
        <v>479</v>
      </c>
      <c r="C13" s="451">
        <f>SUM(D13:F13)</f>
        <v>58</v>
      </c>
      <c r="D13" s="452">
        <v>2</v>
      </c>
      <c r="E13" s="452">
        <v>40</v>
      </c>
      <c r="F13" s="452">
        <v>16</v>
      </c>
      <c r="G13" s="453">
        <v>21</v>
      </c>
    </row>
    <row r="14" spans="1:7" ht="15" customHeight="1">
      <c r="A14" s="952"/>
      <c r="B14" s="441" t="s">
        <v>4</v>
      </c>
      <c r="C14" s="454">
        <f>SUM(C9:C13)</f>
        <v>180</v>
      </c>
      <c r="D14" s="454">
        <f>SUM(D9:D13)</f>
        <v>26</v>
      </c>
      <c r="E14" s="454">
        <f>SUM(E9:E13)</f>
        <v>121</v>
      </c>
      <c r="F14" s="454">
        <f>SUM(F9:F13)</f>
        <v>33</v>
      </c>
      <c r="G14" s="454">
        <f>SUM(G9:G13)</f>
        <v>47</v>
      </c>
    </row>
    <row r="15" spans="1:7" ht="15" customHeight="1">
      <c r="A15" s="952" t="s">
        <v>402</v>
      </c>
      <c r="B15" s="442" t="s">
        <v>475</v>
      </c>
      <c r="C15" s="455">
        <f>SUM(D15:F15)</f>
        <v>4</v>
      </c>
      <c r="D15" s="445">
        <v>1</v>
      </c>
      <c r="E15" s="445">
        <v>2</v>
      </c>
      <c r="F15" s="445">
        <v>1</v>
      </c>
      <c r="G15" s="446">
        <v>0</v>
      </c>
    </row>
    <row r="16" spans="1:7" ht="15" customHeight="1">
      <c r="A16" s="952"/>
      <c r="B16" s="447" t="s">
        <v>476</v>
      </c>
      <c r="C16" s="448">
        <f>SUM(D16:F16)</f>
        <v>92</v>
      </c>
      <c r="D16" s="448">
        <v>27</v>
      </c>
      <c r="E16" s="448">
        <v>58</v>
      </c>
      <c r="F16" s="448">
        <v>7</v>
      </c>
      <c r="G16" s="450">
        <v>4</v>
      </c>
    </row>
    <row r="17" spans="1:7" ht="15" customHeight="1">
      <c r="A17" s="952"/>
      <c r="B17" s="447" t="s">
        <v>477</v>
      </c>
      <c r="C17" s="448">
        <f>SUM(D17:F17)</f>
        <v>146</v>
      </c>
      <c r="D17" s="448">
        <v>36</v>
      </c>
      <c r="E17" s="448">
        <v>98</v>
      </c>
      <c r="F17" s="448">
        <v>12</v>
      </c>
      <c r="G17" s="450">
        <v>7</v>
      </c>
    </row>
    <row r="18" spans="1:7" ht="15" customHeight="1">
      <c r="A18" s="952"/>
      <c r="B18" s="447" t="s">
        <v>478</v>
      </c>
      <c r="C18" s="448">
        <f>SUM(D18:F18)</f>
        <v>376</v>
      </c>
      <c r="D18" s="448">
        <v>77</v>
      </c>
      <c r="E18" s="448">
        <v>273</v>
      </c>
      <c r="F18" s="448">
        <v>26</v>
      </c>
      <c r="G18" s="450">
        <v>14</v>
      </c>
    </row>
    <row r="19" spans="1:7" ht="15" customHeight="1">
      <c r="A19" s="952"/>
      <c r="B19" s="443" t="s">
        <v>479</v>
      </c>
      <c r="C19" s="451">
        <f>SUM(D19:F19)</f>
        <v>558</v>
      </c>
      <c r="D19" s="452">
        <v>116</v>
      </c>
      <c r="E19" s="452">
        <v>393</v>
      </c>
      <c r="F19" s="452">
        <v>49</v>
      </c>
      <c r="G19" s="453">
        <v>25</v>
      </c>
    </row>
    <row r="20" spans="1:7" ht="15" customHeight="1">
      <c r="A20" s="952"/>
      <c r="B20" s="441" t="s">
        <v>4</v>
      </c>
      <c r="C20" s="454">
        <f>SUM(C15:C19)</f>
        <v>1176</v>
      </c>
      <c r="D20" s="454">
        <f>SUM(D15:D19)</f>
        <v>257</v>
      </c>
      <c r="E20" s="454">
        <f>SUM(E15:E19)</f>
        <v>824</v>
      </c>
      <c r="F20" s="454">
        <f>SUM(F15:F19)</f>
        <v>95</v>
      </c>
      <c r="G20" s="454">
        <f>SUM(G15:G19)</f>
        <v>50</v>
      </c>
    </row>
    <row r="21" spans="1:7" ht="15" customHeight="1">
      <c r="A21" s="952" t="s">
        <v>4</v>
      </c>
      <c r="B21" s="442" t="s">
        <v>475</v>
      </c>
      <c r="C21" s="456">
        <f>SUM(C9+C15)</f>
        <v>6</v>
      </c>
      <c r="D21" s="457">
        <f>SUM(D9+D15)</f>
        <v>1</v>
      </c>
      <c r="E21" s="458">
        <f>SUM(E9+E15)</f>
        <v>4</v>
      </c>
      <c r="F21" s="458">
        <f>SUM(F9+F15)</f>
        <v>1</v>
      </c>
      <c r="G21" s="458">
        <f>SUM(G9+G15)</f>
        <v>0</v>
      </c>
    </row>
    <row r="22" spans="1:7" ht="15" customHeight="1">
      <c r="A22" s="952"/>
      <c r="B22" s="447" t="s">
        <v>476</v>
      </c>
      <c r="C22" s="459">
        <f>SUM(C10+C16)</f>
        <v>113</v>
      </c>
      <c r="D22" s="448">
        <f aca="true" t="shared" si="0" ref="D22:G25">D10+D16</f>
        <v>32</v>
      </c>
      <c r="E22" s="448">
        <f t="shared" si="0"/>
        <v>73</v>
      </c>
      <c r="F22" s="448">
        <f t="shared" si="0"/>
        <v>8</v>
      </c>
      <c r="G22" s="448">
        <f t="shared" si="0"/>
        <v>6</v>
      </c>
    </row>
    <row r="23" spans="1:7" ht="15" customHeight="1">
      <c r="A23" s="952"/>
      <c r="B23" s="447" t="s">
        <v>477</v>
      </c>
      <c r="C23" s="459">
        <f>SUM(C11+C17)</f>
        <v>185</v>
      </c>
      <c r="D23" s="448">
        <f t="shared" si="0"/>
        <v>46</v>
      </c>
      <c r="E23" s="448">
        <f t="shared" si="0"/>
        <v>117</v>
      </c>
      <c r="F23" s="448">
        <f t="shared" si="0"/>
        <v>22</v>
      </c>
      <c r="G23" s="448">
        <f t="shared" si="0"/>
        <v>19</v>
      </c>
    </row>
    <row r="24" spans="1:7" ht="15" customHeight="1">
      <c r="A24" s="952"/>
      <c r="B24" s="447" t="s">
        <v>478</v>
      </c>
      <c r="C24" s="459">
        <f>SUM(C12+C18)</f>
        <v>436</v>
      </c>
      <c r="D24" s="448">
        <f t="shared" si="0"/>
        <v>86</v>
      </c>
      <c r="E24" s="448">
        <f t="shared" si="0"/>
        <v>318</v>
      </c>
      <c r="F24" s="448">
        <f t="shared" si="0"/>
        <v>32</v>
      </c>
      <c r="G24" s="448">
        <f t="shared" si="0"/>
        <v>26</v>
      </c>
    </row>
    <row r="25" spans="1:7" ht="15" customHeight="1">
      <c r="A25" s="952"/>
      <c r="B25" s="443" t="s">
        <v>479</v>
      </c>
      <c r="C25" s="460">
        <f>SUM(C13+C19)</f>
        <v>616</v>
      </c>
      <c r="D25" s="452">
        <f t="shared" si="0"/>
        <v>118</v>
      </c>
      <c r="E25" s="452">
        <f t="shared" si="0"/>
        <v>433</v>
      </c>
      <c r="F25" s="452">
        <f t="shared" si="0"/>
        <v>65</v>
      </c>
      <c r="G25" s="452">
        <f t="shared" si="0"/>
        <v>46</v>
      </c>
    </row>
    <row r="26" spans="1:7" ht="15" customHeight="1">
      <c r="A26" s="952"/>
      <c r="B26" s="441" t="s">
        <v>4</v>
      </c>
      <c r="C26" s="454">
        <f>SUM(C21:C25)</f>
        <v>1356</v>
      </c>
      <c r="D26" s="454">
        <f>SUM(D21:D25)</f>
        <v>283</v>
      </c>
      <c r="E26" s="454">
        <f>SUM(E21:E25)</f>
        <v>945</v>
      </c>
      <c r="F26" s="454">
        <f>SUM(F21:F25)</f>
        <v>128</v>
      </c>
      <c r="G26" s="454">
        <f>SUM(G21:G25)</f>
        <v>97</v>
      </c>
    </row>
    <row r="27" spans="1:13" ht="12">
      <c r="A27" s="461"/>
      <c r="B27" s="461"/>
      <c r="C27" s="461"/>
      <c r="D27" s="461"/>
      <c r="E27" s="461"/>
      <c r="H27" s="462"/>
      <c r="I27" s="462"/>
      <c r="J27" s="462"/>
      <c r="K27" s="462"/>
      <c r="L27" s="462"/>
      <c r="M27" s="462"/>
    </row>
    <row r="28" ht="12"/>
    <row r="29" s="462" customFormat="1" ht="14.25">
      <c r="A29" s="26" t="s">
        <v>559</v>
      </c>
    </row>
    <row r="30" spans="1:6" s="462" customFormat="1" ht="15" customHeight="1">
      <c r="A30" s="952" t="s">
        <v>32</v>
      </c>
      <c r="B30" s="952" t="s">
        <v>480</v>
      </c>
      <c r="C30" s="952" t="s">
        <v>467</v>
      </c>
      <c r="D30" s="463" t="s">
        <v>481</v>
      </c>
      <c r="E30" s="463" t="s">
        <v>482</v>
      </c>
      <c r="F30" s="463" t="s">
        <v>483</v>
      </c>
    </row>
    <row r="31" spans="1:14" s="462" customFormat="1" ht="15" customHeight="1">
      <c r="A31" s="952"/>
      <c r="B31" s="952"/>
      <c r="C31" s="952"/>
      <c r="D31" s="464" t="s">
        <v>484</v>
      </c>
      <c r="E31" s="464" t="s">
        <v>485</v>
      </c>
      <c r="F31" s="464" t="s">
        <v>486</v>
      </c>
      <c r="K31" s="26"/>
      <c r="L31" s="26"/>
      <c r="M31" s="25"/>
      <c r="N31" s="25"/>
    </row>
    <row r="32" spans="1:6" s="462" customFormat="1" ht="15" customHeight="1">
      <c r="A32" s="952"/>
      <c r="B32" s="952"/>
      <c r="C32" s="952"/>
      <c r="D32" s="465" t="s">
        <v>487</v>
      </c>
      <c r="E32" s="465" t="s">
        <v>488</v>
      </c>
      <c r="F32" s="465" t="s">
        <v>489</v>
      </c>
    </row>
    <row r="33" spans="1:6" s="462" customFormat="1" ht="15" customHeight="1">
      <c r="A33" s="466" t="s">
        <v>32</v>
      </c>
      <c r="B33" s="467" t="s">
        <v>466</v>
      </c>
      <c r="C33" s="466" t="s">
        <v>467</v>
      </c>
      <c r="D33" s="466" t="s">
        <v>474</v>
      </c>
      <c r="E33" s="466" t="s">
        <v>474</v>
      </c>
      <c r="F33" s="466" t="s">
        <v>474</v>
      </c>
    </row>
    <row r="34" spans="1:6" s="462" customFormat="1" ht="15" customHeight="1">
      <c r="A34" s="952" t="s">
        <v>458</v>
      </c>
      <c r="B34" s="463" t="s">
        <v>475</v>
      </c>
      <c r="C34" s="458">
        <f>SUM(D34:F34)</f>
        <v>2</v>
      </c>
      <c r="D34" s="458">
        <v>1</v>
      </c>
      <c r="E34" s="468">
        <v>1</v>
      </c>
      <c r="F34" s="458">
        <v>0</v>
      </c>
    </row>
    <row r="35" spans="1:6" s="472" customFormat="1" ht="15" customHeight="1">
      <c r="A35" s="952"/>
      <c r="B35" s="469" t="s">
        <v>476</v>
      </c>
      <c r="C35" s="470">
        <f>SUM(D35:F35)</f>
        <v>21</v>
      </c>
      <c r="D35" s="470">
        <v>18</v>
      </c>
      <c r="E35" s="471">
        <v>3</v>
      </c>
      <c r="F35" s="470">
        <v>0</v>
      </c>
    </row>
    <row r="36" spans="1:6" s="462" customFormat="1" ht="15" customHeight="1">
      <c r="A36" s="952"/>
      <c r="B36" s="469" t="s">
        <v>477</v>
      </c>
      <c r="C36" s="470">
        <f>SUM(D36:F36)</f>
        <v>39</v>
      </c>
      <c r="D36" s="470">
        <v>35</v>
      </c>
      <c r="E36" s="470">
        <v>4</v>
      </c>
      <c r="F36" s="470">
        <v>0</v>
      </c>
    </row>
    <row r="37" spans="1:6" s="462" customFormat="1" ht="15" customHeight="1">
      <c r="A37" s="952"/>
      <c r="B37" s="469" t="s">
        <v>478</v>
      </c>
      <c r="C37" s="470">
        <f>SUM(D37:F37)</f>
        <v>60</v>
      </c>
      <c r="D37" s="470">
        <v>56</v>
      </c>
      <c r="E37" s="470">
        <v>3</v>
      </c>
      <c r="F37" s="470">
        <v>1</v>
      </c>
    </row>
    <row r="38" spans="1:6" s="462" customFormat="1" ht="15" customHeight="1">
      <c r="A38" s="952"/>
      <c r="B38" s="465" t="s">
        <v>479</v>
      </c>
      <c r="C38" s="473">
        <f>SUM(D38:F38)</f>
        <v>58</v>
      </c>
      <c r="D38" s="473">
        <v>44</v>
      </c>
      <c r="E38" s="473">
        <v>10</v>
      </c>
      <c r="F38" s="473">
        <v>4</v>
      </c>
    </row>
    <row r="39" spans="1:6" s="462" customFormat="1" ht="15" customHeight="1">
      <c r="A39" s="952"/>
      <c r="B39" s="466" t="s">
        <v>4</v>
      </c>
      <c r="C39" s="474">
        <f>SUM(C34:C38)</f>
        <v>180</v>
      </c>
      <c r="D39" s="474">
        <f>SUM(D34:D38)</f>
        <v>154</v>
      </c>
      <c r="E39" s="474">
        <f>SUM(E34:E38)</f>
        <v>21</v>
      </c>
      <c r="F39" s="474">
        <f>SUM(F34:F38)</f>
        <v>5</v>
      </c>
    </row>
    <row r="40" spans="1:6" s="462" customFormat="1" ht="15" customHeight="1">
      <c r="A40" s="952" t="s">
        <v>402</v>
      </c>
      <c r="B40" s="463" t="s">
        <v>475</v>
      </c>
      <c r="C40" s="475">
        <f>SUM(D40:F40)</f>
        <v>4</v>
      </c>
      <c r="D40" s="458">
        <v>4</v>
      </c>
      <c r="E40" s="458">
        <v>0</v>
      </c>
      <c r="F40" s="458">
        <v>0</v>
      </c>
    </row>
    <row r="41" spans="1:6" s="462" customFormat="1" ht="15" customHeight="1">
      <c r="A41" s="952"/>
      <c r="B41" s="469" t="s">
        <v>476</v>
      </c>
      <c r="C41" s="470">
        <f>SUM(D41:F41)</f>
        <v>92</v>
      </c>
      <c r="D41" s="470">
        <v>90</v>
      </c>
      <c r="E41" s="470">
        <v>2</v>
      </c>
      <c r="F41" s="470">
        <v>0</v>
      </c>
    </row>
    <row r="42" spans="1:6" s="462" customFormat="1" ht="15" customHeight="1">
      <c r="A42" s="952"/>
      <c r="B42" s="469" t="s">
        <v>477</v>
      </c>
      <c r="C42" s="470">
        <f>SUM(D42:F42)</f>
        <v>146</v>
      </c>
      <c r="D42" s="470">
        <v>144</v>
      </c>
      <c r="E42" s="470">
        <v>2</v>
      </c>
      <c r="F42" s="470">
        <v>0</v>
      </c>
    </row>
    <row r="43" spans="1:6" s="462" customFormat="1" ht="15" customHeight="1">
      <c r="A43" s="952"/>
      <c r="B43" s="469" t="s">
        <v>478</v>
      </c>
      <c r="C43" s="470">
        <f>SUM(D43:F43)</f>
        <v>376</v>
      </c>
      <c r="D43" s="470">
        <v>367</v>
      </c>
      <c r="E43" s="470">
        <v>4</v>
      </c>
      <c r="F43" s="470">
        <v>5</v>
      </c>
    </row>
    <row r="44" spans="1:6" s="462" customFormat="1" ht="15" customHeight="1">
      <c r="A44" s="952"/>
      <c r="B44" s="465" t="s">
        <v>479</v>
      </c>
      <c r="C44" s="473">
        <f>SUM(D44:F44)</f>
        <v>558</v>
      </c>
      <c r="D44" s="473">
        <v>532</v>
      </c>
      <c r="E44" s="473">
        <v>19</v>
      </c>
      <c r="F44" s="473">
        <v>7</v>
      </c>
    </row>
    <row r="45" spans="1:6" s="462" customFormat="1" ht="15" customHeight="1">
      <c r="A45" s="952"/>
      <c r="B45" s="466" t="s">
        <v>4</v>
      </c>
      <c r="C45" s="474">
        <f>SUM(C40:C44)</f>
        <v>1176</v>
      </c>
      <c r="D45" s="474">
        <f>SUM(D40:D44)</f>
        <v>1137</v>
      </c>
      <c r="E45" s="474">
        <f>SUM(E40:E44)</f>
        <v>27</v>
      </c>
      <c r="F45" s="474">
        <f>SUM(F40:F44)</f>
        <v>12</v>
      </c>
    </row>
    <row r="46" spans="1:6" s="462" customFormat="1" ht="15" customHeight="1">
      <c r="A46" s="952" t="s">
        <v>4</v>
      </c>
      <c r="B46" s="463" t="s">
        <v>475</v>
      </c>
      <c r="C46" s="468">
        <f>SUM(C34+C40)</f>
        <v>6</v>
      </c>
      <c r="D46" s="468">
        <f>SUM(D34+D40)</f>
        <v>5</v>
      </c>
      <c r="E46" s="458">
        <f>SUM(E34+E40)</f>
        <v>1</v>
      </c>
      <c r="F46" s="458">
        <f>F34+F40</f>
        <v>0</v>
      </c>
    </row>
    <row r="47" spans="1:6" s="462" customFormat="1" ht="15" customHeight="1">
      <c r="A47" s="952"/>
      <c r="B47" s="469" t="s">
        <v>476</v>
      </c>
      <c r="C47" s="470">
        <f aca="true" t="shared" si="1" ref="C47:D50">SUM(C35+C41)</f>
        <v>113</v>
      </c>
      <c r="D47" s="470">
        <f t="shared" si="1"/>
        <v>108</v>
      </c>
      <c r="E47" s="470">
        <f>E35+E41</f>
        <v>5</v>
      </c>
      <c r="F47" s="470">
        <f>F35+F41</f>
        <v>0</v>
      </c>
    </row>
    <row r="48" spans="1:6" s="462" customFormat="1" ht="15" customHeight="1">
      <c r="A48" s="952"/>
      <c r="B48" s="469" t="s">
        <v>477</v>
      </c>
      <c r="C48" s="470">
        <f t="shared" si="1"/>
        <v>185</v>
      </c>
      <c r="D48" s="470">
        <f t="shared" si="1"/>
        <v>179</v>
      </c>
      <c r="E48" s="470">
        <f>E36+E42</f>
        <v>6</v>
      </c>
      <c r="F48" s="470">
        <f>F36+F42</f>
        <v>0</v>
      </c>
    </row>
    <row r="49" spans="1:6" s="462" customFormat="1" ht="15" customHeight="1">
      <c r="A49" s="952"/>
      <c r="B49" s="469" t="s">
        <v>478</v>
      </c>
      <c r="C49" s="470">
        <f t="shared" si="1"/>
        <v>436</v>
      </c>
      <c r="D49" s="470">
        <f t="shared" si="1"/>
        <v>423</v>
      </c>
      <c r="E49" s="470">
        <f>E37+E43</f>
        <v>7</v>
      </c>
      <c r="F49" s="470">
        <f>F37+F43</f>
        <v>6</v>
      </c>
    </row>
    <row r="50" spans="1:6" s="462" customFormat="1" ht="15" customHeight="1">
      <c r="A50" s="952"/>
      <c r="B50" s="465" t="s">
        <v>479</v>
      </c>
      <c r="C50" s="476">
        <f t="shared" si="1"/>
        <v>616</v>
      </c>
      <c r="D50" s="476">
        <f t="shared" si="1"/>
        <v>576</v>
      </c>
      <c r="E50" s="473">
        <f>E38+E44</f>
        <v>29</v>
      </c>
      <c r="F50" s="473">
        <f>F38+F44</f>
        <v>11</v>
      </c>
    </row>
    <row r="51" spans="1:6" s="462" customFormat="1" ht="15" customHeight="1">
      <c r="A51" s="952"/>
      <c r="B51" s="466" t="s">
        <v>4</v>
      </c>
      <c r="C51" s="474">
        <f>SUM(C46:C50)</f>
        <v>1356</v>
      </c>
      <c r="D51" s="474">
        <f>SUM(D46:D50)</f>
        <v>1291</v>
      </c>
      <c r="E51" s="474">
        <f>SUM(E46:E50)</f>
        <v>48</v>
      </c>
      <c r="F51" s="474">
        <f>SUM(F46:F50)</f>
        <v>17</v>
      </c>
    </row>
    <row r="52" s="462" customFormat="1" ht="12"/>
  </sheetData>
  <sheetProtection/>
  <mergeCells count="18">
    <mergeCell ref="G6:G7"/>
    <mergeCell ref="B30:B32"/>
    <mergeCell ref="C30:C32"/>
    <mergeCell ref="A2:G2"/>
    <mergeCell ref="A5:A8"/>
    <mergeCell ref="B5:B8"/>
    <mergeCell ref="C5:C8"/>
    <mergeCell ref="D5:F5"/>
    <mergeCell ref="D6:D7"/>
    <mergeCell ref="E6:E7"/>
    <mergeCell ref="F6:F7"/>
    <mergeCell ref="A34:A39"/>
    <mergeCell ref="A40:A45"/>
    <mergeCell ref="A46:A51"/>
    <mergeCell ref="A9:A14"/>
    <mergeCell ref="A15:A20"/>
    <mergeCell ref="A21:A26"/>
    <mergeCell ref="A30:A32"/>
  </mergeCells>
  <printOptions/>
  <pageMargins left="0.7086614173228347" right="0.7086614173228347" top="0.7480314960629921" bottom="0.7480314960629921" header="0.31496062992125984" footer="0.31496062992125984"/>
  <pageSetup firstPageNumber="89" useFirstPageNumber="1" fitToHeight="1" fitToWidth="1" horizontalDpi="600" verticalDpi="600" orientation="portrait" paperSize="9" r:id="rId1"/>
  <headerFooter>
    <oddFooter>&amp;C&amp;P</oddFooter>
  </headerFooter>
</worksheet>
</file>

<file path=xl/worksheets/sheet15.xml><?xml version="1.0" encoding="utf-8"?>
<worksheet xmlns="http://schemas.openxmlformats.org/spreadsheetml/2006/main" xmlns:r="http://schemas.openxmlformats.org/officeDocument/2006/relationships">
  <sheetPr>
    <pageSetUpPr fitToPage="1"/>
  </sheetPr>
  <dimension ref="A1:F45"/>
  <sheetViews>
    <sheetView showGridLines="0" view="pageBreakPreview" zoomScaleSheetLayoutView="100" zoomScalePageLayoutView="0" workbookViewId="0" topLeftCell="A1">
      <selection activeCell="G9" sqref="G9"/>
    </sheetView>
  </sheetViews>
  <sheetFormatPr defaultColWidth="9.00390625" defaultRowHeight="13.5"/>
  <cols>
    <col min="1" max="1" width="6.25390625" style="462" customWidth="1"/>
    <col min="2" max="2" width="11.25390625" style="477" customWidth="1"/>
    <col min="3" max="3" width="11.25390625" style="462" customWidth="1"/>
    <col min="4" max="6" width="12.50390625" style="462" customWidth="1"/>
    <col min="7" max="16384" width="9.00390625" style="462" customWidth="1"/>
  </cols>
  <sheetData>
    <row r="1" ht="14.25">
      <c r="A1" s="26" t="s">
        <v>560</v>
      </c>
    </row>
    <row r="2" spans="1:6" ht="18.75" customHeight="1">
      <c r="A2" s="952" t="s">
        <v>32</v>
      </c>
      <c r="B2" s="955" t="s">
        <v>466</v>
      </c>
      <c r="C2" s="952" t="s">
        <v>467</v>
      </c>
      <c r="D2" s="463" t="s">
        <v>481</v>
      </c>
      <c r="E2" s="463" t="s">
        <v>482</v>
      </c>
      <c r="F2" s="463" t="s">
        <v>483</v>
      </c>
    </row>
    <row r="3" spans="1:6" ht="18.75" customHeight="1">
      <c r="A3" s="952"/>
      <c r="B3" s="955"/>
      <c r="C3" s="952"/>
      <c r="D3" s="465" t="s">
        <v>490</v>
      </c>
      <c r="E3" s="465" t="s">
        <v>491</v>
      </c>
      <c r="F3" s="465" t="s">
        <v>492</v>
      </c>
    </row>
    <row r="4" spans="1:6" ht="18.75" customHeight="1">
      <c r="A4" s="952"/>
      <c r="B4" s="955"/>
      <c r="C4" s="952"/>
      <c r="D4" s="466" t="s">
        <v>474</v>
      </c>
      <c r="E4" s="466" t="s">
        <v>474</v>
      </c>
      <c r="F4" s="466" t="s">
        <v>474</v>
      </c>
    </row>
    <row r="5" spans="1:6" ht="18.75" customHeight="1">
      <c r="A5" s="952" t="s">
        <v>458</v>
      </c>
      <c r="B5" s="463" t="s">
        <v>475</v>
      </c>
      <c r="C5" s="458">
        <f>SUM(D5:F5)</f>
        <v>2</v>
      </c>
      <c r="D5" s="458">
        <v>1</v>
      </c>
      <c r="E5" s="458">
        <v>1</v>
      </c>
      <c r="F5" s="458">
        <v>0</v>
      </c>
    </row>
    <row r="6" spans="1:6" s="472" customFormat="1" ht="18.75" customHeight="1">
      <c r="A6" s="952"/>
      <c r="B6" s="469" t="s">
        <v>476</v>
      </c>
      <c r="C6" s="470">
        <f>SUM(D6:F6)</f>
        <v>21</v>
      </c>
      <c r="D6" s="470">
        <v>16</v>
      </c>
      <c r="E6" s="470">
        <v>5</v>
      </c>
      <c r="F6" s="470">
        <v>0</v>
      </c>
    </row>
    <row r="7" spans="1:6" ht="18.75" customHeight="1">
      <c r="A7" s="952"/>
      <c r="B7" s="469" t="s">
        <v>477</v>
      </c>
      <c r="C7" s="470">
        <f>SUM(D7:F7)</f>
        <v>39</v>
      </c>
      <c r="D7" s="470">
        <v>34</v>
      </c>
      <c r="E7" s="470">
        <v>5</v>
      </c>
      <c r="F7" s="470">
        <v>0</v>
      </c>
    </row>
    <row r="8" spans="1:6" ht="18.75" customHeight="1">
      <c r="A8" s="952"/>
      <c r="B8" s="469" t="s">
        <v>478</v>
      </c>
      <c r="C8" s="470">
        <f>SUM(D8:F8)</f>
        <v>60</v>
      </c>
      <c r="D8" s="470">
        <v>51</v>
      </c>
      <c r="E8" s="470">
        <v>6</v>
      </c>
      <c r="F8" s="470">
        <v>3</v>
      </c>
    </row>
    <row r="9" spans="1:6" ht="18.75" customHeight="1">
      <c r="A9" s="952"/>
      <c r="B9" s="465" t="s">
        <v>479</v>
      </c>
      <c r="C9" s="473">
        <f>SUM(D9:F9)</f>
        <v>58</v>
      </c>
      <c r="D9" s="473">
        <v>37</v>
      </c>
      <c r="E9" s="473">
        <v>17</v>
      </c>
      <c r="F9" s="473">
        <v>4</v>
      </c>
    </row>
    <row r="10" spans="1:6" ht="18.75" customHeight="1">
      <c r="A10" s="952"/>
      <c r="B10" s="466" t="s">
        <v>4</v>
      </c>
      <c r="C10" s="474">
        <f>SUM(C5:C9)</f>
        <v>180</v>
      </c>
      <c r="D10" s="474">
        <f>SUM(D5:D9)</f>
        <v>139</v>
      </c>
      <c r="E10" s="474">
        <f>SUM(E5:E9)</f>
        <v>34</v>
      </c>
      <c r="F10" s="474">
        <f>SUM(F5:F9)</f>
        <v>7</v>
      </c>
    </row>
    <row r="11" spans="1:6" ht="18.75" customHeight="1">
      <c r="A11" s="952" t="s">
        <v>402</v>
      </c>
      <c r="B11" s="463" t="s">
        <v>475</v>
      </c>
      <c r="C11" s="475">
        <f>SUM(D11:F11)</f>
        <v>4</v>
      </c>
      <c r="D11" s="458">
        <v>3</v>
      </c>
      <c r="E11" s="468">
        <v>1</v>
      </c>
      <c r="F11" s="458">
        <v>0</v>
      </c>
    </row>
    <row r="12" spans="1:6" ht="18.75" customHeight="1">
      <c r="A12" s="952"/>
      <c r="B12" s="469" t="s">
        <v>476</v>
      </c>
      <c r="C12" s="470">
        <f>SUM(D12:F12)</f>
        <v>92</v>
      </c>
      <c r="D12" s="470">
        <v>90</v>
      </c>
      <c r="E12" s="470">
        <v>1</v>
      </c>
      <c r="F12" s="470">
        <v>1</v>
      </c>
    </row>
    <row r="13" spans="1:6" ht="18.75" customHeight="1">
      <c r="A13" s="952"/>
      <c r="B13" s="469" t="s">
        <v>477</v>
      </c>
      <c r="C13" s="470">
        <f>SUM(D13:F13)</f>
        <v>146</v>
      </c>
      <c r="D13" s="470">
        <v>140</v>
      </c>
      <c r="E13" s="470">
        <v>6</v>
      </c>
      <c r="F13" s="470">
        <v>0</v>
      </c>
    </row>
    <row r="14" spans="1:6" ht="18.75" customHeight="1">
      <c r="A14" s="952"/>
      <c r="B14" s="469" t="s">
        <v>478</v>
      </c>
      <c r="C14" s="470">
        <f>SUM(D14:F14)</f>
        <v>376</v>
      </c>
      <c r="D14" s="470">
        <v>352</v>
      </c>
      <c r="E14" s="470">
        <v>23</v>
      </c>
      <c r="F14" s="470">
        <v>1</v>
      </c>
    </row>
    <row r="15" spans="1:6" ht="18.75" customHeight="1">
      <c r="A15" s="952"/>
      <c r="B15" s="465" t="s">
        <v>479</v>
      </c>
      <c r="C15" s="473">
        <f>SUM(D15:F15)</f>
        <v>558</v>
      </c>
      <c r="D15" s="473">
        <v>517</v>
      </c>
      <c r="E15" s="473">
        <v>37</v>
      </c>
      <c r="F15" s="470">
        <v>4</v>
      </c>
    </row>
    <row r="16" spans="1:6" ht="18.75" customHeight="1">
      <c r="A16" s="952"/>
      <c r="B16" s="466" t="s">
        <v>4</v>
      </c>
      <c r="C16" s="474">
        <f>SUM(C11:C15)</f>
        <v>1176</v>
      </c>
      <c r="D16" s="474">
        <f>SUM(D11:D15)</f>
        <v>1102</v>
      </c>
      <c r="E16" s="474">
        <f>SUM(E11:E15)</f>
        <v>68</v>
      </c>
      <c r="F16" s="474">
        <f>SUM(F11:F15)</f>
        <v>6</v>
      </c>
    </row>
    <row r="17" spans="1:6" ht="18.75" customHeight="1">
      <c r="A17" s="952" t="s">
        <v>4</v>
      </c>
      <c r="B17" s="463" t="s">
        <v>475</v>
      </c>
      <c r="C17" s="458">
        <f>SUM(D17:F17)</f>
        <v>4</v>
      </c>
      <c r="D17" s="458">
        <f aca="true" t="shared" si="0" ref="D17:F22">D5+D11</f>
        <v>4</v>
      </c>
      <c r="E17" s="470">
        <v>0</v>
      </c>
      <c r="F17" s="458">
        <f t="shared" si="0"/>
        <v>0</v>
      </c>
    </row>
    <row r="18" spans="1:6" ht="18.75" customHeight="1">
      <c r="A18" s="952"/>
      <c r="B18" s="469" t="s">
        <v>476</v>
      </c>
      <c r="C18" s="470">
        <f>SUM(D18:F18)</f>
        <v>112</v>
      </c>
      <c r="D18" s="470">
        <f t="shared" si="0"/>
        <v>106</v>
      </c>
      <c r="E18" s="470">
        <f t="shared" si="0"/>
        <v>6</v>
      </c>
      <c r="F18" s="470">
        <v>0</v>
      </c>
    </row>
    <row r="19" spans="1:6" ht="18.75" customHeight="1">
      <c r="A19" s="952"/>
      <c r="B19" s="469" t="s">
        <v>477</v>
      </c>
      <c r="C19" s="470">
        <f>SUM(D19:F19)</f>
        <v>185</v>
      </c>
      <c r="D19" s="470">
        <f t="shared" si="0"/>
        <v>174</v>
      </c>
      <c r="E19" s="470">
        <f t="shared" si="0"/>
        <v>11</v>
      </c>
      <c r="F19" s="470">
        <f t="shared" si="0"/>
        <v>0</v>
      </c>
    </row>
    <row r="20" spans="1:6" ht="18.75" customHeight="1">
      <c r="A20" s="952"/>
      <c r="B20" s="469" t="s">
        <v>478</v>
      </c>
      <c r="C20" s="470">
        <f>SUM(D20:F20)</f>
        <v>436</v>
      </c>
      <c r="D20" s="470">
        <f t="shared" si="0"/>
        <v>403</v>
      </c>
      <c r="E20" s="470">
        <f t="shared" si="0"/>
        <v>29</v>
      </c>
      <c r="F20" s="470">
        <f t="shared" si="0"/>
        <v>4</v>
      </c>
    </row>
    <row r="21" spans="1:6" ht="18.75" customHeight="1">
      <c r="A21" s="952"/>
      <c r="B21" s="465" t="s">
        <v>479</v>
      </c>
      <c r="C21" s="473">
        <f>SUM(D21:F21)</f>
        <v>616</v>
      </c>
      <c r="D21" s="473">
        <f t="shared" si="0"/>
        <v>554</v>
      </c>
      <c r="E21" s="473">
        <f t="shared" si="0"/>
        <v>54</v>
      </c>
      <c r="F21" s="473">
        <f t="shared" si="0"/>
        <v>8</v>
      </c>
    </row>
    <row r="22" spans="1:6" ht="18.75" customHeight="1">
      <c r="A22" s="952"/>
      <c r="B22" s="466" t="s">
        <v>4</v>
      </c>
      <c r="C22" s="474">
        <f>C10+C16</f>
        <v>1356</v>
      </c>
      <c r="D22" s="474">
        <f t="shared" si="0"/>
        <v>1241</v>
      </c>
      <c r="E22" s="474">
        <f t="shared" si="0"/>
        <v>102</v>
      </c>
      <c r="F22" s="474">
        <f t="shared" si="0"/>
        <v>13</v>
      </c>
    </row>
    <row r="23" ht="18.75" customHeight="1"/>
    <row r="24" ht="18.75" customHeight="1">
      <c r="A24" s="26" t="s">
        <v>561</v>
      </c>
    </row>
    <row r="25" spans="1:6" ht="18.75" customHeight="1">
      <c r="A25" s="952" t="s">
        <v>32</v>
      </c>
      <c r="B25" s="955" t="s">
        <v>466</v>
      </c>
      <c r="C25" s="952" t="s">
        <v>467</v>
      </c>
      <c r="D25" s="463" t="s">
        <v>481</v>
      </c>
      <c r="E25" s="463" t="s">
        <v>482</v>
      </c>
      <c r="F25" s="463" t="s">
        <v>483</v>
      </c>
    </row>
    <row r="26" spans="1:6" ht="18.75" customHeight="1">
      <c r="A26" s="952"/>
      <c r="B26" s="955"/>
      <c r="C26" s="952"/>
      <c r="D26" s="465" t="s">
        <v>493</v>
      </c>
      <c r="E26" s="465" t="s">
        <v>479</v>
      </c>
      <c r="F26" s="465" t="s">
        <v>494</v>
      </c>
    </row>
    <row r="27" spans="1:6" ht="18.75" customHeight="1">
      <c r="A27" s="952"/>
      <c r="B27" s="955"/>
      <c r="C27" s="952"/>
      <c r="D27" s="466" t="s">
        <v>474</v>
      </c>
      <c r="E27" s="466" t="s">
        <v>474</v>
      </c>
      <c r="F27" s="466" t="s">
        <v>474</v>
      </c>
    </row>
    <row r="28" spans="1:6" ht="18.75" customHeight="1">
      <c r="A28" s="952" t="s">
        <v>458</v>
      </c>
      <c r="B28" s="463" t="s">
        <v>475</v>
      </c>
      <c r="C28" s="458">
        <f>SUM(D28:F28)</f>
        <v>2</v>
      </c>
      <c r="D28" s="458">
        <v>2</v>
      </c>
      <c r="E28" s="458">
        <v>0</v>
      </c>
      <c r="F28" s="458">
        <v>0</v>
      </c>
    </row>
    <row r="29" spans="1:6" s="472" customFormat="1" ht="18.75" customHeight="1">
      <c r="A29" s="952"/>
      <c r="B29" s="469" t="s">
        <v>476</v>
      </c>
      <c r="C29" s="470">
        <f>SUM(D29:F29)</f>
        <v>21</v>
      </c>
      <c r="D29" s="470">
        <v>18</v>
      </c>
      <c r="E29" s="470">
        <v>3</v>
      </c>
      <c r="F29" s="470">
        <v>0</v>
      </c>
    </row>
    <row r="30" spans="1:6" ht="18.75" customHeight="1">
      <c r="A30" s="952"/>
      <c r="B30" s="469" t="s">
        <v>477</v>
      </c>
      <c r="C30" s="470">
        <f>SUM(D30:F30)</f>
        <v>39</v>
      </c>
      <c r="D30" s="470">
        <v>34</v>
      </c>
      <c r="E30" s="470">
        <v>5</v>
      </c>
      <c r="F30" s="470">
        <v>0</v>
      </c>
    </row>
    <row r="31" spans="1:6" ht="18.75" customHeight="1">
      <c r="A31" s="952"/>
      <c r="B31" s="469" t="s">
        <v>478</v>
      </c>
      <c r="C31" s="470">
        <f>SUM(D31:F31)</f>
        <v>60</v>
      </c>
      <c r="D31" s="470">
        <v>56</v>
      </c>
      <c r="E31" s="470">
        <v>4</v>
      </c>
      <c r="F31" s="470">
        <v>0</v>
      </c>
    </row>
    <row r="32" spans="1:6" ht="18.75" customHeight="1">
      <c r="A32" s="952"/>
      <c r="B32" s="465" t="s">
        <v>479</v>
      </c>
      <c r="C32" s="473">
        <f>SUM(D32:F32)</f>
        <v>58</v>
      </c>
      <c r="D32" s="473">
        <v>50</v>
      </c>
      <c r="E32" s="473">
        <v>2</v>
      </c>
      <c r="F32" s="473">
        <v>6</v>
      </c>
    </row>
    <row r="33" spans="1:6" ht="18.75" customHeight="1">
      <c r="A33" s="952"/>
      <c r="B33" s="466" t="s">
        <v>4</v>
      </c>
      <c r="C33" s="474">
        <f>SUM(C28:C32)</f>
        <v>180</v>
      </c>
      <c r="D33" s="474">
        <f>SUM(D28:D32)</f>
        <v>160</v>
      </c>
      <c r="E33" s="474">
        <f>SUM(E28:E32)</f>
        <v>14</v>
      </c>
      <c r="F33" s="474">
        <f>SUM(F28:F32)</f>
        <v>6</v>
      </c>
    </row>
    <row r="34" spans="1:6" ht="18.75" customHeight="1">
      <c r="A34" s="952" t="s">
        <v>402</v>
      </c>
      <c r="B34" s="463" t="s">
        <v>475</v>
      </c>
      <c r="C34" s="475">
        <f>SUM(D34:F34)</f>
        <v>4</v>
      </c>
      <c r="D34" s="458">
        <v>4</v>
      </c>
      <c r="E34" s="458">
        <v>0</v>
      </c>
      <c r="F34" s="458">
        <v>0</v>
      </c>
    </row>
    <row r="35" spans="1:6" ht="18.75" customHeight="1">
      <c r="A35" s="952"/>
      <c r="B35" s="469" t="s">
        <v>476</v>
      </c>
      <c r="C35" s="470">
        <f>SUM(D35:F35)</f>
        <v>92</v>
      </c>
      <c r="D35" s="470">
        <v>92</v>
      </c>
      <c r="E35" s="470">
        <v>0</v>
      </c>
      <c r="F35" s="470">
        <v>0</v>
      </c>
    </row>
    <row r="36" spans="1:6" ht="18.75" customHeight="1">
      <c r="A36" s="952"/>
      <c r="B36" s="469" t="s">
        <v>477</v>
      </c>
      <c r="C36" s="470">
        <f>SUM(D36:F36)</f>
        <v>146</v>
      </c>
      <c r="D36" s="470">
        <v>145</v>
      </c>
      <c r="E36" s="470">
        <v>1</v>
      </c>
      <c r="F36" s="470">
        <v>0</v>
      </c>
    </row>
    <row r="37" spans="1:6" ht="18.75" customHeight="1">
      <c r="A37" s="952"/>
      <c r="B37" s="469" t="s">
        <v>478</v>
      </c>
      <c r="C37" s="470">
        <f>SUM(D37:F37)</f>
        <v>376</v>
      </c>
      <c r="D37" s="470">
        <v>373</v>
      </c>
      <c r="E37" s="470">
        <v>3</v>
      </c>
      <c r="F37" s="470">
        <v>0</v>
      </c>
    </row>
    <row r="38" spans="1:6" ht="18.75" customHeight="1">
      <c r="A38" s="952"/>
      <c r="B38" s="465" t="s">
        <v>479</v>
      </c>
      <c r="C38" s="473">
        <f>SUM(D38:F38)</f>
        <v>558</v>
      </c>
      <c r="D38" s="473">
        <v>554</v>
      </c>
      <c r="E38" s="473">
        <v>1</v>
      </c>
      <c r="F38" s="473">
        <v>3</v>
      </c>
    </row>
    <row r="39" spans="1:6" ht="18.75" customHeight="1">
      <c r="A39" s="952"/>
      <c r="B39" s="466" t="s">
        <v>4</v>
      </c>
      <c r="C39" s="474">
        <f>SUM(C34:C38)</f>
        <v>1176</v>
      </c>
      <c r="D39" s="474">
        <f>SUM(D34:D38)</f>
        <v>1168</v>
      </c>
      <c r="E39" s="474">
        <f>SUM(E34:E38)</f>
        <v>5</v>
      </c>
      <c r="F39" s="474">
        <f>SUM(F34:F38)</f>
        <v>3</v>
      </c>
    </row>
    <row r="40" spans="1:6" ht="18.75" customHeight="1">
      <c r="A40" s="952" t="s">
        <v>4</v>
      </c>
      <c r="B40" s="463" t="s">
        <v>475</v>
      </c>
      <c r="C40" s="458">
        <f>SUM(D40:F40)</f>
        <v>6</v>
      </c>
      <c r="D40" s="458">
        <f aca="true" t="shared" si="1" ref="D40:F45">D28+D34</f>
        <v>6</v>
      </c>
      <c r="E40" s="458">
        <f t="shared" si="1"/>
        <v>0</v>
      </c>
      <c r="F40" s="458">
        <f t="shared" si="1"/>
        <v>0</v>
      </c>
    </row>
    <row r="41" spans="1:6" ht="18.75" customHeight="1">
      <c r="A41" s="952"/>
      <c r="B41" s="469" t="s">
        <v>476</v>
      </c>
      <c r="C41" s="470">
        <f>SUM(D41:F41)</f>
        <v>113</v>
      </c>
      <c r="D41" s="470">
        <f t="shared" si="1"/>
        <v>110</v>
      </c>
      <c r="E41" s="470">
        <f t="shared" si="1"/>
        <v>3</v>
      </c>
      <c r="F41" s="470">
        <f t="shared" si="1"/>
        <v>0</v>
      </c>
    </row>
    <row r="42" spans="1:6" ht="18.75" customHeight="1">
      <c r="A42" s="952"/>
      <c r="B42" s="469" t="s">
        <v>477</v>
      </c>
      <c r="C42" s="470">
        <f>SUM(D42:F42)</f>
        <v>185</v>
      </c>
      <c r="D42" s="470">
        <f t="shared" si="1"/>
        <v>179</v>
      </c>
      <c r="E42" s="470">
        <f t="shared" si="1"/>
        <v>6</v>
      </c>
      <c r="F42" s="470">
        <f t="shared" si="1"/>
        <v>0</v>
      </c>
    </row>
    <row r="43" spans="1:6" ht="18.75" customHeight="1">
      <c r="A43" s="952"/>
      <c r="B43" s="469" t="s">
        <v>478</v>
      </c>
      <c r="C43" s="470">
        <f>SUM(D43:F43)</f>
        <v>436</v>
      </c>
      <c r="D43" s="470">
        <f t="shared" si="1"/>
        <v>429</v>
      </c>
      <c r="E43" s="470">
        <f t="shared" si="1"/>
        <v>7</v>
      </c>
      <c r="F43" s="470">
        <f t="shared" si="1"/>
        <v>0</v>
      </c>
    </row>
    <row r="44" spans="1:6" ht="18.75" customHeight="1">
      <c r="A44" s="952"/>
      <c r="B44" s="465" t="s">
        <v>479</v>
      </c>
      <c r="C44" s="473">
        <f>SUM(D44:F44)</f>
        <v>616</v>
      </c>
      <c r="D44" s="473">
        <f t="shared" si="1"/>
        <v>604</v>
      </c>
      <c r="E44" s="473">
        <f t="shared" si="1"/>
        <v>3</v>
      </c>
      <c r="F44" s="473">
        <f t="shared" si="1"/>
        <v>9</v>
      </c>
    </row>
    <row r="45" spans="1:6" ht="18.75" customHeight="1">
      <c r="A45" s="952"/>
      <c r="B45" s="466" t="s">
        <v>4</v>
      </c>
      <c r="C45" s="474">
        <f>C33+C39</f>
        <v>1356</v>
      </c>
      <c r="D45" s="474">
        <f t="shared" si="1"/>
        <v>1328</v>
      </c>
      <c r="E45" s="474">
        <f t="shared" si="1"/>
        <v>19</v>
      </c>
      <c r="F45" s="474">
        <f t="shared" si="1"/>
        <v>9</v>
      </c>
    </row>
    <row r="85" ht="15" customHeight="1"/>
    <row r="86" ht="15" customHeight="1"/>
    <row r="87" ht="15" customHeight="1"/>
    <row r="88" ht="15" customHeight="1"/>
    <row r="89" ht="15" customHeight="1"/>
    <row r="90" ht="15" customHeight="1"/>
  </sheetData>
  <sheetProtection/>
  <mergeCells count="12">
    <mergeCell ref="A2:A4"/>
    <mergeCell ref="B2:B4"/>
    <mergeCell ref="C2:C4"/>
    <mergeCell ref="A5:A10"/>
    <mergeCell ref="A11:A16"/>
    <mergeCell ref="A17:A22"/>
    <mergeCell ref="A25:A27"/>
    <mergeCell ref="B25:B27"/>
    <mergeCell ref="C25:C27"/>
    <mergeCell ref="A28:A33"/>
    <mergeCell ref="A34:A39"/>
    <mergeCell ref="A40:A45"/>
  </mergeCells>
  <printOptions/>
  <pageMargins left="0.7086614173228347" right="0.7086614173228347" top="0.7480314960629921" bottom="0.7480314960629921" header="0.31496062992125984" footer="0.31496062992125984"/>
  <pageSetup firstPageNumber="90" useFirstPageNumber="1" fitToHeight="1" fitToWidth="1" horizontalDpi="600" verticalDpi="600" orientation="portrait" paperSize="9" scale="96" r:id="rId1"/>
  <headerFooter>
    <oddFooter>&amp;C&amp;P</oddFooter>
  </headerFooter>
</worksheet>
</file>

<file path=xl/worksheets/sheet16.xml><?xml version="1.0" encoding="utf-8"?>
<worksheet xmlns="http://schemas.openxmlformats.org/spreadsheetml/2006/main" xmlns:r="http://schemas.openxmlformats.org/officeDocument/2006/relationships">
  <dimension ref="A1:F45"/>
  <sheetViews>
    <sheetView showGridLines="0" view="pageBreakPreview" zoomScaleSheetLayoutView="100" zoomScalePageLayoutView="0" workbookViewId="0" topLeftCell="A1">
      <selection activeCell="E11" sqref="E11"/>
    </sheetView>
  </sheetViews>
  <sheetFormatPr defaultColWidth="9.00390625" defaultRowHeight="15" customHeight="1"/>
  <cols>
    <col min="1" max="1" width="6.25390625" style="25" customWidth="1"/>
    <col min="2" max="2" width="11.125" style="478" customWidth="1"/>
    <col min="3" max="3" width="11.125" style="25" customWidth="1"/>
    <col min="4" max="6" width="12.50390625" style="25" customWidth="1"/>
    <col min="7" max="16384" width="9.00390625" style="25" customWidth="1"/>
  </cols>
  <sheetData>
    <row r="1" ht="14.25">
      <c r="A1" s="26" t="s">
        <v>562</v>
      </c>
    </row>
    <row r="2" spans="1:6" ht="18.75" customHeight="1">
      <c r="A2" s="952" t="s">
        <v>32</v>
      </c>
      <c r="B2" s="955" t="s">
        <v>466</v>
      </c>
      <c r="C2" s="952" t="s">
        <v>467</v>
      </c>
      <c r="D2" s="442" t="s">
        <v>481</v>
      </c>
      <c r="E2" s="442" t="s">
        <v>482</v>
      </c>
      <c r="F2" s="442" t="s">
        <v>483</v>
      </c>
    </row>
    <row r="3" spans="1:6" ht="18.75" customHeight="1">
      <c r="A3" s="952"/>
      <c r="B3" s="955"/>
      <c r="C3" s="952"/>
      <c r="D3" s="443" t="s">
        <v>495</v>
      </c>
      <c r="E3" s="443" t="s">
        <v>496</v>
      </c>
      <c r="F3" s="443" t="s">
        <v>497</v>
      </c>
    </row>
    <row r="4" spans="1:6" ht="18.75" customHeight="1">
      <c r="A4" s="952"/>
      <c r="B4" s="955"/>
      <c r="C4" s="952"/>
      <c r="D4" s="441" t="s">
        <v>474</v>
      </c>
      <c r="E4" s="441" t="s">
        <v>474</v>
      </c>
      <c r="F4" s="441" t="s">
        <v>474</v>
      </c>
    </row>
    <row r="5" spans="1:6" ht="18" customHeight="1">
      <c r="A5" s="952" t="s">
        <v>458</v>
      </c>
      <c r="B5" s="442" t="s">
        <v>475</v>
      </c>
      <c r="C5" s="458">
        <f>SUM(D5:F5)</f>
        <v>2</v>
      </c>
      <c r="D5" s="458">
        <v>2</v>
      </c>
      <c r="E5" s="479">
        <v>0</v>
      </c>
      <c r="F5" s="479">
        <v>0</v>
      </c>
    </row>
    <row r="6" spans="1:6" s="481" customFormat="1" ht="18" customHeight="1">
      <c r="A6" s="952"/>
      <c r="B6" s="447" t="s">
        <v>476</v>
      </c>
      <c r="C6" s="470">
        <f>SUM(D6:F6)</f>
        <v>21</v>
      </c>
      <c r="D6" s="470">
        <v>19</v>
      </c>
      <c r="E6" s="480">
        <v>0</v>
      </c>
      <c r="F6" s="480">
        <v>2</v>
      </c>
    </row>
    <row r="7" spans="1:6" ht="18" customHeight="1">
      <c r="A7" s="952"/>
      <c r="B7" s="447" t="s">
        <v>477</v>
      </c>
      <c r="C7" s="470">
        <f>SUM(D7:F7)</f>
        <v>39</v>
      </c>
      <c r="D7" s="470">
        <v>23</v>
      </c>
      <c r="E7" s="480">
        <v>7</v>
      </c>
      <c r="F7" s="480">
        <v>9</v>
      </c>
    </row>
    <row r="8" spans="1:6" ht="18" customHeight="1">
      <c r="A8" s="952"/>
      <c r="B8" s="447" t="s">
        <v>478</v>
      </c>
      <c r="C8" s="470">
        <f>SUM(D8:F8)</f>
        <v>60</v>
      </c>
      <c r="D8" s="470">
        <v>38</v>
      </c>
      <c r="E8" s="480">
        <v>9</v>
      </c>
      <c r="F8" s="480">
        <v>13</v>
      </c>
    </row>
    <row r="9" spans="1:6" ht="18" customHeight="1">
      <c r="A9" s="952"/>
      <c r="B9" s="443" t="s">
        <v>479</v>
      </c>
      <c r="C9" s="473">
        <f>SUM(D9:F9)</f>
        <v>58</v>
      </c>
      <c r="D9" s="473">
        <v>30</v>
      </c>
      <c r="E9" s="482">
        <v>16</v>
      </c>
      <c r="F9" s="482">
        <v>12</v>
      </c>
    </row>
    <row r="10" spans="1:6" ht="18" customHeight="1">
      <c r="A10" s="952"/>
      <c r="B10" s="441" t="s">
        <v>4</v>
      </c>
      <c r="C10" s="474">
        <f>SUM(C5:C9)</f>
        <v>180</v>
      </c>
      <c r="D10" s="483">
        <f>SUM(D5:D9)</f>
        <v>112</v>
      </c>
      <c r="E10" s="483">
        <f>SUM(E5:E9)</f>
        <v>32</v>
      </c>
      <c r="F10" s="483">
        <f>SUM(F5:F9)</f>
        <v>36</v>
      </c>
    </row>
    <row r="11" spans="1:6" ht="18" customHeight="1">
      <c r="A11" s="952" t="s">
        <v>402</v>
      </c>
      <c r="B11" s="442" t="s">
        <v>475</v>
      </c>
      <c r="C11" s="475">
        <f>SUM(D11:F11)</f>
        <v>4</v>
      </c>
      <c r="D11" s="458">
        <v>4</v>
      </c>
      <c r="E11" s="479">
        <v>0</v>
      </c>
      <c r="F11" s="479">
        <v>0</v>
      </c>
    </row>
    <row r="12" spans="1:6" ht="18" customHeight="1">
      <c r="A12" s="952"/>
      <c r="B12" s="447" t="s">
        <v>476</v>
      </c>
      <c r="C12" s="470">
        <f>SUM(D12:F12)</f>
        <v>92</v>
      </c>
      <c r="D12" s="470">
        <v>70</v>
      </c>
      <c r="E12" s="480">
        <v>12</v>
      </c>
      <c r="F12" s="480">
        <v>10</v>
      </c>
    </row>
    <row r="13" spans="1:6" ht="18" customHeight="1">
      <c r="A13" s="952"/>
      <c r="B13" s="447" t="s">
        <v>477</v>
      </c>
      <c r="C13" s="470">
        <f>SUM(D13:F13)</f>
        <v>146</v>
      </c>
      <c r="D13" s="470">
        <v>115</v>
      </c>
      <c r="E13" s="480">
        <v>20</v>
      </c>
      <c r="F13" s="480">
        <v>11</v>
      </c>
    </row>
    <row r="14" spans="1:6" ht="18" customHeight="1">
      <c r="A14" s="952"/>
      <c r="B14" s="447" t="s">
        <v>478</v>
      </c>
      <c r="C14" s="470">
        <f>SUM(D14:F14)</f>
        <v>376</v>
      </c>
      <c r="D14" s="470">
        <v>287</v>
      </c>
      <c r="E14" s="480">
        <v>65</v>
      </c>
      <c r="F14" s="480">
        <v>24</v>
      </c>
    </row>
    <row r="15" spans="1:6" ht="18" customHeight="1">
      <c r="A15" s="952"/>
      <c r="B15" s="443" t="s">
        <v>479</v>
      </c>
      <c r="C15" s="473">
        <f>SUM(D15:F15)</f>
        <v>558</v>
      </c>
      <c r="D15" s="473">
        <v>409</v>
      </c>
      <c r="E15" s="482">
        <v>97</v>
      </c>
      <c r="F15" s="482">
        <v>52</v>
      </c>
    </row>
    <row r="16" spans="1:6" ht="18" customHeight="1">
      <c r="A16" s="952"/>
      <c r="B16" s="441" t="s">
        <v>4</v>
      </c>
      <c r="C16" s="474">
        <f>SUM(C11:C15)</f>
        <v>1176</v>
      </c>
      <c r="D16" s="483">
        <f>SUM(D11:D15)</f>
        <v>885</v>
      </c>
      <c r="E16" s="483">
        <f>SUM(E11:E15)</f>
        <v>194</v>
      </c>
      <c r="F16" s="483">
        <f>SUM(F11:F15)</f>
        <v>97</v>
      </c>
    </row>
    <row r="17" spans="1:6" ht="18" customHeight="1">
      <c r="A17" s="952" t="s">
        <v>4</v>
      </c>
      <c r="B17" s="442" t="s">
        <v>475</v>
      </c>
      <c r="C17" s="458">
        <f>SUM(D17:F17)</f>
        <v>6</v>
      </c>
      <c r="D17" s="479">
        <f aca="true" t="shared" si="0" ref="D17:F22">D5+D11</f>
        <v>6</v>
      </c>
      <c r="E17" s="479">
        <f t="shared" si="0"/>
        <v>0</v>
      </c>
      <c r="F17" s="479">
        <f t="shared" si="0"/>
        <v>0</v>
      </c>
    </row>
    <row r="18" spans="1:6" ht="18" customHeight="1">
      <c r="A18" s="952"/>
      <c r="B18" s="447" t="s">
        <v>476</v>
      </c>
      <c r="C18" s="470">
        <f>SUM(D18:F18)</f>
        <v>113</v>
      </c>
      <c r="D18" s="480">
        <f t="shared" si="0"/>
        <v>89</v>
      </c>
      <c r="E18" s="480">
        <f t="shared" si="0"/>
        <v>12</v>
      </c>
      <c r="F18" s="480">
        <f t="shared" si="0"/>
        <v>12</v>
      </c>
    </row>
    <row r="19" spans="1:6" ht="18" customHeight="1">
      <c r="A19" s="952"/>
      <c r="B19" s="447" t="s">
        <v>477</v>
      </c>
      <c r="C19" s="470">
        <f>SUM(D19:F19)</f>
        <v>185</v>
      </c>
      <c r="D19" s="480">
        <f t="shared" si="0"/>
        <v>138</v>
      </c>
      <c r="E19" s="480">
        <f t="shared" si="0"/>
        <v>27</v>
      </c>
      <c r="F19" s="480">
        <f t="shared" si="0"/>
        <v>20</v>
      </c>
    </row>
    <row r="20" spans="1:6" ht="18" customHeight="1">
      <c r="A20" s="952"/>
      <c r="B20" s="447" t="s">
        <v>478</v>
      </c>
      <c r="C20" s="470">
        <f>SUM(D20:F20)</f>
        <v>436</v>
      </c>
      <c r="D20" s="480">
        <f t="shared" si="0"/>
        <v>325</v>
      </c>
      <c r="E20" s="480">
        <f t="shared" si="0"/>
        <v>74</v>
      </c>
      <c r="F20" s="480">
        <f t="shared" si="0"/>
        <v>37</v>
      </c>
    </row>
    <row r="21" spans="1:6" ht="18" customHeight="1">
      <c r="A21" s="952"/>
      <c r="B21" s="443" t="s">
        <v>479</v>
      </c>
      <c r="C21" s="473">
        <f>SUM(D21:F21)</f>
        <v>616</v>
      </c>
      <c r="D21" s="482">
        <f t="shared" si="0"/>
        <v>439</v>
      </c>
      <c r="E21" s="482">
        <f t="shared" si="0"/>
        <v>113</v>
      </c>
      <c r="F21" s="482">
        <f t="shared" si="0"/>
        <v>64</v>
      </c>
    </row>
    <row r="22" spans="1:6" ht="18" customHeight="1">
      <c r="A22" s="952"/>
      <c r="B22" s="441" t="s">
        <v>4</v>
      </c>
      <c r="C22" s="474">
        <f>C10+C16</f>
        <v>1356</v>
      </c>
      <c r="D22" s="483">
        <f t="shared" si="0"/>
        <v>997</v>
      </c>
      <c r="E22" s="483">
        <f t="shared" si="0"/>
        <v>226</v>
      </c>
      <c r="F22" s="483">
        <f t="shared" si="0"/>
        <v>133</v>
      </c>
    </row>
    <row r="23" ht="18.75" customHeight="1"/>
    <row r="24" ht="18.75" customHeight="1">
      <c r="A24" s="26" t="s">
        <v>563</v>
      </c>
    </row>
    <row r="25" spans="1:6" ht="18.75" customHeight="1">
      <c r="A25" s="952" t="s">
        <v>32</v>
      </c>
      <c r="B25" s="955" t="s">
        <v>466</v>
      </c>
      <c r="C25" s="952" t="s">
        <v>467</v>
      </c>
      <c r="D25" s="442" t="s">
        <v>481</v>
      </c>
      <c r="E25" s="442" t="s">
        <v>482</v>
      </c>
      <c r="F25" s="442" t="s">
        <v>483</v>
      </c>
    </row>
    <row r="26" spans="1:6" ht="18.75" customHeight="1">
      <c r="A26" s="952"/>
      <c r="B26" s="955"/>
      <c r="C26" s="952"/>
      <c r="D26" s="443" t="s">
        <v>498</v>
      </c>
      <c r="E26" s="443" t="s">
        <v>499</v>
      </c>
      <c r="F26" s="443" t="s">
        <v>500</v>
      </c>
    </row>
    <row r="27" spans="1:6" ht="18.75" customHeight="1">
      <c r="A27" s="952"/>
      <c r="B27" s="955"/>
      <c r="C27" s="952"/>
      <c r="D27" s="441" t="s">
        <v>474</v>
      </c>
      <c r="E27" s="441" t="s">
        <v>474</v>
      </c>
      <c r="F27" s="441" t="s">
        <v>474</v>
      </c>
    </row>
    <row r="28" spans="1:6" ht="18" customHeight="1">
      <c r="A28" s="952" t="s">
        <v>458</v>
      </c>
      <c r="B28" s="442" t="s">
        <v>475</v>
      </c>
      <c r="C28" s="458">
        <f>SUM(D28:F28)</f>
        <v>2</v>
      </c>
      <c r="D28" s="480">
        <v>2</v>
      </c>
      <c r="E28" s="479">
        <v>0</v>
      </c>
      <c r="F28" s="480">
        <v>0</v>
      </c>
    </row>
    <row r="29" spans="1:6" s="481" customFormat="1" ht="18" customHeight="1">
      <c r="A29" s="952"/>
      <c r="B29" s="447" t="s">
        <v>476</v>
      </c>
      <c r="C29" s="470">
        <f>SUM(D29:F29)</f>
        <v>21</v>
      </c>
      <c r="D29" s="470">
        <v>19</v>
      </c>
      <c r="E29" s="480">
        <v>1</v>
      </c>
      <c r="F29" s="480">
        <v>1</v>
      </c>
    </row>
    <row r="30" spans="1:6" ht="18" customHeight="1">
      <c r="A30" s="952"/>
      <c r="B30" s="447" t="s">
        <v>477</v>
      </c>
      <c r="C30" s="470">
        <f>SUM(D30:F30)</f>
        <v>39</v>
      </c>
      <c r="D30" s="470">
        <v>34</v>
      </c>
      <c r="E30" s="480">
        <v>4</v>
      </c>
      <c r="F30" s="480">
        <v>1</v>
      </c>
    </row>
    <row r="31" spans="1:6" ht="18" customHeight="1">
      <c r="A31" s="952"/>
      <c r="B31" s="447" t="s">
        <v>478</v>
      </c>
      <c r="C31" s="470">
        <f>SUM(D31:F31)</f>
        <v>60</v>
      </c>
      <c r="D31" s="470">
        <v>54</v>
      </c>
      <c r="E31" s="480">
        <v>6</v>
      </c>
      <c r="F31" s="480">
        <v>0</v>
      </c>
    </row>
    <row r="32" spans="1:6" ht="18" customHeight="1">
      <c r="A32" s="952"/>
      <c r="B32" s="443" t="s">
        <v>479</v>
      </c>
      <c r="C32" s="473">
        <f>SUM(D32:F32)</f>
        <v>58</v>
      </c>
      <c r="D32" s="473">
        <v>49</v>
      </c>
      <c r="E32" s="482">
        <v>6</v>
      </c>
      <c r="F32" s="482">
        <v>3</v>
      </c>
    </row>
    <row r="33" spans="1:6" ht="18" customHeight="1">
      <c r="A33" s="952"/>
      <c r="B33" s="441" t="s">
        <v>4</v>
      </c>
      <c r="C33" s="474">
        <f>SUM(C28:C32)</f>
        <v>180</v>
      </c>
      <c r="D33" s="483">
        <f>SUM(D28:D32)</f>
        <v>158</v>
      </c>
      <c r="E33" s="483">
        <f>SUM(E28:E32)</f>
        <v>17</v>
      </c>
      <c r="F33" s="483">
        <f>SUM(F28:F32)</f>
        <v>5</v>
      </c>
    </row>
    <row r="34" spans="1:6" ht="18" customHeight="1">
      <c r="A34" s="952" t="s">
        <v>402</v>
      </c>
      <c r="B34" s="442" t="s">
        <v>475</v>
      </c>
      <c r="C34" s="475">
        <f>SUM(D34:F34)</f>
        <v>4</v>
      </c>
      <c r="D34" s="458">
        <v>3</v>
      </c>
      <c r="E34" s="479">
        <v>0</v>
      </c>
      <c r="F34" s="479">
        <v>1</v>
      </c>
    </row>
    <row r="35" spans="1:6" ht="18" customHeight="1">
      <c r="A35" s="952"/>
      <c r="B35" s="447" t="s">
        <v>476</v>
      </c>
      <c r="C35" s="470">
        <f>SUM(D35:F35)</f>
        <v>92</v>
      </c>
      <c r="D35" s="470">
        <v>90</v>
      </c>
      <c r="E35" s="480">
        <v>2</v>
      </c>
      <c r="F35" s="480">
        <v>0</v>
      </c>
    </row>
    <row r="36" spans="1:6" ht="18" customHeight="1">
      <c r="A36" s="952"/>
      <c r="B36" s="447" t="s">
        <v>477</v>
      </c>
      <c r="C36" s="470">
        <f>SUM(D36:F36)</f>
        <v>146</v>
      </c>
      <c r="D36" s="470">
        <v>145</v>
      </c>
      <c r="E36" s="480">
        <v>1</v>
      </c>
      <c r="F36" s="480">
        <v>0</v>
      </c>
    </row>
    <row r="37" spans="1:6" ht="18" customHeight="1">
      <c r="A37" s="952"/>
      <c r="B37" s="447" t="s">
        <v>478</v>
      </c>
      <c r="C37" s="470">
        <f>SUM(D37:F37)</f>
        <v>376</v>
      </c>
      <c r="D37" s="470">
        <v>368</v>
      </c>
      <c r="E37" s="480">
        <v>6</v>
      </c>
      <c r="F37" s="480">
        <v>2</v>
      </c>
    </row>
    <row r="38" spans="1:6" ht="18" customHeight="1">
      <c r="A38" s="952"/>
      <c r="B38" s="443" t="s">
        <v>479</v>
      </c>
      <c r="C38" s="473">
        <f>SUM(D38:F38)</f>
        <v>558</v>
      </c>
      <c r="D38" s="473">
        <v>538</v>
      </c>
      <c r="E38" s="482">
        <v>17</v>
      </c>
      <c r="F38" s="482">
        <v>3</v>
      </c>
    </row>
    <row r="39" spans="1:6" ht="18" customHeight="1">
      <c r="A39" s="952"/>
      <c r="B39" s="441" t="s">
        <v>4</v>
      </c>
      <c r="C39" s="474">
        <f>SUM(C34:C38)</f>
        <v>1176</v>
      </c>
      <c r="D39" s="483">
        <f>SUM(D34:D38)</f>
        <v>1144</v>
      </c>
      <c r="E39" s="483">
        <f>SUM(E34:E38)</f>
        <v>26</v>
      </c>
      <c r="F39" s="483">
        <f>SUM(F34:F38)</f>
        <v>6</v>
      </c>
    </row>
    <row r="40" spans="1:6" ht="18" customHeight="1">
      <c r="A40" s="952" t="s">
        <v>4</v>
      </c>
      <c r="B40" s="442" t="s">
        <v>475</v>
      </c>
      <c r="C40" s="458">
        <f>SUM(D40:F40)</f>
        <v>6</v>
      </c>
      <c r="D40" s="479">
        <f aca="true" t="shared" si="1" ref="D40:F45">D28+D34</f>
        <v>5</v>
      </c>
      <c r="E40" s="479">
        <f t="shared" si="1"/>
        <v>0</v>
      </c>
      <c r="F40" s="479">
        <f t="shared" si="1"/>
        <v>1</v>
      </c>
    </row>
    <row r="41" spans="1:6" ht="18" customHeight="1">
      <c r="A41" s="952"/>
      <c r="B41" s="447" t="s">
        <v>476</v>
      </c>
      <c r="C41" s="470">
        <f>SUM(D41:F41)</f>
        <v>113</v>
      </c>
      <c r="D41" s="480">
        <f t="shared" si="1"/>
        <v>109</v>
      </c>
      <c r="E41" s="480">
        <f t="shared" si="1"/>
        <v>3</v>
      </c>
      <c r="F41" s="480">
        <f t="shared" si="1"/>
        <v>1</v>
      </c>
    </row>
    <row r="42" spans="1:6" ht="18" customHeight="1">
      <c r="A42" s="952"/>
      <c r="B42" s="447" t="s">
        <v>477</v>
      </c>
      <c r="C42" s="470">
        <f>SUM(D42:F42)</f>
        <v>185</v>
      </c>
      <c r="D42" s="480">
        <f t="shared" si="1"/>
        <v>179</v>
      </c>
      <c r="E42" s="480">
        <f t="shared" si="1"/>
        <v>5</v>
      </c>
      <c r="F42" s="480">
        <f t="shared" si="1"/>
        <v>1</v>
      </c>
    </row>
    <row r="43" spans="1:6" ht="18" customHeight="1">
      <c r="A43" s="952"/>
      <c r="B43" s="447" t="s">
        <v>478</v>
      </c>
      <c r="C43" s="470">
        <f>SUM(D43:F43)</f>
        <v>436</v>
      </c>
      <c r="D43" s="480">
        <f t="shared" si="1"/>
        <v>422</v>
      </c>
      <c r="E43" s="480">
        <f t="shared" si="1"/>
        <v>12</v>
      </c>
      <c r="F43" s="480">
        <f t="shared" si="1"/>
        <v>2</v>
      </c>
    </row>
    <row r="44" spans="1:6" ht="18" customHeight="1">
      <c r="A44" s="952"/>
      <c r="B44" s="443" t="s">
        <v>479</v>
      </c>
      <c r="C44" s="473">
        <f>SUM(D44:F44)</f>
        <v>616</v>
      </c>
      <c r="D44" s="482">
        <f t="shared" si="1"/>
        <v>587</v>
      </c>
      <c r="E44" s="482">
        <f t="shared" si="1"/>
        <v>23</v>
      </c>
      <c r="F44" s="482">
        <f t="shared" si="1"/>
        <v>6</v>
      </c>
    </row>
    <row r="45" spans="1:6" ht="18" customHeight="1">
      <c r="A45" s="952"/>
      <c r="B45" s="441" t="s">
        <v>4</v>
      </c>
      <c r="C45" s="474">
        <f>C33+C39</f>
        <v>1356</v>
      </c>
      <c r="D45" s="483">
        <f t="shared" si="1"/>
        <v>1302</v>
      </c>
      <c r="E45" s="483">
        <f t="shared" si="1"/>
        <v>43</v>
      </c>
      <c r="F45" s="483">
        <f t="shared" si="1"/>
        <v>11</v>
      </c>
    </row>
    <row r="46" ht="18.75" customHeight="1"/>
  </sheetData>
  <sheetProtection/>
  <mergeCells count="12">
    <mergeCell ref="A2:A4"/>
    <mergeCell ref="B2:B4"/>
    <mergeCell ref="C2:C4"/>
    <mergeCell ref="A5:A10"/>
    <mergeCell ref="A11:A16"/>
    <mergeCell ref="A17:A22"/>
    <mergeCell ref="A25:A27"/>
    <mergeCell ref="B25:B27"/>
    <mergeCell ref="C25:C27"/>
    <mergeCell ref="A28:A33"/>
    <mergeCell ref="A34:A39"/>
    <mergeCell ref="A40:A45"/>
  </mergeCells>
  <printOptions/>
  <pageMargins left="0.7086614173228347" right="0.7086614173228347" top="0.7480314960629921" bottom="0.7480314960629921" header="0.31496062992125984" footer="0.31496062992125984"/>
  <pageSetup firstPageNumber="91" useFirstPageNumber="1" horizontalDpi="600" verticalDpi="600" orientation="portrait" paperSize="9" scale="95" r:id="rId1"/>
  <headerFooter>
    <oddFooter>&amp;C&amp;P</oddFooter>
  </headerFooter>
</worksheet>
</file>

<file path=xl/worksheets/sheet17.xml><?xml version="1.0" encoding="utf-8"?>
<worksheet xmlns="http://schemas.openxmlformats.org/spreadsheetml/2006/main" xmlns:r="http://schemas.openxmlformats.org/officeDocument/2006/relationships">
  <dimension ref="A1:F45"/>
  <sheetViews>
    <sheetView showGridLines="0" view="pageBreakPreview" zoomScaleSheetLayoutView="100" zoomScalePageLayoutView="0" workbookViewId="0" topLeftCell="A1">
      <selection activeCell="E10" sqref="E10"/>
    </sheetView>
  </sheetViews>
  <sheetFormatPr defaultColWidth="9.00390625" defaultRowHeight="15" customHeight="1"/>
  <cols>
    <col min="1" max="1" width="6.25390625" style="462" customWidth="1"/>
    <col min="2" max="2" width="11.125" style="477" customWidth="1"/>
    <col min="3" max="3" width="11.125" style="462" customWidth="1"/>
    <col min="4" max="6" width="12.50390625" style="462" customWidth="1"/>
    <col min="7" max="16384" width="9.00390625" style="462" customWidth="1"/>
  </cols>
  <sheetData>
    <row r="1" ht="18.75" customHeight="1">
      <c r="A1" s="26" t="s">
        <v>564</v>
      </c>
    </row>
    <row r="2" spans="1:6" ht="18.75" customHeight="1">
      <c r="A2" s="952" t="s">
        <v>32</v>
      </c>
      <c r="B2" s="955" t="s">
        <v>466</v>
      </c>
      <c r="C2" s="952" t="s">
        <v>467</v>
      </c>
      <c r="D2" s="463" t="s">
        <v>481</v>
      </c>
      <c r="E2" s="463" t="s">
        <v>482</v>
      </c>
      <c r="F2" s="463" t="s">
        <v>483</v>
      </c>
    </row>
    <row r="3" spans="1:6" ht="18.75" customHeight="1">
      <c r="A3" s="952"/>
      <c r="B3" s="955"/>
      <c r="C3" s="952"/>
      <c r="D3" s="465" t="s">
        <v>501</v>
      </c>
      <c r="E3" s="465" t="s">
        <v>499</v>
      </c>
      <c r="F3" s="465" t="s">
        <v>500</v>
      </c>
    </row>
    <row r="4" spans="1:6" ht="18.75" customHeight="1">
      <c r="A4" s="952"/>
      <c r="B4" s="955"/>
      <c r="C4" s="952"/>
      <c r="D4" s="466" t="s">
        <v>474</v>
      </c>
      <c r="E4" s="466" t="s">
        <v>474</v>
      </c>
      <c r="F4" s="466" t="s">
        <v>474</v>
      </c>
    </row>
    <row r="5" spans="1:6" ht="18" customHeight="1">
      <c r="A5" s="952" t="s">
        <v>458</v>
      </c>
      <c r="B5" s="463" t="s">
        <v>475</v>
      </c>
      <c r="C5" s="458">
        <f>SUM(D5:F5)</f>
        <v>2</v>
      </c>
      <c r="D5" s="458">
        <v>2</v>
      </c>
      <c r="E5" s="458">
        <v>0</v>
      </c>
      <c r="F5" s="458">
        <v>0</v>
      </c>
    </row>
    <row r="6" spans="1:6" s="472" customFormat="1" ht="18" customHeight="1">
      <c r="A6" s="952"/>
      <c r="B6" s="469" t="s">
        <v>476</v>
      </c>
      <c r="C6" s="470">
        <f>SUM(D6:F6)</f>
        <v>21</v>
      </c>
      <c r="D6" s="470">
        <v>16</v>
      </c>
      <c r="E6" s="470">
        <v>3</v>
      </c>
      <c r="F6" s="470">
        <v>2</v>
      </c>
    </row>
    <row r="7" spans="1:6" ht="18" customHeight="1">
      <c r="A7" s="952"/>
      <c r="B7" s="469" t="s">
        <v>477</v>
      </c>
      <c r="C7" s="470">
        <f>SUM(D7:F7)</f>
        <v>39</v>
      </c>
      <c r="D7" s="470">
        <v>28</v>
      </c>
      <c r="E7" s="470">
        <v>6</v>
      </c>
      <c r="F7" s="470">
        <v>5</v>
      </c>
    </row>
    <row r="8" spans="1:6" ht="18" customHeight="1">
      <c r="A8" s="952"/>
      <c r="B8" s="469" t="s">
        <v>478</v>
      </c>
      <c r="C8" s="470">
        <f>SUM(D8:F8)</f>
        <v>60</v>
      </c>
      <c r="D8" s="470">
        <v>44</v>
      </c>
      <c r="E8" s="470">
        <v>12</v>
      </c>
      <c r="F8" s="470">
        <v>4</v>
      </c>
    </row>
    <row r="9" spans="1:6" ht="18" customHeight="1">
      <c r="A9" s="952"/>
      <c r="B9" s="465" t="s">
        <v>479</v>
      </c>
      <c r="C9" s="473">
        <f>SUM(D9:F9)</f>
        <v>58</v>
      </c>
      <c r="D9" s="473">
        <v>37</v>
      </c>
      <c r="E9" s="473">
        <v>13</v>
      </c>
      <c r="F9" s="473">
        <v>8</v>
      </c>
    </row>
    <row r="10" spans="1:6" ht="18" customHeight="1">
      <c r="A10" s="952"/>
      <c r="B10" s="466" t="s">
        <v>4</v>
      </c>
      <c r="C10" s="474">
        <f>SUM(C5:C9)</f>
        <v>180</v>
      </c>
      <c r="D10" s="474">
        <f>SUM(D5:D9)</f>
        <v>127</v>
      </c>
      <c r="E10" s="474">
        <f>SUM(E5:E9)</f>
        <v>34</v>
      </c>
      <c r="F10" s="474">
        <f>SUM(F5:F9)</f>
        <v>19</v>
      </c>
    </row>
    <row r="11" spans="1:6" ht="18" customHeight="1">
      <c r="A11" s="952" t="s">
        <v>402</v>
      </c>
      <c r="B11" s="463" t="s">
        <v>475</v>
      </c>
      <c r="C11" s="475">
        <f>SUM(D11:F11)</f>
        <v>4</v>
      </c>
      <c r="D11" s="458">
        <v>2</v>
      </c>
      <c r="E11" s="458">
        <v>0</v>
      </c>
      <c r="F11" s="458">
        <v>2</v>
      </c>
    </row>
    <row r="12" spans="1:6" ht="18" customHeight="1">
      <c r="A12" s="952"/>
      <c r="B12" s="469" t="s">
        <v>476</v>
      </c>
      <c r="C12" s="470">
        <f>SUM(D12:F12)</f>
        <v>92</v>
      </c>
      <c r="D12" s="470">
        <v>87</v>
      </c>
      <c r="E12" s="470">
        <v>3</v>
      </c>
      <c r="F12" s="470">
        <v>2</v>
      </c>
    </row>
    <row r="13" spans="1:6" ht="18" customHeight="1">
      <c r="A13" s="952"/>
      <c r="B13" s="469" t="s">
        <v>477</v>
      </c>
      <c r="C13" s="470">
        <f>SUM(D13:F13)</f>
        <v>146</v>
      </c>
      <c r="D13" s="470">
        <v>142</v>
      </c>
      <c r="E13" s="470">
        <v>2</v>
      </c>
      <c r="F13" s="470">
        <v>2</v>
      </c>
    </row>
    <row r="14" spans="1:6" ht="18" customHeight="1">
      <c r="A14" s="952"/>
      <c r="B14" s="469" t="s">
        <v>478</v>
      </c>
      <c r="C14" s="470">
        <f>SUM(D14:F14)</f>
        <v>376</v>
      </c>
      <c r="D14" s="470">
        <v>357</v>
      </c>
      <c r="E14" s="470">
        <v>15</v>
      </c>
      <c r="F14" s="470">
        <v>4</v>
      </c>
    </row>
    <row r="15" spans="1:6" ht="18" customHeight="1">
      <c r="A15" s="952"/>
      <c r="B15" s="465" t="s">
        <v>479</v>
      </c>
      <c r="C15" s="473">
        <f>SUM(D15:F15)</f>
        <v>558</v>
      </c>
      <c r="D15" s="473">
        <v>533</v>
      </c>
      <c r="E15" s="473">
        <v>18</v>
      </c>
      <c r="F15" s="473">
        <v>7</v>
      </c>
    </row>
    <row r="16" spans="1:6" ht="18" customHeight="1">
      <c r="A16" s="952"/>
      <c r="B16" s="466" t="s">
        <v>4</v>
      </c>
      <c r="C16" s="474">
        <f>SUM(C11:C15)</f>
        <v>1176</v>
      </c>
      <c r="D16" s="474">
        <f>SUM(D11:D15)</f>
        <v>1121</v>
      </c>
      <c r="E16" s="474">
        <f>SUM(E11:E15)</f>
        <v>38</v>
      </c>
      <c r="F16" s="474">
        <f>SUM(F11:F15)</f>
        <v>17</v>
      </c>
    </row>
    <row r="17" spans="1:6" ht="18" customHeight="1">
      <c r="A17" s="952" t="s">
        <v>4</v>
      </c>
      <c r="B17" s="463" t="s">
        <v>475</v>
      </c>
      <c r="C17" s="458">
        <f>SUM(D17:F17)</f>
        <v>6</v>
      </c>
      <c r="D17" s="458">
        <f aca="true" t="shared" si="0" ref="D17:F22">D5+D11</f>
        <v>4</v>
      </c>
      <c r="E17" s="458">
        <f t="shared" si="0"/>
        <v>0</v>
      </c>
      <c r="F17" s="458">
        <f t="shared" si="0"/>
        <v>2</v>
      </c>
    </row>
    <row r="18" spans="1:6" ht="18" customHeight="1">
      <c r="A18" s="952"/>
      <c r="B18" s="469" t="s">
        <v>476</v>
      </c>
      <c r="C18" s="470">
        <f>SUM(D18:F18)</f>
        <v>113</v>
      </c>
      <c r="D18" s="470">
        <f t="shared" si="0"/>
        <v>103</v>
      </c>
      <c r="E18" s="470">
        <f t="shared" si="0"/>
        <v>6</v>
      </c>
      <c r="F18" s="470">
        <f t="shared" si="0"/>
        <v>4</v>
      </c>
    </row>
    <row r="19" spans="1:6" ht="18" customHeight="1">
      <c r="A19" s="952"/>
      <c r="B19" s="469" t="s">
        <v>477</v>
      </c>
      <c r="C19" s="470">
        <f>SUM(D19:F19)</f>
        <v>185</v>
      </c>
      <c r="D19" s="470">
        <f t="shared" si="0"/>
        <v>170</v>
      </c>
      <c r="E19" s="470">
        <f t="shared" si="0"/>
        <v>8</v>
      </c>
      <c r="F19" s="470">
        <f t="shared" si="0"/>
        <v>7</v>
      </c>
    </row>
    <row r="20" spans="1:6" ht="18" customHeight="1">
      <c r="A20" s="952"/>
      <c r="B20" s="469" t="s">
        <v>478</v>
      </c>
      <c r="C20" s="470">
        <f>SUM(D20:F20)</f>
        <v>436</v>
      </c>
      <c r="D20" s="470">
        <f t="shared" si="0"/>
        <v>401</v>
      </c>
      <c r="E20" s="470">
        <f t="shared" si="0"/>
        <v>27</v>
      </c>
      <c r="F20" s="470">
        <f t="shared" si="0"/>
        <v>8</v>
      </c>
    </row>
    <row r="21" spans="1:6" ht="18" customHeight="1">
      <c r="A21" s="952"/>
      <c r="B21" s="465" t="s">
        <v>479</v>
      </c>
      <c r="C21" s="473">
        <f>SUM(D21:F21)</f>
        <v>616</v>
      </c>
      <c r="D21" s="473">
        <f t="shared" si="0"/>
        <v>570</v>
      </c>
      <c r="E21" s="473">
        <f t="shared" si="0"/>
        <v>31</v>
      </c>
      <c r="F21" s="473">
        <f t="shared" si="0"/>
        <v>15</v>
      </c>
    </row>
    <row r="22" spans="1:6" ht="18" customHeight="1">
      <c r="A22" s="952"/>
      <c r="B22" s="466" t="s">
        <v>4</v>
      </c>
      <c r="C22" s="474">
        <f>C10+C16</f>
        <v>1356</v>
      </c>
      <c r="D22" s="474">
        <f t="shared" si="0"/>
        <v>1248</v>
      </c>
      <c r="E22" s="474">
        <f t="shared" si="0"/>
        <v>72</v>
      </c>
      <c r="F22" s="474">
        <f t="shared" si="0"/>
        <v>36</v>
      </c>
    </row>
    <row r="23" ht="16.5" customHeight="1"/>
    <row r="24" ht="16.5" customHeight="1">
      <c r="A24" s="26" t="s">
        <v>565</v>
      </c>
    </row>
    <row r="25" spans="1:6" ht="16.5" customHeight="1">
      <c r="A25" s="952" t="s">
        <v>32</v>
      </c>
      <c r="B25" s="955" t="s">
        <v>466</v>
      </c>
      <c r="C25" s="952" t="s">
        <v>467</v>
      </c>
      <c r="D25" s="463" t="s">
        <v>481</v>
      </c>
      <c r="E25" s="463" t="s">
        <v>482</v>
      </c>
      <c r="F25" s="463" t="s">
        <v>483</v>
      </c>
    </row>
    <row r="26" spans="1:6" ht="16.5" customHeight="1">
      <c r="A26" s="952"/>
      <c r="B26" s="955"/>
      <c r="C26" s="952"/>
      <c r="D26" s="465" t="s">
        <v>502</v>
      </c>
      <c r="E26" s="465" t="s">
        <v>503</v>
      </c>
      <c r="F26" s="465" t="s">
        <v>504</v>
      </c>
    </row>
    <row r="27" spans="1:6" ht="16.5" customHeight="1">
      <c r="A27" s="952"/>
      <c r="B27" s="955"/>
      <c r="C27" s="952"/>
      <c r="D27" s="466" t="s">
        <v>474</v>
      </c>
      <c r="E27" s="466" t="s">
        <v>474</v>
      </c>
      <c r="F27" s="466" t="s">
        <v>474</v>
      </c>
    </row>
    <row r="28" spans="1:6" ht="18" customHeight="1">
      <c r="A28" s="952" t="s">
        <v>458</v>
      </c>
      <c r="B28" s="463" t="s">
        <v>475</v>
      </c>
      <c r="C28" s="458">
        <f>SUM(D28:F28)</f>
        <v>2</v>
      </c>
      <c r="D28" s="458">
        <v>2</v>
      </c>
      <c r="E28" s="458">
        <v>0</v>
      </c>
      <c r="F28" s="458">
        <v>0</v>
      </c>
    </row>
    <row r="29" spans="1:6" s="472" customFormat="1" ht="18" customHeight="1">
      <c r="A29" s="952"/>
      <c r="B29" s="469" t="s">
        <v>476</v>
      </c>
      <c r="C29" s="470">
        <f>SUM(D29:F29)</f>
        <v>21</v>
      </c>
      <c r="D29" s="470">
        <v>20</v>
      </c>
      <c r="E29" s="470">
        <v>1</v>
      </c>
      <c r="F29" s="470">
        <v>0</v>
      </c>
    </row>
    <row r="30" spans="1:6" ht="18" customHeight="1">
      <c r="A30" s="952"/>
      <c r="B30" s="469" t="s">
        <v>477</v>
      </c>
      <c r="C30" s="470">
        <f>SUM(D30:F30)</f>
        <v>39</v>
      </c>
      <c r="D30" s="470">
        <v>34</v>
      </c>
      <c r="E30" s="470">
        <v>3</v>
      </c>
      <c r="F30" s="470">
        <v>2</v>
      </c>
    </row>
    <row r="31" spans="1:6" ht="18" customHeight="1">
      <c r="A31" s="952"/>
      <c r="B31" s="469" t="s">
        <v>478</v>
      </c>
      <c r="C31" s="470">
        <f>SUM(D31:F31)</f>
        <v>60</v>
      </c>
      <c r="D31" s="470">
        <v>54</v>
      </c>
      <c r="E31" s="470">
        <v>5</v>
      </c>
      <c r="F31" s="470">
        <v>1</v>
      </c>
    </row>
    <row r="32" spans="1:6" ht="18" customHeight="1">
      <c r="A32" s="952"/>
      <c r="B32" s="465" t="s">
        <v>479</v>
      </c>
      <c r="C32" s="473">
        <f>SUM(D32:F32)</f>
        <v>58</v>
      </c>
      <c r="D32" s="473">
        <v>45</v>
      </c>
      <c r="E32" s="473">
        <v>9</v>
      </c>
      <c r="F32" s="473">
        <v>4</v>
      </c>
    </row>
    <row r="33" spans="1:6" ht="18" customHeight="1">
      <c r="A33" s="952"/>
      <c r="B33" s="466" t="s">
        <v>4</v>
      </c>
      <c r="C33" s="474">
        <f>SUM(C28:C32)</f>
        <v>180</v>
      </c>
      <c r="D33" s="474">
        <f>SUM(D28:D32)</f>
        <v>155</v>
      </c>
      <c r="E33" s="474">
        <f>SUM(E28:E32)</f>
        <v>18</v>
      </c>
      <c r="F33" s="474">
        <f>SUM(F28:F32)</f>
        <v>7</v>
      </c>
    </row>
    <row r="34" spans="1:6" ht="18" customHeight="1">
      <c r="A34" s="952" t="s">
        <v>402</v>
      </c>
      <c r="B34" s="463" t="s">
        <v>475</v>
      </c>
      <c r="C34" s="475">
        <f>SUM(D34:F34)</f>
        <v>4</v>
      </c>
      <c r="D34" s="458">
        <v>4</v>
      </c>
      <c r="E34" s="458">
        <v>0</v>
      </c>
      <c r="F34" s="458">
        <v>0</v>
      </c>
    </row>
    <row r="35" spans="1:6" ht="18" customHeight="1">
      <c r="A35" s="952"/>
      <c r="B35" s="469" t="s">
        <v>476</v>
      </c>
      <c r="C35" s="470">
        <f>SUM(D35:F35)</f>
        <v>92</v>
      </c>
      <c r="D35" s="470">
        <v>88</v>
      </c>
      <c r="E35" s="470">
        <v>3</v>
      </c>
      <c r="F35" s="470">
        <v>1</v>
      </c>
    </row>
    <row r="36" spans="1:6" ht="18" customHeight="1">
      <c r="A36" s="952"/>
      <c r="B36" s="469" t="s">
        <v>477</v>
      </c>
      <c r="C36" s="470">
        <f>SUM(D36:F36)</f>
        <v>146</v>
      </c>
      <c r="D36" s="470">
        <v>145</v>
      </c>
      <c r="E36" s="470">
        <v>0</v>
      </c>
      <c r="F36" s="470">
        <v>1</v>
      </c>
    </row>
    <row r="37" spans="1:6" ht="18" customHeight="1">
      <c r="A37" s="952"/>
      <c r="B37" s="469" t="s">
        <v>478</v>
      </c>
      <c r="C37" s="470">
        <f>SUM(D37:F37)</f>
        <v>376</v>
      </c>
      <c r="D37" s="470">
        <v>369</v>
      </c>
      <c r="E37" s="470">
        <v>5</v>
      </c>
      <c r="F37" s="470">
        <v>2</v>
      </c>
    </row>
    <row r="38" spans="1:6" ht="18" customHeight="1">
      <c r="A38" s="952"/>
      <c r="B38" s="465" t="s">
        <v>479</v>
      </c>
      <c r="C38" s="473">
        <f>SUM(D38:F38)</f>
        <v>558</v>
      </c>
      <c r="D38" s="473">
        <v>541</v>
      </c>
      <c r="E38" s="473">
        <v>16</v>
      </c>
      <c r="F38" s="473">
        <v>1</v>
      </c>
    </row>
    <row r="39" spans="1:6" ht="18" customHeight="1">
      <c r="A39" s="952"/>
      <c r="B39" s="466" t="s">
        <v>4</v>
      </c>
      <c r="C39" s="474">
        <f>SUM(C34:C38)</f>
        <v>1176</v>
      </c>
      <c r="D39" s="474">
        <f>SUM(D34:D38)</f>
        <v>1147</v>
      </c>
      <c r="E39" s="474">
        <f>SUM(E34:E38)</f>
        <v>24</v>
      </c>
      <c r="F39" s="474">
        <f>SUM(F34:F38)</f>
        <v>5</v>
      </c>
    </row>
    <row r="40" spans="1:6" ht="18" customHeight="1">
      <c r="A40" s="952" t="s">
        <v>4</v>
      </c>
      <c r="B40" s="463" t="s">
        <v>475</v>
      </c>
      <c r="C40" s="458">
        <f>SUM(D40:F40)</f>
        <v>6</v>
      </c>
      <c r="D40" s="458">
        <f aca="true" t="shared" si="1" ref="D40:F45">D28+D34</f>
        <v>6</v>
      </c>
      <c r="E40" s="458">
        <f t="shared" si="1"/>
        <v>0</v>
      </c>
      <c r="F40" s="458">
        <f t="shared" si="1"/>
        <v>0</v>
      </c>
    </row>
    <row r="41" spans="1:6" ht="18" customHeight="1">
      <c r="A41" s="952"/>
      <c r="B41" s="469" t="s">
        <v>476</v>
      </c>
      <c r="C41" s="470">
        <f>SUM(D41:F41)</f>
        <v>113</v>
      </c>
      <c r="D41" s="470">
        <f t="shared" si="1"/>
        <v>108</v>
      </c>
      <c r="E41" s="470">
        <f t="shared" si="1"/>
        <v>4</v>
      </c>
      <c r="F41" s="470">
        <f t="shared" si="1"/>
        <v>1</v>
      </c>
    </row>
    <row r="42" spans="1:6" ht="18" customHeight="1">
      <c r="A42" s="952"/>
      <c r="B42" s="469" t="s">
        <v>477</v>
      </c>
      <c r="C42" s="470">
        <f>SUM(D42:F42)</f>
        <v>185</v>
      </c>
      <c r="D42" s="470">
        <f t="shared" si="1"/>
        <v>179</v>
      </c>
      <c r="E42" s="470">
        <f t="shared" si="1"/>
        <v>3</v>
      </c>
      <c r="F42" s="470">
        <f t="shared" si="1"/>
        <v>3</v>
      </c>
    </row>
    <row r="43" spans="1:6" ht="18" customHeight="1">
      <c r="A43" s="952"/>
      <c r="B43" s="469" t="s">
        <v>478</v>
      </c>
      <c r="C43" s="470">
        <f>SUM(D43:F43)</f>
        <v>436</v>
      </c>
      <c r="D43" s="470">
        <f t="shared" si="1"/>
        <v>423</v>
      </c>
      <c r="E43" s="470">
        <f t="shared" si="1"/>
        <v>10</v>
      </c>
      <c r="F43" s="470">
        <f t="shared" si="1"/>
        <v>3</v>
      </c>
    </row>
    <row r="44" spans="1:6" ht="18" customHeight="1">
      <c r="A44" s="952"/>
      <c r="B44" s="465" t="s">
        <v>479</v>
      </c>
      <c r="C44" s="473">
        <f>SUM(D44:F44)</f>
        <v>616</v>
      </c>
      <c r="D44" s="473">
        <f t="shared" si="1"/>
        <v>586</v>
      </c>
      <c r="E44" s="473">
        <f t="shared" si="1"/>
        <v>25</v>
      </c>
      <c r="F44" s="473">
        <f t="shared" si="1"/>
        <v>5</v>
      </c>
    </row>
    <row r="45" spans="1:6" ht="18" customHeight="1">
      <c r="A45" s="952"/>
      <c r="B45" s="466" t="s">
        <v>4</v>
      </c>
      <c r="C45" s="474">
        <f>C33+C39</f>
        <v>1356</v>
      </c>
      <c r="D45" s="474">
        <f t="shared" si="1"/>
        <v>1302</v>
      </c>
      <c r="E45" s="474">
        <f t="shared" si="1"/>
        <v>42</v>
      </c>
      <c r="F45" s="474">
        <f t="shared" si="1"/>
        <v>12</v>
      </c>
    </row>
    <row r="46" ht="16.5" customHeight="1"/>
  </sheetData>
  <sheetProtection/>
  <mergeCells count="12">
    <mergeCell ref="A2:A4"/>
    <mergeCell ref="B2:B4"/>
    <mergeCell ref="C2:C4"/>
    <mergeCell ref="A5:A10"/>
    <mergeCell ref="A11:A16"/>
    <mergeCell ref="A17:A22"/>
    <mergeCell ref="A25:A27"/>
    <mergeCell ref="B25:B27"/>
    <mergeCell ref="C25:C27"/>
    <mergeCell ref="A28:A33"/>
    <mergeCell ref="A34:A39"/>
    <mergeCell ref="A40:A45"/>
  </mergeCells>
  <printOptions/>
  <pageMargins left="0.7086614173228347" right="0.7086614173228347" top="0.7480314960629921" bottom="0.7480314960629921" header="0.31496062992125984" footer="0.31496062992125984"/>
  <pageSetup firstPageNumber="92" useFirstPageNumber="1" horizontalDpi="600" verticalDpi="600" orientation="portrait" paperSize="9" scale="96" r:id="rId1"/>
  <headerFooter>
    <oddFooter>&amp;C&amp;P</oddFooter>
  </headerFooter>
</worksheet>
</file>

<file path=xl/worksheets/sheet18.xml><?xml version="1.0" encoding="utf-8"?>
<worksheet xmlns="http://schemas.openxmlformats.org/spreadsheetml/2006/main" xmlns:r="http://schemas.openxmlformats.org/officeDocument/2006/relationships">
  <sheetPr>
    <pageSetUpPr fitToPage="1"/>
  </sheetPr>
  <dimension ref="A1:I47"/>
  <sheetViews>
    <sheetView showGridLines="0" view="pageBreakPreview" zoomScaleSheetLayoutView="100" zoomScalePageLayoutView="0" workbookViewId="0" topLeftCell="A1">
      <selection activeCell="D9" sqref="D9:E9"/>
    </sheetView>
  </sheetViews>
  <sheetFormatPr defaultColWidth="9.00390625" defaultRowHeight="13.5"/>
  <cols>
    <col min="1" max="1" width="5.00390625" style="25" customWidth="1"/>
    <col min="2" max="2" width="10.125" style="478" customWidth="1"/>
    <col min="3" max="3" width="10.00390625" style="25" customWidth="1"/>
    <col min="4" max="6" width="9.375" style="25" customWidth="1"/>
    <col min="7" max="7" width="12.00390625" style="25" customWidth="1"/>
    <col min="8" max="8" width="9.375" style="25" customWidth="1"/>
    <col min="9" max="9" width="7.75390625" style="25" bestFit="1" customWidth="1"/>
    <col min="10" max="16384" width="9.00390625" style="25" customWidth="1"/>
  </cols>
  <sheetData>
    <row r="1" ht="17.25" customHeight="1">
      <c r="A1" s="26" t="s">
        <v>566</v>
      </c>
    </row>
    <row r="2" spans="1:9" ht="19.5" customHeight="1">
      <c r="A2" s="952" t="s">
        <v>32</v>
      </c>
      <c r="B2" s="955" t="s">
        <v>466</v>
      </c>
      <c r="C2" s="952" t="s">
        <v>467</v>
      </c>
      <c r="D2" s="973" t="s">
        <v>481</v>
      </c>
      <c r="E2" s="974"/>
      <c r="F2" s="973" t="s">
        <v>482</v>
      </c>
      <c r="G2" s="974"/>
      <c r="H2" s="973" t="s">
        <v>483</v>
      </c>
      <c r="I2" s="974"/>
    </row>
    <row r="3" spans="1:9" ht="16.5" customHeight="1">
      <c r="A3" s="952"/>
      <c r="B3" s="955"/>
      <c r="C3" s="952"/>
      <c r="D3" s="969" t="s">
        <v>505</v>
      </c>
      <c r="E3" s="970"/>
      <c r="F3" s="969" t="s">
        <v>506</v>
      </c>
      <c r="G3" s="970"/>
      <c r="H3" s="969" t="s">
        <v>507</v>
      </c>
      <c r="I3" s="970"/>
    </row>
    <row r="4" spans="1:9" ht="16.5" customHeight="1">
      <c r="A4" s="952"/>
      <c r="B4" s="955"/>
      <c r="C4" s="952"/>
      <c r="D4" s="969" t="s">
        <v>508</v>
      </c>
      <c r="E4" s="970"/>
      <c r="F4" s="969" t="s">
        <v>508</v>
      </c>
      <c r="G4" s="970"/>
      <c r="H4" s="969" t="s">
        <v>508</v>
      </c>
      <c r="I4" s="970"/>
    </row>
    <row r="5" spans="1:9" ht="16.5" customHeight="1">
      <c r="A5" s="952"/>
      <c r="B5" s="955"/>
      <c r="C5" s="952"/>
      <c r="D5" s="971" t="s">
        <v>509</v>
      </c>
      <c r="E5" s="972"/>
      <c r="F5" s="971" t="s">
        <v>510</v>
      </c>
      <c r="G5" s="972"/>
      <c r="H5" s="971" t="s">
        <v>511</v>
      </c>
      <c r="I5" s="972"/>
    </row>
    <row r="6" spans="1:9" ht="18" customHeight="1">
      <c r="A6" s="952"/>
      <c r="B6" s="955"/>
      <c r="C6" s="952"/>
      <c r="D6" s="956" t="s">
        <v>474</v>
      </c>
      <c r="E6" s="958"/>
      <c r="F6" s="956" t="s">
        <v>474</v>
      </c>
      <c r="G6" s="958"/>
      <c r="H6" s="956" t="s">
        <v>474</v>
      </c>
      <c r="I6" s="958"/>
    </row>
    <row r="7" spans="1:9" ht="18" customHeight="1">
      <c r="A7" s="952" t="s">
        <v>458</v>
      </c>
      <c r="B7" s="442" t="s">
        <v>475</v>
      </c>
      <c r="C7" s="458">
        <f>SUM(D7:I7)</f>
        <v>2</v>
      </c>
      <c r="D7" s="965">
        <v>2</v>
      </c>
      <c r="E7" s="966"/>
      <c r="F7" s="965">
        <v>0</v>
      </c>
      <c r="G7" s="966"/>
      <c r="H7" s="965">
        <v>0</v>
      </c>
      <c r="I7" s="966"/>
    </row>
    <row r="8" spans="1:9" s="481" customFormat="1" ht="18" customHeight="1">
      <c r="A8" s="952"/>
      <c r="B8" s="447" t="s">
        <v>476</v>
      </c>
      <c r="C8" s="470">
        <f>SUM(D8:I8)</f>
        <v>21</v>
      </c>
      <c r="D8" s="961">
        <v>20</v>
      </c>
      <c r="E8" s="962"/>
      <c r="F8" s="961">
        <v>1</v>
      </c>
      <c r="G8" s="962"/>
      <c r="H8" s="961">
        <v>0</v>
      </c>
      <c r="I8" s="962"/>
    </row>
    <row r="9" spans="1:9" ht="18" customHeight="1">
      <c r="A9" s="952"/>
      <c r="B9" s="447" t="s">
        <v>477</v>
      </c>
      <c r="C9" s="470">
        <f>SUM(D9:I9)</f>
        <v>39</v>
      </c>
      <c r="D9" s="961">
        <v>36</v>
      </c>
      <c r="E9" s="962"/>
      <c r="F9" s="961">
        <v>3</v>
      </c>
      <c r="G9" s="962"/>
      <c r="H9" s="961">
        <v>0</v>
      </c>
      <c r="I9" s="962"/>
    </row>
    <row r="10" spans="1:9" ht="18" customHeight="1">
      <c r="A10" s="952"/>
      <c r="B10" s="447" t="s">
        <v>478</v>
      </c>
      <c r="C10" s="470">
        <f>SUM(D10:I10)</f>
        <v>60</v>
      </c>
      <c r="D10" s="961">
        <v>51</v>
      </c>
      <c r="E10" s="962"/>
      <c r="F10" s="961">
        <v>8</v>
      </c>
      <c r="G10" s="962"/>
      <c r="H10" s="961">
        <v>1</v>
      </c>
      <c r="I10" s="962"/>
    </row>
    <row r="11" spans="1:9" ht="18" customHeight="1">
      <c r="A11" s="952"/>
      <c r="B11" s="443" t="s">
        <v>479</v>
      </c>
      <c r="C11" s="473">
        <f>SUM(D11:I11)</f>
        <v>58</v>
      </c>
      <c r="D11" s="967">
        <v>44</v>
      </c>
      <c r="E11" s="968"/>
      <c r="F11" s="963">
        <v>13</v>
      </c>
      <c r="G11" s="964"/>
      <c r="H11" s="963">
        <v>1</v>
      </c>
      <c r="I11" s="964"/>
    </row>
    <row r="12" spans="1:9" ht="18" customHeight="1">
      <c r="A12" s="952"/>
      <c r="B12" s="441" t="s">
        <v>4</v>
      </c>
      <c r="C12" s="474">
        <f>SUM(C7:C11)</f>
        <v>180</v>
      </c>
      <c r="D12" s="959">
        <f>SUM(D7:E11)</f>
        <v>153</v>
      </c>
      <c r="E12" s="960"/>
      <c r="F12" s="959">
        <f>SUM(F7:G11)</f>
        <v>25</v>
      </c>
      <c r="G12" s="960"/>
      <c r="H12" s="959">
        <f>SUM(H7:I11)</f>
        <v>2</v>
      </c>
      <c r="I12" s="960"/>
    </row>
    <row r="13" spans="1:9" ht="18" customHeight="1">
      <c r="A13" s="952" t="s">
        <v>402</v>
      </c>
      <c r="B13" s="442" t="s">
        <v>475</v>
      </c>
      <c r="C13" s="475">
        <f>SUM(D13:I13)</f>
        <v>4</v>
      </c>
      <c r="D13" s="965">
        <v>4</v>
      </c>
      <c r="E13" s="966"/>
      <c r="F13" s="965">
        <v>0</v>
      </c>
      <c r="G13" s="966"/>
      <c r="H13" s="965">
        <v>0</v>
      </c>
      <c r="I13" s="966"/>
    </row>
    <row r="14" spans="1:9" ht="18" customHeight="1">
      <c r="A14" s="952"/>
      <c r="B14" s="447" t="s">
        <v>476</v>
      </c>
      <c r="C14" s="470">
        <f>SUM(D14:I14)</f>
        <v>92</v>
      </c>
      <c r="D14" s="961">
        <v>88</v>
      </c>
      <c r="E14" s="962"/>
      <c r="F14" s="961">
        <v>4</v>
      </c>
      <c r="G14" s="962"/>
      <c r="H14" s="961">
        <v>0</v>
      </c>
      <c r="I14" s="962"/>
    </row>
    <row r="15" spans="1:9" ht="18" customHeight="1">
      <c r="A15" s="952"/>
      <c r="B15" s="447" t="s">
        <v>477</v>
      </c>
      <c r="C15" s="470">
        <f>SUM(D15:I15)</f>
        <v>146</v>
      </c>
      <c r="D15" s="961">
        <v>140</v>
      </c>
      <c r="E15" s="962"/>
      <c r="F15" s="961">
        <v>6</v>
      </c>
      <c r="G15" s="962"/>
      <c r="H15" s="961">
        <v>0</v>
      </c>
      <c r="I15" s="962"/>
    </row>
    <row r="16" spans="1:9" ht="18" customHeight="1">
      <c r="A16" s="952"/>
      <c r="B16" s="447" t="s">
        <v>478</v>
      </c>
      <c r="C16" s="470">
        <f>SUM(D16:I16)</f>
        <v>376</v>
      </c>
      <c r="D16" s="961">
        <v>334</v>
      </c>
      <c r="E16" s="962"/>
      <c r="F16" s="961">
        <v>41</v>
      </c>
      <c r="G16" s="962"/>
      <c r="H16" s="961">
        <v>1</v>
      </c>
      <c r="I16" s="962"/>
    </row>
    <row r="17" spans="1:9" ht="18" customHeight="1">
      <c r="A17" s="952"/>
      <c r="B17" s="443" t="s">
        <v>479</v>
      </c>
      <c r="C17" s="473">
        <f>SUM(D17:I17)</f>
        <v>558</v>
      </c>
      <c r="D17" s="967">
        <v>493</v>
      </c>
      <c r="E17" s="968"/>
      <c r="F17" s="963">
        <v>64</v>
      </c>
      <c r="G17" s="964"/>
      <c r="H17" s="963">
        <v>1</v>
      </c>
      <c r="I17" s="964"/>
    </row>
    <row r="18" spans="1:9" ht="18" customHeight="1">
      <c r="A18" s="952"/>
      <c r="B18" s="441" t="s">
        <v>4</v>
      </c>
      <c r="C18" s="474">
        <f>SUM(C13:C17)</f>
        <v>1176</v>
      </c>
      <c r="D18" s="959">
        <f>SUM(D13:E17)</f>
        <v>1059</v>
      </c>
      <c r="E18" s="960"/>
      <c r="F18" s="959">
        <f>SUM(F13:G17)</f>
        <v>115</v>
      </c>
      <c r="G18" s="960"/>
      <c r="H18" s="959">
        <f>SUM(H13:I17)</f>
        <v>2</v>
      </c>
      <c r="I18" s="960"/>
    </row>
    <row r="19" spans="1:9" ht="18" customHeight="1">
      <c r="A19" s="952" t="s">
        <v>4</v>
      </c>
      <c r="B19" s="442" t="s">
        <v>475</v>
      </c>
      <c r="C19" s="479">
        <f>SUM(D19:I19)</f>
        <v>6</v>
      </c>
      <c r="D19" s="965">
        <f aca="true" t="shared" si="0" ref="D19:D24">D7+D13</f>
        <v>6</v>
      </c>
      <c r="E19" s="966"/>
      <c r="F19" s="965">
        <f aca="true" t="shared" si="1" ref="F19:F24">F7+F13</f>
        <v>0</v>
      </c>
      <c r="G19" s="966"/>
      <c r="H19" s="965">
        <f aca="true" t="shared" si="2" ref="H19:H24">H7+H13</f>
        <v>0</v>
      </c>
      <c r="I19" s="966"/>
    </row>
    <row r="20" spans="1:9" ht="18" customHeight="1">
      <c r="A20" s="952"/>
      <c r="B20" s="447" t="s">
        <v>476</v>
      </c>
      <c r="C20" s="480">
        <f>SUM(D20:I20)</f>
        <v>113</v>
      </c>
      <c r="D20" s="961">
        <f t="shared" si="0"/>
        <v>108</v>
      </c>
      <c r="E20" s="962"/>
      <c r="F20" s="961">
        <f t="shared" si="1"/>
        <v>5</v>
      </c>
      <c r="G20" s="962"/>
      <c r="H20" s="961">
        <f t="shared" si="2"/>
        <v>0</v>
      </c>
      <c r="I20" s="962"/>
    </row>
    <row r="21" spans="1:9" ht="18" customHeight="1">
      <c r="A21" s="952"/>
      <c r="B21" s="447" t="s">
        <v>477</v>
      </c>
      <c r="C21" s="480">
        <f>SUM(D21:I21)</f>
        <v>185</v>
      </c>
      <c r="D21" s="961">
        <f t="shared" si="0"/>
        <v>176</v>
      </c>
      <c r="E21" s="962"/>
      <c r="F21" s="961">
        <f t="shared" si="1"/>
        <v>9</v>
      </c>
      <c r="G21" s="962"/>
      <c r="H21" s="961">
        <f t="shared" si="2"/>
        <v>0</v>
      </c>
      <c r="I21" s="962"/>
    </row>
    <row r="22" spans="1:9" ht="18" customHeight="1">
      <c r="A22" s="952"/>
      <c r="B22" s="447" t="s">
        <v>478</v>
      </c>
      <c r="C22" s="480">
        <f>SUM(D22:I22)</f>
        <v>436</v>
      </c>
      <c r="D22" s="961">
        <f t="shared" si="0"/>
        <v>385</v>
      </c>
      <c r="E22" s="962"/>
      <c r="F22" s="961">
        <f t="shared" si="1"/>
        <v>49</v>
      </c>
      <c r="G22" s="962"/>
      <c r="H22" s="961">
        <f t="shared" si="2"/>
        <v>2</v>
      </c>
      <c r="I22" s="962"/>
    </row>
    <row r="23" spans="1:9" ht="18" customHeight="1">
      <c r="A23" s="952"/>
      <c r="B23" s="443" t="s">
        <v>479</v>
      </c>
      <c r="C23" s="482">
        <f>SUM(D23:I23)</f>
        <v>616</v>
      </c>
      <c r="D23" s="963">
        <f t="shared" si="0"/>
        <v>537</v>
      </c>
      <c r="E23" s="964"/>
      <c r="F23" s="963">
        <f t="shared" si="1"/>
        <v>77</v>
      </c>
      <c r="G23" s="964"/>
      <c r="H23" s="963">
        <f t="shared" si="2"/>
        <v>2</v>
      </c>
      <c r="I23" s="964"/>
    </row>
    <row r="24" spans="1:9" ht="18" customHeight="1">
      <c r="A24" s="952"/>
      <c r="B24" s="441" t="s">
        <v>4</v>
      </c>
      <c r="C24" s="483">
        <f>SUM(C19:C23)</f>
        <v>1356</v>
      </c>
      <c r="D24" s="959">
        <f t="shared" si="0"/>
        <v>1212</v>
      </c>
      <c r="E24" s="960"/>
      <c r="F24" s="959">
        <f t="shared" si="1"/>
        <v>140</v>
      </c>
      <c r="G24" s="960"/>
      <c r="H24" s="959">
        <f t="shared" si="2"/>
        <v>4</v>
      </c>
      <c r="I24" s="960"/>
    </row>
    <row r="25" spans="1:9" ht="18" customHeight="1">
      <c r="A25" s="484"/>
      <c r="B25" s="484"/>
      <c r="C25" s="485"/>
      <c r="D25" s="486"/>
      <c r="E25" s="486"/>
      <c r="F25" s="486"/>
      <c r="G25" s="486"/>
      <c r="H25" s="486"/>
      <c r="I25" s="486"/>
    </row>
    <row r="26" ht="18" customHeight="1">
      <c r="A26" s="26" t="s">
        <v>567</v>
      </c>
    </row>
    <row r="27" spans="1:9" ht="18" customHeight="1">
      <c r="A27" s="952" t="s">
        <v>32</v>
      </c>
      <c r="B27" s="955" t="s">
        <v>466</v>
      </c>
      <c r="C27" s="952" t="s">
        <v>467</v>
      </c>
      <c r="D27" s="956" t="s">
        <v>512</v>
      </c>
      <c r="E27" s="957"/>
      <c r="F27" s="958"/>
      <c r="G27" s="956" t="s">
        <v>513</v>
      </c>
      <c r="H27" s="957"/>
      <c r="I27" s="958"/>
    </row>
    <row r="28" spans="1:9" ht="18" customHeight="1">
      <c r="A28" s="952"/>
      <c r="B28" s="955"/>
      <c r="C28" s="952"/>
      <c r="D28" s="443" t="s">
        <v>514</v>
      </c>
      <c r="E28" s="443" t="s">
        <v>515</v>
      </c>
      <c r="F28" s="443" t="s">
        <v>516</v>
      </c>
      <c r="G28" s="443" t="s">
        <v>514</v>
      </c>
      <c r="H28" s="443" t="s">
        <v>515</v>
      </c>
      <c r="I28" s="443" t="s">
        <v>516</v>
      </c>
    </row>
    <row r="29" spans="1:9" ht="18" customHeight="1">
      <c r="A29" s="952"/>
      <c r="B29" s="955"/>
      <c r="C29" s="952"/>
      <c r="D29" s="441" t="s">
        <v>474</v>
      </c>
      <c r="E29" s="441" t="s">
        <v>474</v>
      </c>
      <c r="F29" s="441" t="s">
        <v>474</v>
      </c>
      <c r="G29" s="441" t="s">
        <v>474</v>
      </c>
      <c r="H29" s="441" t="s">
        <v>474</v>
      </c>
      <c r="I29" s="441" t="s">
        <v>474</v>
      </c>
    </row>
    <row r="30" spans="1:9" ht="18" customHeight="1">
      <c r="A30" s="952" t="s">
        <v>458</v>
      </c>
      <c r="B30" s="442" t="s">
        <v>475</v>
      </c>
      <c r="C30" s="458">
        <f>SUM(D30:F30)</f>
        <v>2</v>
      </c>
      <c r="D30" s="479">
        <v>2</v>
      </c>
      <c r="E30" s="479">
        <v>0</v>
      </c>
      <c r="F30" s="479">
        <v>0</v>
      </c>
      <c r="G30" s="479">
        <v>2</v>
      </c>
      <c r="H30" s="479">
        <v>0</v>
      </c>
      <c r="I30" s="479">
        <v>0</v>
      </c>
    </row>
    <row r="31" spans="1:9" s="481" customFormat="1" ht="18" customHeight="1">
      <c r="A31" s="952"/>
      <c r="B31" s="447" t="s">
        <v>476</v>
      </c>
      <c r="C31" s="470">
        <f aca="true" t="shared" si="3" ref="C31:C40">SUM(D31:F31)</f>
        <v>21</v>
      </c>
      <c r="D31" s="480">
        <v>21</v>
      </c>
      <c r="E31" s="480">
        <v>0</v>
      </c>
      <c r="F31" s="480">
        <v>0</v>
      </c>
      <c r="G31" s="480">
        <v>21</v>
      </c>
      <c r="H31" s="480">
        <v>0</v>
      </c>
      <c r="I31" s="480">
        <v>0</v>
      </c>
    </row>
    <row r="32" spans="1:9" ht="18" customHeight="1">
      <c r="A32" s="952"/>
      <c r="B32" s="447" t="s">
        <v>477</v>
      </c>
      <c r="C32" s="470">
        <f t="shared" si="3"/>
        <v>39</v>
      </c>
      <c r="D32" s="480">
        <v>38</v>
      </c>
      <c r="E32" s="480">
        <v>1</v>
      </c>
      <c r="F32" s="480">
        <v>0</v>
      </c>
      <c r="G32" s="480">
        <v>39</v>
      </c>
      <c r="H32" s="480">
        <v>0</v>
      </c>
      <c r="I32" s="480">
        <v>0</v>
      </c>
    </row>
    <row r="33" spans="1:9" ht="18" customHeight="1">
      <c r="A33" s="952"/>
      <c r="B33" s="447" t="s">
        <v>478</v>
      </c>
      <c r="C33" s="470">
        <f t="shared" si="3"/>
        <v>60</v>
      </c>
      <c r="D33" s="480">
        <v>60</v>
      </c>
      <c r="E33" s="480">
        <v>0</v>
      </c>
      <c r="F33" s="480">
        <v>0</v>
      </c>
      <c r="G33" s="480">
        <v>59</v>
      </c>
      <c r="H33" s="480">
        <v>1</v>
      </c>
      <c r="I33" s="480">
        <v>0</v>
      </c>
    </row>
    <row r="34" spans="1:9" ht="18" customHeight="1">
      <c r="A34" s="952"/>
      <c r="B34" s="443" t="s">
        <v>479</v>
      </c>
      <c r="C34" s="473">
        <f t="shared" si="3"/>
        <v>58</v>
      </c>
      <c r="D34" s="482">
        <v>58</v>
      </c>
      <c r="E34" s="482">
        <v>0</v>
      </c>
      <c r="F34" s="482">
        <v>0</v>
      </c>
      <c r="G34" s="482">
        <v>56</v>
      </c>
      <c r="H34" s="482">
        <v>2</v>
      </c>
      <c r="I34" s="482">
        <v>0</v>
      </c>
    </row>
    <row r="35" spans="1:9" ht="18" customHeight="1">
      <c r="A35" s="952"/>
      <c r="B35" s="441" t="s">
        <v>4</v>
      </c>
      <c r="C35" s="474">
        <f>SUM(C30:C34)</f>
        <v>180</v>
      </c>
      <c r="D35" s="483">
        <f aca="true" t="shared" si="4" ref="D35:I35">SUM(D30:D34)</f>
        <v>179</v>
      </c>
      <c r="E35" s="483">
        <f t="shared" si="4"/>
        <v>1</v>
      </c>
      <c r="F35" s="483">
        <f t="shared" si="4"/>
        <v>0</v>
      </c>
      <c r="G35" s="483">
        <f t="shared" si="4"/>
        <v>177</v>
      </c>
      <c r="H35" s="483">
        <f t="shared" si="4"/>
        <v>3</v>
      </c>
      <c r="I35" s="483">
        <f t="shared" si="4"/>
        <v>0</v>
      </c>
    </row>
    <row r="36" spans="1:9" ht="18" customHeight="1">
      <c r="A36" s="952" t="s">
        <v>402</v>
      </c>
      <c r="B36" s="442" t="s">
        <v>475</v>
      </c>
      <c r="C36" s="475">
        <f t="shared" si="3"/>
        <v>4</v>
      </c>
      <c r="D36" s="479">
        <v>4</v>
      </c>
      <c r="E36" s="479">
        <v>0</v>
      </c>
      <c r="F36" s="479">
        <v>0</v>
      </c>
      <c r="G36" s="479">
        <v>4</v>
      </c>
      <c r="H36" s="479">
        <v>0</v>
      </c>
      <c r="I36" s="479">
        <v>0</v>
      </c>
    </row>
    <row r="37" spans="1:9" ht="18" customHeight="1">
      <c r="A37" s="952"/>
      <c r="B37" s="447" t="s">
        <v>476</v>
      </c>
      <c r="C37" s="470">
        <f t="shared" si="3"/>
        <v>92</v>
      </c>
      <c r="D37" s="480">
        <v>90</v>
      </c>
      <c r="E37" s="480">
        <v>2</v>
      </c>
      <c r="F37" s="480">
        <v>0</v>
      </c>
      <c r="G37" s="480">
        <v>92</v>
      </c>
      <c r="H37" s="480">
        <v>0</v>
      </c>
      <c r="I37" s="480">
        <v>0</v>
      </c>
    </row>
    <row r="38" spans="1:9" ht="18" customHeight="1">
      <c r="A38" s="952"/>
      <c r="B38" s="447" t="s">
        <v>477</v>
      </c>
      <c r="C38" s="470">
        <f t="shared" si="3"/>
        <v>146</v>
      </c>
      <c r="D38" s="480">
        <v>143</v>
      </c>
      <c r="E38" s="480">
        <v>3</v>
      </c>
      <c r="F38" s="480">
        <v>0</v>
      </c>
      <c r="G38" s="480">
        <v>145</v>
      </c>
      <c r="H38" s="480">
        <v>1</v>
      </c>
      <c r="I38" s="480">
        <v>0</v>
      </c>
    </row>
    <row r="39" spans="1:9" ht="18" customHeight="1">
      <c r="A39" s="952"/>
      <c r="B39" s="447" t="s">
        <v>478</v>
      </c>
      <c r="C39" s="470">
        <f t="shared" si="3"/>
        <v>376</v>
      </c>
      <c r="D39" s="480">
        <v>370</v>
      </c>
      <c r="E39" s="480">
        <v>6</v>
      </c>
      <c r="F39" s="480">
        <v>0</v>
      </c>
      <c r="G39" s="480">
        <v>375</v>
      </c>
      <c r="H39" s="480">
        <v>1</v>
      </c>
      <c r="I39" s="480">
        <v>0</v>
      </c>
    </row>
    <row r="40" spans="1:9" ht="18" customHeight="1">
      <c r="A40" s="952"/>
      <c r="B40" s="443" t="s">
        <v>479</v>
      </c>
      <c r="C40" s="473">
        <f t="shared" si="3"/>
        <v>558</v>
      </c>
      <c r="D40" s="482">
        <v>545</v>
      </c>
      <c r="E40" s="482">
        <v>13</v>
      </c>
      <c r="F40" s="482">
        <v>0</v>
      </c>
      <c r="G40" s="482">
        <v>557</v>
      </c>
      <c r="H40" s="482">
        <v>1</v>
      </c>
      <c r="I40" s="482">
        <v>0</v>
      </c>
    </row>
    <row r="41" spans="1:9" ht="18" customHeight="1">
      <c r="A41" s="952"/>
      <c r="B41" s="441" t="s">
        <v>4</v>
      </c>
      <c r="C41" s="474">
        <f>SUM(C36:C40)</f>
        <v>1176</v>
      </c>
      <c r="D41" s="483">
        <f aca="true" t="shared" si="5" ref="D41:I41">SUM(D36:D40)</f>
        <v>1152</v>
      </c>
      <c r="E41" s="483">
        <f t="shared" si="5"/>
        <v>24</v>
      </c>
      <c r="F41" s="483">
        <f t="shared" si="5"/>
        <v>0</v>
      </c>
      <c r="G41" s="483">
        <f t="shared" si="5"/>
        <v>1173</v>
      </c>
      <c r="H41" s="483">
        <f t="shared" si="5"/>
        <v>3</v>
      </c>
      <c r="I41" s="483">
        <f t="shared" si="5"/>
        <v>0</v>
      </c>
    </row>
    <row r="42" spans="1:9" ht="18" customHeight="1">
      <c r="A42" s="952" t="s">
        <v>4</v>
      </c>
      <c r="B42" s="442" t="s">
        <v>475</v>
      </c>
      <c r="C42" s="479">
        <f>SUM(D42:F42)</f>
        <v>6</v>
      </c>
      <c r="D42" s="479">
        <f aca="true" t="shared" si="6" ref="D42:I47">D30+D36</f>
        <v>6</v>
      </c>
      <c r="E42" s="479">
        <f t="shared" si="6"/>
        <v>0</v>
      </c>
      <c r="F42" s="479">
        <f t="shared" si="6"/>
        <v>0</v>
      </c>
      <c r="G42" s="479">
        <f t="shared" si="6"/>
        <v>6</v>
      </c>
      <c r="H42" s="479">
        <f t="shared" si="6"/>
        <v>0</v>
      </c>
      <c r="I42" s="479">
        <f t="shared" si="6"/>
        <v>0</v>
      </c>
    </row>
    <row r="43" spans="1:9" ht="18" customHeight="1">
      <c r="A43" s="952"/>
      <c r="B43" s="447" t="s">
        <v>476</v>
      </c>
      <c r="C43" s="480">
        <f>SUM(D43:F43)</f>
        <v>113</v>
      </c>
      <c r="D43" s="480">
        <f t="shared" si="6"/>
        <v>111</v>
      </c>
      <c r="E43" s="480">
        <f t="shared" si="6"/>
        <v>2</v>
      </c>
      <c r="F43" s="480">
        <f t="shared" si="6"/>
        <v>0</v>
      </c>
      <c r="G43" s="480">
        <f t="shared" si="6"/>
        <v>113</v>
      </c>
      <c r="H43" s="480">
        <f t="shared" si="6"/>
        <v>0</v>
      </c>
      <c r="I43" s="480">
        <f t="shared" si="6"/>
        <v>0</v>
      </c>
    </row>
    <row r="44" spans="1:9" ht="18" customHeight="1">
      <c r="A44" s="952"/>
      <c r="B44" s="447" t="s">
        <v>477</v>
      </c>
      <c r="C44" s="480">
        <f>SUM(D44:F44)</f>
        <v>185</v>
      </c>
      <c r="D44" s="480">
        <f t="shared" si="6"/>
        <v>181</v>
      </c>
      <c r="E44" s="480">
        <f t="shared" si="6"/>
        <v>4</v>
      </c>
      <c r="F44" s="480">
        <f t="shared" si="6"/>
        <v>0</v>
      </c>
      <c r="G44" s="480">
        <f t="shared" si="6"/>
        <v>184</v>
      </c>
      <c r="H44" s="480">
        <f t="shared" si="6"/>
        <v>1</v>
      </c>
      <c r="I44" s="480">
        <f t="shared" si="6"/>
        <v>0</v>
      </c>
    </row>
    <row r="45" spans="1:9" ht="18" customHeight="1">
      <c r="A45" s="952"/>
      <c r="B45" s="447" t="s">
        <v>478</v>
      </c>
      <c r="C45" s="480">
        <f>SUM(D45:F45)</f>
        <v>436</v>
      </c>
      <c r="D45" s="480">
        <f t="shared" si="6"/>
        <v>430</v>
      </c>
      <c r="E45" s="480">
        <f t="shared" si="6"/>
        <v>6</v>
      </c>
      <c r="F45" s="480">
        <f t="shared" si="6"/>
        <v>0</v>
      </c>
      <c r="G45" s="480">
        <f t="shared" si="6"/>
        <v>434</v>
      </c>
      <c r="H45" s="480">
        <f t="shared" si="6"/>
        <v>2</v>
      </c>
      <c r="I45" s="480">
        <f t="shared" si="6"/>
        <v>0</v>
      </c>
    </row>
    <row r="46" spans="1:9" ht="18" customHeight="1">
      <c r="A46" s="952"/>
      <c r="B46" s="443" t="s">
        <v>479</v>
      </c>
      <c r="C46" s="482">
        <f>SUM(D46:F46)</f>
        <v>616</v>
      </c>
      <c r="D46" s="482">
        <f t="shared" si="6"/>
        <v>603</v>
      </c>
      <c r="E46" s="482">
        <f t="shared" si="6"/>
        <v>13</v>
      </c>
      <c r="F46" s="482">
        <f t="shared" si="6"/>
        <v>0</v>
      </c>
      <c r="G46" s="482">
        <f t="shared" si="6"/>
        <v>613</v>
      </c>
      <c r="H46" s="482">
        <f t="shared" si="6"/>
        <v>3</v>
      </c>
      <c r="I46" s="482">
        <f t="shared" si="6"/>
        <v>0</v>
      </c>
    </row>
    <row r="47" spans="1:9" ht="18" customHeight="1">
      <c r="A47" s="952"/>
      <c r="B47" s="441" t="s">
        <v>4</v>
      </c>
      <c r="C47" s="483">
        <f>SUM(C42:C46)</f>
        <v>1356</v>
      </c>
      <c r="D47" s="483">
        <f t="shared" si="6"/>
        <v>1331</v>
      </c>
      <c r="E47" s="483">
        <f t="shared" si="6"/>
        <v>25</v>
      </c>
      <c r="F47" s="483">
        <f t="shared" si="6"/>
        <v>0</v>
      </c>
      <c r="G47" s="483">
        <f t="shared" si="6"/>
        <v>1350</v>
      </c>
      <c r="H47" s="483">
        <f t="shared" si="6"/>
        <v>6</v>
      </c>
      <c r="I47" s="483">
        <f t="shared" si="6"/>
        <v>0</v>
      </c>
    </row>
    <row r="84" ht="15" customHeight="1"/>
    <row r="85" ht="15" customHeight="1"/>
    <row r="86" ht="15" customHeight="1"/>
    <row r="87" ht="15" customHeight="1"/>
    <row r="88" ht="15" customHeight="1"/>
    <row r="89" ht="15" customHeight="1"/>
  </sheetData>
  <sheetProtection/>
  <mergeCells count="83">
    <mergeCell ref="A2:A6"/>
    <mergeCell ref="B2:B6"/>
    <mergeCell ref="C2:C6"/>
    <mergeCell ref="D2:E2"/>
    <mergeCell ref="F2:G2"/>
    <mergeCell ref="H2:I2"/>
    <mergeCell ref="D3:E3"/>
    <mergeCell ref="F3:G3"/>
    <mergeCell ref="H3:I3"/>
    <mergeCell ref="D4:E4"/>
    <mergeCell ref="F4:G4"/>
    <mergeCell ref="H4:I4"/>
    <mergeCell ref="D5:E5"/>
    <mergeCell ref="F5:G5"/>
    <mergeCell ref="H5:I5"/>
    <mergeCell ref="D6:E6"/>
    <mergeCell ref="F6:G6"/>
    <mergeCell ref="H6:I6"/>
    <mergeCell ref="A7:A12"/>
    <mergeCell ref="D7:E7"/>
    <mergeCell ref="F7:G7"/>
    <mergeCell ref="H7:I7"/>
    <mergeCell ref="D8:E8"/>
    <mergeCell ref="F8:G8"/>
    <mergeCell ref="H8:I8"/>
    <mergeCell ref="D9:E9"/>
    <mergeCell ref="F9:G9"/>
    <mergeCell ref="H9:I9"/>
    <mergeCell ref="D10:E10"/>
    <mergeCell ref="F10:G10"/>
    <mergeCell ref="H10:I10"/>
    <mergeCell ref="D11:E11"/>
    <mergeCell ref="F11:G11"/>
    <mergeCell ref="H11:I11"/>
    <mergeCell ref="D12:E12"/>
    <mergeCell ref="F12:G12"/>
    <mergeCell ref="H12:I12"/>
    <mergeCell ref="A13:A18"/>
    <mergeCell ref="D13:E13"/>
    <mergeCell ref="F13:G13"/>
    <mergeCell ref="H13:I13"/>
    <mergeCell ref="D14:E14"/>
    <mergeCell ref="F14:G14"/>
    <mergeCell ref="H14:I14"/>
    <mergeCell ref="D15:E15"/>
    <mergeCell ref="F15:G15"/>
    <mergeCell ref="H15:I15"/>
    <mergeCell ref="D16:E16"/>
    <mergeCell ref="F16:G16"/>
    <mergeCell ref="H16:I16"/>
    <mergeCell ref="D17:E17"/>
    <mergeCell ref="F17:G17"/>
    <mergeCell ref="H17:I17"/>
    <mergeCell ref="D18:E18"/>
    <mergeCell ref="F18:G18"/>
    <mergeCell ref="H18:I18"/>
    <mergeCell ref="A19:A24"/>
    <mergeCell ref="D19:E19"/>
    <mergeCell ref="F19:G19"/>
    <mergeCell ref="H19:I19"/>
    <mergeCell ref="D20:E20"/>
    <mergeCell ref="F20:G20"/>
    <mergeCell ref="H20:I20"/>
    <mergeCell ref="D21:E21"/>
    <mergeCell ref="F21:G21"/>
    <mergeCell ref="H21:I21"/>
    <mergeCell ref="G27:I27"/>
    <mergeCell ref="D22:E22"/>
    <mergeCell ref="F22:G22"/>
    <mergeCell ref="H22:I22"/>
    <mergeCell ref="D23:E23"/>
    <mergeCell ref="F23:G23"/>
    <mergeCell ref="H23:I23"/>
    <mergeCell ref="A30:A35"/>
    <mergeCell ref="A36:A41"/>
    <mergeCell ref="A42:A47"/>
    <mergeCell ref="D24:E24"/>
    <mergeCell ref="F24:G24"/>
    <mergeCell ref="H24:I24"/>
    <mergeCell ref="A27:A29"/>
    <mergeCell ref="B27:B29"/>
    <mergeCell ref="C27:C29"/>
    <mergeCell ref="D27:F27"/>
  </mergeCells>
  <printOptions/>
  <pageMargins left="0.7086614173228347" right="0.7086614173228347" top="0.7480314960629921" bottom="0.7480314960629921" header="0.31496062992125984" footer="0.31496062992125984"/>
  <pageSetup firstPageNumber="93" useFirstPageNumber="1" fitToHeight="1" fitToWidth="1" horizontalDpi="600" verticalDpi="600" orientation="portrait" paperSize="9" scale="96" r:id="rId1"/>
  <headerFooter>
    <oddFooter>&amp;C&amp;P</oddFooter>
  </headerFooter>
</worksheet>
</file>

<file path=xl/worksheets/sheet19.xml><?xml version="1.0" encoding="utf-8"?>
<worksheet xmlns="http://schemas.openxmlformats.org/spreadsheetml/2006/main" xmlns:r="http://schemas.openxmlformats.org/officeDocument/2006/relationships">
  <dimension ref="A1:S55"/>
  <sheetViews>
    <sheetView showGridLines="0" tabSelected="1" view="pageBreakPreview" zoomScaleSheetLayoutView="100" zoomScalePageLayoutView="0" workbookViewId="0" topLeftCell="A1">
      <selection activeCell="G8" sqref="G8"/>
    </sheetView>
  </sheetViews>
  <sheetFormatPr defaultColWidth="9.00390625" defaultRowHeight="13.5"/>
  <cols>
    <col min="1" max="1" width="5.00390625" style="488" customWidth="1"/>
    <col min="2" max="2" width="10.00390625" style="487" customWidth="1"/>
    <col min="3" max="3" width="10.00390625" style="488" customWidth="1"/>
    <col min="4" max="5" width="11.25390625" style="488" customWidth="1"/>
    <col min="6" max="6" width="8.75390625" style="488" customWidth="1"/>
    <col min="7" max="9" width="11.25390625" style="488" customWidth="1"/>
    <col min="10" max="10" width="3.50390625" style="488" customWidth="1"/>
    <col min="11" max="16384" width="9.00390625" style="488" customWidth="1"/>
  </cols>
  <sheetData>
    <row r="1" ht="14.25">
      <c r="A1" s="26" t="s">
        <v>568</v>
      </c>
    </row>
    <row r="2" spans="1:5" s="491" customFormat="1" ht="19.5" customHeight="1">
      <c r="A2" s="999" t="s">
        <v>32</v>
      </c>
      <c r="B2" s="1000" t="s">
        <v>466</v>
      </c>
      <c r="C2" s="999" t="s">
        <v>467</v>
      </c>
      <c r="D2" s="490" t="s">
        <v>481</v>
      </c>
      <c r="E2" s="490" t="s">
        <v>311</v>
      </c>
    </row>
    <row r="3" spans="1:5" s="491" customFormat="1" ht="19.5" customHeight="1">
      <c r="A3" s="999"/>
      <c r="B3" s="1000"/>
      <c r="C3" s="999"/>
      <c r="D3" s="492" t="s">
        <v>517</v>
      </c>
      <c r="E3" s="492" t="s">
        <v>518</v>
      </c>
    </row>
    <row r="4" spans="1:5" s="491" customFormat="1" ht="15" customHeight="1">
      <c r="A4" s="999"/>
      <c r="B4" s="1000"/>
      <c r="C4" s="999"/>
      <c r="D4" s="492" t="s">
        <v>519</v>
      </c>
      <c r="E4" s="492" t="s">
        <v>520</v>
      </c>
    </row>
    <row r="5" spans="1:5" s="491" customFormat="1" ht="15" customHeight="1">
      <c r="A5" s="999"/>
      <c r="B5" s="1000"/>
      <c r="C5" s="999"/>
      <c r="D5" s="489" t="s">
        <v>474</v>
      </c>
      <c r="E5" s="489" t="s">
        <v>474</v>
      </c>
    </row>
    <row r="6" spans="1:5" ht="15" customHeight="1">
      <c r="A6" s="995" t="s">
        <v>458</v>
      </c>
      <c r="B6" s="493" t="s">
        <v>475</v>
      </c>
      <c r="C6" s="458">
        <f>SUM(D6:E6)</f>
        <v>2</v>
      </c>
      <c r="D6" s="479">
        <v>2</v>
      </c>
      <c r="E6" s="479">
        <v>0</v>
      </c>
    </row>
    <row r="7" spans="1:5" ht="15" customHeight="1">
      <c r="A7" s="996"/>
      <c r="B7" s="494" t="s">
        <v>476</v>
      </c>
      <c r="C7" s="470">
        <f>SUM(D7:E7)</f>
        <v>21</v>
      </c>
      <c r="D7" s="480">
        <v>21</v>
      </c>
      <c r="E7" s="480">
        <v>0</v>
      </c>
    </row>
    <row r="8" spans="1:5" ht="13.5">
      <c r="A8" s="996"/>
      <c r="B8" s="494" t="s">
        <v>477</v>
      </c>
      <c r="C8" s="470">
        <f>SUM(D8:E8)</f>
        <v>39</v>
      </c>
      <c r="D8" s="480">
        <v>39</v>
      </c>
      <c r="E8" s="480">
        <v>0</v>
      </c>
    </row>
    <row r="9" spans="1:5" ht="15" customHeight="1">
      <c r="A9" s="996"/>
      <c r="B9" s="494" t="s">
        <v>478</v>
      </c>
      <c r="C9" s="470">
        <f>SUM(D9:E9)</f>
        <v>60</v>
      </c>
      <c r="D9" s="480">
        <v>58</v>
      </c>
      <c r="E9" s="480">
        <v>2</v>
      </c>
    </row>
    <row r="10" spans="1:5" ht="15" customHeight="1">
      <c r="A10" s="996"/>
      <c r="B10" s="495" t="s">
        <v>479</v>
      </c>
      <c r="C10" s="473">
        <f>SUM(D10:E10)</f>
        <v>58</v>
      </c>
      <c r="D10" s="482">
        <v>58</v>
      </c>
      <c r="E10" s="482">
        <v>0</v>
      </c>
    </row>
    <row r="11" spans="1:5" ht="15" customHeight="1">
      <c r="A11" s="997"/>
      <c r="B11" s="489" t="s">
        <v>4</v>
      </c>
      <c r="C11" s="474">
        <f>SUM(C6:C10)</f>
        <v>180</v>
      </c>
      <c r="D11" s="483">
        <f>SUM(D6:D10)</f>
        <v>178</v>
      </c>
      <c r="E11" s="483">
        <f>SUM(E6:E10)</f>
        <v>2</v>
      </c>
    </row>
    <row r="12" spans="1:5" ht="15" customHeight="1">
      <c r="A12" s="995" t="s">
        <v>402</v>
      </c>
      <c r="B12" s="493" t="s">
        <v>475</v>
      </c>
      <c r="C12" s="475">
        <f>SUM(D12:E12)</f>
        <v>4</v>
      </c>
      <c r="D12" s="479">
        <v>4</v>
      </c>
      <c r="E12" s="479">
        <v>0</v>
      </c>
    </row>
    <row r="13" spans="1:5" ht="15" customHeight="1">
      <c r="A13" s="996"/>
      <c r="B13" s="494" t="s">
        <v>476</v>
      </c>
      <c r="C13" s="470">
        <f>SUM(D13:E13)</f>
        <v>92</v>
      </c>
      <c r="D13" s="480">
        <v>92</v>
      </c>
      <c r="E13" s="480">
        <v>0</v>
      </c>
    </row>
    <row r="14" spans="1:5" ht="15" customHeight="1">
      <c r="A14" s="996"/>
      <c r="B14" s="494" t="s">
        <v>477</v>
      </c>
      <c r="C14" s="470">
        <f>SUM(D14:E14)</f>
        <v>146</v>
      </c>
      <c r="D14" s="480">
        <v>146</v>
      </c>
      <c r="E14" s="480">
        <v>0</v>
      </c>
    </row>
    <row r="15" spans="1:5" ht="15" customHeight="1">
      <c r="A15" s="996"/>
      <c r="B15" s="494" t="s">
        <v>478</v>
      </c>
      <c r="C15" s="470">
        <f>SUM(D15:E15)</f>
        <v>376</v>
      </c>
      <c r="D15" s="480">
        <v>376</v>
      </c>
      <c r="E15" s="480">
        <v>0</v>
      </c>
    </row>
    <row r="16" spans="1:5" ht="15" customHeight="1">
      <c r="A16" s="996"/>
      <c r="B16" s="495" t="s">
        <v>479</v>
      </c>
      <c r="C16" s="473">
        <f>SUM(D16:E16)</f>
        <v>558</v>
      </c>
      <c r="D16" s="482">
        <v>558</v>
      </c>
      <c r="E16" s="482">
        <v>0</v>
      </c>
    </row>
    <row r="17" spans="1:5" ht="15" customHeight="1">
      <c r="A17" s="997"/>
      <c r="B17" s="489" t="s">
        <v>4</v>
      </c>
      <c r="C17" s="474">
        <f>SUM(C12:C16)</f>
        <v>1176</v>
      </c>
      <c r="D17" s="483">
        <f>SUM(D12:D16)</f>
        <v>1176</v>
      </c>
      <c r="E17" s="483">
        <f>SUM(E12:E16)</f>
        <v>0</v>
      </c>
    </row>
    <row r="18" spans="1:5" ht="15" customHeight="1">
      <c r="A18" s="995" t="s">
        <v>4</v>
      </c>
      <c r="B18" s="493" t="s">
        <v>475</v>
      </c>
      <c r="C18" s="496">
        <f>C6+C12</f>
        <v>6</v>
      </c>
      <c r="D18" s="496">
        <f>D6+D12</f>
        <v>6</v>
      </c>
      <c r="E18" s="496">
        <f>E6+E12</f>
        <v>0</v>
      </c>
    </row>
    <row r="19" spans="1:5" ht="13.5">
      <c r="A19" s="996"/>
      <c r="B19" s="494" t="s">
        <v>476</v>
      </c>
      <c r="C19" s="480">
        <f aca="true" t="shared" si="0" ref="C19:D23">C7+C13</f>
        <v>113</v>
      </c>
      <c r="D19" s="480">
        <f t="shared" si="0"/>
        <v>113</v>
      </c>
      <c r="E19" s="480">
        <f>E7+E13</f>
        <v>0</v>
      </c>
    </row>
    <row r="20" spans="1:5" ht="15" customHeight="1">
      <c r="A20" s="996"/>
      <c r="B20" s="494" t="s">
        <v>477</v>
      </c>
      <c r="C20" s="480">
        <f t="shared" si="0"/>
        <v>185</v>
      </c>
      <c r="D20" s="480">
        <f t="shared" si="0"/>
        <v>185</v>
      </c>
      <c r="E20" s="480">
        <f>E8+E14</f>
        <v>0</v>
      </c>
    </row>
    <row r="21" spans="1:5" ht="13.5">
      <c r="A21" s="996"/>
      <c r="B21" s="494" t="s">
        <v>478</v>
      </c>
      <c r="C21" s="480">
        <f t="shared" si="0"/>
        <v>436</v>
      </c>
      <c r="D21" s="480">
        <f t="shared" si="0"/>
        <v>434</v>
      </c>
      <c r="E21" s="480">
        <f>E9+E15</f>
        <v>2</v>
      </c>
    </row>
    <row r="22" spans="1:5" ht="15" customHeight="1">
      <c r="A22" s="996"/>
      <c r="B22" s="495" t="s">
        <v>479</v>
      </c>
      <c r="C22" s="497">
        <f t="shared" si="0"/>
        <v>616</v>
      </c>
      <c r="D22" s="497">
        <f t="shared" si="0"/>
        <v>616</v>
      </c>
      <c r="E22" s="497">
        <f>E10+E16</f>
        <v>0</v>
      </c>
    </row>
    <row r="23" spans="1:5" ht="15" customHeight="1">
      <c r="A23" s="997"/>
      <c r="B23" s="489" t="s">
        <v>4</v>
      </c>
      <c r="C23" s="483">
        <f t="shared" si="0"/>
        <v>1356</v>
      </c>
      <c r="D23" s="483">
        <f t="shared" si="0"/>
        <v>1354</v>
      </c>
      <c r="E23" s="483">
        <f>E11+E17</f>
        <v>2</v>
      </c>
    </row>
    <row r="24" spans="1:4" ht="15" customHeight="1">
      <c r="A24" s="498"/>
      <c r="B24" s="499"/>
      <c r="C24" s="498"/>
      <c r="D24" s="498"/>
    </row>
    <row r="25" ht="15" customHeight="1">
      <c r="A25" s="26" t="s">
        <v>569</v>
      </c>
    </row>
    <row r="26" spans="1:9" s="491" customFormat="1" ht="15" customHeight="1">
      <c r="A26" s="995" t="s">
        <v>32</v>
      </c>
      <c r="B26" s="995" t="s">
        <v>466</v>
      </c>
      <c r="C26" s="995" t="s">
        <v>467</v>
      </c>
      <c r="D26" s="980" t="s">
        <v>521</v>
      </c>
      <c r="E26" s="981"/>
      <c r="F26" s="982"/>
      <c r="G26" s="980" t="s">
        <v>522</v>
      </c>
      <c r="H26" s="981"/>
      <c r="I26" s="982"/>
    </row>
    <row r="27" spans="1:9" s="491" customFormat="1" ht="15" customHeight="1">
      <c r="A27" s="996"/>
      <c r="B27" s="996"/>
      <c r="C27" s="996"/>
      <c r="D27" s="995" t="s">
        <v>523</v>
      </c>
      <c r="E27" s="995" t="s">
        <v>524</v>
      </c>
      <c r="F27" s="995" t="s">
        <v>516</v>
      </c>
      <c r="G27" s="490" t="s">
        <v>481</v>
      </c>
      <c r="H27" s="490" t="s">
        <v>482</v>
      </c>
      <c r="I27" s="490" t="s">
        <v>525</v>
      </c>
    </row>
    <row r="28" spans="1:9" s="491" customFormat="1" ht="15" customHeight="1">
      <c r="A28" s="996"/>
      <c r="B28" s="996"/>
      <c r="C28" s="996"/>
      <c r="D28" s="996"/>
      <c r="E28" s="996"/>
      <c r="F28" s="996"/>
      <c r="G28" s="492" t="s">
        <v>526</v>
      </c>
      <c r="H28" s="492" t="s">
        <v>527</v>
      </c>
      <c r="I28" s="492" t="s">
        <v>528</v>
      </c>
    </row>
    <row r="29" spans="1:9" s="491" customFormat="1" ht="15" customHeight="1">
      <c r="A29" s="996"/>
      <c r="B29" s="996"/>
      <c r="C29" s="996"/>
      <c r="D29" s="995" t="s">
        <v>474</v>
      </c>
      <c r="E29" s="995" t="s">
        <v>474</v>
      </c>
      <c r="F29" s="995" t="s">
        <v>474</v>
      </c>
      <c r="G29" s="492" t="s">
        <v>529</v>
      </c>
      <c r="H29" s="492" t="s">
        <v>530</v>
      </c>
      <c r="I29" s="492" t="s">
        <v>531</v>
      </c>
    </row>
    <row r="30" spans="1:9" s="491" customFormat="1" ht="15" customHeight="1">
      <c r="A30" s="996"/>
      <c r="B30" s="996"/>
      <c r="C30" s="996"/>
      <c r="D30" s="996"/>
      <c r="E30" s="996"/>
      <c r="F30" s="996"/>
      <c r="G30" s="500" t="s">
        <v>474</v>
      </c>
      <c r="H30" s="500" t="s">
        <v>474</v>
      </c>
      <c r="I30" s="500" t="s">
        <v>474</v>
      </c>
    </row>
    <row r="31" spans="1:9" ht="15" customHeight="1">
      <c r="A31" s="995" t="s">
        <v>458</v>
      </c>
      <c r="B31" s="493" t="s">
        <v>475</v>
      </c>
      <c r="C31" s="458">
        <f>SUM(D31:F31)</f>
        <v>2</v>
      </c>
      <c r="D31" s="501">
        <v>1</v>
      </c>
      <c r="E31" s="501">
        <v>1</v>
      </c>
      <c r="F31" s="501">
        <v>0</v>
      </c>
      <c r="G31" s="501">
        <v>2</v>
      </c>
      <c r="H31" s="501">
        <v>0</v>
      </c>
      <c r="I31" s="501">
        <v>0</v>
      </c>
    </row>
    <row r="32" spans="1:9" s="503" customFormat="1" ht="15" customHeight="1">
      <c r="A32" s="996"/>
      <c r="B32" s="494" t="s">
        <v>476</v>
      </c>
      <c r="C32" s="470">
        <f>SUM(D32:F32)</f>
        <v>21</v>
      </c>
      <c r="D32" s="502">
        <v>15</v>
      </c>
      <c r="E32" s="502">
        <v>6</v>
      </c>
      <c r="F32" s="502">
        <v>0</v>
      </c>
      <c r="G32" s="502">
        <v>21</v>
      </c>
      <c r="H32" s="502">
        <v>0</v>
      </c>
      <c r="I32" s="502">
        <v>0</v>
      </c>
    </row>
    <row r="33" spans="1:9" ht="15" customHeight="1">
      <c r="A33" s="996"/>
      <c r="B33" s="494" t="s">
        <v>477</v>
      </c>
      <c r="C33" s="470">
        <f>SUM(D33:F33)</f>
        <v>39</v>
      </c>
      <c r="D33" s="502">
        <v>29</v>
      </c>
      <c r="E33" s="502">
        <v>10</v>
      </c>
      <c r="F33" s="502">
        <v>0</v>
      </c>
      <c r="G33" s="502">
        <v>39</v>
      </c>
      <c r="H33" s="502">
        <v>0</v>
      </c>
      <c r="I33" s="502">
        <v>0</v>
      </c>
    </row>
    <row r="34" spans="1:9" ht="15" customHeight="1">
      <c r="A34" s="996"/>
      <c r="B34" s="494" t="s">
        <v>478</v>
      </c>
      <c r="C34" s="470">
        <f>SUM(D34:F34)</f>
        <v>60</v>
      </c>
      <c r="D34" s="502">
        <v>47</v>
      </c>
      <c r="E34" s="502">
        <v>13</v>
      </c>
      <c r="F34" s="502">
        <v>0</v>
      </c>
      <c r="G34" s="502">
        <v>60</v>
      </c>
      <c r="H34" s="502">
        <v>0</v>
      </c>
      <c r="I34" s="502">
        <v>0</v>
      </c>
    </row>
    <row r="35" spans="1:9" ht="15" customHeight="1">
      <c r="A35" s="996"/>
      <c r="B35" s="495" t="s">
        <v>479</v>
      </c>
      <c r="C35" s="473">
        <f>SUM(D35:F35)</f>
        <v>58</v>
      </c>
      <c r="D35" s="504">
        <v>46</v>
      </c>
      <c r="E35" s="504">
        <v>12</v>
      </c>
      <c r="F35" s="504">
        <v>0</v>
      </c>
      <c r="G35" s="504">
        <v>58</v>
      </c>
      <c r="H35" s="504">
        <v>0</v>
      </c>
      <c r="I35" s="504">
        <v>0</v>
      </c>
    </row>
    <row r="36" spans="1:9" ht="15" customHeight="1">
      <c r="A36" s="997"/>
      <c r="B36" s="489" t="s">
        <v>4</v>
      </c>
      <c r="C36" s="474">
        <f>SUM(C31:C35)</f>
        <v>180</v>
      </c>
      <c r="D36" s="505">
        <f aca="true" t="shared" si="1" ref="D36:I36">SUM(D31:D35)</f>
        <v>138</v>
      </c>
      <c r="E36" s="505">
        <f t="shared" si="1"/>
        <v>42</v>
      </c>
      <c r="F36" s="505">
        <f t="shared" si="1"/>
        <v>0</v>
      </c>
      <c r="G36" s="505">
        <f t="shared" si="1"/>
        <v>180</v>
      </c>
      <c r="H36" s="505">
        <f t="shared" si="1"/>
        <v>0</v>
      </c>
      <c r="I36" s="505">
        <f t="shared" si="1"/>
        <v>0</v>
      </c>
    </row>
    <row r="37" spans="1:9" ht="15" customHeight="1">
      <c r="A37" s="995" t="s">
        <v>402</v>
      </c>
      <c r="B37" s="493" t="s">
        <v>475</v>
      </c>
      <c r="C37" s="475">
        <f>SUM(D37:F37)</f>
        <v>4</v>
      </c>
      <c r="D37" s="501">
        <v>3</v>
      </c>
      <c r="E37" s="501">
        <v>1</v>
      </c>
      <c r="F37" s="501">
        <v>0</v>
      </c>
      <c r="G37" s="501">
        <v>4</v>
      </c>
      <c r="H37" s="501">
        <v>0</v>
      </c>
      <c r="I37" s="501">
        <v>0</v>
      </c>
    </row>
    <row r="38" spans="1:9" ht="15" customHeight="1">
      <c r="A38" s="996"/>
      <c r="B38" s="494" t="s">
        <v>476</v>
      </c>
      <c r="C38" s="470">
        <f>SUM(D38:F38)</f>
        <v>92</v>
      </c>
      <c r="D38" s="502">
        <v>74</v>
      </c>
      <c r="E38" s="502">
        <v>18</v>
      </c>
      <c r="F38" s="502">
        <v>0</v>
      </c>
      <c r="G38" s="502">
        <v>83</v>
      </c>
      <c r="H38" s="502">
        <v>6</v>
      </c>
      <c r="I38" s="502">
        <v>3</v>
      </c>
    </row>
    <row r="39" spans="1:9" ht="15" customHeight="1">
      <c r="A39" s="996"/>
      <c r="B39" s="494" t="s">
        <v>477</v>
      </c>
      <c r="C39" s="470">
        <f>SUM(D39:F39)</f>
        <v>146</v>
      </c>
      <c r="D39" s="502">
        <v>130</v>
      </c>
      <c r="E39" s="502">
        <v>16</v>
      </c>
      <c r="F39" s="502">
        <v>0</v>
      </c>
      <c r="G39" s="502">
        <v>130</v>
      </c>
      <c r="H39" s="502">
        <v>12</v>
      </c>
      <c r="I39" s="502">
        <v>4</v>
      </c>
    </row>
    <row r="40" spans="1:9" ht="15" customHeight="1">
      <c r="A40" s="996"/>
      <c r="B40" s="494" t="s">
        <v>478</v>
      </c>
      <c r="C40" s="470">
        <f>SUM(D40:F40)</f>
        <v>376</v>
      </c>
      <c r="D40" s="502">
        <v>309</v>
      </c>
      <c r="E40" s="502">
        <v>67</v>
      </c>
      <c r="F40" s="502">
        <v>0</v>
      </c>
      <c r="G40" s="502">
        <v>324</v>
      </c>
      <c r="H40" s="502">
        <v>42</v>
      </c>
      <c r="I40" s="502">
        <v>10</v>
      </c>
    </row>
    <row r="41" spans="1:9" ht="15" customHeight="1">
      <c r="A41" s="996"/>
      <c r="B41" s="495" t="s">
        <v>479</v>
      </c>
      <c r="C41" s="473">
        <f>SUM(D41:F41)</f>
        <v>558</v>
      </c>
      <c r="D41" s="504">
        <v>446</v>
      </c>
      <c r="E41" s="504">
        <v>112</v>
      </c>
      <c r="F41" s="504">
        <v>0</v>
      </c>
      <c r="G41" s="504">
        <v>456</v>
      </c>
      <c r="H41" s="504">
        <v>67</v>
      </c>
      <c r="I41" s="504">
        <v>35</v>
      </c>
    </row>
    <row r="42" spans="1:9" ht="15" customHeight="1">
      <c r="A42" s="997"/>
      <c r="B42" s="489" t="s">
        <v>4</v>
      </c>
      <c r="C42" s="474">
        <f>SUM(C37:C41)</f>
        <v>1176</v>
      </c>
      <c r="D42" s="505">
        <f aca="true" t="shared" si="2" ref="D42:I42">SUM(D37:D41)</f>
        <v>962</v>
      </c>
      <c r="E42" s="505">
        <f t="shared" si="2"/>
        <v>214</v>
      </c>
      <c r="F42" s="505">
        <f t="shared" si="2"/>
        <v>0</v>
      </c>
      <c r="G42" s="505">
        <f t="shared" si="2"/>
        <v>997</v>
      </c>
      <c r="H42" s="505">
        <f t="shared" si="2"/>
        <v>127</v>
      </c>
      <c r="I42" s="505">
        <f t="shared" si="2"/>
        <v>52</v>
      </c>
    </row>
    <row r="43" spans="1:9" ht="15" customHeight="1">
      <c r="A43" s="995" t="s">
        <v>4</v>
      </c>
      <c r="B43" s="493" t="s">
        <v>475</v>
      </c>
      <c r="C43" s="468">
        <f aca="true" t="shared" si="3" ref="C43:F48">C31+C37</f>
        <v>6</v>
      </c>
      <c r="D43" s="468">
        <f t="shared" si="3"/>
        <v>4</v>
      </c>
      <c r="E43" s="458">
        <f>E31+E37</f>
        <v>2</v>
      </c>
      <c r="F43" s="458">
        <f>F31+F37</f>
        <v>0</v>
      </c>
      <c r="G43" s="458">
        <f aca="true" t="shared" si="4" ref="G43:I48">G31+G37</f>
        <v>6</v>
      </c>
      <c r="H43" s="458">
        <f t="shared" si="4"/>
        <v>0</v>
      </c>
      <c r="I43" s="458">
        <f t="shared" si="4"/>
        <v>0</v>
      </c>
    </row>
    <row r="44" spans="1:9" ht="15" customHeight="1">
      <c r="A44" s="996"/>
      <c r="B44" s="494" t="s">
        <v>476</v>
      </c>
      <c r="C44" s="470">
        <f t="shared" si="3"/>
        <v>113</v>
      </c>
      <c r="D44" s="470">
        <f t="shared" si="3"/>
        <v>89</v>
      </c>
      <c r="E44" s="470">
        <f t="shared" si="3"/>
        <v>24</v>
      </c>
      <c r="F44" s="470">
        <f t="shared" si="3"/>
        <v>0</v>
      </c>
      <c r="G44" s="470">
        <f t="shared" si="4"/>
        <v>104</v>
      </c>
      <c r="H44" s="470">
        <f t="shared" si="4"/>
        <v>6</v>
      </c>
      <c r="I44" s="470">
        <f t="shared" si="4"/>
        <v>3</v>
      </c>
    </row>
    <row r="45" spans="1:9" ht="15" customHeight="1">
      <c r="A45" s="996"/>
      <c r="B45" s="494" t="s">
        <v>477</v>
      </c>
      <c r="C45" s="470">
        <f t="shared" si="3"/>
        <v>185</v>
      </c>
      <c r="D45" s="470">
        <f t="shared" si="3"/>
        <v>159</v>
      </c>
      <c r="E45" s="470">
        <f t="shared" si="3"/>
        <v>26</v>
      </c>
      <c r="F45" s="470">
        <f t="shared" si="3"/>
        <v>0</v>
      </c>
      <c r="G45" s="470">
        <f t="shared" si="4"/>
        <v>169</v>
      </c>
      <c r="H45" s="470">
        <f t="shared" si="4"/>
        <v>12</v>
      </c>
      <c r="I45" s="470">
        <f t="shared" si="4"/>
        <v>4</v>
      </c>
    </row>
    <row r="46" spans="1:9" ht="15" customHeight="1">
      <c r="A46" s="996"/>
      <c r="B46" s="494" t="s">
        <v>478</v>
      </c>
      <c r="C46" s="470">
        <f t="shared" si="3"/>
        <v>436</v>
      </c>
      <c r="D46" s="470">
        <f t="shared" si="3"/>
        <v>356</v>
      </c>
      <c r="E46" s="470">
        <f t="shared" si="3"/>
        <v>80</v>
      </c>
      <c r="F46" s="470">
        <f t="shared" si="3"/>
        <v>0</v>
      </c>
      <c r="G46" s="470">
        <f t="shared" si="4"/>
        <v>384</v>
      </c>
      <c r="H46" s="470">
        <f t="shared" si="4"/>
        <v>42</v>
      </c>
      <c r="I46" s="470">
        <f t="shared" si="4"/>
        <v>10</v>
      </c>
    </row>
    <row r="47" spans="1:9" ht="15" customHeight="1">
      <c r="A47" s="996"/>
      <c r="B47" s="495" t="s">
        <v>479</v>
      </c>
      <c r="C47" s="476">
        <f t="shared" si="3"/>
        <v>616</v>
      </c>
      <c r="D47" s="476">
        <f t="shared" si="3"/>
        <v>492</v>
      </c>
      <c r="E47" s="476">
        <f t="shared" si="3"/>
        <v>124</v>
      </c>
      <c r="F47" s="476">
        <f t="shared" si="3"/>
        <v>0</v>
      </c>
      <c r="G47" s="476">
        <f t="shared" si="4"/>
        <v>514</v>
      </c>
      <c r="H47" s="476">
        <f t="shared" si="4"/>
        <v>67</v>
      </c>
      <c r="I47" s="476">
        <f t="shared" si="4"/>
        <v>35</v>
      </c>
    </row>
    <row r="48" spans="1:9" ht="15" customHeight="1">
      <c r="A48" s="997"/>
      <c r="B48" s="489" t="s">
        <v>4</v>
      </c>
      <c r="C48" s="474">
        <f t="shared" si="3"/>
        <v>1356</v>
      </c>
      <c r="D48" s="474">
        <f t="shared" si="3"/>
        <v>1100</v>
      </c>
      <c r="E48" s="474">
        <f>E36+E42</f>
        <v>256</v>
      </c>
      <c r="F48" s="474">
        <f>F36+F42</f>
        <v>0</v>
      </c>
      <c r="G48" s="474">
        <f t="shared" si="4"/>
        <v>1177</v>
      </c>
      <c r="H48" s="474">
        <f t="shared" si="4"/>
        <v>127</v>
      </c>
      <c r="I48" s="474">
        <f t="shared" si="4"/>
        <v>52</v>
      </c>
    </row>
    <row r="49" spans="10:19" ht="13.5">
      <c r="J49" s="88"/>
      <c r="K49" s="88"/>
      <c r="L49" s="88"/>
      <c r="M49" s="88"/>
      <c r="N49" s="88"/>
      <c r="O49" s="88"/>
      <c r="P49" s="88"/>
      <c r="Q49" s="88"/>
      <c r="R49" s="88"/>
      <c r="S49" s="88"/>
    </row>
    <row r="50" spans="1:12" s="144" customFormat="1" ht="19.5" customHeight="1">
      <c r="A50" s="83" t="s">
        <v>570</v>
      </c>
      <c r="B50" s="83"/>
      <c r="C50" s="83"/>
      <c r="D50" s="83"/>
      <c r="E50" s="83"/>
      <c r="F50" s="83"/>
      <c r="G50" s="83"/>
      <c r="H50" s="83"/>
      <c r="I50" s="83"/>
      <c r="J50" s="83"/>
      <c r="K50" s="83"/>
      <c r="L50" s="83"/>
    </row>
    <row r="51" spans="1:12" s="144" customFormat="1" ht="39" customHeight="1">
      <c r="A51" s="998" t="s">
        <v>532</v>
      </c>
      <c r="B51" s="998"/>
      <c r="C51" s="998"/>
      <c r="D51" s="998"/>
      <c r="E51" s="998"/>
      <c r="F51" s="998"/>
      <c r="G51" s="998"/>
      <c r="H51" s="998"/>
      <c r="I51" s="998"/>
      <c r="J51" s="67"/>
      <c r="K51" s="67"/>
      <c r="L51" s="67"/>
    </row>
    <row r="52" spans="1:11" s="144" customFormat="1" ht="18" customHeight="1">
      <c r="A52" s="68"/>
      <c r="B52" s="85"/>
      <c r="C52" s="68"/>
      <c r="D52" s="68"/>
      <c r="E52" s="68"/>
      <c r="F52" s="68"/>
      <c r="G52" s="68"/>
      <c r="H52" s="68"/>
      <c r="I52" s="86" t="s">
        <v>574</v>
      </c>
      <c r="J52" s="68"/>
      <c r="K52" s="68"/>
    </row>
    <row r="53" spans="1:9" s="62" customFormat="1" ht="24" customHeight="1">
      <c r="A53" s="983" t="s">
        <v>533</v>
      </c>
      <c r="B53" s="885"/>
      <c r="C53" s="984">
        <v>44625</v>
      </c>
      <c r="D53" s="985"/>
      <c r="E53" s="986"/>
      <c r="F53" s="506" t="s">
        <v>534</v>
      </c>
      <c r="G53" s="987" t="s">
        <v>535</v>
      </c>
      <c r="H53" s="988"/>
      <c r="I53" s="989"/>
    </row>
    <row r="54" spans="1:9" s="62" customFormat="1" ht="24" customHeight="1">
      <c r="A54" s="990" t="s">
        <v>536</v>
      </c>
      <c r="B54" s="991"/>
      <c r="C54" s="992" t="s">
        <v>537</v>
      </c>
      <c r="D54" s="993"/>
      <c r="E54" s="993"/>
      <c r="F54" s="993"/>
      <c r="G54" s="993"/>
      <c r="H54" s="993"/>
      <c r="I54" s="994"/>
    </row>
    <row r="55" spans="1:9" s="144" customFormat="1" ht="24" customHeight="1">
      <c r="A55" s="975" t="s">
        <v>538</v>
      </c>
      <c r="B55" s="976"/>
      <c r="C55" s="977" t="s">
        <v>575</v>
      </c>
      <c r="D55" s="978"/>
      <c r="E55" s="978"/>
      <c r="F55" s="978"/>
      <c r="G55" s="978"/>
      <c r="H55" s="978"/>
      <c r="I55" s="979"/>
    </row>
    <row r="91" ht="15" customHeight="1"/>
    <row r="92" ht="15" customHeight="1"/>
    <row r="93" ht="15" customHeight="1"/>
    <row r="94" ht="15" customHeight="1"/>
    <row r="95" ht="15" customHeight="1"/>
    <row r="96" ht="15" customHeight="1"/>
  </sheetData>
  <sheetProtection/>
  <mergeCells count="28">
    <mergeCell ref="A51:I51"/>
    <mergeCell ref="A2:A5"/>
    <mergeCell ref="B2:B5"/>
    <mergeCell ref="C2:C5"/>
    <mergeCell ref="A6:A11"/>
    <mergeCell ref="A12:A17"/>
    <mergeCell ref="A18:A23"/>
    <mergeCell ref="D27:D28"/>
    <mergeCell ref="E27:E28"/>
    <mergeCell ref="F27:F28"/>
    <mergeCell ref="F29:F30"/>
    <mergeCell ref="A31:A36"/>
    <mergeCell ref="A37:A42"/>
    <mergeCell ref="A43:A48"/>
    <mergeCell ref="A26:A30"/>
    <mergeCell ref="B26:B30"/>
    <mergeCell ref="C26:C30"/>
    <mergeCell ref="D26:F26"/>
    <mergeCell ref="A55:B55"/>
    <mergeCell ref="C55:I55"/>
    <mergeCell ref="G26:I26"/>
    <mergeCell ref="A53:B53"/>
    <mergeCell ref="C53:E53"/>
    <mergeCell ref="G53:I53"/>
    <mergeCell ref="A54:B54"/>
    <mergeCell ref="C54:I54"/>
    <mergeCell ref="D29:D30"/>
    <mergeCell ref="E29:E30"/>
  </mergeCells>
  <printOptions/>
  <pageMargins left="0.7086614173228347" right="0.7086614173228347" top="0.7480314960629921" bottom="0.7480314960629921" header="0.31496062992125984" footer="0.31496062992125984"/>
  <pageSetup firstPageNumber="94" useFirstPageNumber="1" horizontalDpi="600" verticalDpi="600" orientation="portrait" paperSize="9" scale="85" r:id="rId1"/>
  <headerFooter>
    <oddFooter>&amp;C&amp;P</oddFooter>
  </headerFooter>
</worksheet>
</file>

<file path=xl/worksheets/sheet2.xml><?xml version="1.0" encoding="utf-8"?>
<worksheet xmlns="http://schemas.openxmlformats.org/spreadsheetml/2006/main" xmlns:r="http://schemas.openxmlformats.org/officeDocument/2006/relationships">
  <dimension ref="A2:X35"/>
  <sheetViews>
    <sheetView showGridLines="0" view="pageBreakPreview" zoomScale="80" zoomScaleSheetLayoutView="80" workbookViewId="0" topLeftCell="A1">
      <selection activeCell="A1" sqref="A1"/>
    </sheetView>
  </sheetViews>
  <sheetFormatPr defaultColWidth="9.00390625" defaultRowHeight="13.5"/>
  <cols>
    <col min="1" max="1" width="1.625" style="62" customWidth="1"/>
    <col min="2" max="2" width="3.375" style="62" customWidth="1"/>
    <col min="3" max="3" width="8.75390625" style="62" customWidth="1"/>
    <col min="4" max="4" width="11.125" style="62" customWidth="1"/>
    <col min="5" max="12" width="5.375" style="62" customWidth="1"/>
    <col min="13" max="13" width="5.875" style="62" customWidth="1"/>
    <col min="14" max="14" width="1.12109375" style="62" customWidth="1"/>
    <col min="15" max="16" width="10.25390625" style="62" customWidth="1"/>
    <col min="17" max="17" width="1.25" style="62" customWidth="1"/>
    <col min="18" max="18" width="7.125" style="62" bestFit="1" customWidth="1"/>
    <col min="19" max="19" width="9.50390625" style="62" customWidth="1"/>
    <col min="20" max="16384" width="9.00390625" style="62" customWidth="1"/>
  </cols>
  <sheetData>
    <row r="1" ht="9" customHeight="1"/>
    <row r="2" spans="1:15" ht="19.5" customHeight="1">
      <c r="A2" s="624" t="s">
        <v>205</v>
      </c>
      <c r="B2" s="624"/>
      <c r="C2" s="624"/>
      <c r="D2" s="624"/>
      <c r="E2" s="624"/>
      <c r="F2" s="624"/>
      <c r="G2" s="624"/>
      <c r="H2" s="624"/>
      <c r="I2" s="624"/>
      <c r="J2" s="624"/>
      <c r="K2" s="624"/>
      <c r="L2" s="624"/>
      <c r="M2" s="624"/>
      <c r="N2" s="624"/>
      <c r="O2" s="624"/>
    </row>
    <row r="3" spans="1:17" ht="58.5" customHeight="1">
      <c r="A3" s="574" t="s">
        <v>584</v>
      </c>
      <c r="B3" s="574"/>
      <c r="C3" s="574"/>
      <c r="D3" s="574"/>
      <c r="E3" s="574"/>
      <c r="F3" s="574"/>
      <c r="G3" s="574"/>
      <c r="H3" s="574"/>
      <c r="I3" s="574"/>
      <c r="J3" s="574"/>
      <c r="K3" s="574"/>
      <c r="L3" s="574"/>
      <c r="M3" s="574"/>
      <c r="N3" s="574"/>
      <c r="O3" s="574"/>
      <c r="P3" s="67"/>
      <c r="Q3" s="67"/>
    </row>
    <row r="4" spans="1:17" ht="9" customHeight="1">
      <c r="A4" s="66"/>
      <c r="B4" s="66"/>
      <c r="C4" s="66"/>
      <c r="D4" s="66"/>
      <c r="E4" s="66"/>
      <c r="F4" s="66"/>
      <c r="G4" s="66"/>
      <c r="H4" s="66"/>
      <c r="I4" s="66"/>
      <c r="J4" s="66"/>
      <c r="K4" s="66"/>
      <c r="L4" s="66"/>
      <c r="M4" s="66"/>
      <c r="N4" s="66"/>
      <c r="O4" s="66"/>
      <c r="P4" s="66"/>
      <c r="Q4" s="66"/>
    </row>
    <row r="5" spans="1:17" ht="22.5" customHeight="1">
      <c r="A5" s="68" t="s">
        <v>206</v>
      </c>
      <c r="B5" s="66"/>
      <c r="C5" s="66"/>
      <c r="D5" s="66"/>
      <c r="E5" s="66"/>
      <c r="F5" s="66"/>
      <c r="G5" s="66"/>
      <c r="H5" s="66"/>
      <c r="I5" s="66"/>
      <c r="J5" s="66"/>
      <c r="K5" s="66"/>
      <c r="L5" s="66"/>
      <c r="M5" s="66"/>
      <c r="N5" s="66"/>
      <c r="O5" s="66"/>
      <c r="P5" s="66"/>
      <c r="Q5" s="66"/>
    </row>
    <row r="6" spans="2:16" ht="17.25" customHeight="1">
      <c r="B6" s="625" t="s">
        <v>88</v>
      </c>
      <c r="C6" s="626"/>
      <c r="D6" s="627"/>
      <c r="E6" s="584" t="s">
        <v>15</v>
      </c>
      <c r="F6" s="585"/>
      <c r="G6" s="585"/>
      <c r="H6" s="585"/>
      <c r="I6" s="585"/>
      <c r="J6" s="585"/>
      <c r="K6" s="585"/>
      <c r="L6" s="584" t="s">
        <v>125</v>
      </c>
      <c r="M6" s="586"/>
      <c r="N6" s="585" t="s">
        <v>126</v>
      </c>
      <c r="O6" s="585"/>
      <c r="P6" s="60"/>
    </row>
    <row r="7" spans="2:16" ht="56.25" customHeight="1">
      <c r="B7" s="591" t="s">
        <v>127</v>
      </c>
      <c r="C7" s="592"/>
      <c r="D7" s="593"/>
      <c r="E7" s="603" t="s">
        <v>147</v>
      </c>
      <c r="F7" s="603"/>
      <c r="G7" s="603"/>
      <c r="H7" s="603"/>
      <c r="I7" s="603"/>
      <c r="J7" s="604"/>
      <c r="K7" s="523" t="s">
        <v>172</v>
      </c>
      <c r="L7" s="587">
        <v>617</v>
      </c>
      <c r="M7" s="588"/>
      <c r="N7" s="589">
        <v>1178</v>
      </c>
      <c r="O7" s="589"/>
      <c r="P7" s="69"/>
    </row>
    <row r="8" spans="2:16" ht="56.25" customHeight="1">
      <c r="B8" s="594"/>
      <c r="C8" s="595"/>
      <c r="D8" s="596"/>
      <c r="E8" s="542"/>
      <c r="F8" s="542"/>
      <c r="G8" s="542"/>
      <c r="H8" s="542"/>
      <c r="I8" s="542"/>
      <c r="J8" s="543"/>
      <c r="K8" s="524" t="s">
        <v>173</v>
      </c>
      <c r="L8" s="587">
        <v>1174</v>
      </c>
      <c r="M8" s="588"/>
      <c r="N8" s="590">
        <v>1264</v>
      </c>
      <c r="O8" s="589"/>
      <c r="P8" s="69"/>
    </row>
    <row r="9" spans="2:16" ht="60" customHeight="1">
      <c r="B9" s="597"/>
      <c r="C9" s="598"/>
      <c r="D9" s="599"/>
      <c r="E9" s="607" t="s">
        <v>179</v>
      </c>
      <c r="F9" s="608"/>
      <c r="G9" s="608"/>
      <c r="H9" s="608"/>
      <c r="I9" s="608"/>
      <c r="J9" s="608"/>
      <c r="K9" s="609"/>
      <c r="L9" s="605">
        <v>284</v>
      </c>
      <c r="M9" s="606"/>
      <c r="N9" s="585" t="s">
        <v>146</v>
      </c>
      <c r="O9" s="586"/>
      <c r="P9" s="69"/>
    </row>
    <row r="10" spans="2:16" ht="15.75" customHeight="1">
      <c r="B10" s="610" t="s">
        <v>193</v>
      </c>
      <c r="C10" s="610"/>
      <c r="D10" s="610"/>
      <c r="E10" s="610"/>
      <c r="F10" s="610"/>
      <c r="G10" s="610"/>
      <c r="H10" s="610"/>
      <c r="I10" s="610"/>
      <c r="J10" s="610"/>
      <c r="K10" s="610"/>
      <c r="L10" s="610"/>
      <c r="M10" s="610"/>
      <c r="N10" s="610"/>
      <c r="O10" s="610"/>
      <c r="P10" s="70"/>
    </row>
    <row r="11" spans="2:16" ht="13.5" customHeight="1">
      <c r="B11" s="70"/>
      <c r="C11" s="70"/>
      <c r="D11" s="72"/>
      <c r="E11" s="73"/>
      <c r="F11" s="73"/>
      <c r="G11" s="73"/>
      <c r="H11" s="73"/>
      <c r="I11" s="73"/>
      <c r="J11" s="73"/>
      <c r="K11" s="73"/>
      <c r="L11" s="73"/>
      <c r="M11" s="74"/>
      <c r="N11" s="74"/>
      <c r="O11" s="70"/>
      <c r="P11" s="70"/>
    </row>
    <row r="12" spans="1:10" s="76" customFormat="1" ht="21" customHeight="1">
      <c r="A12" s="75" t="s">
        <v>207</v>
      </c>
      <c r="B12" s="75"/>
      <c r="C12" s="75"/>
      <c r="D12" s="75"/>
      <c r="E12" s="75"/>
      <c r="F12" s="75"/>
      <c r="G12" s="75"/>
      <c r="H12" s="75"/>
      <c r="I12" s="75"/>
      <c r="J12" s="75"/>
    </row>
    <row r="13" spans="2:16" ht="21.75" customHeight="1">
      <c r="B13" s="584" t="s">
        <v>176</v>
      </c>
      <c r="C13" s="585"/>
      <c r="D13" s="586"/>
      <c r="E13" s="584" t="s">
        <v>177</v>
      </c>
      <c r="F13" s="585"/>
      <c r="G13" s="585"/>
      <c r="H13" s="585"/>
      <c r="I13" s="585"/>
      <c r="J13" s="585"/>
      <c r="K13" s="585"/>
      <c r="L13" s="585"/>
      <c r="M13" s="585"/>
      <c r="N13" s="586"/>
      <c r="O13" s="77" t="s">
        <v>1</v>
      </c>
      <c r="P13" s="77" t="s">
        <v>178</v>
      </c>
    </row>
    <row r="14" spans="2:16" ht="50.25" customHeight="1">
      <c r="B14" s="632" t="s">
        <v>585</v>
      </c>
      <c r="C14" s="614"/>
      <c r="D14" s="633"/>
      <c r="E14" s="607" t="s">
        <v>586</v>
      </c>
      <c r="F14" s="608"/>
      <c r="G14" s="608"/>
      <c r="H14" s="608"/>
      <c r="I14" s="608"/>
      <c r="J14" s="608"/>
      <c r="K14" s="608"/>
      <c r="L14" s="608"/>
      <c r="M14" s="608"/>
      <c r="N14" s="609"/>
      <c r="O14" s="78">
        <v>48</v>
      </c>
      <c r="P14" s="79">
        <v>531</v>
      </c>
    </row>
    <row r="15" spans="2:16" ht="18" customHeight="1">
      <c r="B15" s="70"/>
      <c r="C15" s="70"/>
      <c r="D15" s="72"/>
      <c r="E15" s="73"/>
      <c r="F15" s="73"/>
      <c r="G15" s="73"/>
      <c r="H15" s="73"/>
      <c r="I15" s="73"/>
      <c r="J15" s="73"/>
      <c r="K15" s="73"/>
      <c r="L15" s="73"/>
      <c r="M15" s="74"/>
      <c r="N15" s="74"/>
      <c r="O15" s="70"/>
      <c r="P15" s="70"/>
    </row>
    <row r="16" spans="1:10" s="76" customFormat="1" ht="21" customHeight="1">
      <c r="A16" s="75" t="s">
        <v>583</v>
      </c>
      <c r="B16" s="75"/>
      <c r="C16" s="75"/>
      <c r="D16" s="75"/>
      <c r="E16" s="75"/>
      <c r="F16" s="75"/>
      <c r="G16" s="75"/>
      <c r="H16" s="75"/>
      <c r="I16" s="75"/>
      <c r="J16" s="75"/>
    </row>
    <row r="17" spans="1:16" s="81" customFormat="1" ht="15" customHeight="1">
      <c r="A17" s="602" t="s">
        <v>208</v>
      </c>
      <c r="B17" s="602"/>
      <c r="C17" s="602"/>
      <c r="D17" s="602"/>
      <c r="E17" s="602"/>
      <c r="F17" s="602"/>
      <c r="G17" s="602"/>
      <c r="H17" s="602"/>
      <c r="I17" s="602"/>
      <c r="J17" s="602"/>
      <c r="K17" s="602"/>
      <c r="L17" s="602"/>
      <c r="M17" s="602"/>
      <c r="N17" s="602"/>
      <c r="O17" s="602"/>
      <c r="P17" s="602"/>
    </row>
    <row r="18" spans="1:16" s="81" customFormat="1" ht="15" customHeight="1">
      <c r="A18" s="631" t="s">
        <v>596</v>
      </c>
      <c r="B18" s="631"/>
      <c r="C18" s="631"/>
      <c r="D18" s="631"/>
      <c r="E18" s="631"/>
      <c r="F18" s="631"/>
      <c r="G18" s="631"/>
      <c r="H18" s="631"/>
      <c r="I18" s="631"/>
      <c r="J18" s="631"/>
      <c r="K18" s="631"/>
      <c r="L18" s="631"/>
      <c r="M18" s="631"/>
      <c r="N18" s="631"/>
      <c r="O18" s="631"/>
      <c r="P18" s="631"/>
    </row>
    <row r="19" spans="2:16" ht="18" customHeight="1">
      <c r="B19" s="70"/>
      <c r="C19" s="70"/>
      <c r="D19" s="72"/>
      <c r="E19" s="73"/>
      <c r="F19" s="73"/>
      <c r="G19" s="73"/>
      <c r="H19" s="73"/>
      <c r="I19" s="73"/>
      <c r="J19" s="73"/>
      <c r="K19" s="73"/>
      <c r="L19" s="73"/>
      <c r="M19" s="73"/>
      <c r="N19" s="73"/>
      <c r="O19" s="82"/>
      <c r="P19" s="82"/>
    </row>
    <row r="20" spans="1:18" ht="20.25" customHeight="1">
      <c r="A20" s="624" t="s">
        <v>209</v>
      </c>
      <c r="B20" s="624"/>
      <c r="C20" s="624"/>
      <c r="D20" s="624"/>
      <c r="E20" s="624"/>
      <c r="F20" s="624"/>
      <c r="G20" s="624"/>
      <c r="H20" s="624"/>
      <c r="I20" s="624"/>
      <c r="J20" s="624"/>
      <c r="K20" s="624"/>
      <c r="L20" s="624"/>
      <c r="M20" s="624"/>
      <c r="N20" s="624"/>
      <c r="O20" s="624"/>
      <c r="P20" s="83"/>
      <c r="Q20" s="83"/>
      <c r="R20" s="83"/>
    </row>
    <row r="21" spans="1:18" ht="48.75" customHeight="1">
      <c r="A21" s="628" t="s">
        <v>181</v>
      </c>
      <c r="B21" s="628"/>
      <c r="C21" s="628"/>
      <c r="D21" s="628"/>
      <c r="E21" s="628"/>
      <c r="F21" s="628"/>
      <c r="G21" s="628"/>
      <c r="H21" s="628"/>
      <c r="I21" s="628"/>
      <c r="J21" s="628"/>
      <c r="K21" s="628"/>
      <c r="L21" s="628"/>
      <c r="M21" s="628"/>
      <c r="N21" s="628"/>
      <c r="O21" s="628"/>
      <c r="P21" s="628"/>
      <c r="Q21" s="628"/>
      <c r="R21" s="67"/>
    </row>
    <row r="22" spans="1:18" ht="18" customHeight="1">
      <c r="A22" s="84"/>
      <c r="B22" s="84"/>
      <c r="C22" s="84"/>
      <c r="D22" s="84"/>
      <c r="E22" s="84"/>
      <c r="F22" s="84"/>
      <c r="G22" s="84"/>
      <c r="H22" s="84"/>
      <c r="I22" s="84"/>
      <c r="J22" s="84"/>
      <c r="K22" s="84"/>
      <c r="L22" s="84"/>
      <c r="M22" s="84"/>
      <c r="N22" s="84"/>
      <c r="O22" s="84"/>
      <c r="P22" s="84"/>
      <c r="Q22" s="84"/>
      <c r="R22" s="67"/>
    </row>
    <row r="23" spans="1:18" ht="21.75" customHeight="1">
      <c r="A23" s="68" t="s">
        <v>210</v>
      </c>
      <c r="B23" s="68"/>
      <c r="C23" s="68"/>
      <c r="D23" s="68"/>
      <c r="E23" s="68"/>
      <c r="F23" s="68"/>
      <c r="G23" s="68"/>
      <c r="H23" s="68"/>
      <c r="I23" s="68"/>
      <c r="J23" s="68"/>
      <c r="K23" s="68"/>
      <c r="L23" s="68"/>
      <c r="M23" s="85"/>
      <c r="N23" s="82"/>
      <c r="O23" s="629"/>
      <c r="P23" s="630"/>
      <c r="Q23" s="630"/>
      <c r="R23" s="82"/>
    </row>
    <row r="24" spans="1:16" ht="22.5" customHeight="1">
      <c r="A24" s="88"/>
      <c r="B24" s="584" t="s">
        <v>88</v>
      </c>
      <c r="C24" s="585"/>
      <c r="D24" s="600"/>
      <c r="E24" s="601" t="s">
        <v>15</v>
      </c>
      <c r="F24" s="601"/>
      <c r="G24" s="601"/>
      <c r="H24" s="601"/>
      <c r="I24" s="601"/>
      <c r="J24" s="601"/>
      <c r="K24" s="601"/>
      <c r="L24" s="601"/>
      <c r="M24" s="601"/>
      <c r="N24" s="601"/>
      <c r="O24" s="55" t="s">
        <v>89</v>
      </c>
      <c r="P24" s="526" t="s">
        <v>39</v>
      </c>
    </row>
    <row r="25" spans="1:19" ht="31.5" customHeight="1">
      <c r="A25" s="67"/>
      <c r="B25" s="616" t="s">
        <v>38</v>
      </c>
      <c r="C25" s="617"/>
      <c r="D25" s="618"/>
      <c r="E25" s="619" t="s">
        <v>90</v>
      </c>
      <c r="F25" s="619"/>
      <c r="G25" s="619"/>
      <c r="H25" s="619"/>
      <c r="I25" s="619"/>
      <c r="J25" s="619"/>
      <c r="K25" s="619"/>
      <c r="L25" s="619"/>
      <c r="M25" s="619"/>
      <c r="N25" s="619"/>
      <c r="O25" s="89">
        <v>6</v>
      </c>
      <c r="P25" s="89">
        <v>30</v>
      </c>
      <c r="Q25" s="88"/>
      <c r="R25" s="88"/>
      <c r="S25" s="82"/>
    </row>
    <row r="26" spans="1:19" ht="31.5" customHeight="1">
      <c r="A26" s="67"/>
      <c r="B26" s="611" t="s">
        <v>31</v>
      </c>
      <c r="C26" s="71" t="s">
        <v>128</v>
      </c>
      <c r="D26" s="90"/>
      <c r="E26" s="620" t="s">
        <v>129</v>
      </c>
      <c r="F26" s="620"/>
      <c r="G26" s="620"/>
      <c r="H26" s="620"/>
      <c r="I26" s="620"/>
      <c r="J26" s="620"/>
      <c r="K26" s="620"/>
      <c r="L26" s="620"/>
      <c r="M26" s="620"/>
      <c r="N26" s="620"/>
      <c r="O26" s="91">
        <v>1</v>
      </c>
      <c r="P26" s="92">
        <v>84</v>
      </c>
      <c r="Q26" s="88"/>
      <c r="R26" s="88"/>
      <c r="S26" s="82"/>
    </row>
    <row r="27" spans="1:16" ht="31.5" customHeight="1">
      <c r="A27" s="67"/>
      <c r="B27" s="612"/>
      <c r="C27" s="621" t="s">
        <v>130</v>
      </c>
      <c r="D27" s="622"/>
      <c r="E27" s="623" t="s">
        <v>587</v>
      </c>
      <c r="F27" s="623"/>
      <c r="G27" s="623"/>
      <c r="H27" s="623"/>
      <c r="I27" s="623"/>
      <c r="J27" s="623"/>
      <c r="K27" s="623"/>
      <c r="L27" s="623"/>
      <c r="M27" s="623"/>
      <c r="N27" s="623"/>
      <c r="O27" s="91">
        <v>23</v>
      </c>
      <c r="P27" s="92">
        <v>397</v>
      </c>
    </row>
    <row r="28" spans="1:16" ht="31.5" customHeight="1">
      <c r="A28" s="67"/>
      <c r="B28" s="612"/>
      <c r="C28" s="93" t="s">
        <v>131</v>
      </c>
      <c r="D28" s="94"/>
      <c r="E28" s="95" t="s">
        <v>132</v>
      </c>
      <c r="F28" s="93"/>
      <c r="G28" s="93"/>
      <c r="H28" s="93"/>
      <c r="I28" s="93"/>
      <c r="J28" s="93"/>
      <c r="K28" s="93"/>
      <c r="L28" s="93"/>
      <c r="M28" s="93"/>
      <c r="N28" s="94"/>
      <c r="O28" s="96">
        <v>10</v>
      </c>
      <c r="P28" s="97">
        <v>344</v>
      </c>
    </row>
    <row r="29" spans="1:16" ht="27" customHeight="1">
      <c r="A29" s="67"/>
      <c r="B29" s="613"/>
      <c r="C29" s="614" t="s">
        <v>4</v>
      </c>
      <c r="D29" s="614"/>
      <c r="E29" s="614"/>
      <c r="F29" s="614"/>
      <c r="G29" s="614"/>
      <c r="H29" s="614"/>
      <c r="I29" s="614"/>
      <c r="J29" s="614"/>
      <c r="K29" s="614"/>
      <c r="L29" s="614"/>
      <c r="M29" s="614"/>
      <c r="N29" s="615"/>
      <c r="O29" s="89">
        <f>SUM(O25:O28)</f>
        <v>40</v>
      </c>
      <c r="P29" s="98">
        <f>SUM(P25:P28)</f>
        <v>855</v>
      </c>
    </row>
    <row r="30" spans="1:18" ht="21.75" customHeight="1">
      <c r="A30" s="67"/>
      <c r="B30" s="73"/>
      <c r="C30" s="73"/>
      <c r="D30" s="99"/>
      <c r="E30" s="99"/>
      <c r="F30" s="99"/>
      <c r="G30" s="99"/>
      <c r="H30" s="99"/>
      <c r="I30" s="99"/>
      <c r="J30" s="99"/>
      <c r="K30" s="99"/>
      <c r="L30" s="99"/>
      <c r="M30" s="99"/>
      <c r="N30" s="99"/>
      <c r="O30" s="99"/>
      <c r="P30" s="99"/>
      <c r="Q30" s="73"/>
      <c r="R30" s="73"/>
    </row>
    <row r="31" spans="1:10" s="76" customFormat="1" ht="22.5" customHeight="1">
      <c r="A31" s="75" t="s">
        <v>211</v>
      </c>
      <c r="B31" s="75"/>
      <c r="C31" s="75"/>
      <c r="D31" s="75"/>
      <c r="E31" s="75"/>
      <c r="F31" s="75"/>
      <c r="G31" s="75"/>
      <c r="H31" s="75"/>
      <c r="I31" s="75"/>
      <c r="J31" s="75"/>
    </row>
    <row r="32" spans="1:10" s="81" customFormat="1" ht="20.25" customHeight="1">
      <c r="A32" s="82" t="s">
        <v>91</v>
      </c>
      <c r="B32" s="82"/>
      <c r="C32" s="82"/>
      <c r="D32" s="82"/>
      <c r="E32" s="82"/>
      <c r="F32" s="82"/>
      <c r="G32" s="82"/>
      <c r="H32" s="82"/>
      <c r="I32" s="82"/>
      <c r="J32" s="82"/>
    </row>
    <row r="33" spans="1:24" s="81" customFormat="1" ht="19.5" customHeight="1">
      <c r="A33" s="82" t="s">
        <v>192</v>
      </c>
      <c r="B33" s="82"/>
      <c r="C33" s="82"/>
      <c r="D33" s="82"/>
      <c r="E33" s="82"/>
      <c r="F33" s="82"/>
      <c r="G33" s="82"/>
      <c r="H33" s="82"/>
      <c r="I33" s="82"/>
      <c r="J33" s="82"/>
      <c r="X33" s="62"/>
    </row>
    <row r="34" spans="1:16" ht="8.25" customHeight="1">
      <c r="A34" s="83"/>
      <c r="B34" s="68"/>
      <c r="C34" s="68"/>
      <c r="D34" s="68"/>
      <c r="E34" s="68"/>
      <c r="F34" s="68"/>
      <c r="G34" s="68"/>
      <c r="H34" s="68"/>
      <c r="I34" s="68"/>
      <c r="J34" s="68"/>
      <c r="K34" s="68"/>
      <c r="L34" s="68"/>
      <c r="M34" s="68"/>
      <c r="N34" s="68"/>
      <c r="O34" s="68"/>
      <c r="P34" s="83"/>
    </row>
    <row r="35" spans="1:18" ht="22.5" customHeight="1">
      <c r="A35" s="100"/>
      <c r="B35" s="73"/>
      <c r="C35" s="73"/>
      <c r="D35" s="73"/>
      <c r="E35" s="73"/>
      <c r="F35" s="73"/>
      <c r="G35" s="73"/>
      <c r="H35" s="73"/>
      <c r="I35" s="73"/>
      <c r="J35" s="73"/>
      <c r="K35" s="73"/>
      <c r="L35" s="73"/>
      <c r="M35" s="73"/>
      <c r="N35" s="73"/>
      <c r="O35" s="73"/>
      <c r="P35" s="82"/>
      <c r="Q35" s="70"/>
      <c r="R35" s="70"/>
    </row>
  </sheetData>
  <sheetProtection/>
  <mergeCells count="34">
    <mergeCell ref="A2:O2"/>
    <mergeCell ref="B6:D6"/>
    <mergeCell ref="L6:M6"/>
    <mergeCell ref="A20:O20"/>
    <mergeCell ref="A21:Q21"/>
    <mergeCell ref="O23:Q23"/>
    <mergeCell ref="E14:N14"/>
    <mergeCell ref="A18:P18"/>
    <mergeCell ref="B14:D14"/>
    <mergeCell ref="E13:N13"/>
    <mergeCell ref="B26:B29"/>
    <mergeCell ref="C29:N29"/>
    <mergeCell ref="B25:D25"/>
    <mergeCell ref="E25:N25"/>
    <mergeCell ref="E26:N26"/>
    <mergeCell ref="C27:D27"/>
    <mergeCell ref="E27:N27"/>
    <mergeCell ref="B24:D24"/>
    <mergeCell ref="E24:N24"/>
    <mergeCell ref="A17:P17"/>
    <mergeCell ref="E7:J8"/>
    <mergeCell ref="L9:M9"/>
    <mergeCell ref="N9:O9"/>
    <mergeCell ref="E9:K9"/>
    <mergeCell ref="B10:O10"/>
    <mergeCell ref="A3:O3"/>
    <mergeCell ref="B13:D13"/>
    <mergeCell ref="N6:O6"/>
    <mergeCell ref="L7:M7"/>
    <mergeCell ref="N7:O7"/>
    <mergeCell ref="L8:M8"/>
    <mergeCell ref="N8:O8"/>
    <mergeCell ref="B7:D9"/>
    <mergeCell ref="E6:K6"/>
  </mergeCells>
  <printOptions/>
  <pageMargins left="0.7086614173228347" right="0.31496062992125984" top="0.7480314960629921" bottom="0.7480314960629921" header="0.31496062992125984" footer="0.5118110236220472"/>
  <pageSetup firstPageNumber="74" useFirstPageNumber="1" horizontalDpi="600" verticalDpi="600" orientation="portrait" paperSize="9" scale="85" r:id="rId1"/>
  <headerFooter>
    <oddFooter>&amp;C&amp;P</oddFooter>
  </headerFooter>
  <colBreaks count="1" manualBreakCount="1">
    <brk id="17" max="65535" man="1"/>
  </colBreaks>
</worksheet>
</file>

<file path=xl/worksheets/sheet3.xml><?xml version="1.0" encoding="utf-8"?>
<worksheet xmlns="http://schemas.openxmlformats.org/spreadsheetml/2006/main" xmlns:r="http://schemas.openxmlformats.org/officeDocument/2006/relationships">
  <dimension ref="A1:X102"/>
  <sheetViews>
    <sheetView showGridLines="0" view="pageBreakPreview" zoomScale="90" zoomScaleSheetLayoutView="90" workbookViewId="0" topLeftCell="A1">
      <selection activeCell="B60" sqref="B60:J60"/>
    </sheetView>
  </sheetViews>
  <sheetFormatPr defaultColWidth="9.00390625" defaultRowHeight="15" customHeight="1"/>
  <cols>
    <col min="1" max="1" width="1.625" style="148" customWidth="1"/>
    <col min="2" max="2" width="5.75390625" style="148" customWidth="1"/>
    <col min="3" max="3" width="5.50390625" style="148" customWidth="1"/>
    <col min="4" max="4" width="14.875" style="148" customWidth="1"/>
    <col min="5" max="5" width="8.75390625" style="148" customWidth="1"/>
    <col min="6" max="6" width="9.25390625" style="148" customWidth="1"/>
    <col min="7" max="7" width="9.125" style="148" customWidth="1"/>
    <col min="8" max="8" width="9.75390625" style="148" customWidth="1"/>
    <col min="9" max="9" width="7.50390625" style="148" customWidth="1"/>
    <col min="10" max="11" width="10.00390625" style="148" customWidth="1"/>
    <col min="12" max="12" width="2.375" style="148" customWidth="1"/>
    <col min="13" max="15" width="6.625" style="148" customWidth="1"/>
    <col min="16" max="16" width="7.625" style="148" customWidth="1"/>
    <col min="17" max="16384" width="9.00390625" style="148" customWidth="1"/>
  </cols>
  <sheetData>
    <row r="1" spans="1:22" s="62" customFormat="1" ht="24" customHeight="1">
      <c r="A1" s="75" t="s">
        <v>200</v>
      </c>
      <c r="B1" s="75"/>
      <c r="C1" s="75"/>
      <c r="D1" s="75"/>
      <c r="E1" s="75"/>
      <c r="F1" s="75"/>
      <c r="G1" s="75"/>
      <c r="H1" s="75"/>
      <c r="I1" s="75"/>
      <c r="J1" s="75"/>
      <c r="K1" s="75"/>
      <c r="L1" s="75"/>
      <c r="M1" s="75"/>
      <c r="N1" s="75"/>
      <c r="O1" s="75"/>
      <c r="P1" s="70"/>
      <c r="Q1" s="70"/>
      <c r="R1" s="70"/>
      <c r="S1" s="70"/>
      <c r="T1" s="101"/>
      <c r="U1" s="101"/>
      <c r="V1" s="101"/>
    </row>
    <row r="2" spans="2:19" s="62" customFormat="1" ht="51" customHeight="1">
      <c r="B2" s="542" t="s">
        <v>92</v>
      </c>
      <c r="C2" s="542"/>
      <c r="D2" s="542"/>
      <c r="E2" s="542"/>
      <c r="F2" s="542"/>
      <c r="G2" s="542"/>
      <c r="H2" s="542"/>
      <c r="I2" s="542"/>
      <c r="J2" s="542"/>
      <c r="K2" s="542"/>
      <c r="L2" s="88"/>
      <c r="M2" s="88"/>
      <c r="N2" s="88"/>
      <c r="O2" s="88"/>
      <c r="P2" s="70"/>
      <c r="Q2" s="70"/>
      <c r="R2" s="70"/>
      <c r="S2" s="70"/>
    </row>
    <row r="3" spans="1:18" s="62" customFormat="1" ht="33" customHeight="1">
      <c r="A3" s="83"/>
      <c r="B3" s="634" t="s">
        <v>3</v>
      </c>
      <c r="C3" s="635"/>
      <c r="D3" s="636" t="s">
        <v>14</v>
      </c>
      <c r="E3" s="585"/>
      <c r="F3" s="585"/>
      <c r="G3" s="585"/>
      <c r="H3" s="585"/>
      <c r="I3" s="585"/>
      <c r="J3" s="102" t="s">
        <v>13</v>
      </c>
      <c r="K3" s="103" t="s">
        <v>44</v>
      </c>
      <c r="L3" s="104"/>
      <c r="M3" s="105"/>
      <c r="N3" s="106"/>
      <c r="O3" s="106"/>
      <c r="P3" s="83"/>
      <c r="Q3" s="83"/>
      <c r="R3" s="83"/>
    </row>
    <row r="4" spans="1:18" s="62" customFormat="1" ht="21" customHeight="1">
      <c r="A4" s="107"/>
      <c r="B4" s="108" t="s">
        <v>9</v>
      </c>
      <c r="C4" s="109"/>
      <c r="D4" s="637" t="s">
        <v>95</v>
      </c>
      <c r="E4" s="638"/>
      <c r="F4" s="638"/>
      <c r="G4" s="638"/>
      <c r="H4" s="638"/>
      <c r="I4" s="638"/>
      <c r="J4" s="110">
        <v>2</v>
      </c>
      <c r="K4" s="111">
        <v>8</v>
      </c>
      <c r="L4" s="112"/>
      <c r="M4" s="88"/>
      <c r="N4" s="88"/>
      <c r="O4" s="88"/>
      <c r="P4" s="88"/>
      <c r="Q4" s="88"/>
      <c r="R4" s="88"/>
    </row>
    <row r="5" spans="1:18" s="62" customFormat="1" ht="21" customHeight="1">
      <c r="A5" s="107"/>
      <c r="B5" s="113" t="s">
        <v>8</v>
      </c>
      <c r="D5" s="639" t="s">
        <v>97</v>
      </c>
      <c r="E5" s="640"/>
      <c r="F5" s="640"/>
      <c r="G5" s="640"/>
      <c r="H5" s="640"/>
      <c r="I5" s="640"/>
      <c r="J5" s="114">
        <v>4</v>
      </c>
      <c r="K5" s="115">
        <v>11</v>
      </c>
      <c r="L5" s="112"/>
      <c r="M5" s="88"/>
      <c r="N5" s="88"/>
      <c r="O5" s="88"/>
      <c r="P5" s="105"/>
      <c r="Q5" s="643"/>
      <c r="R5" s="643"/>
    </row>
    <row r="6" spans="1:18" s="62" customFormat="1" ht="21" customHeight="1">
      <c r="A6" s="107"/>
      <c r="B6" s="113" t="s">
        <v>10</v>
      </c>
      <c r="C6" s="109"/>
      <c r="D6" s="639" t="s">
        <v>98</v>
      </c>
      <c r="E6" s="640"/>
      <c r="F6" s="640"/>
      <c r="G6" s="640"/>
      <c r="H6" s="640"/>
      <c r="I6" s="640"/>
      <c r="J6" s="114">
        <v>3</v>
      </c>
      <c r="K6" s="116">
        <v>14</v>
      </c>
      <c r="L6" s="112"/>
      <c r="M6" s="88"/>
      <c r="N6" s="88"/>
      <c r="O6" s="88"/>
      <c r="P6" s="88"/>
      <c r="Q6" s="595"/>
      <c r="R6" s="595"/>
    </row>
    <row r="7" spans="1:18" s="62" customFormat="1" ht="21" customHeight="1">
      <c r="A7" s="107"/>
      <c r="B7" s="113" t="s">
        <v>11</v>
      </c>
      <c r="C7" s="109"/>
      <c r="D7" s="641" t="s">
        <v>99</v>
      </c>
      <c r="E7" s="642"/>
      <c r="F7" s="642"/>
      <c r="G7" s="642"/>
      <c r="H7" s="642"/>
      <c r="I7" s="642"/>
      <c r="J7" s="114">
        <v>9</v>
      </c>
      <c r="K7" s="117">
        <v>23</v>
      </c>
      <c r="L7" s="112"/>
      <c r="M7" s="88"/>
      <c r="N7" s="88"/>
      <c r="O7" s="88"/>
      <c r="P7" s="88"/>
      <c r="Q7" s="595"/>
      <c r="R7" s="595"/>
    </row>
    <row r="8" spans="1:18" s="62" customFormat="1" ht="21" customHeight="1">
      <c r="A8" s="107"/>
      <c r="B8" s="113" t="s">
        <v>12</v>
      </c>
      <c r="C8" s="109"/>
      <c r="D8" s="641" t="s">
        <v>148</v>
      </c>
      <c r="E8" s="642"/>
      <c r="F8" s="642"/>
      <c r="G8" s="642"/>
      <c r="H8" s="642"/>
      <c r="I8" s="642"/>
      <c r="J8" s="114">
        <v>9</v>
      </c>
      <c r="K8" s="117">
        <v>32</v>
      </c>
      <c r="L8" s="112"/>
      <c r="M8" s="88"/>
      <c r="N8" s="88"/>
      <c r="O8" s="88"/>
      <c r="P8" s="88"/>
      <c r="Q8" s="595"/>
      <c r="R8" s="595"/>
    </row>
    <row r="9" spans="1:18" s="62" customFormat="1" ht="21" customHeight="1">
      <c r="A9" s="107"/>
      <c r="B9" s="113" t="s">
        <v>18</v>
      </c>
      <c r="C9" s="109"/>
      <c r="D9" s="639" t="s">
        <v>19</v>
      </c>
      <c r="E9" s="640"/>
      <c r="F9" s="640"/>
      <c r="G9" s="640"/>
      <c r="H9" s="640"/>
      <c r="I9" s="640"/>
      <c r="J9" s="114">
        <v>8</v>
      </c>
      <c r="K9" s="117">
        <v>40</v>
      </c>
      <c r="L9" s="112"/>
      <c r="M9" s="88"/>
      <c r="N9" s="88"/>
      <c r="O9" s="88"/>
      <c r="P9" s="88"/>
      <c r="Q9" s="595"/>
      <c r="R9" s="595"/>
    </row>
    <row r="10" spans="1:18" s="62" customFormat="1" ht="21" customHeight="1">
      <c r="A10" s="107"/>
      <c r="B10" s="113" t="s">
        <v>21</v>
      </c>
      <c r="C10" s="109"/>
      <c r="D10" s="118" t="s">
        <v>22</v>
      </c>
      <c r="E10" s="119"/>
      <c r="F10" s="119"/>
      <c r="G10" s="119"/>
      <c r="H10" s="119"/>
      <c r="I10" s="119"/>
      <c r="J10" s="120">
        <v>6</v>
      </c>
      <c r="K10" s="121">
        <v>46</v>
      </c>
      <c r="L10" s="60"/>
      <c r="M10" s="82"/>
      <c r="N10" s="82"/>
      <c r="O10" s="82"/>
      <c r="P10" s="88"/>
      <c r="Q10" s="595"/>
      <c r="R10" s="595"/>
    </row>
    <row r="11" spans="1:18" s="62" customFormat="1" ht="21" customHeight="1">
      <c r="A11" s="107"/>
      <c r="B11" s="113" t="s">
        <v>24</v>
      </c>
      <c r="C11" s="109"/>
      <c r="D11" s="118" t="s">
        <v>25</v>
      </c>
      <c r="E11" s="119"/>
      <c r="F11" s="119"/>
      <c r="G11" s="119"/>
      <c r="H11" s="119"/>
      <c r="I11" s="119"/>
      <c r="J11" s="120">
        <v>4</v>
      </c>
      <c r="K11" s="121">
        <v>50</v>
      </c>
      <c r="L11" s="60"/>
      <c r="M11" s="82"/>
      <c r="N11" s="82"/>
      <c r="O11" s="82"/>
      <c r="P11" s="88"/>
      <c r="Q11" s="595"/>
      <c r="R11" s="595"/>
    </row>
    <row r="12" spans="1:18" s="62" customFormat="1" ht="21" customHeight="1">
      <c r="A12" s="107"/>
      <c r="B12" s="122" t="s">
        <v>26</v>
      </c>
      <c r="C12" s="123"/>
      <c r="D12" s="118" t="s">
        <v>27</v>
      </c>
      <c r="E12" s="119"/>
      <c r="F12" s="119"/>
      <c r="G12" s="119"/>
      <c r="H12" s="119"/>
      <c r="I12" s="119"/>
      <c r="J12" s="120">
        <v>2</v>
      </c>
      <c r="K12" s="121">
        <v>52</v>
      </c>
      <c r="L12" s="60"/>
      <c r="M12" s="82"/>
      <c r="N12" s="82"/>
      <c r="O12" s="82"/>
      <c r="P12" s="82"/>
      <c r="Q12" s="595"/>
      <c r="R12" s="595"/>
    </row>
    <row r="13" spans="1:18" s="62" customFormat="1" ht="21" customHeight="1">
      <c r="A13" s="107"/>
      <c r="B13" s="122" t="s">
        <v>33</v>
      </c>
      <c r="C13" s="123"/>
      <c r="D13" s="118" t="s">
        <v>34</v>
      </c>
      <c r="E13" s="119"/>
      <c r="F13" s="119"/>
      <c r="G13" s="119"/>
      <c r="H13" s="119"/>
      <c r="I13" s="119"/>
      <c r="J13" s="124">
        <v>2</v>
      </c>
      <c r="K13" s="121">
        <v>54</v>
      </c>
      <c r="L13" s="60"/>
      <c r="M13" s="82"/>
      <c r="N13" s="82"/>
      <c r="O13" s="82"/>
      <c r="P13" s="82"/>
      <c r="Q13" s="595"/>
      <c r="R13" s="595"/>
    </row>
    <row r="14" spans="1:18" s="62" customFormat="1" ht="21" customHeight="1">
      <c r="A14" s="107"/>
      <c r="B14" s="122" t="s">
        <v>100</v>
      </c>
      <c r="C14" s="123"/>
      <c r="D14" s="125" t="s">
        <v>101</v>
      </c>
      <c r="E14" s="126"/>
      <c r="F14" s="126"/>
      <c r="G14" s="126"/>
      <c r="H14" s="126"/>
      <c r="I14" s="126"/>
      <c r="J14" s="127" t="s">
        <v>96</v>
      </c>
      <c r="K14" s="128">
        <v>54</v>
      </c>
      <c r="L14" s="112"/>
      <c r="M14" s="88"/>
      <c r="N14" s="82"/>
      <c r="O14" s="87"/>
      <c r="P14" s="82"/>
      <c r="Q14" s="70"/>
      <c r="R14" s="70"/>
    </row>
    <row r="15" spans="1:18" s="62" customFormat="1" ht="21" customHeight="1">
      <c r="A15" s="107"/>
      <c r="B15" s="122" t="s">
        <v>43</v>
      </c>
      <c r="C15" s="123"/>
      <c r="D15" s="125" t="s">
        <v>101</v>
      </c>
      <c r="E15" s="126"/>
      <c r="F15" s="126"/>
      <c r="G15" s="126"/>
      <c r="H15" s="126"/>
      <c r="I15" s="126"/>
      <c r="J15" s="114" t="s">
        <v>96</v>
      </c>
      <c r="K15" s="128">
        <v>54</v>
      </c>
      <c r="L15" s="112"/>
      <c r="M15" s="88"/>
      <c r="N15" s="82"/>
      <c r="O15" s="87"/>
      <c r="P15" s="82"/>
      <c r="Q15" s="70"/>
      <c r="R15" s="70"/>
    </row>
    <row r="16" spans="1:18" s="62" customFormat="1" ht="21" customHeight="1">
      <c r="A16" s="107"/>
      <c r="B16" s="122" t="s">
        <v>87</v>
      </c>
      <c r="C16" s="123"/>
      <c r="D16" s="125" t="s">
        <v>45</v>
      </c>
      <c r="E16" s="126"/>
      <c r="F16" s="126"/>
      <c r="G16" s="126"/>
      <c r="H16" s="126"/>
      <c r="I16" s="126"/>
      <c r="J16" s="129" t="s">
        <v>96</v>
      </c>
      <c r="K16" s="128">
        <v>54</v>
      </c>
      <c r="L16" s="112"/>
      <c r="M16" s="88"/>
      <c r="N16" s="82"/>
      <c r="O16" s="82"/>
      <c r="P16" s="82"/>
      <c r="Q16" s="70"/>
      <c r="R16" s="70"/>
    </row>
    <row r="17" spans="1:18" s="62" customFormat="1" ht="21" customHeight="1">
      <c r="A17" s="130"/>
      <c r="B17" s="122" t="s">
        <v>102</v>
      </c>
      <c r="C17" s="131"/>
      <c r="D17" s="118" t="s">
        <v>103</v>
      </c>
      <c r="E17" s="119"/>
      <c r="F17" s="119"/>
      <c r="G17" s="119"/>
      <c r="H17" s="119"/>
      <c r="I17" s="119"/>
      <c r="J17" s="120">
        <v>2</v>
      </c>
      <c r="K17" s="128">
        <v>56</v>
      </c>
      <c r="L17" s="60"/>
      <c r="M17" s="82"/>
      <c r="N17" s="82"/>
      <c r="O17" s="82"/>
      <c r="P17" s="82"/>
      <c r="Q17" s="595"/>
      <c r="R17" s="595"/>
    </row>
    <row r="18" spans="1:18" s="62" customFormat="1" ht="21" customHeight="1">
      <c r="A18" s="130"/>
      <c r="B18" s="113" t="s">
        <v>106</v>
      </c>
      <c r="C18" s="109"/>
      <c r="D18" s="118" t="s">
        <v>45</v>
      </c>
      <c r="E18" s="119"/>
      <c r="F18" s="119"/>
      <c r="G18" s="119"/>
      <c r="H18" s="119"/>
      <c r="I18" s="119"/>
      <c r="J18" s="114" t="s">
        <v>96</v>
      </c>
      <c r="K18" s="128">
        <v>56</v>
      </c>
      <c r="L18" s="112"/>
      <c r="M18" s="88"/>
      <c r="N18" s="82"/>
      <c r="O18" s="82"/>
      <c r="P18" s="82"/>
      <c r="Q18" s="595"/>
      <c r="R18" s="595"/>
    </row>
    <row r="19" spans="1:18" s="62" customFormat="1" ht="21" customHeight="1">
      <c r="A19" s="100"/>
      <c r="B19" s="113" t="s">
        <v>107</v>
      </c>
      <c r="C19" s="109"/>
      <c r="D19" s="118" t="s">
        <v>140</v>
      </c>
      <c r="E19" s="119"/>
      <c r="F19" s="119"/>
      <c r="G19" s="119"/>
      <c r="H19" s="119"/>
      <c r="I19" s="119"/>
      <c r="J19" s="114">
        <v>2</v>
      </c>
      <c r="K19" s="128">
        <v>58</v>
      </c>
      <c r="L19" s="112"/>
      <c r="M19" s="88"/>
      <c r="N19" s="82"/>
      <c r="O19" s="82"/>
      <c r="P19" s="82"/>
      <c r="Q19" s="70"/>
      <c r="R19" s="70"/>
    </row>
    <row r="20" spans="1:18" s="62" customFormat="1" ht="21" customHeight="1">
      <c r="A20" s="100"/>
      <c r="B20" s="132" t="s">
        <v>139</v>
      </c>
      <c r="C20" s="82"/>
      <c r="D20" s="131" t="s">
        <v>45</v>
      </c>
      <c r="E20" s="109"/>
      <c r="F20" s="109"/>
      <c r="G20" s="109"/>
      <c r="H20" s="109"/>
      <c r="I20" s="109"/>
      <c r="J20" s="114" t="s">
        <v>141</v>
      </c>
      <c r="K20" s="133">
        <v>58</v>
      </c>
      <c r="L20" s="112"/>
      <c r="M20" s="88"/>
      <c r="N20" s="82"/>
      <c r="O20" s="82"/>
      <c r="P20" s="82"/>
      <c r="Q20" s="70"/>
      <c r="R20" s="70"/>
    </row>
    <row r="21" spans="1:18" s="62" customFormat="1" ht="21" customHeight="1">
      <c r="A21" s="100"/>
      <c r="B21" s="113" t="s">
        <v>149</v>
      </c>
      <c r="C21" s="134"/>
      <c r="D21" s="131" t="s">
        <v>150</v>
      </c>
      <c r="E21" s="109"/>
      <c r="F21" s="109"/>
      <c r="G21" s="109"/>
      <c r="H21" s="109"/>
      <c r="I21" s="109"/>
      <c r="J21" s="135">
        <v>1</v>
      </c>
      <c r="K21" s="128">
        <v>59</v>
      </c>
      <c r="L21" s="112"/>
      <c r="M21" s="88"/>
      <c r="N21" s="82"/>
      <c r="O21" s="82"/>
      <c r="P21" s="82"/>
      <c r="Q21" s="70"/>
      <c r="R21" s="70"/>
    </row>
    <row r="22" spans="1:18" s="62" customFormat="1" ht="21" customHeight="1">
      <c r="A22" s="100"/>
      <c r="B22" s="132" t="s">
        <v>164</v>
      </c>
      <c r="C22" s="136"/>
      <c r="D22" s="137" t="s">
        <v>45</v>
      </c>
      <c r="E22" s="123"/>
      <c r="F22" s="123"/>
      <c r="G22" s="123"/>
      <c r="H22" s="123"/>
      <c r="I22" s="123"/>
      <c r="J22" s="127" t="s">
        <v>141</v>
      </c>
      <c r="K22" s="121">
        <v>59</v>
      </c>
      <c r="L22" s="112"/>
      <c r="M22" s="88"/>
      <c r="N22" s="82"/>
      <c r="O22" s="82"/>
      <c r="P22" s="82"/>
      <c r="Q22" s="70"/>
      <c r="R22" s="70"/>
    </row>
    <row r="23" spans="1:18" s="62" customFormat="1" ht="21" customHeight="1">
      <c r="A23" s="100"/>
      <c r="B23" s="122" t="s">
        <v>175</v>
      </c>
      <c r="C23" s="136"/>
      <c r="D23" s="137" t="s">
        <v>45</v>
      </c>
      <c r="E23" s="123"/>
      <c r="F23" s="123"/>
      <c r="G23" s="123"/>
      <c r="H23" s="123"/>
      <c r="I23" s="123"/>
      <c r="J23" s="127" t="s">
        <v>145</v>
      </c>
      <c r="K23" s="121">
        <v>60</v>
      </c>
      <c r="L23" s="112"/>
      <c r="M23" s="88"/>
      <c r="N23" s="82"/>
      <c r="O23" s="82"/>
      <c r="P23" s="82"/>
      <c r="Q23" s="70"/>
      <c r="R23" s="70"/>
    </row>
    <row r="24" spans="1:18" s="62" customFormat="1" ht="21" customHeight="1">
      <c r="A24" s="100"/>
      <c r="B24" s="113" t="s">
        <v>195</v>
      </c>
      <c r="C24" s="134"/>
      <c r="D24" s="131" t="s">
        <v>45</v>
      </c>
      <c r="E24" s="109"/>
      <c r="F24" s="109"/>
      <c r="G24" s="109"/>
      <c r="H24" s="109"/>
      <c r="I24" s="109"/>
      <c r="J24" s="114" t="s">
        <v>145</v>
      </c>
      <c r="K24" s="128">
        <v>60</v>
      </c>
      <c r="L24" s="112"/>
      <c r="M24" s="88"/>
      <c r="N24" s="82"/>
      <c r="O24" s="82"/>
      <c r="P24" s="82"/>
      <c r="Q24" s="70"/>
      <c r="R24" s="70"/>
    </row>
    <row r="25" spans="1:18" s="62" customFormat="1" ht="33" customHeight="1">
      <c r="A25" s="100"/>
      <c r="B25" s="138" t="s">
        <v>578</v>
      </c>
      <c r="C25" s="139"/>
      <c r="D25" s="140" t="s">
        <v>45</v>
      </c>
      <c r="E25" s="141"/>
      <c r="F25" s="141"/>
      <c r="G25" s="141"/>
      <c r="H25" s="141"/>
      <c r="I25" s="141"/>
      <c r="J25" s="142" t="s">
        <v>145</v>
      </c>
      <c r="K25" s="143">
        <v>60</v>
      </c>
      <c r="L25" s="112"/>
      <c r="M25" s="88"/>
      <c r="N25" s="88"/>
      <c r="O25" s="88"/>
      <c r="P25" s="73"/>
      <c r="Q25" s="73"/>
      <c r="R25" s="70"/>
    </row>
    <row r="26" spans="1:18" s="62" customFormat="1" ht="45.75" customHeight="1">
      <c r="A26" s="100"/>
      <c r="B26" s="603" t="s">
        <v>165</v>
      </c>
      <c r="C26" s="603"/>
      <c r="D26" s="603"/>
      <c r="E26" s="603"/>
      <c r="F26" s="603"/>
      <c r="G26" s="603"/>
      <c r="H26" s="603"/>
      <c r="I26" s="603"/>
      <c r="J26" s="603"/>
      <c r="K26" s="603"/>
      <c r="L26" s="88"/>
      <c r="M26" s="80"/>
      <c r="N26" s="80"/>
      <c r="O26" s="80"/>
      <c r="P26" s="73"/>
      <c r="Q26" s="73"/>
      <c r="R26" s="70"/>
    </row>
    <row r="27" spans="1:18" s="62" customFormat="1" ht="15" customHeight="1">
      <c r="A27" s="100"/>
      <c r="B27" s="73"/>
      <c r="C27" s="73"/>
      <c r="D27" s="73"/>
      <c r="E27" s="73"/>
      <c r="F27" s="73"/>
      <c r="G27" s="73"/>
      <c r="H27" s="73"/>
      <c r="I27" s="73"/>
      <c r="J27" s="73"/>
      <c r="K27" s="73"/>
      <c r="L27" s="88"/>
      <c r="M27" s="80"/>
      <c r="N27" s="80"/>
      <c r="O27" s="80"/>
      <c r="P27" s="73"/>
      <c r="Q27" s="73"/>
      <c r="R27" s="70"/>
    </row>
    <row r="28" spans="1:15" s="62" customFormat="1" ht="21.75" customHeight="1">
      <c r="A28" s="83" t="s">
        <v>199</v>
      </c>
      <c r="B28" s="83"/>
      <c r="C28" s="144"/>
      <c r="D28" s="144"/>
      <c r="E28" s="144"/>
      <c r="H28" s="145"/>
      <c r="I28" s="693"/>
      <c r="J28" s="693"/>
      <c r="K28" s="693"/>
      <c r="L28" s="693"/>
      <c r="M28" s="145"/>
      <c r="N28" s="145"/>
      <c r="O28" s="83"/>
    </row>
    <row r="29" spans="1:12" ht="25.5" customHeight="1">
      <c r="A29" s="146"/>
      <c r="B29" s="632" t="s">
        <v>88</v>
      </c>
      <c r="C29" s="694"/>
      <c r="D29" s="695"/>
      <c r="E29" s="64" t="s">
        <v>1</v>
      </c>
      <c r="F29" s="147" t="s">
        <v>133</v>
      </c>
      <c r="H29" s="82"/>
      <c r="I29" s="82"/>
      <c r="J29" s="146"/>
      <c r="K29" s="146"/>
      <c r="L29" s="146"/>
    </row>
    <row r="30" spans="1:9" ht="25.5" customHeight="1">
      <c r="A30" s="146"/>
      <c r="B30" s="696" t="s">
        <v>182</v>
      </c>
      <c r="C30" s="697"/>
      <c r="D30" s="698"/>
      <c r="E30" s="149" t="s">
        <v>196</v>
      </c>
      <c r="F30" s="150" t="s">
        <v>579</v>
      </c>
      <c r="G30" s="144" t="s">
        <v>197</v>
      </c>
      <c r="H30" s="151"/>
      <c r="I30" s="146"/>
    </row>
    <row r="31" spans="1:9" ht="25.5" customHeight="1">
      <c r="A31" s="146"/>
      <c r="B31" s="692" t="s">
        <v>143</v>
      </c>
      <c r="C31" s="676"/>
      <c r="D31" s="677"/>
      <c r="E31" s="152">
        <v>3</v>
      </c>
      <c r="F31" s="153">
        <v>44</v>
      </c>
      <c r="G31" s="144"/>
      <c r="H31" s="154"/>
      <c r="I31" s="146"/>
    </row>
    <row r="32" spans="1:9" ht="25.5" customHeight="1">
      <c r="A32" s="146"/>
      <c r="B32" s="699" t="s">
        <v>161</v>
      </c>
      <c r="C32" s="700"/>
      <c r="D32" s="701"/>
      <c r="E32" s="152">
        <v>1</v>
      </c>
      <c r="F32" s="153">
        <v>15</v>
      </c>
      <c r="G32" s="144"/>
      <c r="H32" s="151"/>
      <c r="I32" s="146"/>
    </row>
    <row r="33" spans="1:9" ht="25.5" customHeight="1">
      <c r="A33" s="146"/>
      <c r="B33" s="692" t="s">
        <v>183</v>
      </c>
      <c r="C33" s="676"/>
      <c r="D33" s="677"/>
      <c r="E33" s="152">
        <v>6</v>
      </c>
      <c r="F33" s="153">
        <v>43</v>
      </c>
      <c r="G33" s="155"/>
      <c r="H33" s="151"/>
      <c r="I33" s="146"/>
    </row>
    <row r="34" spans="1:24" s="62" customFormat="1" ht="25.5" customHeight="1">
      <c r="A34" s="82"/>
      <c r="B34" s="692" t="s">
        <v>134</v>
      </c>
      <c r="C34" s="676"/>
      <c r="D34" s="677"/>
      <c r="E34" s="156">
        <v>3</v>
      </c>
      <c r="F34" s="157">
        <v>48</v>
      </c>
      <c r="H34" s="151"/>
      <c r="I34" s="82"/>
      <c r="J34" s="158"/>
      <c r="K34" s="158"/>
      <c r="L34" s="158"/>
      <c r="M34" s="67"/>
      <c r="N34" s="67"/>
      <c r="O34" s="82"/>
      <c r="P34" s="82"/>
      <c r="Q34" s="82"/>
      <c r="R34" s="82"/>
      <c r="S34" s="82"/>
      <c r="T34" s="82"/>
      <c r="U34" s="82"/>
      <c r="V34" s="82"/>
      <c r="W34" s="82"/>
      <c r="X34" s="82"/>
    </row>
    <row r="35" spans="1:24" s="62" customFormat="1" ht="27.75" customHeight="1">
      <c r="A35" s="82"/>
      <c r="B35" s="675" t="s">
        <v>198</v>
      </c>
      <c r="C35" s="676"/>
      <c r="D35" s="677"/>
      <c r="E35" s="152" t="s">
        <v>196</v>
      </c>
      <c r="F35" s="159" t="s">
        <v>580</v>
      </c>
      <c r="G35" s="62" t="s">
        <v>197</v>
      </c>
      <c r="H35" s="151"/>
      <c r="I35" s="82"/>
      <c r="J35" s="158"/>
      <c r="K35" s="158"/>
      <c r="L35" s="158"/>
      <c r="O35" s="82"/>
      <c r="P35" s="82"/>
      <c r="Q35" s="82"/>
      <c r="R35" s="82"/>
      <c r="S35" s="82"/>
      <c r="T35" s="82"/>
      <c r="U35" s="82"/>
      <c r="V35" s="82"/>
      <c r="W35" s="160"/>
      <c r="X35" s="160"/>
    </row>
    <row r="36" spans="1:24" s="62" customFormat="1" ht="25.5" customHeight="1">
      <c r="A36" s="82"/>
      <c r="B36" s="675" t="s">
        <v>162</v>
      </c>
      <c r="C36" s="676"/>
      <c r="D36" s="677"/>
      <c r="E36" s="161">
        <v>12</v>
      </c>
      <c r="F36" s="162">
        <v>138</v>
      </c>
      <c r="H36" s="151"/>
      <c r="I36" s="82"/>
      <c r="J36" s="158"/>
      <c r="K36" s="158"/>
      <c r="L36" s="158"/>
      <c r="M36" s="67"/>
      <c r="N36" s="67"/>
      <c r="O36" s="82"/>
      <c r="P36" s="82"/>
      <c r="Q36" s="82"/>
      <c r="R36" s="82"/>
      <c r="S36" s="82"/>
      <c r="T36" s="82"/>
      <c r="U36" s="82"/>
      <c r="V36" s="82"/>
      <c r="W36" s="82"/>
      <c r="X36" s="82"/>
    </row>
    <row r="37" spans="1:24" s="62" customFormat="1" ht="25.5" customHeight="1">
      <c r="A37" s="82"/>
      <c r="B37" s="591" t="s">
        <v>4</v>
      </c>
      <c r="C37" s="592"/>
      <c r="D37" s="593"/>
      <c r="E37" s="163">
        <f>SUM(E30:E36)</f>
        <v>25</v>
      </c>
      <c r="F37" s="164">
        <f>SUM(F30:F36)</f>
        <v>288</v>
      </c>
      <c r="H37" s="151"/>
      <c r="I37" s="82"/>
      <c r="J37" s="158"/>
      <c r="K37" s="158"/>
      <c r="L37" s="158"/>
      <c r="M37" s="67"/>
      <c r="N37" s="67"/>
      <c r="O37" s="82"/>
      <c r="P37" s="82"/>
      <c r="Q37" s="82"/>
      <c r="R37" s="82"/>
      <c r="S37" s="82"/>
      <c r="T37" s="82"/>
      <c r="U37" s="82"/>
      <c r="V37" s="82"/>
      <c r="W37" s="82"/>
      <c r="X37" s="82"/>
    </row>
    <row r="38" spans="1:24" s="62" customFormat="1" ht="27.75" customHeight="1">
      <c r="A38" s="82"/>
      <c r="B38" s="597"/>
      <c r="C38" s="598"/>
      <c r="D38" s="599"/>
      <c r="E38" s="165" t="s">
        <v>581</v>
      </c>
      <c r="F38" s="166" t="s">
        <v>582</v>
      </c>
      <c r="G38" s="82"/>
      <c r="H38" s="146"/>
      <c r="I38" s="146"/>
      <c r="J38" s="158"/>
      <c r="K38" s="158"/>
      <c r="L38" s="158"/>
      <c r="M38" s="67"/>
      <c r="N38" s="67"/>
      <c r="O38" s="82"/>
      <c r="P38" s="82"/>
      <c r="Q38" s="82"/>
      <c r="R38" s="82"/>
      <c r="S38" s="82"/>
      <c r="T38" s="82"/>
      <c r="U38" s="82"/>
      <c r="V38" s="82"/>
      <c r="W38" s="82"/>
      <c r="X38" s="82"/>
    </row>
    <row r="39" spans="1:10" s="167" customFormat="1" ht="26.25" customHeight="1">
      <c r="A39" s="83" t="s">
        <v>201</v>
      </c>
      <c r="B39" s="83"/>
      <c r="C39" s="83"/>
      <c r="D39" s="83"/>
      <c r="E39" s="83"/>
      <c r="F39" s="83"/>
      <c r="G39" s="83"/>
      <c r="H39" s="83"/>
      <c r="I39" s="83"/>
      <c r="J39" s="83"/>
    </row>
    <row r="40" spans="1:10" s="167" customFormat="1" ht="21" customHeight="1">
      <c r="A40" s="168" t="s">
        <v>135</v>
      </c>
      <c r="B40" s="631" t="s">
        <v>136</v>
      </c>
      <c r="C40" s="631"/>
      <c r="D40" s="631"/>
      <c r="E40" s="631"/>
      <c r="F40" s="631"/>
      <c r="G40" s="631"/>
      <c r="H40" s="631"/>
      <c r="I40" s="631"/>
      <c r="J40" s="168"/>
    </row>
    <row r="41" spans="1:10" s="167" customFormat="1" ht="9" customHeight="1">
      <c r="A41" s="168"/>
      <c r="B41" s="73"/>
      <c r="C41" s="73"/>
      <c r="D41" s="73"/>
      <c r="E41" s="73"/>
      <c r="F41" s="73"/>
      <c r="G41" s="73"/>
      <c r="H41" s="73"/>
      <c r="I41" s="73"/>
      <c r="J41" s="168"/>
    </row>
    <row r="42" spans="1:6" s="167" customFormat="1" ht="26.25" customHeight="1">
      <c r="A42" s="65" t="s">
        <v>144</v>
      </c>
      <c r="B42" s="169"/>
      <c r="C42" s="169"/>
      <c r="D42" s="169"/>
      <c r="E42" s="169"/>
      <c r="F42" s="62"/>
    </row>
    <row r="43" spans="2:6" s="167" customFormat="1" ht="25.5" customHeight="1">
      <c r="B43" s="687" t="s">
        <v>3</v>
      </c>
      <c r="C43" s="688"/>
      <c r="D43" s="689"/>
      <c r="E43" s="170" t="s">
        <v>1</v>
      </c>
      <c r="F43" s="171" t="s">
        <v>93</v>
      </c>
    </row>
    <row r="44" spans="2:6" s="167" customFormat="1" ht="26.25" customHeight="1">
      <c r="B44" s="670" t="s">
        <v>16</v>
      </c>
      <c r="C44" s="671"/>
      <c r="D44" s="672"/>
      <c r="E44" s="172">
        <v>82</v>
      </c>
      <c r="F44" s="173">
        <v>117</v>
      </c>
    </row>
    <row r="45" spans="2:6" s="167" customFormat="1" ht="26.25" customHeight="1">
      <c r="B45" s="653" t="s">
        <v>17</v>
      </c>
      <c r="C45" s="690"/>
      <c r="D45" s="654"/>
      <c r="E45" s="174">
        <v>12</v>
      </c>
      <c r="F45" s="174">
        <v>12</v>
      </c>
    </row>
    <row r="46" spans="2:6" s="167" customFormat="1" ht="26.25" customHeight="1">
      <c r="B46" s="678" t="s">
        <v>20</v>
      </c>
      <c r="C46" s="679"/>
      <c r="D46" s="680"/>
      <c r="E46" s="174">
        <v>31</v>
      </c>
      <c r="F46" s="174">
        <v>130</v>
      </c>
    </row>
    <row r="47" spans="2:7" s="167" customFormat="1" ht="26.25" customHeight="1">
      <c r="B47" s="681" t="s">
        <v>94</v>
      </c>
      <c r="C47" s="682"/>
      <c r="D47" s="683"/>
      <c r="E47" s="175" t="s">
        <v>96</v>
      </c>
      <c r="F47" s="176">
        <v>1215</v>
      </c>
      <c r="G47" s="525"/>
    </row>
    <row r="48" spans="1:6" s="167" customFormat="1" ht="26.25" customHeight="1">
      <c r="A48" s="177"/>
      <c r="B48" s="684" t="s">
        <v>4</v>
      </c>
      <c r="C48" s="685"/>
      <c r="D48" s="686"/>
      <c r="E48" s="178">
        <f>SUM(E44:E47)</f>
        <v>125</v>
      </c>
      <c r="F48" s="178">
        <f>SUM(F44:F47)</f>
        <v>1474</v>
      </c>
    </row>
    <row r="49" spans="1:10" s="167" customFormat="1" ht="55.5" customHeight="1">
      <c r="A49" s="177"/>
      <c r="B49" s="631" t="s">
        <v>204</v>
      </c>
      <c r="C49" s="631"/>
      <c r="D49" s="631"/>
      <c r="E49" s="631"/>
      <c r="F49" s="631"/>
      <c r="G49" s="631"/>
      <c r="H49" s="631"/>
      <c r="I49" s="631"/>
      <c r="J49" s="631"/>
    </row>
    <row r="50" spans="1:12" s="167" customFormat="1" ht="17.25" customHeight="1">
      <c r="A50" s="177"/>
      <c r="B50" s="82"/>
      <c r="C50" s="179"/>
      <c r="D50" s="179"/>
      <c r="E50" s="180"/>
      <c r="F50" s="180"/>
      <c r="G50" s="181"/>
      <c r="H50" s="181"/>
      <c r="I50" s="181"/>
      <c r="J50" s="181"/>
      <c r="K50" s="181"/>
      <c r="L50" s="181"/>
    </row>
    <row r="51" spans="1:16" ht="26.25" customHeight="1">
      <c r="A51" s="575" t="s">
        <v>202</v>
      </c>
      <c r="B51" s="575"/>
      <c r="C51" s="575"/>
      <c r="D51" s="575"/>
      <c r="E51" s="575"/>
      <c r="F51" s="575"/>
      <c r="G51" s="575"/>
      <c r="H51" s="575"/>
      <c r="I51" s="575"/>
      <c r="N51" s="167"/>
      <c r="O51" s="167"/>
      <c r="P51" s="167"/>
    </row>
    <row r="52" spans="1:10" s="167" customFormat="1" ht="42" customHeight="1">
      <c r="A52" s="574" t="s">
        <v>188</v>
      </c>
      <c r="B52" s="574"/>
      <c r="C52" s="574"/>
      <c r="D52" s="574"/>
      <c r="E52" s="574"/>
      <c r="F52" s="574"/>
      <c r="G52" s="574"/>
      <c r="H52" s="574"/>
      <c r="I52" s="574"/>
      <c r="J52" s="574"/>
    </row>
    <row r="53" spans="1:10" s="167" customFormat="1" ht="4.5" customHeight="1">
      <c r="A53" s="66"/>
      <c r="B53" s="66"/>
      <c r="C53" s="66"/>
      <c r="D53" s="66"/>
      <c r="E53" s="66"/>
      <c r="F53" s="66"/>
      <c r="G53" s="66"/>
      <c r="H53" s="66"/>
      <c r="I53" s="66"/>
      <c r="J53" s="66"/>
    </row>
    <row r="54" spans="1:11" s="167" customFormat="1" ht="21" customHeight="1">
      <c r="A54" s="100"/>
      <c r="B54" s="673" t="s">
        <v>35</v>
      </c>
      <c r="C54" s="673"/>
      <c r="D54" s="673"/>
      <c r="E54" s="673"/>
      <c r="F54" s="673"/>
      <c r="G54" s="673"/>
      <c r="H54" s="673"/>
      <c r="I54" s="673"/>
      <c r="J54" s="182" t="s">
        <v>36</v>
      </c>
      <c r="K54" s="177"/>
    </row>
    <row r="55" spans="1:11" s="167" customFormat="1" ht="26.25" customHeight="1">
      <c r="A55" s="183"/>
      <c r="B55" s="663" t="s">
        <v>180</v>
      </c>
      <c r="C55" s="632" t="s">
        <v>40</v>
      </c>
      <c r="D55" s="615"/>
      <c r="E55" s="632" t="s">
        <v>174</v>
      </c>
      <c r="F55" s="615"/>
      <c r="G55" s="674" t="s">
        <v>187</v>
      </c>
      <c r="H55" s="615"/>
      <c r="I55" s="674" t="s">
        <v>576</v>
      </c>
      <c r="J55" s="615"/>
      <c r="K55" s="177"/>
    </row>
    <row r="56" spans="2:11" s="167" customFormat="1" ht="26.25" customHeight="1">
      <c r="B56" s="664"/>
      <c r="C56" s="649" t="s">
        <v>41</v>
      </c>
      <c r="D56" s="650"/>
      <c r="E56" s="651">
        <v>119</v>
      </c>
      <c r="F56" s="652"/>
      <c r="G56" s="668">
        <v>5</v>
      </c>
      <c r="H56" s="669"/>
      <c r="I56" s="668">
        <v>16</v>
      </c>
      <c r="J56" s="669"/>
      <c r="K56" s="177"/>
    </row>
    <row r="57" spans="2:16" s="167" customFormat="1" ht="26.25" customHeight="1">
      <c r="B57" s="664"/>
      <c r="C57" s="653" t="s">
        <v>42</v>
      </c>
      <c r="D57" s="654"/>
      <c r="E57" s="655" t="s">
        <v>577</v>
      </c>
      <c r="F57" s="656"/>
      <c r="G57" s="657" t="s">
        <v>577</v>
      </c>
      <c r="H57" s="658"/>
      <c r="I57" s="657" t="s">
        <v>146</v>
      </c>
      <c r="J57" s="658"/>
      <c r="K57" s="177"/>
      <c r="N57" s="148"/>
      <c r="O57" s="148"/>
      <c r="P57" s="148"/>
    </row>
    <row r="58" spans="2:16" s="167" customFormat="1" ht="26.25" customHeight="1">
      <c r="B58" s="664"/>
      <c r="C58" s="666" t="s">
        <v>2</v>
      </c>
      <c r="D58" s="667"/>
      <c r="E58" s="659" t="s">
        <v>577</v>
      </c>
      <c r="F58" s="660"/>
      <c r="G58" s="661" t="s">
        <v>577</v>
      </c>
      <c r="H58" s="662"/>
      <c r="I58" s="661" t="s">
        <v>146</v>
      </c>
      <c r="J58" s="662"/>
      <c r="K58" s="177"/>
      <c r="N58" s="148"/>
      <c r="O58" s="148"/>
      <c r="P58" s="148"/>
    </row>
    <row r="59" spans="2:16" s="167" customFormat="1" ht="26.25" customHeight="1">
      <c r="B59" s="665"/>
      <c r="C59" s="644" t="s">
        <v>4</v>
      </c>
      <c r="D59" s="645"/>
      <c r="E59" s="646">
        <f>SUM(E56:F58)</f>
        <v>119</v>
      </c>
      <c r="F59" s="647"/>
      <c r="G59" s="648">
        <f>SUM(G56:H58)</f>
        <v>5</v>
      </c>
      <c r="H59" s="647"/>
      <c r="I59" s="648">
        <f>SUM(I56:J58)</f>
        <v>16</v>
      </c>
      <c r="J59" s="647"/>
      <c r="K59" s="177"/>
      <c r="N59" s="148"/>
      <c r="O59" s="148"/>
      <c r="P59" s="148"/>
    </row>
    <row r="60" spans="1:10" ht="60.75" customHeight="1">
      <c r="A60" s="146"/>
      <c r="B60" s="603" t="s">
        <v>203</v>
      </c>
      <c r="C60" s="603"/>
      <c r="D60" s="603"/>
      <c r="E60" s="603"/>
      <c r="F60" s="603"/>
      <c r="G60" s="603"/>
      <c r="H60" s="603"/>
      <c r="I60" s="603"/>
      <c r="J60" s="603"/>
    </row>
    <row r="61" spans="2:10" ht="13.5" customHeight="1">
      <c r="B61" s="691" t="s">
        <v>588</v>
      </c>
      <c r="C61" s="691"/>
      <c r="D61" s="691"/>
      <c r="E61" s="691"/>
      <c r="F61" s="691"/>
      <c r="G61" s="691"/>
      <c r="H61" s="691"/>
      <c r="I61" s="691"/>
      <c r="J61" s="691"/>
    </row>
    <row r="65" ht="15" customHeight="1">
      <c r="G65" s="184"/>
    </row>
    <row r="69" spans="1:2" ht="15" customHeight="1">
      <c r="A69" s="146"/>
      <c r="B69" s="146"/>
    </row>
    <row r="70" spans="1:2" ht="15" customHeight="1">
      <c r="A70" s="146"/>
      <c r="B70" s="146"/>
    </row>
    <row r="71" spans="1:2" ht="15" customHeight="1">
      <c r="A71" s="146"/>
      <c r="B71" s="146"/>
    </row>
    <row r="72" spans="1:2" ht="15" customHeight="1">
      <c r="A72" s="146"/>
      <c r="B72" s="146"/>
    </row>
    <row r="73" spans="1:2" ht="15" customHeight="1">
      <c r="A73" s="146"/>
      <c r="B73" s="146"/>
    </row>
    <row r="74" spans="1:2" ht="15" customHeight="1">
      <c r="A74" s="146"/>
      <c r="B74" s="146"/>
    </row>
    <row r="75" spans="1:2" ht="15" customHeight="1">
      <c r="A75" s="146"/>
      <c r="B75" s="146"/>
    </row>
    <row r="76" spans="1:2" ht="15" customHeight="1">
      <c r="A76" s="146"/>
      <c r="B76" s="146"/>
    </row>
    <row r="77" spans="1:2" ht="15" customHeight="1">
      <c r="A77" s="146"/>
      <c r="B77" s="146"/>
    </row>
    <row r="78" spans="1:2" ht="15" customHeight="1">
      <c r="A78" s="146"/>
      <c r="B78" s="146"/>
    </row>
    <row r="79" spans="1:2" ht="15" customHeight="1">
      <c r="A79" s="146"/>
      <c r="B79" s="146"/>
    </row>
    <row r="80" spans="1:2" ht="15" customHeight="1">
      <c r="A80" s="146"/>
      <c r="B80" s="146"/>
    </row>
    <row r="81" spans="1:2" ht="15" customHeight="1">
      <c r="A81" s="146"/>
      <c r="B81" s="146"/>
    </row>
    <row r="82" spans="1:2" ht="15" customHeight="1">
      <c r="A82" s="146"/>
      <c r="B82" s="146"/>
    </row>
    <row r="83" spans="1:2" ht="15" customHeight="1">
      <c r="A83" s="146"/>
      <c r="B83" s="146"/>
    </row>
    <row r="84" spans="1:2" ht="15" customHeight="1">
      <c r="A84" s="146"/>
      <c r="B84" s="146"/>
    </row>
    <row r="85" spans="1:2" ht="15" customHeight="1">
      <c r="A85" s="146"/>
      <c r="B85" s="146"/>
    </row>
    <row r="86" spans="1:2" ht="15" customHeight="1">
      <c r="A86" s="146"/>
      <c r="B86" s="146"/>
    </row>
    <row r="87" spans="1:2" ht="15" customHeight="1">
      <c r="A87" s="146"/>
      <c r="B87" s="146"/>
    </row>
    <row r="88" spans="1:2" ht="15" customHeight="1">
      <c r="A88" s="146"/>
      <c r="B88" s="146"/>
    </row>
    <row r="89" spans="1:2" ht="15" customHeight="1">
      <c r="A89" s="146"/>
      <c r="B89" s="146"/>
    </row>
    <row r="90" spans="1:2" ht="15" customHeight="1">
      <c r="A90" s="146"/>
      <c r="B90" s="146"/>
    </row>
    <row r="91" spans="1:2" ht="15" customHeight="1">
      <c r="A91" s="146"/>
      <c r="B91" s="146"/>
    </row>
    <row r="92" spans="1:2" ht="15" customHeight="1">
      <c r="A92" s="146"/>
      <c r="B92" s="146"/>
    </row>
    <row r="93" spans="1:2" ht="15" customHeight="1">
      <c r="A93" s="146"/>
      <c r="B93" s="146"/>
    </row>
    <row r="94" spans="1:2" ht="15" customHeight="1">
      <c r="A94" s="146"/>
      <c r="B94" s="146"/>
    </row>
    <row r="95" spans="1:2" ht="15" customHeight="1">
      <c r="A95" s="146"/>
      <c r="B95" s="146"/>
    </row>
    <row r="96" spans="1:2" ht="15" customHeight="1">
      <c r="A96" s="146"/>
      <c r="B96" s="146"/>
    </row>
    <row r="97" spans="1:2" ht="15" customHeight="1">
      <c r="A97" s="146"/>
      <c r="B97" s="146"/>
    </row>
    <row r="98" spans="1:2" ht="15" customHeight="1">
      <c r="A98" s="146"/>
      <c r="B98" s="146"/>
    </row>
    <row r="99" spans="1:2" ht="15" customHeight="1">
      <c r="A99" s="146"/>
      <c r="B99" s="146"/>
    </row>
    <row r="100" spans="1:2" ht="15" customHeight="1">
      <c r="A100" s="146"/>
      <c r="B100" s="146"/>
    </row>
    <row r="101" spans="1:2" ht="15" customHeight="1">
      <c r="A101" s="146"/>
      <c r="B101" s="146"/>
    </row>
    <row r="102" spans="1:2" ht="15" customHeight="1">
      <c r="A102" s="146"/>
      <c r="B102" s="146"/>
    </row>
  </sheetData>
  <sheetProtection/>
  <mergeCells count="65">
    <mergeCell ref="B26:K26"/>
    <mergeCell ref="B37:D38"/>
    <mergeCell ref="B61:J61"/>
    <mergeCell ref="B34:D34"/>
    <mergeCell ref="I28:L28"/>
    <mergeCell ref="B29:D29"/>
    <mergeCell ref="B30:D30"/>
    <mergeCell ref="B31:D31"/>
    <mergeCell ref="B33:D33"/>
    <mergeCell ref="B32:D32"/>
    <mergeCell ref="B35:D35"/>
    <mergeCell ref="B46:D46"/>
    <mergeCell ref="B47:D47"/>
    <mergeCell ref="B48:D48"/>
    <mergeCell ref="B36:D36"/>
    <mergeCell ref="B40:I40"/>
    <mergeCell ref="B43:D43"/>
    <mergeCell ref="B45:D45"/>
    <mergeCell ref="G56:H56"/>
    <mergeCell ref="I56:J56"/>
    <mergeCell ref="B44:D44"/>
    <mergeCell ref="A51:I51"/>
    <mergeCell ref="A52:J52"/>
    <mergeCell ref="B54:I54"/>
    <mergeCell ref="C55:D55"/>
    <mergeCell ref="E55:F55"/>
    <mergeCell ref="G55:H55"/>
    <mergeCell ref="I55:J55"/>
    <mergeCell ref="B60:J60"/>
    <mergeCell ref="C57:D57"/>
    <mergeCell ref="E57:F57"/>
    <mergeCell ref="G57:H57"/>
    <mergeCell ref="I57:J57"/>
    <mergeCell ref="E58:F58"/>
    <mergeCell ref="G58:H58"/>
    <mergeCell ref="I58:J58"/>
    <mergeCell ref="B55:B59"/>
    <mergeCell ref="C58:D58"/>
    <mergeCell ref="Q7:R7"/>
    <mergeCell ref="Q8:R8"/>
    <mergeCell ref="Q5:R5"/>
    <mergeCell ref="Q6:R6"/>
    <mergeCell ref="C59:D59"/>
    <mergeCell ref="E59:F59"/>
    <mergeCell ref="G59:H59"/>
    <mergeCell ref="I59:J59"/>
    <mergeCell ref="C56:D56"/>
    <mergeCell ref="E56:F56"/>
    <mergeCell ref="Q17:R17"/>
    <mergeCell ref="Q18:R18"/>
    <mergeCell ref="Q13:R13"/>
    <mergeCell ref="Q11:R11"/>
    <mergeCell ref="Q12:R12"/>
    <mergeCell ref="Q9:R9"/>
    <mergeCell ref="Q10:R10"/>
    <mergeCell ref="B2:K2"/>
    <mergeCell ref="B49:J49"/>
    <mergeCell ref="B3:C3"/>
    <mergeCell ref="D3:I3"/>
    <mergeCell ref="D4:I4"/>
    <mergeCell ref="D5:I5"/>
    <mergeCell ref="D6:I6"/>
    <mergeCell ref="D7:I7"/>
    <mergeCell ref="D8:I8"/>
    <mergeCell ref="D9:I9"/>
  </mergeCells>
  <printOptions/>
  <pageMargins left="0.7086614173228347" right="0.7086614173228347" top="0.7480314960629921" bottom="0.7480314960629921" header="0.31496062992125984" footer="0.31496062992125984"/>
  <pageSetup firstPageNumber="75" useFirstPageNumber="1" horizontalDpi="600" verticalDpi="600" orientation="portrait" paperSize="9" scale="87" r:id="rId1"/>
  <headerFooter>
    <oddFooter>&amp;C&amp;P</oddFooter>
  </headerFooter>
  <rowBreaks count="2" manualBreakCount="2">
    <brk id="38" max="11" man="1"/>
    <brk id="61" max="11" man="1"/>
  </rowBreaks>
</worksheet>
</file>

<file path=xl/worksheets/sheet4.xml><?xml version="1.0" encoding="utf-8"?>
<worksheet xmlns="http://schemas.openxmlformats.org/spreadsheetml/2006/main" xmlns:r="http://schemas.openxmlformats.org/officeDocument/2006/relationships">
  <dimension ref="A1:F33"/>
  <sheetViews>
    <sheetView showGridLines="0" view="pageBreakPreview" zoomScale="80" zoomScaleSheetLayoutView="80" zoomScalePageLayoutView="0" workbookViewId="0" topLeftCell="A1">
      <selection activeCell="G25" sqref="G25"/>
    </sheetView>
  </sheetViews>
  <sheetFormatPr defaultColWidth="9.00390625" defaultRowHeight="18" customHeight="1"/>
  <cols>
    <col min="1" max="1" width="1.625" style="2" customWidth="1"/>
    <col min="2" max="2" width="16.25390625" style="2" customWidth="1"/>
    <col min="3" max="3" width="27.625" style="2" customWidth="1"/>
    <col min="4" max="4" width="8.25390625" style="2" customWidth="1"/>
    <col min="5" max="5" width="18.75390625" style="2" customWidth="1"/>
    <col min="6" max="6" width="18.25390625" style="2" customWidth="1"/>
    <col min="7" max="16384" width="9.00390625" style="2" customWidth="1"/>
  </cols>
  <sheetData>
    <row r="1" spans="1:6" ht="18" customHeight="1">
      <c r="A1" s="732" t="s">
        <v>286</v>
      </c>
      <c r="B1" s="732"/>
      <c r="C1" s="732"/>
      <c r="D1" s="732"/>
      <c r="E1" s="732"/>
      <c r="F1" s="732"/>
    </row>
    <row r="2" spans="2:6" ht="53.25" customHeight="1">
      <c r="B2" s="757" t="s">
        <v>215</v>
      </c>
      <c r="C2" s="757"/>
      <c r="D2" s="757"/>
      <c r="E2" s="757"/>
      <c r="F2" s="757"/>
    </row>
    <row r="3" spans="1:6" ht="15.75" customHeight="1">
      <c r="A3" s="732" t="s">
        <v>287</v>
      </c>
      <c r="B3" s="732"/>
      <c r="C3" s="732"/>
      <c r="D3" s="732"/>
      <c r="E3" s="732"/>
      <c r="F3" s="732"/>
    </row>
    <row r="4" spans="2:6" s="3" customFormat="1" ht="24" customHeight="1">
      <c r="B4" s="5" t="s">
        <v>216</v>
      </c>
      <c r="C4" s="758" t="s">
        <v>217</v>
      </c>
      <c r="D4" s="759"/>
      <c r="E4" s="760" t="s">
        <v>218</v>
      </c>
      <c r="F4" s="761"/>
    </row>
    <row r="5" spans="2:6" s="3" customFormat="1" ht="87" customHeight="1">
      <c r="B5" s="733" t="s">
        <v>219</v>
      </c>
      <c r="C5" s="762" t="s">
        <v>220</v>
      </c>
      <c r="D5" s="763"/>
      <c r="E5" s="764" t="s">
        <v>221</v>
      </c>
      <c r="F5" s="765"/>
    </row>
    <row r="6" spans="2:6" s="3" customFormat="1" ht="48" customHeight="1">
      <c r="B6" s="726"/>
      <c r="C6" s="766" t="s">
        <v>222</v>
      </c>
      <c r="D6" s="767"/>
      <c r="E6" s="764" t="s">
        <v>223</v>
      </c>
      <c r="F6" s="765"/>
    </row>
    <row r="7" spans="2:6" s="3" customFormat="1" ht="24.75" customHeight="1">
      <c r="B7" s="6" t="s">
        <v>224</v>
      </c>
      <c r="C7" s="725" t="s">
        <v>225</v>
      </c>
      <c r="D7" s="719"/>
      <c r="E7" s="748" t="s">
        <v>226</v>
      </c>
      <c r="F7" s="749"/>
    </row>
    <row r="8" spans="2:6" s="3" customFormat="1" ht="24.75" customHeight="1">
      <c r="B8" s="6" t="s">
        <v>227</v>
      </c>
      <c r="C8" s="750" t="s">
        <v>228</v>
      </c>
      <c r="D8" s="751"/>
      <c r="E8" s="750" t="s">
        <v>228</v>
      </c>
      <c r="F8" s="752"/>
    </row>
    <row r="9" spans="2:6" s="3" customFormat="1" ht="48" customHeight="1">
      <c r="B9" s="7" t="s">
        <v>229</v>
      </c>
      <c r="C9" s="753" t="s">
        <v>230</v>
      </c>
      <c r="D9" s="754"/>
      <c r="E9" s="755" t="s">
        <v>571</v>
      </c>
      <c r="F9" s="756"/>
    </row>
    <row r="10" s="3" customFormat="1" ht="18" customHeight="1"/>
    <row r="11" spans="1:6" ht="18" customHeight="1">
      <c r="A11" s="732" t="s">
        <v>288</v>
      </c>
      <c r="B11" s="732"/>
      <c r="C11" s="732"/>
      <c r="D11" s="732"/>
      <c r="E11" s="732"/>
      <c r="F11" s="732"/>
    </row>
    <row r="12" spans="2:6" s="3" customFormat="1" ht="18" customHeight="1">
      <c r="B12" s="733" t="s">
        <v>216</v>
      </c>
      <c r="C12" s="735" t="s">
        <v>231</v>
      </c>
      <c r="D12" s="737" t="s">
        <v>232</v>
      </c>
      <c r="E12" s="737"/>
      <c r="F12" s="738"/>
    </row>
    <row r="13" spans="2:6" s="3" customFormat="1" ht="18" customHeight="1">
      <c r="B13" s="734"/>
      <c r="C13" s="736"/>
      <c r="D13" s="739" t="s">
        <v>217</v>
      </c>
      <c r="E13" s="740"/>
      <c r="F13" s="8" t="s">
        <v>218</v>
      </c>
    </row>
    <row r="14" spans="2:6" s="3" customFormat="1" ht="18" customHeight="1">
      <c r="B14" s="702" t="s">
        <v>233</v>
      </c>
      <c r="C14" s="741" t="s">
        <v>234</v>
      </c>
      <c r="D14" s="743" t="s">
        <v>235</v>
      </c>
      <c r="E14" s="744"/>
      <c r="F14" s="745" t="s">
        <v>221</v>
      </c>
    </row>
    <row r="15" spans="2:6" s="3" customFormat="1" ht="18" customHeight="1">
      <c r="B15" s="722"/>
      <c r="C15" s="742"/>
      <c r="D15" s="746" t="s">
        <v>236</v>
      </c>
      <c r="E15" s="747"/>
      <c r="F15" s="723"/>
    </row>
    <row r="16" spans="2:6" s="3" customFormat="1" ht="18" customHeight="1">
      <c r="B16" s="726"/>
      <c r="C16" s="742"/>
      <c r="D16" s="718" t="s">
        <v>237</v>
      </c>
      <c r="E16" s="719"/>
      <c r="F16" s="724"/>
    </row>
    <row r="17" spans="2:6" s="3" customFormat="1" ht="15" customHeight="1">
      <c r="B17" s="6" t="s">
        <v>238</v>
      </c>
      <c r="C17" s="9"/>
      <c r="D17" s="720" t="s">
        <v>145</v>
      </c>
      <c r="E17" s="721"/>
      <c r="F17" s="10" t="s">
        <v>239</v>
      </c>
    </row>
    <row r="18" spans="2:6" s="3" customFormat="1" ht="24" customHeight="1">
      <c r="B18" s="702" t="s">
        <v>240</v>
      </c>
      <c r="C18" s="11" t="s">
        <v>241</v>
      </c>
      <c r="D18" s="714" t="s">
        <v>242</v>
      </c>
      <c r="E18" s="715"/>
      <c r="F18" s="723" t="s">
        <v>243</v>
      </c>
    </row>
    <row r="19" spans="2:6" s="3" customFormat="1" ht="24" customHeight="1">
      <c r="B19" s="722"/>
      <c r="C19" s="12" t="s">
        <v>244</v>
      </c>
      <c r="D19" s="725" t="s">
        <v>245</v>
      </c>
      <c r="E19" s="719"/>
      <c r="F19" s="723"/>
    </row>
    <row r="20" spans="2:6" s="3" customFormat="1" ht="15" customHeight="1">
      <c r="B20" s="702" t="s">
        <v>246</v>
      </c>
      <c r="C20" s="22" t="s">
        <v>247</v>
      </c>
      <c r="D20" s="727" t="s">
        <v>248</v>
      </c>
      <c r="E20" s="711"/>
      <c r="F20" s="723"/>
    </row>
    <row r="21" spans="2:6" s="3" customFormat="1" ht="15" customHeight="1">
      <c r="B21" s="722"/>
      <c r="C21" s="13" t="s">
        <v>249</v>
      </c>
      <c r="D21" s="728"/>
      <c r="E21" s="729"/>
      <c r="F21" s="723"/>
    </row>
    <row r="22" spans="2:6" s="3" customFormat="1" ht="15" customHeight="1">
      <c r="B22" s="726"/>
      <c r="C22" s="14" t="s">
        <v>250</v>
      </c>
      <c r="D22" s="730" t="s">
        <v>251</v>
      </c>
      <c r="E22" s="731"/>
      <c r="F22" s="723"/>
    </row>
    <row r="23" spans="2:6" s="3" customFormat="1" ht="29.25" customHeight="1">
      <c r="B23" s="6" t="s">
        <v>252</v>
      </c>
      <c r="C23" s="11" t="s">
        <v>253</v>
      </c>
      <c r="D23" s="714" t="s">
        <v>254</v>
      </c>
      <c r="E23" s="715"/>
      <c r="F23" s="724"/>
    </row>
    <row r="24" spans="2:6" s="3" customFormat="1" ht="30" customHeight="1">
      <c r="B24" s="23" t="s">
        <v>255</v>
      </c>
      <c r="C24" s="14" t="s">
        <v>256</v>
      </c>
      <c r="D24" s="714" t="s">
        <v>289</v>
      </c>
      <c r="E24" s="715"/>
      <c r="F24" s="15" t="s">
        <v>257</v>
      </c>
    </row>
    <row r="25" spans="2:6" s="3" customFormat="1" ht="30" customHeight="1">
      <c r="B25" s="6" t="s">
        <v>258</v>
      </c>
      <c r="C25" s="11" t="s">
        <v>259</v>
      </c>
      <c r="D25" s="714" t="s">
        <v>260</v>
      </c>
      <c r="E25" s="715"/>
      <c r="F25" s="10" t="s">
        <v>261</v>
      </c>
    </row>
    <row r="26" spans="2:6" s="3" customFormat="1" ht="24" customHeight="1">
      <c r="B26" s="23" t="s">
        <v>262</v>
      </c>
      <c r="C26" s="16" t="s">
        <v>263</v>
      </c>
      <c r="D26" s="716" t="s">
        <v>264</v>
      </c>
      <c r="E26" s="714"/>
      <c r="F26" s="717"/>
    </row>
    <row r="27" spans="2:6" s="3" customFormat="1" ht="24" customHeight="1">
      <c r="B27" s="6" t="s">
        <v>265</v>
      </c>
      <c r="C27" s="11" t="s">
        <v>266</v>
      </c>
      <c r="D27" s="714" t="s">
        <v>267</v>
      </c>
      <c r="E27" s="715"/>
      <c r="F27" s="10" t="s">
        <v>268</v>
      </c>
    </row>
    <row r="28" spans="2:6" s="3" customFormat="1" ht="30" customHeight="1">
      <c r="B28" s="6" t="s">
        <v>269</v>
      </c>
      <c r="C28" s="17" t="s">
        <v>270</v>
      </c>
      <c r="D28" s="714" t="s">
        <v>271</v>
      </c>
      <c r="E28" s="715"/>
      <c r="F28" s="10" t="s">
        <v>272</v>
      </c>
    </row>
    <row r="29" spans="2:6" s="3" customFormat="1" ht="30" customHeight="1">
      <c r="B29" s="6" t="s">
        <v>273</v>
      </c>
      <c r="C29" s="17" t="s">
        <v>274</v>
      </c>
      <c r="D29" s="714" t="s">
        <v>275</v>
      </c>
      <c r="E29" s="715"/>
      <c r="F29" s="18" t="s">
        <v>146</v>
      </c>
    </row>
    <row r="30" spans="2:6" s="3" customFormat="1" ht="23.25" customHeight="1">
      <c r="B30" s="702" t="s">
        <v>276</v>
      </c>
      <c r="C30" s="19" t="s">
        <v>277</v>
      </c>
      <c r="D30" s="704" t="s">
        <v>278</v>
      </c>
      <c r="E30" s="705"/>
      <c r="F30" s="706" t="s">
        <v>146</v>
      </c>
    </row>
    <row r="31" spans="2:6" s="3" customFormat="1" ht="23.25" customHeight="1">
      <c r="B31" s="703"/>
      <c r="C31" s="22" t="s">
        <v>279</v>
      </c>
      <c r="D31" s="708" t="s">
        <v>280</v>
      </c>
      <c r="E31" s="709"/>
      <c r="F31" s="707"/>
    </row>
    <row r="32" spans="2:6" s="3" customFormat="1" ht="30" customHeight="1">
      <c r="B32" s="23" t="s">
        <v>281</v>
      </c>
      <c r="C32" s="22" t="s">
        <v>282</v>
      </c>
      <c r="D32" s="710" t="s">
        <v>283</v>
      </c>
      <c r="E32" s="711"/>
      <c r="F32" s="24" t="s">
        <v>146</v>
      </c>
    </row>
    <row r="33" spans="2:6" s="3" customFormat="1" ht="24" customHeight="1">
      <c r="B33" s="7" t="s">
        <v>284</v>
      </c>
      <c r="C33" s="20" t="s">
        <v>285</v>
      </c>
      <c r="D33" s="712" t="s">
        <v>280</v>
      </c>
      <c r="E33" s="713"/>
      <c r="F33" s="21" t="s">
        <v>146</v>
      </c>
    </row>
  </sheetData>
  <sheetProtection/>
  <mergeCells count="48">
    <mergeCell ref="A1:F1"/>
    <mergeCell ref="B2:F2"/>
    <mergeCell ref="A3:F3"/>
    <mergeCell ref="C4:D4"/>
    <mergeCell ref="E4:F4"/>
    <mergeCell ref="B5:B6"/>
    <mergeCell ref="C5:D5"/>
    <mergeCell ref="E5:F5"/>
    <mergeCell ref="C6:D6"/>
    <mergeCell ref="E6:F6"/>
    <mergeCell ref="C7:D7"/>
    <mergeCell ref="E7:F7"/>
    <mergeCell ref="C8:D8"/>
    <mergeCell ref="E8:F8"/>
    <mergeCell ref="C9:D9"/>
    <mergeCell ref="E9:F9"/>
    <mergeCell ref="A11:F11"/>
    <mergeCell ref="B12:B13"/>
    <mergeCell ref="C12:C13"/>
    <mergeCell ref="D12:F12"/>
    <mergeCell ref="D13:E13"/>
    <mergeCell ref="B14:B16"/>
    <mergeCell ref="C14:C16"/>
    <mergeCell ref="D14:E14"/>
    <mergeCell ref="F14:F16"/>
    <mergeCell ref="D15:E15"/>
    <mergeCell ref="D16:E16"/>
    <mergeCell ref="D17:E17"/>
    <mergeCell ref="B18:B19"/>
    <mergeCell ref="D18:E18"/>
    <mergeCell ref="F18:F23"/>
    <mergeCell ref="D19:E19"/>
    <mergeCell ref="B20:B22"/>
    <mergeCell ref="D20:E21"/>
    <mergeCell ref="D22:E22"/>
    <mergeCell ref="D23:E23"/>
    <mergeCell ref="D24:E24"/>
    <mergeCell ref="D25:E25"/>
    <mergeCell ref="D26:F26"/>
    <mergeCell ref="D27:E27"/>
    <mergeCell ref="D28:E28"/>
    <mergeCell ref="D29:E29"/>
    <mergeCell ref="B30:B31"/>
    <mergeCell ref="D30:E30"/>
    <mergeCell ref="F30:F31"/>
    <mergeCell ref="D31:E31"/>
    <mergeCell ref="D32:E32"/>
    <mergeCell ref="D33:E33"/>
  </mergeCells>
  <printOptions/>
  <pageMargins left="0.7086614173228347" right="0.7086614173228347" top="0.7480314960629921" bottom="0.7480314960629921" header="0.31496062992125984" footer="0.31496062992125984"/>
  <pageSetup firstPageNumber="77" useFirstPageNumber="1" horizontalDpi="600" verticalDpi="600" orientation="portrait" paperSize="9" scale="89" r:id="rId1"/>
  <headerFooter>
    <oddFooter>&amp;C&amp;P</oddFooter>
  </headerFooter>
</worksheet>
</file>

<file path=xl/worksheets/sheet5.xml><?xml version="1.0" encoding="utf-8"?>
<worksheet xmlns="http://schemas.openxmlformats.org/spreadsheetml/2006/main" xmlns:r="http://schemas.openxmlformats.org/officeDocument/2006/relationships">
  <dimension ref="A1:I118"/>
  <sheetViews>
    <sheetView showGridLines="0" view="pageBreakPreview" zoomScale="80" zoomScaleSheetLayoutView="80" workbookViewId="0" topLeftCell="A1">
      <selection activeCell="L9" sqref="L9"/>
    </sheetView>
  </sheetViews>
  <sheetFormatPr defaultColWidth="9.00390625" defaultRowHeight="13.5"/>
  <cols>
    <col min="1" max="1" width="12.125" style="29" customWidth="1"/>
    <col min="2" max="2" width="9.00390625" style="29" customWidth="1"/>
    <col min="3" max="3" width="12.625" style="29" customWidth="1"/>
    <col min="4" max="4" width="10.625" style="29" customWidth="1"/>
    <col min="5" max="16384" width="9.00390625" style="29" customWidth="1"/>
  </cols>
  <sheetData>
    <row r="1" spans="1:8" ht="17.25">
      <c r="A1" s="185" t="s">
        <v>212</v>
      </c>
      <c r="B1" s="27"/>
      <c r="C1" s="27"/>
      <c r="D1" s="27"/>
      <c r="E1" s="27"/>
      <c r="F1" s="27"/>
      <c r="G1" s="27"/>
      <c r="H1" s="28"/>
    </row>
    <row r="2" spans="1:8" ht="14.25">
      <c r="A2" s="186"/>
      <c r="B2" s="27"/>
      <c r="C2" s="27"/>
      <c r="D2" s="27"/>
      <c r="E2" s="27"/>
      <c r="F2" s="27"/>
      <c r="G2" s="27"/>
      <c r="H2" s="28"/>
    </row>
    <row r="3" spans="1:8" ht="15.75" customHeight="1">
      <c r="A3" s="187" t="s">
        <v>213</v>
      </c>
      <c r="B3" s="27"/>
      <c r="C3" s="27"/>
      <c r="D3" s="27"/>
      <c r="E3" s="27"/>
      <c r="F3" s="27"/>
      <c r="G3" s="27"/>
      <c r="H3" s="28"/>
    </row>
    <row r="4" spans="1:8" ht="13.5">
      <c r="A4" s="25" t="s">
        <v>600</v>
      </c>
      <c r="B4" s="27"/>
      <c r="C4" s="27"/>
      <c r="D4" s="27"/>
      <c r="E4" s="27"/>
      <c r="F4" s="27"/>
      <c r="G4" s="27"/>
      <c r="H4" s="28"/>
    </row>
    <row r="5" spans="1:8" ht="13.5">
      <c r="A5" s="25" t="s">
        <v>599</v>
      </c>
      <c r="B5" s="27"/>
      <c r="C5" s="27"/>
      <c r="D5" s="27"/>
      <c r="E5" s="27"/>
      <c r="F5" s="27"/>
      <c r="G5" s="27"/>
      <c r="H5" s="28"/>
    </row>
    <row r="6" spans="1:8" ht="13.5">
      <c r="A6" s="25" t="s">
        <v>598</v>
      </c>
      <c r="B6" s="27"/>
      <c r="C6" s="27"/>
      <c r="D6" s="27"/>
      <c r="E6" s="27"/>
      <c r="F6" s="27"/>
      <c r="G6" s="27"/>
      <c r="H6" s="28"/>
    </row>
    <row r="7" spans="1:8" ht="9.75" customHeight="1">
      <c r="A7" s="25"/>
      <c r="B7" s="27"/>
      <c r="C7" s="27"/>
      <c r="D7" s="27"/>
      <c r="E7" s="27"/>
      <c r="F7" s="27"/>
      <c r="G7" s="27"/>
      <c r="H7" s="28"/>
    </row>
    <row r="8" spans="1:8" ht="14.25">
      <c r="A8" s="26" t="s">
        <v>597</v>
      </c>
      <c r="B8" s="26"/>
      <c r="C8" s="26"/>
      <c r="D8" s="26"/>
      <c r="E8" s="26"/>
      <c r="F8" s="26"/>
      <c r="G8" s="26"/>
      <c r="H8" s="28"/>
    </row>
    <row r="9" spans="1:8" ht="17.25" customHeight="1">
      <c r="A9" s="30"/>
      <c r="B9" s="30"/>
      <c r="C9" s="31" t="s">
        <v>46</v>
      </c>
      <c r="D9" s="31" t="s">
        <v>47</v>
      </c>
      <c r="E9" s="31" t="s">
        <v>48</v>
      </c>
      <c r="F9" s="28"/>
      <c r="G9" s="28"/>
      <c r="H9" s="28"/>
    </row>
    <row r="10" spans="1:8" ht="17.25" customHeight="1">
      <c r="A10" s="768" t="s">
        <v>102</v>
      </c>
      <c r="B10" s="32" t="s">
        <v>49</v>
      </c>
      <c r="C10" s="33">
        <v>22446340</v>
      </c>
      <c r="D10" s="33">
        <v>7690365</v>
      </c>
      <c r="E10" s="34">
        <f aca="true" t="shared" si="0" ref="E10:E18">D10/C10*100</f>
        <v>34.26110893802731</v>
      </c>
      <c r="F10" s="28"/>
      <c r="G10" s="28"/>
      <c r="H10" s="28"/>
    </row>
    <row r="11" spans="1:8" ht="17.25" customHeight="1">
      <c r="A11" s="769"/>
      <c r="B11" s="32" t="s">
        <v>50</v>
      </c>
      <c r="C11" s="33">
        <v>194046</v>
      </c>
      <c r="D11" s="33">
        <v>82230</v>
      </c>
      <c r="E11" s="34">
        <f t="shared" si="0"/>
        <v>42.37654989023221</v>
      </c>
      <c r="F11" s="28"/>
      <c r="G11" s="28"/>
      <c r="H11" s="28"/>
    </row>
    <row r="12" spans="1:8" ht="17.25" customHeight="1">
      <c r="A12" s="770"/>
      <c r="B12" s="32" t="s">
        <v>51</v>
      </c>
      <c r="C12" s="33">
        <v>72022</v>
      </c>
      <c r="D12" s="33">
        <v>25711</v>
      </c>
      <c r="E12" s="34">
        <f t="shared" si="0"/>
        <v>35.69881425120102</v>
      </c>
      <c r="F12" s="28"/>
      <c r="G12" s="28"/>
      <c r="H12" s="28"/>
    </row>
    <row r="13" spans="1:8" ht="17.25" customHeight="1">
      <c r="A13" s="768" t="s">
        <v>106</v>
      </c>
      <c r="B13" s="32" t="s">
        <v>49</v>
      </c>
      <c r="C13" s="33">
        <v>22162316</v>
      </c>
      <c r="D13" s="33">
        <v>7835065</v>
      </c>
      <c r="E13" s="34">
        <f t="shared" si="0"/>
        <v>35.35309667094359</v>
      </c>
      <c r="F13" s="28"/>
      <c r="G13" s="28"/>
      <c r="H13" s="28"/>
    </row>
    <row r="14" spans="1:8" ht="17.25" customHeight="1">
      <c r="A14" s="769"/>
      <c r="B14" s="32" t="s">
        <v>50</v>
      </c>
      <c r="C14" s="33">
        <v>191883</v>
      </c>
      <c r="D14" s="33">
        <v>83009</v>
      </c>
      <c r="E14" s="34">
        <f t="shared" si="0"/>
        <v>43.260215860706786</v>
      </c>
      <c r="F14" s="28"/>
      <c r="G14" s="28"/>
      <c r="H14" s="28"/>
    </row>
    <row r="15" spans="1:8" ht="17.25" customHeight="1">
      <c r="A15" s="770"/>
      <c r="B15" s="32" t="s">
        <v>51</v>
      </c>
      <c r="C15" s="33">
        <v>71560</v>
      </c>
      <c r="D15" s="33">
        <v>25855</v>
      </c>
      <c r="E15" s="34">
        <f t="shared" si="0"/>
        <v>36.13051984348799</v>
      </c>
      <c r="F15" s="28"/>
      <c r="G15" s="28"/>
      <c r="H15" s="28"/>
    </row>
    <row r="16" spans="1:8" ht="17.25" customHeight="1">
      <c r="A16" s="768" t="s">
        <v>107</v>
      </c>
      <c r="B16" s="32" t="s">
        <v>49</v>
      </c>
      <c r="C16" s="33">
        <v>21600214</v>
      </c>
      <c r="D16" s="33">
        <v>7837529</v>
      </c>
      <c r="E16" s="34">
        <f t="shared" si="0"/>
        <v>36.284496996187166</v>
      </c>
      <c r="F16" s="28"/>
      <c r="G16" s="28"/>
      <c r="H16" s="28"/>
    </row>
    <row r="17" spans="1:8" ht="17.25" customHeight="1">
      <c r="A17" s="769"/>
      <c r="B17" s="32" t="s">
        <v>50</v>
      </c>
      <c r="C17" s="33">
        <v>187308</v>
      </c>
      <c r="D17" s="33">
        <v>83865</v>
      </c>
      <c r="E17" s="34">
        <f t="shared" si="0"/>
        <v>44.77384842078288</v>
      </c>
      <c r="F17" s="28"/>
      <c r="G17" s="28"/>
      <c r="H17" s="28"/>
    </row>
    <row r="18" spans="1:8" ht="17.25" customHeight="1">
      <c r="A18" s="770"/>
      <c r="B18" s="32" t="s">
        <v>51</v>
      </c>
      <c r="C18" s="33">
        <v>70154</v>
      </c>
      <c r="D18" s="33">
        <v>26395</v>
      </c>
      <c r="E18" s="34">
        <f t="shared" si="0"/>
        <v>37.62436924480429</v>
      </c>
      <c r="F18" s="28"/>
      <c r="G18" s="28"/>
      <c r="H18" s="28"/>
    </row>
    <row r="19" spans="1:8" ht="17.25" customHeight="1">
      <c r="A19" s="768" t="s">
        <v>139</v>
      </c>
      <c r="B19" s="32" t="s">
        <v>49</v>
      </c>
      <c r="C19" s="33">
        <v>20648144</v>
      </c>
      <c r="D19" s="33">
        <v>7552670</v>
      </c>
      <c r="E19" s="34">
        <f>D19/C19*100</f>
        <v>36.57796071162619</v>
      </c>
      <c r="F19" s="28"/>
      <c r="G19" s="28"/>
      <c r="H19" s="28"/>
    </row>
    <row r="20" spans="1:8" ht="17.25" customHeight="1">
      <c r="A20" s="769"/>
      <c r="B20" s="32" t="s">
        <v>50</v>
      </c>
      <c r="C20" s="33">
        <v>179102</v>
      </c>
      <c r="D20" s="33">
        <v>80701</v>
      </c>
      <c r="E20" s="34">
        <f>D20/C20*100</f>
        <v>45.05868164509609</v>
      </c>
      <c r="F20" s="28"/>
      <c r="G20" s="28"/>
      <c r="H20" s="28"/>
    </row>
    <row r="21" spans="1:8" ht="17.25" customHeight="1">
      <c r="A21" s="770"/>
      <c r="B21" s="32" t="s">
        <v>51</v>
      </c>
      <c r="C21" s="33">
        <v>67396</v>
      </c>
      <c r="D21" s="33">
        <v>25532</v>
      </c>
      <c r="E21" s="34">
        <f>D21/C21*100</f>
        <v>37.883553920113954</v>
      </c>
      <c r="F21" s="28"/>
      <c r="G21" s="28"/>
      <c r="H21" s="28"/>
    </row>
    <row r="22" spans="1:8" ht="17.25" customHeight="1">
      <c r="A22" s="768" t="s">
        <v>149</v>
      </c>
      <c r="B22" s="32" t="s">
        <v>49</v>
      </c>
      <c r="C22" s="33">
        <v>19852192</v>
      </c>
      <c r="D22" s="33">
        <v>7377744</v>
      </c>
      <c r="E22" s="34">
        <v>37.1613121614658</v>
      </c>
      <c r="F22" s="776"/>
      <c r="G22" s="28"/>
      <c r="H22" s="28"/>
    </row>
    <row r="23" spans="1:8" ht="17.25" customHeight="1">
      <c r="A23" s="769"/>
      <c r="B23" s="32" t="s">
        <v>50</v>
      </c>
      <c r="C23" s="33">
        <v>172774</v>
      </c>
      <c r="D23" s="33">
        <v>78819</v>
      </c>
      <c r="E23" s="34">
        <v>45.619711299153806</v>
      </c>
      <c r="F23" s="776"/>
      <c r="G23" s="28"/>
      <c r="H23" s="28"/>
    </row>
    <row r="24" spans="1:8" ht="17.25" customHeight="1">
      <c r="A24" s="770"/>
      <c r="B24" s="32" t="s">
        <v>51</v>
      </c>
      <c r="C24" s="33">
        <v>65233</v>
      </c>
      <c r="D24" s="33">
        <v>25620</v>
      </c>
      <c r="E24" s="34">
        <v>39.3</v>
      </c>
      <c r="F24" s="28"/>
      <c r="G24" s="28"/>
      <c r="H24" s="28"/>
    </row>
    <row r="25" spans="1:8" ht="17.25" customHeight="1">
      <c r="A25" s="768" t="s">
        <v>164</v>
      </c>
      <c r="B25" s="32" t="s">
        <v>49</v>
      </c>
      <c r="C25" s="33">
        <v>19116951</v>
      </c>
      <c r="D25" s="33">
        <v>7242648</v>
      </c>
      <c r="E25" s="34">
        <v>37.9</v>
      </c>
      <c r="F25" s="776"/>
      <c r="G25" s="28"/>
      <c r="H25" s="28"/>
    </row>
    <row r="26" spans="1:8" ht="17.25" customHeight="1">
      <c r="A26" s="769"/>
      <c r="B26" s="32" t="s">
        <v>50</v>
      </c>
      <c r="C26" s="33">
        <v>166049</v>
      </c>
      <c r="D26" s="33">
        <v>76579</v>
      </c>
      <c r="E26" s="34">
        <v>46.1</v>
      </c>
      <c r="F26" s="776"/>
      <c r="G26" s="28"/>
      <c r="H26" s="28"/>
    </row>
    <row r="27" spans="1:8" ht="17.25" customHeight="1">
      <c r="A27" s="770"/>
      <c r="B27" s="32" t="s">
        <v>51</v>
      </c>
      <c r="C27" s="33">
        <v>62642</v>
      </c>
      <c r="D27" s="33">
        <v>24817</v>
      </c>
      <c r="E27" s="34">
        <v>39.6</v>
      </c>
      <c r="F27" s="28"/>
      <c r="G27" s="28"/>
      <c r="H27" s="28"/>
    </row>
    <row r="28" spans="1:9" ht="17.25" customHeight="1">
      <c r="A28" s="768" t="s">
        <v>174</v>
      </c>
      <c r="B28" s="32" t="s">
        <v>49</v>
      </c>
      <c r="C28" s="33">
        <v>18545204</v>
      </c>
      <c r="D28" s="33">
        <v>7053089</v>
      </c>
      <c r="E28" s="188">
        <f aca="true" t="shared" si="1" ref="E28:E33">D28/C28*100</f>
        <v>38.031876058090276</v>
      </c>
      <c r="F28" s="776"/>
      <c r="G28" s="28"/>
      <c r="H28" s="28"/>
      <c r="I28" s="50"/>
    </row>
    <row r="29" spans="1:8" ht="17.25" customHeight="1">
      <c r="A29" s="769"/>
      <c r="B29" s="32" t="s">
        <v>50</v>
      </c>
      <c r="C29" s="33">
        <v>161690</v>
      </c>
      <c r="D29" s="33">
        <v>76054</v>
      </c>
      <c r="E29" s="188">
        <f t="shared" si="1"/>
        <v>47.03692250603006</v>
      </c>
      <c r="F29" s="776"/>
      <c r="G29" s="28"/>
      <c r="H29" s="28"/>
    </row>
    <row r="30" spans="1:8" ht="17.25" customHeight="1">
      <c r="A30" s="770"/>
      <c r="B30" s="32" t="s">
        <v>51</v>
      </c>
      <c r="C30" s="33">
        <v>61148</v>
      </c>
      <c r="D30" s="33">
        <v>24850</v>
      </c>
      <c r="E30" s="188">
        <f t="shared" si="1"/>
        <v>40.63910512199909</v>
      </c>
      <c r="F30" s="776"/>
      <c r="G30" s="28"/>
      <c r="H30" s="36"/>
    </row>
    <row r="31" spans="1:8" ht="17.25" customHeight="1">
      <c r="A31" s="768" t="s">
        <v>187</v>
      </c>
      <c r="B31" s="32" t="s">
        <v>49</v>
      </c>
      <c r="C31" s="33">
        <v>18385561</v>
      </c>
      <c r="D31" s="33">
        <v>6189888</v>
      </c>
      <c r="E31" s="188">
        <f t="shared" si="1"/>
        <v>33.66711518892461</v>
      </c>
      <c r="F31" s="776" t="s">
        <v>163</v>
      </c>
      <c r="G31" s="28"/>
      <c r="H31" s="28"/>
    </row>
    <row r="32" spans="1:8" ht="17.25" customHeight="1">
      <c r="A32" s="769"/>
      <c r="B32" s="32" t="s">
        <v>50</v>
      </c>
      <c r="C32" s="33">
        <v>160547</v>
      </c>
      <c r="D32" s="33">
        <v>64480</v>
      </c>
      <c r="E32" s="188">
        <f t="shared" si="1"/>
        <v>40.16269379060338</v>
      </c>
      <c r="F32" s="776"/>
      <c r="G32" s="28"/>
      <c r="H32" s="28"/>
    </row>
    <row r="33" spans="1:8" ht="17.25" customHeight="1">
      <c r="A33" s="770"/>
      <c r="B33" s="32" t="s">
        <v>51</v>
      </c>
      <c r="C33" s="33">
        <v>60794</v>
      </c>
      <c r="D33" s="33">
        <v>21549</v>
      </c>
      <c r="E33" s="188">
        <f t="shared" si="1"/>
        <v>35.445932164358325</v>
      </c>
      <c r="F33" s="776"/>
      <c r="G33" s="28"/>
      <c r="H33" s="36"/>
    </row>
    <row r="34" spans="1:8" ht="17.25" customHeight="1">
      <c r="A34" s="37"/>
      <c r="B34" s="38"/>
      <c r="C34" s="39"/>
      <c r="D34" s="39"/>
      <c r="E34" s="51" t="s">
        <v>589</v>
      </c>
      <c r="F34" s="28"/>
      <c r="G34" s="28"/>
      <c r="H34" s="28"/>
    </row>
    <row r="35" spans="1:8" ht="17.25" customHeight="1">
      <c r="A35" s="26" t="s">
        <v>590</v>
      </c>
      <c r="B35" s="28"/>
      <c r="C35" s="28"/>
      <c r="D35" s="28"/>
      <c r="E35" s="40"/>
      <c r="F35" s="28"/>
      <c r="G35" s="28"/>
      <c r="H35" s="28"/>
    </row>
    <row r="36" spans="1:9" ht="18.75" customHeight="1">
      <c r="A36" s="41" t="s">
        <v>32</v>
      </c>
      <c r="B36" s="41" t="s">
        <v>52</v>
      </c>
      <c r="C36" s="41" t="s">
        <v>46</v>
      </c>
      <c r="D36" s="41" t="s">
        <v>47</v>
      </c>
      <c r="E36" s="42" t="s">
        <v>48</v>
      </c>
      <c r="F36" s="28"/>
      <c r="G36" s="28"/>
      <c r="H36" s="28"/>
      <c r="I36" s="50"/>
    </row>
    <row r="37" spans="1:8" ht="18.75" customHeight="1">
      <c r="A37" s="780" t="s">
        <v>53</v>
      </c>
      <c r="B37" s="43" t="s">
        <v>108</v>
      </c>
      <c r="C37" s="33">
        <v>1917</v>
      </c>
      <c r="D37" s="33">
        <v>218</v>
      </c>
      <c r="E37" s="188">
        <f>D37/C37*100</f>
        <v>11.371935315597288</v>
      </c>
      <c r="F37" s="28"/>
      <c r="G37" s="28"/>
      <c r="H37" s="28"/>
    </row>
    <row r="38" spans="1:8" ht="18.75" customHeight="1">
      <c r="A38" s="781"/>
      <c r="B38" s="43" t="s">
        <v>109</v>
      </c>
      <c r="C38" s="33">
        <v>2528</v>
      </c>
      <c r="D38" s="33">
        <v>378</v>
      </c>
      <c r="E38" s="188">
        <f aca="true" t="shared" si="2" ref="E38:E56">D38/C38*100</f>
        <v>14.95253164556962</v>
      </c>
      <c r="F38" s="28"/>
      <c r="G38" s="28"/>
      <c r="H38" s="28"/>
    </row>
    <row r="39" spans="1:8" ht="18.75" customHeight="1">
      <c r="A39" s="781"/>
      <c r="B39" s="43" t="s">
        <v>104</v>
      </c>
      <c r="C39" s="33">
        <v>2213</v>
      </c>
      <c r="D39" s="33">
        <v>383</v>
      </c>
      <c r="E39" s="188">
        <f t="shared" si="2"/>
        <v>17.30682331676457</v>
      </c>
      <c r="F39" s="28"/>
      <c r="G39" s="28"/>
      <c r="H39" s="28"/>
    </row>
    <row r="40" spans="1:8" ht="18.75" customHeight="1">
      <c r="A40" s="781"/>
      <c r="B40" s="43" t="s">
        <v>110</v>
      </c>
      <c r="C40" s="33">
        <v>2009</v>
      </c>
      <c r="D40" s="33">
        <v>397</v>
      </c>
      <c r="E40" s="188">
        <f t="shared" si="2"/>
        <v>19.761075161772027</v>
      </c>
      <c r="F40" s="28"/>
      <c r="G40" s="28"/>
      <c r="H40" s="28"/>
    </row>
    <row r="41" spans="1:8" ht="18.75" customHeight="1">
      <c r="A41" s="781"/>
      <c r="B41" s="43" t="s">
        <v>111</v>
      </c>
      <c r="C41" s="33">
        <v>2561</v>
      </c>
      <c r="D41" s="33">
        <v>680</v>
      </c>
      <c r="E41" s="188">
        <f t="shared" si="2"/>
        <v>26.552128074970717</v>
      </c>
      <c r="F41" s="28"/>
      <c r="G41" s="28"/>
      <c r="H41" s="28"/>
    </row>
    <row r="42" spans="1:8" ht="18.75" customHeight="1">
      <c r="A42" s="781"/>
      <c r="B42" s="43" t="s">
        <v>112</v>
      </c>
      <c r="C42" s="33">
        <v>5397</v>
      </c>
      <c r="D42" s="33">
        <v>1880</v>
      </c>
      <c r="E42" s="188">
        <f t="shared" si="2"/>
        <v>34.83416712988697</v>
      </c>
      <c r="F42" s="28"/>
      <c r="G42" s="28"/>
      <c r="H42" s="28"/>
    </row>
    <row r="43" spans="1:8" ht="18.75" customHeight="1">
      <c r="A43" s="782"/>
      <c r="B43" s="43" t="s">
        <v>113</v>
      </c>
      <c r="C43" s="33">
        <v>10711</v>
      </c>
      <c r="D43" s="33">
        <v>4474</v>
      </c>
      <c r="E43" s="188">
        <f t="shared" si="2"/>
        <v>41.77014284380544</v>
      </c>
      <c r="F43" s="28"/>
      <c r="G43" s="28"/>
      <c r="H43" s="28"/>
    </row>
    <row r="44" spans="1:8" ht="18.75" customHeight="1">
      <c r="A44" s="780" t="s">
        <v>54</v>
      </c>
      <c r="B44" s="43" t="s">
        <v>114</v>
      </c>
      <c r="C44" s="33">
        <f>SUM(C37:C41)</f>
        <v>11228</v>
      </c>
      <c r="D44" s="33">
        <f>SUM(D37:D41)</f>
        <v>2056</v>
      </c>
      <c r="E44" s="188">
        <f t="shared" si="2"/>
        <v>18.311364446027785</v>
      </c>
      <c r="F44" s="28"/>
      <c r="G44" s="28"/>
      <c r="H44" s="28"/>
    </row>
    <row r="45" spans="1:8" ht="18.75" customHeight="1">
      <c r="A45" s="781"/>
      <c r="B45" s="43" t="s">
        <v>115</v>
      </c>
      <c r="C45" s="33">
        <f>SUM(C42:C43)</f>
        <v>16108</v>
      </c>
      <c r="D45" s="33">
        <f>SUM(D42:D43)</f>
        <v>6354</v>
      </c>
      <c r="E45" s="188">
        <f t="shared" si="2"/>
        <v>39.44623789421405</v>
      </c>
      <c r="F45" s="28"/>
      <c r="G45" s="28"/>
      <c r="H45" s="28"/>
    </row>
    <row r="46" spans="1:8" ht="18.75" customHeight="1">
      <c r="A46" s="781"/>
      <c r="B46" s="43" t="s">
        <v>105</v>
      </c>
      <c r="C46" s="33">
        <f>C44+C45</f>
        <v>27336</v>
      </c>
      <c r="D46" s="33">
        <f>D44+D45</f>
        <v>8410</v>
      </c>
      <c r="E46" s="188">
        <f t="shared" si="2"/>
        <v>30.765291191103305</v>
      </c>
      <c r="F46" s="28"/>
      <c r="G46" s="28"/>
      <c r="H46" s="28"/>
    </row>
    <row r="47" spans="1:8" ht="18.75" customHeight="1">
      <c r="A47" s="780" t="s">
        <v>55</v>
      </c>
      <c r="B47" s="43" t="s">
        <v>108</v>
      </c>
      <c r="C47" s="33">
        <v>1666</v>
      </c>
      <c r="D47" s="33">
        <v>287</v>
      </c>
      <c r="E47" s="188">
        <f t="shared" si="2"/>
        <v>17.22689075630252</v>
      </c>
      <c r="F47" s="28"/>
      <c r="G47" s="28"/>
      <c r="H47" s="28"/>
    </row>
    <row r="48" spans="1:8" ht="18.75" customHeight="1">
      <c r="A48" s="781"/>
      <c r="B48" s="43" t="s">
        <v>109</v>
      </c>
      <c r="C48" s="33">
        <v>2242</v>
      </c>
      <c r="D48" s="33">
        <v>470</v>
      </c>
      <c r="E48" s="188">
        <f t="shared" si="2"/>
        <v>20.96342551293488</v>
      </c>
      <c r="F48" s="28"/>
      <c r="G48" s="28"/>
      <c r="H48" s="28"/>
    </row>
    <row r="49" spans="1:8" ht="18.75" customHeight="1">
      <c r="A49" s="781"/>
      <c r="B49" s="43" t="s">
        <v>104</v>
      </c>
      <c r="C49" s="33">
        <v>2071</v>
      </c>
      <c r="D49" s="33">
        <v>500</v>
      </c>
      <c r="E49" s="188">
        <f t="shared" si="2"/>
        <v>24.142926122646063</v>
      </c>
      <c r="F49" s="28"/>
      <c r="G49" s="28"/>
      <c r="H49" s="28"/>
    </row>
    <row r="50" spans="1:8" ht="18.75" customHeight="1">
      <c r="A50" s="781"/>
      <c r="B50" s="43" t="s">
        <v>110</v>
      </c>
      <c r="C50" s="33">
        <v>2194</v>
      </c>
      <c r="D50" s="33">
        <v>584</v>
      </c>
      <c r="E50" s="188">
        <f t="shared" si="2"/>
        <v>26.618049225159524</v>
      </c>
      <c r="F50" s="28"/>
      <c r="G50" s="28"/>
      <c r="H50" s="28"/>
    </row>
    <row r="51" spans="1:8" ht="18.75" customHeight="1">
      <c r="A51" s="781"/>
      <c r="B51" s="43" t="s">
        <v>111</v>
      </c>
      <c r="C51" s="33">
        <v>3870</v>
      </c>
      <c r="D51" s="33">
        <v>1364</v>
      </c>
      <c r="E51" s="188">
        <f t="shared" si="2"/>
        <v>35.24547803617571</v>
      </c>
      <c r="F51" s="28"/>
      <c r="G51" s="28"/>
      <c r="H51" s="28"/>
    </row>
    <row r="52" spans="1:8" ht="18.75" customHeight="1">
      <c r="A52" s="781"/>
      <c r="B52" s="43" t="s">
        <v>112</v>
      </c>
      <c r="C52" s="33">
        <v>7661</v>
      </c>
      <c r="D52" s="33">
        <v>3318</v>
      </c>
      <c r="E52" s="188">
        <f t="shared" si="2"/>
        <v>43.31027281033808</v>
      </c>
      <c r="F52" s="28"/>
      <c r="G52" s="28"/>
      <c r="H52" s="28"/>
    </row>
    <row r="53" spans="1:8" ht="18.75" customHeight="1">
      <c r="A53" s="782"/>
      <c r="B53" s="43" t="s">
        <v>113</v>
      </c>
      <c r="C53" s="33">
        <v>13754</v>
      </c>
      <c r="D53" s="33">
        <v>6616</v>
      </c>
      <c r="E53" s="188">
        <f t="shared" si="2"/>
        <v>48.102370219572485</v>
      </c>
      <c r="F53" s="28"/>
      <c r="G53" s="28"/>
      <c r="H53" s="28"/>
    </row>
    <row r="54" spans="1:8" ht="18.75" customHeight="1">
      <c r="A54" s="780" t="s">
        <v>56</v>
      </c>
      <c r="B54" s="43" t="s">
        <v>114</v>
      </c>
      <c r="C54" s="33">
        <f>SUM(C47:C51)</f>
        <v>12043</v>
      </c>
      <c r="D54" s="33">
        <f>SUM(D47:D51)</f>
        <v>3205</v>
      </c>
      <c r="E54" s="188">
        <f t="shared" si="2"/>
        <v>26.61297019015196</v>
      </c>
      <c r="F54" s="28"/>
      <c r="G54" s="28"/>
      <c r="H54" s="28"/>
    </row>
    <row r="55" spans="1:8" ht="18.75" customHeight="1">
      <c r="A55" s="781"/>
      <c r="B55" s="43" t="s">
        <v>115</v>
      </c>
      <c r="C55" s="33">
        <f>SUM(C52:C53)</f>
        <v>21415</v>
      </c>
      <c r="D55" s="33">
        <f>SUM(D52:D53)</f>
        <v>9934</v>
      </c>
      <c r="E55" s="188">
        <f t="shared" si="2"/>
        <v>46.38804576231613</v>
      </c>
      <c r="F55" s="28"/>
      <c r="G55" s="28"/>
      <c r="H55" s="28"/>
    </row>
    <row r="56" spans="1:8" ht="18.75" customHeight="1" thickBot="1">
      <c r="A56" s="781"/>
      <c r="B56" s="44" t="s">
        <v>105</v>
      </c>
      <c r="C56" s="33">
        <f>C54+C55</f>
        <v>33458</v>
      </c>
      <c r="D56" s="33">
        <f>D54+D55</f>
        <v>13139</v>
      </c>
      <c r="E56" s="188">
        <f t="shared" si="2"/>
        <v>39.2701297148664</v>
      </c>
      <c r="F56" s="28"/>
      <c r="G56" s="28"/>
      <c r="H56" s="28"/>
    </row>
    <row r="57" spans="1:8" ht="18.75" customHeight="1" thickTop="1">
      <c r="A57" s="783" t="s">
        <v>4</v>
      </c>
      <c r="B57" s="35" t="s">
        <v>114</v>
      </c>
      <c r="C57" s="189">
        <f aca="true" t="shared" si="3" ref="C57:D59">C44+C54</f>
        <v>23271</v>
      </c>
      <c r="D57" s="189">
        <f t="shared" si="3"/>
        <v>5261</v>
      </c>
      <c r="E57" s="190">
        <f>D57/C57*100</f>
        <v>22.607537278157363</v>
      </c>
      <c r="F57" s="28"/>
      <c r="G57" s="28"/>
      <c r="H57" s="28"/>
    </row>
    <row r="58" spans="1:8" ht="18.75" customHeight="1">
      <c r="A58" s="781"/>
      <c r="B58" s="43" t="s">
        <v>115</v>
      </c>
      <c r="C58" s="33">
        <f t="shared" si="3"/>
        <v>37523</v>
      </c>
      <c r="D58" s="33">
        <f t="shared" si="3"/>
        <v>16288</v>
      </c>
      <c r="E58" s="34">
        <f>D58/C58*100</f>
        <v>43.40804306691896</v>
      </c>
      <c r="F58" s="28"/>
      <c r="G58" s="28"/>
      <c r="H58" s="28"/>
    </row>
    <row r="59" spans="1:8" ht="18.75" customHeight="1">
      <c r="A59" s="782"/>
      <c r="B59" s="43" t="s">
        <v>105</v>
      </c>
      <c r="C59" s="33">
        <f t="shared" si="3"/>
        <v>60794</v>
      </c>
      <c r="D59" s="33">
        <f t="shared" si="3"/>
        <v>21549</v>
      </c>
      <c r="E59" s="34">
        <f>D59/C59*100</f>
        <v>35.445932164358325</v>
      </c>
      <c r="F59" s="28"/>
      <c r="G59" s="28"/>
      <c r="H59" s="28"/>
    </row>
    <row r="60" spans="1:8" ht="18.75" customHeight="1">
      <c r="A60" s="45" t="s">
        <v>591</v>
      </c>
      <c r="B60" s="28"/>
      <c r="C60" s="28"/>
      <c r="D60" s="28"/>
      <c r="E60" s="28"/>
      <c r="F60" s="28"/>
      <c r="G60" s="28"/>
      <c r="H60" s="28"/>
    </row>
    <row r="61" spans="1:8" ht="19.5" customHeight="1">
      <c r="A61" s="26" t="s">
        <v>214</v>
      </c>
      <c r="B61" s="28"/>
      <c r="C61" s="28"/>
      <c r="D61" s="28"/>
      <c r="E61" s="28"/>
      <c r="F61" s="28"/>
      <c r="G61" s="28"/>
      <c r="H61" s="28"/>
    </row>
    <row r="62" spans="1:8" ht="13.5">
      <c r="A62" s="25" t="s">
        <v>601</v>
      </c>
      <c r="B62" s="28"/>
      <c r="C62" s="28"/>
      <c r="D62" s="28"/>
      <c r="E62" s="28"/>
      <c r="F62" s="28"/>
      <c r="G62" s="28"/>
      <c r="H62" s="28"/>
    </row>
    <row r="63" spans="1:8" ht="13.5">
      <c r="A63" s="191" t="s">
        <v>602</v>
      </c>
      <c r="B63" s="28"/>
      <c r="C63" s="28"/>
      <c r="D63" s="28"/>
      <c r="E63" s="28"/>
      <c r="F63" s="28"/>
      <c r="G63" s="28"/>
      <c r="H63" s="28"/>
    </row>
    <row r="64" spans="1:8" ht="5.25" customHeight="1">
      <c r="A64" s="191"/>
      <c r="B64" s="28"/>
      <c r="C64" s="28"/>
      <c r="D64" s="28"/>
      <c r="E64" s="28"/>
      <c r="F64" s="28"/>
      <c r="G64" s="28"/>
      <c r="H64" s="28"/>
    </row>
    <row r="65" spans="1:8" ht="19.5" customHeight="1">
      <c r="A65" s="26" t="s">
        <v>603</v>
      </c>
      <c r="B65" s="26"/>
      <c r="C65" s="26"/>
      <c r="D65" s="26"/>
      <c r="E65" s="26"/>
      <c r="F65" s="26"/>
      <c r="G65" s="28"/>
      <c r="H65" s="28"/>
    </row>
    <row r="66" spans="1:8" ht="19.5" customHeight="1">
      <c r="A66" s="30"/>
      <c r="B66" s="30"/>
      <c r="C66" s="43" t="s">
        <v>46</v>
      </c>
      <c r="D66" s="43" t="s">
        <v>57</v>
      </c>
      <c r="E66" s="43" t="s">
        <v>58</v>
      </c>
      <c r="F66" s="28"/>
      <c r="G66" s="28"/>
      <c r="H66" s="28"/>
    </row>
    <row r="67" spans="1:8" ht="19.5" customHeight="1">
      <c r="A67" s="768" t="s">
        <v>102</v>
      </c>
      <c r="B67" s="33" t="s">
        <v>49</v>
      </c>
      <c r="C67" s="33">
        <v>901816</v>
      </c>
      <c r="D67" s="33">
        <v>213373</v>
      </c>
      <c r="E67" s="34">
        <f aca="true" t="shared" si="4" ref="E67:E72">D67/C67*100</f>
        <v>23.660369742830024</v>
      </c>
      <c r="F67" s="28"/>
      <c r="G67" s="28"/>
      <c r="H67" s="28"/>
    </row>
    <row r="68" spans="1:8" ht="19.5" customHeight="1">
      <c r="A68" s="769"/>
      <c r="B68" s="33" t="s">
        <v>50</v>
      </c>
      <c r="C68" s="33">
        <v>8551</v>
      </c>
      <c r="D68" s="33">
        <v>4023</v>
      </c>
      <c r="E68" s="34">
        <f t="shared" si="4"/>
        <v>47.047128990761315</v>
      </c>
      <c r="F68" s="28"/>
      <c r="G68" s="28"/>
      <c r="H68" s="28"/>
    </row>
    <row r="69" spans="1:8" ht="19.5" customHeight="1">
      <c r="A69" s="770"/>
      <c r="B69" s="33" t="s">
        <v>51</v>
      </c>
      <c r="C69" s="33">
        <v>2690</v>
      </c>
      <c r="D69" s="33">
        <v>588</v>
      </c>
      <c r="E69" s="34">
        <f t="shared" si="4"/>
        <v>21.858736059479554</v>
      </c>
      <c r="F69" s="28"/>
      <c r="G69" s="28"/>
      <c r="H69" s="28"/>
    </row>
    <row r="70" spans="1:8" ht="19.5" customHeight="1">
      <c r="A70" s="768" t="s">
        <v>106</v>
      </c>
      <c r="B70" s="33" t="s">
        <v>49</v>
      </c>
      <c r="C70" s="33">
        <v>907695</v>
      </c>
      <c r="D70" s="33">
        <v>221056</v>
      </c>
      <c r="E70" s="34">
        <f t="shared" si="4"/>
        <v>24.35355488352365</v>
      </c>
      <c r="F70" s="28"/>
      <c r="G70" s="28"/>
      <c r="H70" s="28"/>
    </row>
    <row r="71" spans="1:8" ht="19.5" customHeight="1">
      <c r="A71" s="769"/>
      <c r="B71" s="33" t="s">
        <v>50</v>
      </c>
      <c r="C71" s="33">
        <v>8491</v>
      </c>
      <c r="D71" s="33">
        <v>4441</v>
      </c>
      <c r="E71" s="34">
        <f t="shared" si="4"/>
        <v>52.30243787539748</v>
      </c>
      <c r="F71" s="28"/>
      <c r="G71" s="28"/>
      <c r="H71" s="28"/>
    </row>
    <row r="72" spans="1:8" ht="19.5" customHeight="1">
      <c r="A72" s="770"/>
      <c r="B72" s="33" t="s">
        <v>51</v>
      </c>
      <c r="C72" s="33">
        <v>2678</v>
      </c>
      <c r="D72" s="33">
        <v>803</v>
      </c>
      <c r="E72" s="34">
        <f t="shared" si="4"/>
        <v>29.985063480209114</v>
      </c>
      <c r="F72" s="28"/>
      <c r="G72" s="28"/>
      <c r="H72" s="28"/>
    </row>
    <row r="73" spans="1:8" ht="19.5" customHeight="1">
      <c r="A73" s="768" t="s">
        <v>107</v>
      </c>
      <c r="B73" s="33" t="s">
        <v>49</v>
      </c>
      <c r="C73" s="33">
        <v>960249</v>
      </c>
      <c r="D73" s="33">
        <v>193885</v>
      </c>
      <c r="E73" s="34">
        <v>20.191117095669977</v>
      </c>
      <c r="F73" s="28"/>
      <c r="G73" s="28"/>
      <c r="H73" s="28"/>
    </row>
    <row r="74" spans="1:8" ht="19.5" customHeight="1">
      <c r="A74" s="769"/>
      <c r="B74" s="33" t="s">
        <v>50</v>
      </c>
      <c r="C74" s="33">
        <v>8597</v>
      </c>
      <c r="D74" s="33">
        <v>4704</v>
      </c>
      <c r="E74" s="34">
        <v>54.71676166104456</v>
      </c>
      <c r="F74" s="28"/>
      <c r="G74" s="28"/>
      <c r="H74" s="28"/>
    </row>
    <row r="75" spans="1:8" ht="19.5" customHeight="1">
      <c r="A75" s="770"/>
      <c r="B75" s="33" t="s">
        <v>51</v>
      </c>
      <c r="C75" s="33">
        <v>2720</v>
      </c>
      <c r="D75" s="33">
        <v>830</v>
      </c>
      <c r="E75" s="34">
        <v>30.514705882352942</v>
      </c>
      <c r="F75" s="28"/>
      <c r="G75" s="28"/>
      <c r="H75" s="28"/>
    </row>
    <row r="76" spans="1:8" ht="19.5" customHeight="1">
      <c r="A76" s="768" t="s">
        <v>139</v>
      </c>
      <c r="B76" s="33" t="s">
        <v>49</v>
      </c>
      <c r="C76" s="33">
        <v>867313</v>
      </c>
      <c r="D76" s="33">
        <v>228261</v>
      </c>
      <c r="E76" s="34">
        <v>26.318180403153185</v>
      </c>
      <c r="F76" s="28"/>
      <c r="G76" s="28"/>
      <c r="H76" s="28"/>
    </row>
    <row r="77" spans="1:8" ht="19.5" customHeight="1">
      <c r="A77" s="769"/>
      <c r="B77" s="33" t="s">
        <v>50</v>
      </c>
      <c r="C77" s="33">
        <v>8323</v>
      </c>
      <c r="D77" s="33">
        <v>4728</v>
      </c>
      <c r="E77" s="34">
        <v>56.806439985582124</v>
      </c>
      <c r="F77" s="28"/>
      <c r="G77" s="28"/>
      <c r="H77" s="28"/>
    </row>
    <row r="78" spans="1:8" ht="19.5" customHeight="1">
      <c r="A78" s="770"/>
      <c r="B78" s="33" t="s">
        <v>51</v>
      </c>
      <c r="C78" s="33">
        <v>2642</v>
      </c>
      <c r="D78" s="33">
        <v>792</v>
      </c>
      <c r="E78" s="34">
        <v>29.977289931869795</v>
      </c>
      <c r="F78" s="28"/>
      <c r="G78" s="28"/>
      <c r="H78" s="28"/>
    </row>
    <row r="79" spans="1:8" ht="19.5" customHeight="1">
      <c r="A79" s="768" t="s">
        <v>149</v>
      </c>
      <c r="B79" s="33" t="s">
        <v>49</v>
      </c>
      <c r="C79" s="33">
        <v>868720</v>
      </c>
      <c r="D79" s="33">
        <v>222008</v>
      </c>
      <c r="E79" s="34">
        <v>25.6</v>
      </c>
      <c r="F79" s="776"/>
      <c r="G79" s="28"/>
      <c r="H79" s="28"/>
    </row>
    <row r="80" spans="1:8" ht="19.5" customHeight="1">
      <c r="A80" s="769"/>
      <c r="B80" s="33" t="s">
        <v>50</v>
      </c>
      <c r="C80" s="33">
        <v>8154</v>
      </c>
      <c r="D80" s="33">
        <v>4627</v>
      </c>
      <c r="E80" s="34">
        <v>56.7</v>
      </c>
      <c r="F80" s="776"/>
      <c r="G80" s="28"/>
      <c r="H80" s="28"/>
    </row>
    <row r="81" spans="1:8" ht="19.5" customHeight="1">
      <c r="A81" s="770"/>
      <c r="B81" s="33" t="s">
        <v>51</v>
      </c>
      <c r="C81" s="33">
        <v>2599</v>
      </c>
      <c r="D81" s="33">
        <v>875</v>
      </c>
      <c r="E81" s="34">
        <v>33.66679492112351</v>
      </c>
      <c r="F81" s="28"/>
      <c r="G81" s="28"/>
      <c r="H81" s="28"/>
    </row>
    <row r="82" spans="1:8" ht="19.5" customHeight="1">
      <c r="A82" s="768" t="s">
        <v>164</v>
      </c>
      <c r="B82" s="33" t="s">
        <v>49</v>
      </c>
      <c r="C82" s="33">
        <v>843453</v>
      </c>
      <c r="D82" s="33">
        <v>243295</v>
      </c>
      <c r="E82" s="34">
        <v>28.8</v>
      </c>
      <c r="F82" s="776"/>
      <c r="G82" s="28"/>
      <c r="H82" s="28"/>
    </row>
    <row r="83" spans="1:8" ht="19.5" customHeight="1">
      <c r="A83" s="769"/>
      <c r="B83" s="33" t="s">
        <v>50</v>
      </c>
      <c r="C83" s="33">
        <v>7886</v>
      </c>
      <c r="D83" s="33">
        <v>4560</v>
      </c>
      <c r="E83" s="34">
        <v>57.8</v>
      </c>
      <c r="F83" s="776"/>
      <c r="G83" s="28"/>
      <c r="H83" s="28"/>
    </row>
    <row r="84" spans="1:8" ht="19.5" customHeight="1">
      <c r="A84" s="770"/>
      <c r="B84" s="33" t="s">
        <v>51</v>
      </c>
      <c r="C84" s="33">
        <v>2572</v>
      </c>
      <c r="D84" s="33">
        <v>917</v>
      </c>
      <c r="E84" s="34">
        <v>35.7</v>
      </c>
      <c r="F84" s="28"/>
      <c r="G84" s="28"/>
      <c r="H84" s="28"/>
    </row>
    <row r="85" spans="1:8" ht="19.5" customHeight="1">
      <c r="A85" s="768" t="s">
        <v>174</v>
      </c>
      <c r="B85" s="33" t="s">
        <v>49</v>
      </c>
      <c r="C85" s="33">
        <v>803090</v>
      </c>
      <c r="D85" s="33">
        <v>236562</v>
      </c>
      <c r="E85" s="34">
        <f aca="true" t="shared" si="5" ref="E85:E90">D85/C85*100</f>
        <v>29.45647436775455</v>
      </c>
      <c r="F85" s="28"/>
      <c r="G85" s="28"/>
      <c r="H85" s="28"/>
    </row>
    <row r="86" spans="1:8" ht="19.5" customHeight="1">
      <c r="A86" s="769"/>
      <c r="B86" s="33" t="s">
        <v>50</v>
      </c>
      <c r="C86" s="33">
        <v>7645</v>
      </c>
      <c r="D86" s="33">
        <v>4230</v>
      </c>
      <c r="E86" s="34">
        <f t="shared" si="5"/>
        <v>55.330281229561805</v>
      </c>
      <c r="F86" s="46"/>
      <c r="G86" s="28"/>
      <c r="H86" s="28"/>
    </row>
    <row r="87" spans="1:8" ht="19.5" customHeight="1">
      <c r="A87" s="770"/>
      <c r="B87" s="33" t="s">
        <v>51</v>
      </c>
      <c r="C87" s="33">
        <v>2440</v>
      </c>
      <c r="D87" s="33">
        <v>801</v>
      </c>
      <c r="E87" s="34">
        <f t="shared" si="5"/>
        <v>32.82786885245902</v>
      </c>
      <c r="F87" s="46"/>
      <c r="G87" s="28"/>
      <c r="H87" s="28"/>
    </row>
    <row r="88" spans="1:8" ht="19.5" customHeight="1">
      <c r="A88" s="768" t="s">
        <v>187</v>
      </c>
      <c r="B88" s="33" t="s">
        <v>49</v>
      </c>
      <c r="C88" s="33">
        <v>707022</v>
      </c>
      <c r="D88" s="33">
        <v>197416</v>
      </c>
      <c r="E88" s="34">
        <f t="shared" si="5"/>
        <v>27.922186296890338</v>
      </c>
      <c r="F88" s="28"/>
      <c r="G88" s="28"/>
      <c r="H88" s="28"/>
    </row>
    <row r="89" spans="1:8" ht="19.5" customHeight="1">
      <c r="A89" s="769"/>
      <c r="B89" s="33" t="s">
        <v>50</v>
      </c>
      <c r="C89" s="33">
        <v>6496</v>
      </c>
      <c r="D89" s="33">
        <v>3032</v>
      </c>
      <c r="E89" s="34">
        <f t="shared" si="5"/>
        <v>46.67487684729064</v>
      </c>
      <c r="F89" s="46" t="s">
        <v>163</v>
      </c>
      <c r="G89" s="28"/>
      <c r="H89" s="28"/>
    </row>
    <row r="90" spans="1:8" ht="19.5" customHeight="1">
      <c r="A90" s="770"/>
      <c r="B90" s="33" t="s">
        <v>51</v>
      </c>
      <c r="C90" s="33">
        <v>2181</v>
      </c>
      <c r="D90" s="33">
        <v>447</v>
      </c>
      <c r="E90" s="34">
        <f t="shared" si="5"/>
        <v>20.495185694635488</v>
      </c>
      <c r="F90" s="46"/>
      <c r="G90" s="28"/>
      <c r="H90" s="28"/>
    </row>
    <row r="91" spans="1:8" ht="13.5">
      <c r="A91" s="28"/>
      <c r="B91" s="52"/>
      <c r="C91" s="28"/>
      <c r="D91" s="28"/>
      <c r="E91" s="47" t="s">
        <v>589</v>
      </c>
      <c r="F91" s="38"/>
      <c r="G91" s="28"/>
      <c r="H91" s="28"/>
    </row>
    <row r="92" spans="1:8" ht="19.5" customHeight="1">
      <c r="A92" s="26" t="s">
        <v>592</v>
      </c>
      <c r="B92" s="28"/>
      <c r="C92" s="28"/>
      <c r="D92" s="28"/>
      <c r="E92" s="28"/>
      <c r="F92" s="28"/>
      <c r="G92" s="28"/>
      <c r="H92" s="28"/>
    </row>
    <row r="93" spans="1:8" ht="19.5" customHeight="1">
      <c r="A93" s="48"/>
      <c r="B93" s="41" t="s">
        <v>46</v>
      </c>
      <c r="C93" s="41" t="s">
        <v>59</v>
      </c>
      <c r="D93" s="41" t="s">
        <v>60</v>
      </c>
      <c r="E93" s="41" t="s">
        <v>57</v>
      </c>
      <c r="F93" s="41" t="s">
        <v>58</v>
      </c>
      <c r="G93" s="28"/>
      <c r="H93" s="28"/>
    </row>
    <row r="94" spans="1:8" ht="19.5" customHeight="1">
      <c r="A94" s="33" t="s">
        <v>61</v>
      </c>
      <c r="B94" s="33">
        <v>1730</v>
      </c>
      <c r="C94" s="33">
        <v>434</v>
      </c>
      <c r="D94" s="34">
        <f>C94/B94*100</f>
        <v>25.08670520231214</v>
      </c>
      <c r="E94" s="33">
        <v>411</v>
      </c>
      <c r="F94" s="34">
        <f>E94/B94*100</f>
        <v>23.75722543352601</v>
      </c>
      <c r="G94" s="28"/>
      <c r="H94" s="28"/>
    </row>
    <row r="95" spans="1:8" ht="19.5" customHeight="1">
      <c r="A95" s="49" t="s">
        <v>62</v>
      </c>
      <c r="B95" s="33">
        <v>451</v>
      </c>
      <c r="C95" s="33">
        <v>105</v>
      </c>
      <c r="D95" s="34">
        <f>C95/B95*100</f>
        <v>23.28159645232816</v>
      </c>
      <c r="E95" s="33">
        <v>36</v>
      </c>
      <c r="F95" s="34">
        <f>E95/B95*100</f>
        <v>7.982261640798225</v>
      </c>
      <c r="G95" s="28"/>
      <c r="H95" s="28"/>
    </row>
    <row r="96" spans="1:8" ht="19.5" customHeight="1">
      <c r="A96" s="33" t="s">
        <v>4</v>
      </c>
      <c r="B96" s="33">
        <f>SUM(B94:B95)</f>
        <v>2181</v>
      </c>
      <c r="C96" s="33">
        <f>SUM(C94:C95)</f>
        <v>539</v>
      </c>
      <c r="D96" s="34">
        <f>C96/B96*100</f>
        <v>24.71343420449335</v>
      </c>
      <c r="E96" s="33">
        <f>SUM(E94:E95)</f>
        <v>447</v>
      </c>
      <c r="F96" s="34">
        <f>E96/B96*100</f>
        <v>20.495185694635488</v>
      </c>
      <c r="G96" s="28"/>
      <c r="H96" s="28"/>
    </row>
    <row r="97" spans="1:8" ht="15" customHeight="1">
      <c r="A97" s="192" t="s">
        <v>591</v>
      </c>
      <c r="B97" s="193"/>
      <c r="C97" s="28"/>
      <c r="D97" s="28"/>
      <c r="E97" s="28"/>
      <c r="F97" s="28"/>
      <c r="G97" s="28"/>
      <c r="H97" s="28"/>
    </row>
    <row r="98" spans="1:8" ht="15" customHeight="1">
      <c r="A98" s="194" t="s">
        <v>63</v>
      </c>
      <c r="B98" s="38"/>
      <c r="C98" s="28"/>
      <c r="D98" s="28"/>
      <c r="E98" s="28"/>
      <c r="F98" s="28"/>
      <c r="G98" s="28"/>
      <c r="H98" s="28"/>
    </row>
    <row r="99" spans="1:9" ht="15" customHeight="1">
      <c r="A99" s="194" t="s">
        <v>593</v>
      </c>
      <c r="B99" s="28"/>
      <c r="C99" s="28"/>
      <c r="D99" s="28"/>
      <c r="E99" s="28"/>
      <c r="F99" s="28"/>
      <c r="G99" s="28"/>
      <c r="H99" s="28"/>
      <c r="I99" s="50"/>
    </row>
    <row r="100" spans="1:8" ht="15" customHeight="1">
      <c r="A100" s="194" t="s">
        <v>166</v>
      </c>
      <c r="B100" s="28"/>
      <c r="C100" s="28"/>
      <c r="D100" s="28"/>
      <c r="E100" s="28"/>
      <c r="F100" s="28"/>
      <c r="G100" s="28"/>
      <c r="H100" s="28"/>
    </row>
    <row r="101" spans="1:8" ht="15" customHeight="1">
      <c r="A101" s="194" t="s">
        <v>594</v>
      </c>
      <c r="B101" s="28"/>
      <c r="C101" s="28"/>
      <c r="D101" s="28"/>
      <c r="E101" s="28"/>
      <c r="F101" s="28"/>
      <c r="G101" s="28"/>
      <c r="H101" s="28"/>
    </row>
    <row r="102" ht="4.5" customHeight="1"/>
    <row r="103" ht="19.5" customHeight="1">
      <c r="A103" s="26" t="s">
        <v>64</v>
      </c>
    </row>
    <row r="104" spans="1:6" ht="19.5" customHeight="1">
      <c r="A104" s="771" t="s">
        <v>189</v>
      </c>
      <c r="B104" s="632" t="s">
        <v>65</v>
      </c>
      <c r="C104" s="615"/>
      <c r="D104" s="777" t="s">
        <v>66</v>
      </c>
      <c r="E104" s="632" t="s">
        <v>23</v>
      </c>
      <c r="F104" s="615"/>
    </row>
    <row r="105" spans="1:6" ht="19.5" customHeight="1">
      <c r="A105" s="772"/>
      <c r="B105" s="779" t="s">
        <v>67</v>
      </c>
      <c r="C105" s="695"/>
      <c r="D105" s="778"/>
      <c r="E105" s="527" t="s">
        <v>68</v>
      </c>
      <c r="F105" s="526" t="s">
        <v>69</v>
      </c>
    </row>
    <row r="106" spans="1:6" ht="19.5" customHeight="1">
      <c r="A106" s="53" t="s">
        <v>70</v>
      </c>
      <c r="B106" s="632" t="s">
        <v>167</v>
      </c>
      <c r="C106" s="615"/>
      <c r="D106" s="56"/>
      <c r="E106" s="771" t="s">
        <v>71</v>
      </c>
      <c r="F106" s="627" t="s">
        <v>72</v>
      </c>
    </row>
    <row r="107" spans="1:6" ht="19.5" customHeight="1">
      <c r="A107" s="57" t="s">
        <v>73</v>
      </c>
      <c r="B107" s="591" t="s">
        <v>168</v>
      </c>
      <c r="C107" s="593"/>
      <c r="D107" s="55" t="s">
        <v>156</v>
      </c>
      <c r="E107" s="772"/>
      <c r="F107" s="773"/>
    </row>
    <row r="108" spans="1:6" ht="19.5" customHeight="1">
      <c r="A108" s="54" t="s">
        <v>74</v>
      </c>
      <c r="B108" s="597"/>
      <c r="C108" s="599"/>
      <c r="D108" s="55" t="s">
        <v>116</v>
      </c>
      <c r="E108" s="58"/>
      <c r="F108" s="774"/>
    </row>
    <row r="109" spans="1:6" ht="19.5" customHeight="1">
      <c r="A109" s="771" t="s">
        <v>75</v>
      </c>
      <c r="B109" s="632" t="s">
        <v>169</v>
      </c>
      <c r="C109" s="615"/>
      <c r="D109" s="59"/>
      <c r="E109" s="771" t="s">
        <v>71</v>
      </c>
      <c r="F109" s="627" t="s">
        <v>72</v>
      </c>
    </row>
    <row r="110" spans="1:6" ht="19.5" customHeight="1">
      <c r="A110" s="775"/>
      <c r="B110" s="591" t="s">
        <v>170</v>
      </c>
      <c r="C110" s="593"/>
      <c r="D110" s="55" t="s">
        <v>156</v>
      </c>
      <c r="E110" s="772"/>
      <c r="F110" s="773"/>
    </row>
    <row r="111" spans="1:6" ht="19.5" customHeight="1">
      <c r="A111" s="775"/>
      <c r="B111" s="597"/>
      <c r="C111" s="599"/>
      <c r="D111" s="55" t="s">
        <v>116</v>
      </c>
      <c r="E111" s="60"/>
      <c r="F111" s="773"/>
    </row>
    <row r="112" spans="1:6" ht="19.5" customHeight="1">
      <c r="A112" s="772"/>
      <c r="B112" s="632" t="s">
        <v>168</v>
      </c>
      <c r="C112" s="615"/>
      <c r="D112" s="59"/>
      <c r="E112" s="58"/>
      <c r="F112" s="774"/>
    </row>
    <row r="113" spans="1:6" ht="15" customHeight="1">
      <c r="A113" s="61" t="s">
        <v>157</v>
      </c>
      <c r="B113" s="62"/>
      <c r="C113" s="62"/>
      <c r="D113" s="62"/>
      <c r="E113" s="62"/>
      <c r="F113" s="62"/>
    </row>
    <row r="114" spans="1:6" ht="15" customHeight="1">
      <c r="A114" s="61" t="s">
        <v>190</v>
      </c>
      <c r="B114" s="62"/>
      <c r="C114" s="62"/>
      <c r="D114" s="62"/>
      <c r="E114" s="62"/>
      <c r="F114" s="62"/>
    </row>
    <row r="115" spans="1:6" ht="15" customHeight="1">
      <c r="A115" s="61" t="s">
        <v>76</v>
      </c>
      <c r="B115" s="62"/>
      <c r="C115" s="62"/>
      <c r="D115" s="62"/>
      <c r="E115" s="62"/>
      <c r="F115" s="62"/>
    </row>
    <row r="116" spans="1:6" ht="15" customHeight="1">
      <c r="A116" s="61" t="s">
        <v>77</v>
      </c>
      <c r="B116" s="62"/>
      <c r="C116" s="62"/>
      <c r="D116" s="62"/>
      <c r="E116" s="62"/>
      <c r="F116" s="62"/>
    </row>
    <row r="117" spans="1:6" ht="15" customHeight="1">
      <c r="A117" s="61" t="s">
        <v>78</v>
      </c>
      <c r="B117" s="62"/>
      <c r="C117" s="62"/>
      <c r="D117" s="62"/>
      <c r="E117" s="62"/>
      <c r="F117" s="62"/>
    </row>
    <row r="118" spans="1:6" ht="15" customHeight="1">
      <c r="A118" s="63" t="s">
        <v>191</v>
      </c>
      <c r="B118" s="62"/>
      <c r="C118" s="62"/>
      <c r="D118" s="62"/>
      <c r="E118" s="62"/>
      <c r="F118" s="62"/>
    </row>
  </sheetData>
  <sheetProtection/>
  <mergeCells count="42">
    <mergeCell ref="A31:A33"/>
    <mergeCell ref="F31:F33"/>
    <mergeCell ref="A22:A24"/>
    <mergeCell ref="A57:A59"/>
    <mergeCell ref="F79:F80"/>
    <mergeCell ref="A73:A75"/>
    <mergeCell ref="A76:A78"/>
    <mergeCell ref="A79:A81"/>
    <mergeCell ref="F22:F23"/>
    <mergeCell ref="A25:A27"/>
    <mergeCell ref="F25:F26"/>
    <mergeCell ref="A28:A30"/>
    <mergeCell ref="F28:F30"/>
    <mergeCell ref="A82:A84"/>
    <mergeCell ref="F82:F83"/>
    <mergeCell ref="A85:A87"/>
    <mergeCell ref="A88:A90"/>
    <mergeCell ref="A104:A105"/>
    <mergeCell ref="B104:C104"/>
    <mergeCell ref="D104:D105"/>
    <mergeCell ref="E104:F104"/>
    <mergeCell ref="B105:C105"/>
    <mergeCell ref="B106:C106"/>
    <mergeCell ref="E106:E107"/>
    <mergeCell ref="F106:F108"/>
    <mergeCell ref="B107:C108"/>
    <mergeCell ref="A109:A112"/>
    <mergeCell ref="B109:C109"/>
    <mergeCell ref="E109:E110"/>
    <mergeCell ref="F109:F112"/>
    <mergeCell ref="B110:C111"/>
    <mergeCell ref="B112:C112"/>
    <mergeCell ref="A19:A21"/>
    <mergeCell ref="A10:A12"/>
    <mergeCell ref="A13:A15"/>
    <mergeCell ref="A16:A18"/>
    <mergeCell ref="A67:A69"/>
    <mergeCell ref="A70:A72"/>
    <mergeCell ref="A37:A43"/>
    <mergeCell ref="A44:A46"/>
    <mergeCell ref="A47:A53"/>
    <mergeCell ref="A54:A56"/>
  </mergeCells>
  <printOptions/>
  <pageMargins left="0.7086614173228347" right="0.7086614173228347" top="0.7480314960629921" bottom="0.7480314960629921" header="0.31496062992125984" footer="0.31496062992125984"/>
  <pageSetup firstPageNumber="78" useFirstPageNumber="1" horizontalDpi="600" verticalDpi="600" orientation="portrait" paperSize="9" scale="75" r:id="rId1"/>
  <headerFooter>
    <oddFooter>&amp;C&amp;P</oddFooter>
  </headerFooter>
  <rowBreaks count="1" manualBreakCount="1">
    <brk id="60" max="255" man="1"/>
  </rowBreaks>
</worksheet>
</file>

<file path=xl/worksheets/sheet6.xml><?xml version="1.0" encoding="utf-8"?>
<worksheet xmlns="http://schemas.openxmlformats.org/spreadsheetml/2006/main" xmlns:r="http://schemas.openxmlformats.org/officeDocument/2006/relationships">
  <dimension ref="A1:J52"/>
  <sheetViews>
    <sheetView showGridLines="0" view="pageBreakPreview" zoomScale="90" zoomScaleNormal="115" zoomScaleSheetLayoutView="90" zoomScalePageLayoutView="0" workbookViewId="0" topLeftCell="A1">
      <selection activeCell="A50" sqref="A50:J50"/>
    </sheetView>
  </sheetViews>
  <sheetFormatPr defaultColWidth="9.00390625" defaultRowHeight="18" customHeight="1"/>
  <cols>
    <col min="1" max="1" width="1.625" style="144" customWidth="1"/>
    <col min="2" max="2" width="4.625" style="144" customWidth="1"/>
    <col min="3" max="3" width="13.375" style="144" bestFit="1" customWidth="1"/>
    <col min="4" max="4" width="10.625" style="144" customWidth="1"/>
    <col min="5" max="8" width="9.375" style="144" customWidth="1"/>
    <col min="9" max="10" width="8.75390625" style="144" customWidth="1"/>
    <col min="11" max="16384" width="9.00390625" style="144" customWidth="1"/>
  </cols>
  <sheetData>
    <row r="1" spans="1:10" ht="18" customHeight="1">
      <c r="A1" s="83" t="s">
        <v>539</v>
      </c>
      <c r="B1" s="83"/>
      <c r="C1" s="83"/>
      <c r="D1" s="83"/>
      <c r="E1" s="83"/>
      <c r="F1" s="83"/>
      <c r="G1" s="83"/>
      <c r="H1" s="83"/>
      <c r="I1" s="83"/>
      <c r="J1" s="195"/>
    </row>
    <row r="2" spans="2:10" s="62" customFormat="1" ht="13.5">
      <c r="B2" s="787" t="s">
        <v>290</v>
      </c>
      <c r="C2" s="788"/>
      <c r="D2" s="196" t="s">
        <v>291</v>
      </c>
      <c r="E2" s="197" t="s">
        <v>292</v>
      </c>
      <c r="F2" s="198" t="s">
        <v>293</v>
      </c>
      <c r="G2" s="198" t="s">
        <v>294</v>
      </c>
      <c r="H2" s="197" t="s">
        <v>295</v>
      </c>
      <c r="I2" s="197" t="s">
        <v>296</v>
      </c>
      <c r="J2" s="199" t="s">
        <v>297</v>
      </c>
    </row>
    <row r="3" spans="2:10" s="62" customFormat="1" ht="15.75" customHeight="1">
      <c r="B3" s="809" t="s">
        <v>298</v>
      </c>
      <c r="C3" s="810"/>
      <c r="D3" s="200">
        <f>SUM(D4:D5)</f>
        <v>74498</v>
      </c>
      <c r="E3" s="201">
        <f>SUM(E4:E5)</f>
        <v>15633</v>
      </c>
      <c r="F3" s="202">
        <f>E3/D3*100</f>
        <v>20.984455958549223</v>
      </c>
      <c r="G3" s="201">
        <f>SUM(G4:G5)</f>
        <v>14949</v>
      </c>
      <c r="H3" s="201">
        <f>SUM(H4:H5)</f>
        <v>684</v>
      </c>
      <c r="I3" s="201">
        <f>SUM(I4:I5)</f>
        <v>0</v>
      </c>
      <c r="J3" s="203">
        <f>SUM(J4:J5)</f>
        <v>35</v>
      </c>
    </row>
    <row r="4" spans="2:10" s="62" customFormat="1" ht="15.75" customHeight="1">
      <c r="B4" s="204"/>
      <c r="C4" s="205" t="s">
        <v>299</v>
      </c>
      <c r="D4" s="219">
        <v>74498</v>
      </c>
      <c r="E4" s="220">
        <v>13834</v>
      </c>
      <c r="F4" s="202">
        <f>E4/D4*100</f>
        <v>18.569626030229</v>
      </c>
      <c r="G4" s="220">
        <f>E4-(H4+I4)</f>
        <v>13252</v>
      </c>
      <c r="H4" s="220">
        <v>582</v>
      </c>
      <c r="I4" s="220">
        <v>0</v>
      </c>
      <c r="J4" s="221">
        <v>33</v>
      </c>
    </row>
    <row r="5" spans="2:10" s="62" customFormat="1" ht="15.75" customHeight="1">
      <c r="B5" s="95"/>
      <c r="C5" s="206" t="s">
        <v>300</v>
      </c>
      <c r="D5" s="222"/>
      <c r="E5" s="223">
        <v>1799</v>
      </c>
      <c r="F5" s="224"/>
      <c r="G5" s="223">
        <f>E5-(H5+I5)</f>
        <v>1697</v>
      </c>
      <c r="H5" s="223">
        <v>102</v>
      </c>
      <c r="I5" s="223">
        <v>0</v>
      </c>
      <c r="J5" s="225">
        <v>2</v>
      </c>
    </row>
    <row r="6" spans="2:10" s="62" customFormat="1" ht="15.75" customHeight="1">
      <c r="B6" s="811" t="s">
        <v>301</v>
      </c>
      <c r="C6" s="812"/>
      <c r="D6" s="200">
        <f>SUM(D7:D8)</f>
        <v>92725</v>
      </c>
      <c r="E6" s="201">
        <f>SUM(E7:E8)</f>
        <v>27284</v>
      </c>
      <c r="F6" s="207">
        <f>E6/D6*100</f>
        <v>29.42464276085198</v>
      </c>
      <c r="G6" s="201">
        <f>SUM(G7:G8)</f>
        <v>26991</v>
      </c>
      <c r="H6" s="201">
        <f>SUM(H7:H8)</f>
        <v>291</v>
      </c>
      <c r="I6" s="201">
        <f>SUM(I7:I8)</f>
        <v>2</v>
      </c>
      <c r="J6" s="203">
        <f>SUM(J7:J8)</f>
        <v>26</v>
      </c>
    </row>
    <row r="7" spans="2:10" s="62" customFormat="1" ht="15.75" customHeight="1">
      <c r="B7" s="204"/>
      <c r="C7" s="205" t="s">
        <v>299</v>
      </c>
      <c r="D7" s="219">
        <v>92725</v>
      </c>
      <c r="E7" s="220">
        <v>23746</v>
      </c>
      <c r="F7" s="226">
        <f>E7/D7*100</f>
        <v>25.60905904556484</v>
      </c>
      <c r="G7" s="220">
        <f>E7-(H7+I7)</f>
        <v>23500</v>
      </c>
      <c r="H7" s="220">
        <v>244</v>
      </c>
      <c r="I7" s="220">
        <v>2</v>
      </c>
      <c r="J7" s="221">
        <v>24</v>
      </c>
    </row>
    <row r="8" spans="2:10" s="62" customFormat="1" ht="15.75" customHeight="1">
      <c r="B8" s="95"/>
      <c r="C8" s="206" t="s">
        <v>300</v>
      </c>
      <c r="D8" s="222"/>
      <c r="E8" s="223">
        <v>3538</v>
      </c>
      <c r="F8" s="227"/>
      <c r="G8" s="223">
        <f>E8-(H8+I8)</f>
        <v>3491</v>
      </c>
      <c r="H8" s="223">
        <v>47</v>
      </c>
      <c r="I8" s="228">
        <v>0</v>
      </c>
      <c r="J8" s="225">
        <v>2</v>
      </c>
    </row>
    <row r="9" spans="2:10" s="62" customFormat="1" ht="13.5">
      <c r="B9" s="811" t="s">
        <v>302</v>
      </c>
      <c r="C9" s="812"/>
      <c r="D9" s="200">
        <f>SUM(D10:D11)</f>
        <v>71845</v>
      </c>
      <c r="E9" s="201">
        <f>SUM(E10:E11)</f>
        <v>18267</v>
      </c>
      <c r="F9" s="202">
        <f>E9/D9*100</f>
        <v>25.425568933119912</v>
      </c>
      <c r="G9" s="201">
        <f>SUM(G10:G11)</f>
        <v>17251</v>
      </c>
      <c r="H9" s="201">
        <f>SUM(H10:H11)</f>
        <v>1016</v>
      </c>
      <c r="I9" s="201">
        <f>SUM(I10:I11)</f>
        <v>0</v>
      </c>
      <c r="J9" s="203">
        <f>SUM(J10:J11)</f>
        <v>35</v>
      </c>
    </row>
    <row r="10" spans="2:10" s="62" customFormat="1" ht="15.75" customHeight="1">
      <c r="B10" s="204"/>
      <c r="C10" s="205" t="s">
        <v>299</v>
      </c>
      <c r="D10" s="219">
        <v>71845</v>
      </c>
      <c r="E10" s="220">
        <v>15393</v>
      </c>
      <c r="F10" s="226">
        <f>E10/D10*100</f>
        <v>21.42529055605818</v>
      </c>
      <c r="G10" s="220">
        <f>E10-(H10+I10)</f>
        <v>14528</v>
      </c>
      <c r="H10" s="220">
        <v>865</v>
      </c>
      <c r="I10" s="220">
        <v>0</v>
      </c>
      <c r="J10" s="221">
        <v>33</v>
      </c>
    </row>
    <row r="11" spans="2:10" s="62" customFormat="1" ht="15.75" customHeight="1">
      <c r="B11" s="95"/>
      <c r="C11" s="206" t="s">
        <v>300</v>
      </c>
      <c r="D11" s="222"/>
      <c r="E11" s="223">
        <v>2874</v>
      </c>
      <c r="F11" s="227"/>
      <c r="G11" s="223">
        <f>E11-(H11+I11)</f>
        <v>2723</v>
      </c>
      <c r="H11" s="223">
        <v>151</v>
      </c>
      <c r="I11" s="223">
        <v>0</v>
      </c>
      <c r="J11" s="225">
        <v>2</v>
      </c>
    </row>
    <row r="12" spans="2:10" s="62" customFormat="1" ht="15.75" customHeight="1">
      <c r="B12" s="811" t="s">
        <v>303</v>
      </c>
      <c r="C12" s="812"/>
      <c r="D12" s="200">
        <f>SUM(D13:D14)</f>
        <v>70719</v>
      </c>
      <c r="E12" s="201">
        <f>SUM(E13:E14)</f>
        <v>8873</v>
      </c>
      <c r="F12" s="202">
        <f>E12/D12*100</f>
        <v>12.546840311655991</v>
      </c>
      <c r="G12" s="201">
        <f>SUM(G13:G14)</f>
        <v>8622</v>
      </c>
      <c r="H12" s="201">
        <f>SUM(H13:H14)</f>
        <v>251</v>
      </c>
      <c r="I12" s="201">
        <f>SUM(I13:I14)</f>
        <v>0</v>
      </c>
      <c r="J12" s="203">
        <f>SUM(J13:J14)</f>
        <v>2</v>
      </c>
    </row>
    <row r="13" spans="2:10" s="62" customFormat="1" ht="15.75" customHeight="1">
      <c r="B13" s="204"/>
      <c r="C13" s="205" t="s">
        <v>299</v>
      </c>
      <c r="D13" s="219">
        <v>70719</v>
      </c>
      <c r="E13" s="220">
        <v>6719</v>
      </c>
      <c r="F13" s="226">
        <f>E13/D13*100</f>
        <v>9.500982762765311</v>
      </c>
      <c r="G13" s="220">
        <f>E13-(H13+I13)</f>
        <v>6495</v>
      </c>
      <c r="H13" s="220">
        <v>224</v>
      </c>
      <c r="I13" s="220">
        <v>0</v>
      </c>
      <c r="J13" s="221">
        <v>2</v>
      </c>
    </row>
    <row r="14" spans="2:10" s="62" customFormat="1" ht="15.75" customHeight="1">
      <c r="B14" s="95"/>
      <c r="C14" s="206" t="s">
        <v>300</v>
      </c>
      <c r="D14" s="222"/>
      <c r="E14" s="223">
        <v>2154</v>
      </c>
      <c r="F14" s="227"/>
      <c r="G14" s="223">
        <f>E14-(H14+I14)</f>
        <v>2127</v>
      </c>
      <c r="H14" s="223">
        <v>27</v>
      </c>
      <c r="I14" s="223">
        <v>0</v>
      </c>
      <c r="J14" s="225">
        <v>0</v>
      </c>
    </row>
    <row r="15" spans="2:10" s="62" customFormat="1" ht="15.75" customHeight="1">
      <c r="B15" s="811" t="s">
        <v>304</v>
      </c>
      <c r="C15" s="812"/>
      <c r="D15" s="200">
        <f>SUM(D16:D17)</f>
        <v>54067</v>
      </c>
      <c r="E15" s="201">
        <f>SUM(E16:E17)</f>
        <v>7710</v>
      </c>
      <c r="F15" s="202">
        <f>E15/D15*100</f>
        <v>14.260084709712023</v>
      </c>
      <c r="G15" s="201">
        <f>SUM(G16:G17)</f>
        <v>7328</v>
      </c>
      <c r="H15" s="201">
        <f>SUM(H16:H17)</f>
        <v>382</v>
      </c>
      <c r="I15" s="201">
        <f>SUM(I16:I17)</f>
        <v>0</v>
      </c>
      <c r="J15" s="203">
        <f>SUM(J16:J17)</f>
        <v>31</v>
      </c>
    </row>
    <row r="16" spans="2:10" s="62" customFormat="1" ht="15.75" customHeight="1">
      <c r="B16" s="204"/>
      <c r="C16" s="205" t="s">
        <v>299</v>
      </c>
      <c r="D16" s="219">
        <v>54067</v>
      </c>
      <c r="E16" s="220">
        <v>5487</v>
      </c>
      <c r="F16" s="226">
        <f>E16/D16*100</f>
        <v>10.148519429596611</v>
      </c>
      <c r="G16" s="220">
        <f>E16-(H16+I16)</f>
        <v>5230</v>
      </c>
      <c r="H16" s="220">
        <v>257</v>
      </c>
      <c r="I16" s="220">
        <v>0</v>
      </c>
      <c r="J16" s="221">
        <v>23</v>
      </c>
    </row>
    <row r="17" spans="2:10" s="62" customFormat="1" ht="15.75" customHeight="1">
      <c r="B17" s="208"/>
      <c r="C17" s="209" t="s">
        <v>300</v>
      </c>
      <c r="D17" s="229"/>
      <c r="E17" s="230">
        <v>2223</v>
      </c>
      <c r="F17" s="231"/>
      <c r="G17" s="230">
        <f>E17-(H17+I17)</f>
        <v>2098</v>
      </c>
      <c r="H17" s="230">
        <v>125</v>
      </c>
      <c r="I17" s="230">
        <v>0</v>
      </c>
      <c r="J17" s="232">
        <v>8</v>
      </c>
    </row>
    <row r="18" spans="2:10" s="62" customFormat="1" ht="15.75" customHeight="1">
      <c r="B18" s="802" t="s">
        <v>305</v>
      </c>
      <c r="C18" s="803"/>
      <c r="D18" s="210">
        <f>SUM(D19:D20)</f>
        <v>18642</v>
      </c>
      <c r="E18" s="211">
        <f>SUM(E19:E20)</f>
        <v>5119</v>
      </c>
      <c r="F18" s="207">
        <f>E18/D18*100</f>
        <v>27.459500053642312</v>
      </c>
      <c r="G18" s="211">
        <f>SUM(G19:G20)</f>
        <v>3867</v>
      </c>
      <c r="H18" s="211">
        <f>SUM(H19:H20)</f>
        <v>532</v>
      </c>
      <c r="I18" s="211">
        <f>SUM(I19:I20)</f>
        <v>720</v>
      </c>
      <c r="J18" s="212">
        <f>SUM(J19:J20)</f>
        <v>50</v>
      </c>
    </row>
    <row r="19" spans="2:10" s="62" customFormat="1" ht="13.5">
      <c r="B19" s="204"/>
      <c r="C19" s="205" t="s">
        <v>299</v>
      </c>
      <c r="D19" s="219">
        <v>18642</v>
      </c>
      <c r="E19" s="220">
        <v>4571</v>
      </c>
      <c r="F19" s="226">
        <f>E19/D19*100</f>
        <v>24.519901298143974</v>
      </c>
      <c r="G19" s="220">
        <v>3463</v>
      </c>
      <c r="H19" s="220">
        <v>444</v>
      </c>
      <c r="I19" s="233">
        <v>664</v>
      </c>
      <c r="J19" s="221">
        <v>47</v>
      </c>
    </row>
    <row r="20" spans="2:10" s="62" customFormat="1" ht="15.75" customHeight="1">
      <c r="B20" s="95"/>
      <c r="C20" s="206" t="s">
        <v>300</v>
      </c>
      <c r="D20" s="222"/>
      <c r="E20" s="223">
        <v>548</v>
      </c>
      <c r="F20" s="227"/>
      <c r="G20" s="223">
        <v>404</v>
      </c>
      <c r="H20" s="223">
        <v>88</v>
      </c>
      <c r="I20" s="228">
        <v>56</v>
      </c>
      <c r="J20" s="225">
        <v>3</v>
      </c>
    </row>
    <row r="21" spans="3:10" s="62" customFormat="1" ht="15.75" customHeight="1">
      <c r="C21" s="804" t="s">
        <v>306</v>
      </c>
      <c r="D21" s="804"/>
      <c r="E21" s="804"/>
      <c r="F21" s="804"/>
      <c r="G21" s="804"/>
      <c r="H21" s="804"/>
      <c r="I21" s="804"/>
      <c r="J21" s="804"/>
    </row>
    <row r="22" s="62" customFormat="1" ht="15.75" customHeight="1"/>
    <row r="23" spans="1:10" ht="15.75" customHeight="1">
      <c r="A23" s="575" t="s">
        <v>540</v>
      </c>
      <c r="B23" s="575"/>
      <c r="C23" s="575"/>
      <c r="D23" s="575"/>
      <c r="E23" s="575"/>
      <c r="F23" s="575"/>
      <c r="G23" s="575"/>
      <c r="H23" s="575"/>
      <c r="I23" s="575"/>
      <c r="J23" s="575"/>
    </row>
    <row r="24" spans="2:6" s="62" customFormat="1" ht="15.75" customHeight="1">
      <c r="B24" s="805" t="s">
        <v>290</v>
      </c>
      <c r="C24" s="806"/>
      <c r="D24" s="213" t="s">
        <v>232</v>
      </c>
      <c r="E24" s="214" t="s">
        <v>292</v>
      </c>
      <c r="F24" s="215" t="s">
        <v>295</v>
      </c>
    </row>
    <row r="25" spans="2:6" s="62" customFormat="1" ht="15.75" customHeight="1">
      <c r="B25" s="807" t="s">
        <v>307</v>
      </c>
      <c r="C25" s="808"/>
      <c r="D25" s="201">
        <f>SUM(D26:D27)</f>
        <v>26626</v>
      </c>
      <c r="E25" s="201">
        <f>SUM(E26:E27)</f>
        <v>1892</v>
      </c>
      <c r="F25" s="203">
        <f>SUM(F26:F27)</f>
        <v>1</v>
      </c>
    </row>
    <row r="26" spans="2:6" s="62" customFormat="1" ht="15.75" customHeight="1">
      <c r="B26" s="204"/>
      <c r="C26" s="205" t="s">
        <v>299</v>
      </c>
      <c r="D26" s="220">
        <v>26626</v>
      </c>
      <c r="E26" s="220">
        <v>1548</v>
      </c>
      <c r="F26" s="221">
        <v>1</v>
      </c>
    </row>
    <row r="27" spans="2:6" s="62" customFormat="1" ht="15.75" customHeight="1">
      <c r="B27" s="208"/>
      <c r="C27" s="209" t="s">
        <v>300</v>
      </c>
      <c r="D27" s="230"/>
      <c r="E27" s="230">
        <v>344</v>
      </c>
      <c r="F27" s="232">
        <v>0</v>
      </c>
    </row>
    <row r="28" spans="2:6" s="62" customFormat="1" ht="15.75" customHeight="1">
      <c r="B28" s="807" t="s">
        <v>308</v>
      </c>
      <c r="C28" s="808"/>
      <c r="D28" s="211">
        <f>SUM(D29:D30)</f>
        <v>26626</v>
      </c>
      <c r="E28" s="211">
        <f>SUM(E29:E30)</f>
        <v>1892</v>
      </c>
      <c r="F28" s="212">
        <f>SUM(F29:F30)</f>
        <v>9</v>
      </c>
    </row>
    <row r="29" spans="2:6" s="62" customFormat="1" ht="15.75" customHeight="1">
      <c r="B29" s="204"/>
      <c r="C29" s="205" t="s">
        <v>299</v>
      </c>
      <c r="D29" s="220">
        <v>26626</v>
      </c>
      <c r="E29" s="220">
        <v>1548</v>
      </c>
      <c r="F29" s="221">
        <v>8</v>
      </c>
    </row>
    <row r="30" spans="2:6" s="62" customFormat="1" ht="15.75" customHeight="1">
      <c r="B30" s="95"/>
      <c r="C30" s="206" t="s">
        <v>309</v>
      </c>
      <c r="D30" s="223"/>
      <c r="E30" s="223">
        <v>344</v>
      </c>
      <c r="F30" s="225">
        <v>1</v>
      </c>
    </row>
    <row r="31" spans="3:10" ht="15.75" customHeight="1">
      <c r="C31" s="791"/>
      <c r="D31" s="791"/>
      <c r="E31" s="791"/>
      <c r="F31" s="791"/>
      <c r="G31" s="791"/>
      <c r="H31" s="791"/>
      <c r="I31" s="791"/>
      <c r="J31" s="791"/>
    </row>
    <row r="32" ht="15.75" customHeight="1"/>
    <row r="33" spans="1:10" ht="15.75" customHeight="1">
      <c r="A33" s="575" t="s">
        <v>541</v>
      </c>
      <c r="B33" s="575"/>
      <c r="C33" s="575"/>
      <c r="D33" s="575"/>
      <c r="E33" s="575"/>
      <c r="F33" s="575"/>
      <c r="G33" s="575"/>
      <c r="H33" s="575"/>
      <c r="I33" s="575"/>
      <c r="J33" s="575"/>
    </row>
    <row r="34" spans="2:10" s="62" customFormat="1" ht="15.75" customHeight="1">
      <c r="B34" s="787" t="s">
        <v>290</v>
      </c>
      <c r="C34" s="788"/>
      <c r="D34" s="196" t="s">
        <v>291</v>
      </c>
      <c r="E34" s="197" t="s">
        <v>292</v>
      </c>
      <c r="F34" s="198" t="s">
        <v>293</v>
      </c>
      <c r="G34" s="198" t="s">
        <v>294</v>
      </c>
      <c r="H34" s="197" t="s">
        <v>295</v>
      </c>
      <c r="I34" s="197" t="s">
        <v>310</v>
      </c>
      <c r="J34" s="199" t="s">
        <v>311</v>
      </c>
    </row>
    <row r="35" spans="2:10" s="62" customFormat="1" ht="15.75" customHeight="1">
      <c r="B35" s="792" t="s">
        <v>276</v>
      </c>
      <c r="C35" s="793"/>
      <c r="D35" s="234">
        <v>41282</v>
      </c>
      <c r="E35" s="235">
        <v>2110</v>
      </c>
      <c r="F35" s="236">
        <f>E35/D35*100</f>
        <v>5.11118647352357</v>
      </c>
      <c r="G35" s="235">
        <v>106</v>
      </c>
      <c r="H35" s="235">
        <v>1687</v>
      </c>
      <c r="I35" s="235">
        <v>317</v>
      </c>
      <c r="J35" s="237"/>
    </row>
    <row r="36" spans="2:10" s="62" customFormat="1" ht="15.75" customHeight="1">
      <c r="B36" s="794" t="s">
        <v>312</v>
      </c>
      <c r="C36" s="795"/>
      <c r="D36" s="798">
        <f>SUM(D38:D39)</f>
        <v>14725</v>
      </c>
      <c r="E36" s="789">
        <f>SUM(E38:E39)</f>
        <v>3914</v>
      </c>
      <c r="F36" s="800">
        <f>E36/D36*100</f>
        <v>26.580645161290324</v>
      </c>
      <c r="G36" s="789">
        <f>SUM(G38:G39)</f>
        <v>1729</v>
      </c>
      <c r="H36" s="789">
        <f>SUM(H38:H39)</f>
        <v>2</v>
      </c>
      <c r="I36" s="789">
        <f>SUM(I38:I39)</f>
        <v>956</v>
      </c>
      <c r="J36" s="238">
        <f>J38+J39</f>
        <v>0</v>
      </c>
    </row>
    <row r="37" spans="2:10" s="62" customFormat="1" ht="15.75" customHeight="1">
      <c r="B37" s="796"/>
      <c r="C37" s="797"/>
      <c r="D37" s="799"/>
      <c r="E37" s="790"/>
      <c r="F37" s="801" t="e">
        <f>E37/D37*100</f>
        <v>#DIV/0!</v>
      </c>
      <c r="G37" s="790"/>
      <c r="H37" s="790"/>
      <c r="I37" s="790"/>
      <c r="J37" s="239" t="s">
        <v>572</v>
      </c>
    </row>
    <row r="38" spans="2:10" s="62" customFormat="1" ht="15.75" customHeight="1">
      <c r="B38" s="204"/>
      <c r="C38" s="205" t="s">
        <v>299</v>
      </c>
      <c r="D38" s="219">
        <v>14725</v>
      </c>
      <c r="E38" s="220">
        <v>3485</v>
      </c>
      <c r="F38" s="226">
        <f>E38/D38*100</f>
        <v>23.66723259762309</v>
      </c>
      <c r="G38" s="220">
        <v>1358</v>
      </c>
      <c r="H38" s="220">
        <v>0</v>
      </c>
      <c r="I38" s="220">
        <v>900</v>
      </c>
      <c r="J38" s="221">
        <v>0</v>
      </c>
    </row>
    <row r="39" spans="2:10" s="62" customFormat="1" ht="15.75" customHeight="1">
      <c r="B39" s="95"/>
      <c r="C39" s="206" t="s">
        <v>300</v>
      </c>
      <c r="D39" s="222"/>
      <c r="E39" s="223">
        <v>429</v>
      </c>
      <c r="F39" s="227">
        <v>0</v>
      </c>
      <c r="G39" s="223">
        <v>371</v>
      </c>
      <c r="H39" s="223">
        <v>2</v>
      </c>
      <c r="I39" s="223">
        <v>56</v>
      </c>
      <c r="J39" s="225"/>
    </row>
    <row r="40" s="62" customFormat="1" ht="15.75" customHeight="1">
      <c r="B40" s="62" t="s">
        <v>313</v>
      </c>
    </row>
    <row r="41" ht="15.75" customHeight="1"/>
    <row r="42" spans="1:10" ht="15.75" customHeight="1">
      <c r="A42" s="786" t="s">
        <v>542</v>
      </c>
      <c r="B42" s="786"/>
      <c r="C42" s="786"/>
      <c r="D42" s="786"/>
      <c r="E42" s="786"/>
      <c r="F42" s="786"/>
      <c r="G42" s="786"/>
      <c r="H42" s="786"/>
      <c r="I42" s="786"/>
      <c r="J42" s="786"/>
    </row>
    <row r="43" spans="2:10" s="62" customFormat="1" ht="15.75" customHeight="1">
      <c r="B43" s="787" t="s">
        <v>290</v>
      </c>
      <c r="C43" s="788"/>
      <c r="D43" s="196" t="s">
        <v>291</v>
      </c>
      <c r="E43" s="197" t="s">
        <v>292</v>
      </c>
      <c r="F43" s="198" t="s">
        <v>293</v>
      </c>
      <c r="G43" s="198" t="s">
        <v>294</v>
      </c>
      <c r="H43" s="216" t="s">
        <v>314</v>
      </c>
      <c r="I43" s="216" t="s">
        <v>315</v>
      </c>
      <c r="J43" s="217" t="s">
        <v>316</v>
      </c>
    </row>
    <row r="44" spans="2:10" s="62" customFormat="1" ht="15.75" customHeight="1">
      <c r="B44" s="784" t="s">
        <v>273</v>
      </c>
      <c r="C44" s="785"/>
      <c r="D44" s="240">
        <v>51763</v>
      </c>
      <c r="E44" s="241">
        <v>1495</v>
      </c>
      <c r="F44" s="242">
        <f>E44/D44*100</f>
        <v>2.8881633599289067</v>
      </c>
      <c r="G44" s="241">
        <v>932</v>
      </c>
      <c r="H44" s="241">
        <v>482</v>
      </c>
      <c r="I44" s="241">
        <v>79</v>
      </c>
      <c r="J44" s="243">
        <v>2</v>
      </c>
    </row>
    <row r="45" ht="15.75" customHeight="1"/>
    <row r="46" spans="1:10" ht="15.75" customHeight="1">
      <c r="A46" s="786" t="s">
        <v>543</v>
      </c>
      <c r="B46" s="786"/>
      <c r="C46" s="786"/>
      <c r="D46" s="786"/>
      <c r="E46" s="786"/>
      <c r="F46" s="786"/>
      <c r="G46" s="786"/>
      <c r="H46" s="786"/>
      <c r="I46" s="786"/>
      <c r="J46" s="786"/>
    </row>
    <row r="47" spans="2:10" s="62" customFormat="1" ht="15.75" customHeight="1">
      <c r="B47" s="787" t="s">
        <v>290</v>
      </c>
      <c r="C47" s="788"/>
      <c r="D47" s="196" t="s">
        <v>291</v>
      </c>
      <c r="E47" s="197" t="s">
        <v>292</v>
      </c>
      <c r="F47" s="198" t="s">
        <v>293</v>
      </c>
      <c r="G47" s="198" t="s">
        <v>294</v>
      </c>
      <c r="H47" s="197" t="s">
        <v>295</v>
      </c>
      <c r="I47" s="218" t="s">
        <v>317</v>
      </c>
      <c r="J47" s="217" t="s">
        <v>318</v>
      </c>
    </row>
    <row r="48" spans="2:10" s="62" customFormat="1" ht="15.75" customHeight="1">
      <c r="B48" s="784" t="s">
        <v>319</v>
      </c>
      <c r="C48" s="785"/>
      <c r="D48" s="240">
        <v>12320</v>
      </c>
      <c r="E48" s="241">
        <v>1133</v>
      </c>
      <c r="F48" s="242">
        <f>E48/D48*100</f>
        <v>9.196428571428573</v>
      </c>
      <c r="G48" s="241">
        <v>782</v>
      </c>
      <c r="H48" s="241">
        <v>219</v>
      </c>
      <c r="I48" s="241">
        <v>72</v>
      </c>
      <c r="J48" s="243">
        <v>44</v>
      </c>
    </row>
    <row r="49" ht="15.75" customHeight="1"/>
    <row r="50" spans="1:10" ht="15.75" customHeight="1">
      <c r="A50" s="786" t="s">
        <v>544</v>
      </c>
      <c r="B50" s="786"/>
      <c r="C50" s="786"/>
      <c r="D50" s="786"/>
      <c r="E50" s="786"/>
      <c r="F50" s="786"/>
      <c r="G50" s="786"/>
      <c r="H50" s="786"/>
      <c r="I50" s="786"/>
      <c r="J50" s="786"/>
    </row>
    <row r="51" spans="2:10" s="62" customFormat="1" ht="15.75" customHeight="1">
      <c r="B51" s="787" t="s">
        <v>290</v>
      </c>
      <c r="C51" s="788"/>
      <c r="D51" s="196" t="s">
        <v>291</v>
      </c>
      <c r="E51" s="197" t="s">
        <v>320</v>
      </c>
      <c r="F51" s="198" t="s">
        <v>293</v>
      </c>
      <c r="G51" s="198" t="s">
        <v>321</v>
      </c>
      <c r="H51" s="197" t="s">
        <v>322</v>
      </c>
      <c r="I51" s="218" t="s">
        <v>323</v>
      </c>
      <c r="J51" s="217" t="s">
        <v>324</v>
      </c>
    </row>
    <row r="52" spans="2:10" s="62" customFormat="1" ht="15.75" customHeight="1">
      <c r="B52" s="784" t="s">
        <v>284</v>
      </c>
      <c r="C52" s="785"/>
      <c r="D52" s="240">
        <v>12932</v>
      </c>
      <c r="E52" s="241">
        <v>4074</v>
      </c>
      <c r="F52" s="242">
        <f>E52/D52*100</f>
        <v>31.503247757500773</v>
      </c>
      <c r="G52" s="241">
        <v>1061</v>
      </c>
      <c r="H52" s="241">
        <v>703</v>
      </c>
      <c r="I52" s="241">
        <v>87</v>
      </c>
      <c r="J52" s="243">
        <v>3</v>
      </c>
    </row>
    <row r="53" ht="15.75" customHeight="1"/>
    <row r="54" ht="15.75" customHeight="1"/>
    <row r="85" ht="15" customHeight="1"/>
    <row r="86" ht="15" customHeight="1"/>
    <row r="87" ht="15" customHeight="1"/>
    <row r="88" ht="15" customHeight="1"/>
    <row r="89" ht="15" customHeight="1"/>
    <row r="90" ht="15" customHeight="1"/>
  </sheetData>
  <sheetProtection/>
  <mergeCells count="32">
    <mergeCell ref="B2:C2"/>
    <mergeCell ref="B3:C3"/>
    <mergeCell ref="B6:C6"/>
    <mergeCell ref="B9:C9"/>
    <mergeCell ref="B12:C12"/>
    <mergeCell ref="B15:C15"/>
    <mergeCell ref="B18:C18"/>
    <mergeCell ref="C21:J21"/>
    <mergeCell ref="A23:J23"/>
    <mergeCell ref="B24:C24"/>
    <mergeCell ref="B25:C25"/>
    <mergeCell ref="B28:C28"/>
    <mergeCell ref="C31:J31"/>
    <mergeCell ref="A33:J33"/>
    <mergeCell ref="B34:C34"/>
    <mergeCell ref="B35:C35"/>
    <mergeCell ref="B36:C37"/>
    <mergeCell ref="D36:D37"/>
    <mergeCell ref="E36:E37"/>
    <mergeCell ref="F36:F37"/>
    <mergeCell ref="G36:G37"/>
    <mergeCell ref="H36:H37"/>
    <mergeCell ref="B48:C48"/>
    <mergeCell ref="A50:J50"/>
    <mergeCell ref="B51:C51"/>
    <mergeCell ref="B52:C52"/>
    <mergeCell ref="I36:I37"/>
    <mergeCell ref="A42:J42"/>
    <mergeCell ref="B43:C43"/>
    <mergeCell ref="B44:C44"/>
    <mergeCell ref="A46:J46"/>
    <mergeCell ref="B47:C47"/>
  </mergeCells>
  <printOptions/>
  <pageMargins left="0.7086614173228347" right="0.7086614173228347" top="0.7480314960629921" bottom="0.7480314960629921" header="0.31496062992125984" footer="0.31496062992125984"/>
  <pageSetup firstPageNumber="80" useFirstPageNumber="1" horizontalDpi="600" verticalDpi="600" orientation="portrait" paperSize="9" scale="95" r:id="rId1"/>
  <headerFooter>
    <oddFooter>&amp;C&amp;P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AA24"/>
  <sheetViews>
    <sheetView showGridLines="0" view="pageBreakPreview" zoomScale="70" zoomScaleNormal="115" zoomScaleSheetLayoutView="70" zoomScalePageLayoutView="0" workbookViewId="0" topLeftCell="A1">
      <pane xSplit="3" ySplit="4" topLeftCell="D5" activePane="bottomRight" state="frozen"/>
      <selection pane="topLeft" activeCell="F12" sqref="F12"/>
      <selection pane="topRight" activeCell="F12" sqref="F12"/>
      <selection pane="bottomLeft" activeCell="F12" sqref="F12"/>
      <selection pane="bottomRight" activeCell="A1" sqref="A1:M1"/>
    </sheetView>
  </sheetViews>
  <sheetFormatPr defaultColWidth="9.00390625" defaultRowHeight="19.5" customHeight="1"/>
  <cols>
    <col min="1" max="1" width="1.625" style="144" customWidth="1"/>
    <col min="2" max="2" width="3.50390625" style="144" bestFit="1" customWidth="1"/>
    <col min="3" max="3" width="10.00390625" style="144" customWidth="1"/>
    <col min="4" max="7" width="6.875" style="144" customWidth="1"/>
    <col min="8" max="11" width="6.25390625" style="144" customWidth="1"/>
    <col min="12" max="13" width="6.25390625" style="288" customWidth="1"/>
    <col min="14" max="27" width="6.25390625" style="144" customWidth="1"/>
    <col min="28" max="16384" width="9.00390625" style="144" customWidth="1"/>
  </cols>
  <sheetData>
    <row r="1" spans="1:27" ht="19.5" customHeight="1">
      <c r="A1" s="624" t="s">
        <v>545</v>
      </c>
      <c r="B1" s="624"/>
      <c r="C1" s="624"/>
      <c r="D1" s="624"/>
      <c r="E1" s="624"/>
      <c r="F1" s="624"/>
      <c r="G1" s="624"/>
      <c r="H1" s="624"/>
      <c r="I1" s="624"/>
      <c r="J1" s="624"/>
      <c r="K1" s="624"/>
      <c r="L1" s="624"/>
      <c r="M1" s="624"/>
      <c r="AA1" s="244"/>
    </row>
    <row r="2" spans="2:27" s="62" customFormat="1" ht="13.5">
      <c r="B2" s="826" t="s">
        <v>325</v>
      </c>
      <c r="C2" s="795" t="s">
        <v>326</v>
      </c>
      <c r="D2" s="831" t="s">
        <v>292</v>
      </c>
      <c r="E2" s="821"/>
      <c r="F2" s="821" t="s">
        <v>327</v>
      </c>
      <c r="G2" s="821"/>
      <c r="H2" s="821" t="s">
        <v>295</v>
      </c>
      <c r="I2" s="821"/>
      <c r="J2" s="821" t="s">
        <v>328</v>
      </c>
      <c r="K2" s="821"/>
      <c r="L2" s="833" t="s">
        <v>329</v>
      </c>
      <c r="M2" s="833"/>
      <c r="N2" s="821" t="s">
        <v>330</v>
      </c>
      <c r="O2" s="821"/>
      <c r="P2" s="821"/>
      <c r="Q2" s="821"/>
      <c r="R2" s="821"/>
      <c r="S2" s="821"/>
      <c r="T2" s="821"/>
      <c r="U2" s="821"/>
      <c r="V2" s="821"/>
      <c r="W2" s="821"/>
      <c r="X2" s="821"/>
      <c r="Y2" s="821"/>
      <c r="Z2" s="821"/>
      <c r="AA2" s="822"/>
    </row>
    <row r="3" spans="2:27" s="62" customFormat="1" ht="63" customHeight="1">
      <c r="B3" s="827"/>
      <c r="C3" s="829"/>
      <c r="D3" s="832"/>
      <c r="E3" s="823"/>
      <c r="F3" s="823"/>
      <c r="G3" s="823"/>
      <c r="H3" s="823"/>
      <c r="I3" s="823"/>
      <c r="J3" s="823"/>
      <c r="K3" s="823"/>
      <c r="L3" s="834"/>
      <c r="M3" s="834"/>
      <c r="N3" s="823" t="s">
        <v>331</v>
      </c>
      <c r="O3" s="823"/>
      <c r="P3" s="823" t="s">
        <v>332</v>
      </c>
      <c r="Q3" s="823"/>
      <c r="R3" s="823" t="s">
        <v>333</v>
      </c>
      <c r="S3" s="823"/>
      <c r="T3" s="823" t="s">
        <v>334</v>
      </c>
      <c r="U3" s="823"/>
      <c r="V3" s="824" t="s">
        <v>335</v>
      </c>
      <c r="W3" s="824"/>
      <c r="X3" s="823" t="s">
        <v>336</v>
      </c>
      <c r="Y3" s="823"/>
      <c r="Z3" s="823" t="s">
        <v>337</v>
      </c>
      <c r="AA3" s="825"/>
    </row>
    <row r="4" spans="2:27" s="62" customFormat="1" ht="26.25" customHeight="1">
      <c r="B4" s="828"/>
      <c r="C4" s="830"/>
      <c r="D4" s="246" t="s">
        <v>299</v>
      </c>
      <c r="E4" s="247" t="s">
        <v>300</v>
      </c>
      <c r="F4" s="247" t="s">
        <v>299</v>
      </c>
      <c r="G4" s="247" t="s">
        <v>300</v>
      </c>
      <c r="H4" s="247" t="s">
        <v>299</v>
      </c>
      <c r="I4" s="247" t="s">
        <v>300</v>
      </c>
      <c r="J4" s="247" t="s">
        <v>299</v>
      </c>
      <c r="K4" s="247" t="s">
        <v>300</v>
      </c>
      <c r="L4" s="247" t="s">
        <v>299</v>
      </c>
      <c r="M4" s="247" t="s">
        <v>300</v>
      </c>
      <c r="N4" s="247" t="s">
        <v>299</v>
      </c>
      <c r="O4" s="247" t="s">
        <v>300</v>
      </c>
      <c r="P4" s="247" t="s">
        <v>299</v>
      </c>
      <c r="Q4" s="247" t="s">
        <v>300</v>
      </c>
      <c r="R4" s="247" t="s">
        <v>299</v>
      </c>
      <c r="S4" s="247" t="s">
        <v>300</v>
      </c>
      <c r="T4" s="247" t="s">
        <v>299</v>
      </c>
      <c r="U4" s="247" t="s">
        <v>300</v>
      </c>
      <c r="V4" s="247" t="s">
        <v>299</v>
      </c>
      <c r="W4" s="247" t="s">
        <v>300</v>
      </c>
      <c r="X4" s="247" t="s">
        <v>299</v>
      </c>
      <c r="Y4" s="247" t="s">
        <v>300</v>
      </c>
      <c r="Z4" s="247" t="s">
        <v>299</v>
      </c>
      <c r="AA4" s="248" t="s">
        <v>300</v>
      </c>
    </row>
    <row r="5" spans="1:27" s="62" customFormat="1" ht="26.25" customHeight="1">
      <c r="A5" s="249"/>
      <c r="B5" s="813" t="s">
        <v>338</v>
      </c>
      <c r="C5" s="250" t="s">
        <v>339</v>
      </c>
      <c r="D5" s="258">
        <f>F5+H5</f>
        <v>0</v>
      </c>
      <c r="E5" s="259">
        <f>G5+I5</f>
        <v>50</v>
      </c>
      <c r="F5" s="259">
        <v>0</v>
      </c>
      <c r="G5" s="259">
        <v>50</v>
      </c>
      <c r="H5" s="259">
        <v>0</v>
      </c>
      <c r="I5" s="259">
        <v>0</v>
      </c>
      <c r="J5" s="259">
        <f>+N5+P5+R5+T5+V5+X5+Z5</f>
        <v>0</v>
      </c>
      <c r="K5" s="259">
        <f aca="true" t="shared" si="0" ref="K5:K12">O5+Q5+S5+U5+W5+Y5+AA5</f>
        <v>0</v>
      </c>
      <c r="L5" s="260">
        <f aca="true" t="shared" si="1" ref="L5:M20">IF(H5=0,0,J5/H5*100)</f>
        <v>0</v>
      </c>
      <c r="M5" s="260">
        <f t="shared" si="1"/>
        <v>0</v>
      </c>
      <c r="N5" s="259">
        <v>0</v>
      </c>
      <c r="O5" s="259">
        <v>0</v>
      </c>
      <c r="P5" s="259">
        <v>0</v>
      </c>
      <c r="Q5" s="259">
        <v>0</v>
      </c>
      <c r="R5" s="259">
        <v>0</v>
      </c>
      <c r="S5" s="259">
        <v>0</v>
      </c>
      <c r="T5" s="259">
        <v>0</v>
      </c>
      <c r="U5" s="259">
        <v>0</v>
      </c>
      <c r="V5" s="259">
        <v>0</v>
      </c>
      <c r="W5" s="259">
        <v>0</v>
      </c>
      <c r="X5" s="259">
        <v>0</v>
      </c>
      <c r="Y5" s="259">
        <v>0</v>
      </c>
      <c r="Z5" s="259">
        <v>0</v>
      </c>
      <c r="AA5" s="261">
        <v>0</v>
      </c>
    </row>
    <row r="6" spans="2:27" s="62" customFormat="1" ht="26.25" customHeight="1">
      <c r="B6" s="813"/>
      <c r="C6" s="251" t="s">
        <v>340</v>
      </c>
      <c r="D6" s="258">
        <f aca="true" t="shared" si="2" ref="D6:E21">F6+H6</f>
        <v>0</v>
      </c>
      <c r="E6" s="259">
        <f t="shared" si="2"/>
        <v>52</v>
      </c>
      <c r="F6" s="259">
        <v>0</v>
      </c>
      <c r="G6" s="259">
        <v>49</v>
      </c>
      <c r="H6" s="259">
        <v>0</v>
      </c>
      <c r="I6" s="259">
        <v>3</v>
      </c>
      <c r="J6" s="259">
        <f>+N6+P6+R6+T6+V6+X6+Z6</f>
        <v>1</v>
      </c>
      <c r="K6" s="259">
        <f t="shared" si="0"/>
        <v>2</v>
      </c>
      <c r="L6" s="260">
        <f t="shared" si="1"/>
        <v>0</v>
      </c>
      <c r="M6" s="262">
        <f>IF(I6=0,0,K6/I6*100)</f>
        <v>66.66666666666666</v>
      </c>
      <c r="N6" s="259">
        <v>0</v>
      </c>
      <c r="O6" s="259">
        <v>0</v>
      </c>
      <c r="P6" s="259">
        <v>0</v>
      </c>
      <c r="Q6" s="259">
        <v>0</v>
      </c>
      <c r="R6" s="259">
        <v>0</v>
      </c>
      <c r="S6" s="259">
        <v>1</v>
      </c>
      <c r="T6" s="259">
        <v>0</v>
      </c>
      <c r="U6" s="259">
        <v>1</v>
      </c>
      <c r="V6" s="259">
        <v>1</v>
      </c>
      <c r="W6" s="259">
        <v>0</v>
      </c>
      <c r="X6" s="259">
        <v>0</v>
      </c>
      <c r="Y6" s="259">
        <v>0</v>
      </c>
      <c r="Z6" s="259">
        <v>0</v>
      </c>
      <c r="AA6" s="261">
        <v>0</v>
      </c>
    </row>
    <row r="7" spans="2:27" s="62" customFormat="1" ht="26.25" customHeight="1">
      <c r="B7" s="813"/>
      <c r="C7" s="252" t="s">
        <v>341</v>
      </c>
      <c r="D7" s="263">
        <f t="shared" si="2"/>
        <v>74</v>
      </c>
      <c r="E7" s="259">
        <f t="shared" si="2"/>
        <v>46</v>
      </c>
      <c r="F7" s="264">
        <v>72</v>
      </c>
      <c r="G7" s="264">
        <v>44</v>
      </c>
      <c r="H7" s="264">
        <v>2</v>
      </c>
      <c r="I7" s="264">
        <v>2</v>
      </c>
      <c r="J7" s="264">
        <f>+N7+P7+R7+T7+V7+X7+Z7</f>
        <v>2</v>
      </c>
      <c r="K7" s="259">
        <f t="shared" si="0"/>
        <v>1</v>
      </c>
      <c r="L7" s="265">
        <f t="shared" si="1"/>
        <v>100</v>
      </c>
      <c r="M7" s="265">
        <f t="shared" si="1"/>
        <v>50</v>
      </c>
      <c r="N7" s="264">
        <v>0</v>
      </c>
      <c r="O7" s="259">
        <v>0</v>
      </c>
      <c r="P7" s="259">
        <v>0</v>
      </c>
      <c r="Q7" s="259">
        <v>0</v>
      </c>
      <c r="R7" s="264">
        <v>0</v>
      </c>
      <c r="S7" s="259">
        <v>0</v>
      </c>
      <c r="T7" s="259">
        <v>2</v>
      </c>
      <c r="U7" s="264">
        <v>0</v>
      </c>
      <c r="V7" s="264">
        <v>0</v>
      </c>
      <c r="W7" s="259">
        <v>0</v>
      </c>
      <c r="X7" s="264">
        <v>0</v>
      </c>
      <c r="Y7" s="264">
        <v>0</v>
      </c>
      <c r="Z7" s="264">
        <v>0</v>
      </c>
      <c r="AA7" s="266">
        <v>1</v>
      </c>
    </row>
    <row r="8" spans="2:27" s="62" customFormat="1" ht="26.25" customHeight="1">
      <c r="B8" s="813"/>
      <c r="C8" s="252" t="s">
        <v>342</v>
      </c>
      <c r="D8" s="263">
        <f t="shared" si="2"/>
        <v>331</v>
      </c>
      <c r="E8" s="259">
        <f t="shared" si="2"/>
        <v>57</v>
      </c>
      <c r="F8" s="264">
        <v>318</v>
      </c>
      <c r="G8" s="264">
        <v>50</v>
      </c>
      <c r="H8" s="264">
        <v>13</v>
      </c>
      <c r="I8" s="264">
        <v>7</v>
      </c>
      <c r="J8" s="264">
        <f>+N8+P8+R8+T8+V8+X8+Z8</f>
        <v>11</v>
      </c>
      <c r="K8" s="259">
        <f t="shared" si="0"/>
        <v>6</v>
      </c>
      <c r="L8" s="265">
        <f t="shared" si="1"/>
        <v>84.61538461538461</v>
      </c>
      <c r="M8" s="265">
        <f t="shared" si="1"/>
        <v>85.71428571428571</v>
      </c>
      <c r="N8" s="264">
        <v>0</v>
      </c>
      <c r="O8" s="259">
        <v>0</v>
      </c>
      <c r="P8" s="259">
        <v>0</v>
      </c>
      <c r="Q8" s="259">
        <v>0</v>
      </c>
      <c r="R8" s="264">
        <v>0</v>
      </c>
      <c r="S8" s="264">
        <v>0</v>
      </c>
      <c r="T8" s="264">
        <v>2</v>
      </c>
      <c r="U8" s="264">
        <v>2</v>
      </c>
      <c r="V8" s="259">
        <v>0</v>
      </c>
      <c r="W8" s="259">
        <v>0</v>
      </c>
      <c r="X8" s="264">
        <v>9</v>
      </c>
      <c r="Y8" s="264">
        <v>3</v>
      </c>
      <c r="Z8" s="264">
        <v>0</v>
      </c>
      <c r="AA8" s="266">
        <v>1</v>
      </c>
    </row>
    <row r="9" spans="2:27" s="62" customFormat="1" ht="26.25" customHeight="1">
      <c r="B9" s="813"/>
      <c r="C9" s="252" t="s">
        <v>343</v>
      </c>
      <c r="D9" s="263">
        <f t="shared" si="2"/>
        <v>667</v>
      </c>
      <c r="E9" s="259">
        <f t="shared" si="2"/>
        <v>63</v>
      </c>
      <c r="F9" s="264">
        <v>639</v>
      </c>
      <c r="G9" s="264">
        <v>58</v>
      </c>
      <c r="H9" s="264">
        <v>28</v>
      </c>
      <c r="I9" s="264">
        <v>5</v>
      </c>
      <c r="J9" s="264">
        <f>SUM(N9,P9,R9,T9,V9,X9,Z9)</f>
        <v>26</v>
      </c>
      <c r="K9" s="259">
        <f t="shared" si="0"/>
        <v>4</v>
      </c>
      <c r="L9" s="265">
        <f t="shared" si="1"/>
        <v>92.85714285714286</v>
      </c>
      <c r="M9" s="265">
        <f t="shared" si="1"/>
        <v>80</v>
      </c>
      <c r="N9" s="264">
        <v>0</v>
      </c>
      <c r="O9" s="259">
        <v>0</v>
      </c>
      <c r="P9" s="259">
        <v>0</v>
      </c>
      <c r="Q9" s="259">
        <v>0</v>
      </c>
      <c r="R9" s="264">
        <v>1</v>
      </c>
      <c r="S9" s="264">
        <v>1</v>
      </c>
      <c r="T9" s="264">
        <v>4</v>
      </c>
      <c r="U9" s="264">
        <v>0</v>
      </c>
      <c r="V9" s="259">
        <v>1</v>
      </c>
      <c r="W9" s="259">
        <v>0</v>
      </c>
      <c r="X9" s="264">
        <v>12</v>
      </c>
      <c r="Y9" s="264">
        <v>2</v>
      </c>
      <c r="Z9" s="264">
        <v>8</v>
      </c>
      <c r="AA9" s="266">
        <v>1</v>
      </c>
    </row>
    <row r="10" spans="2:27" s="62" customFormat="1" ht="26.25" customHeight="1">
      <c r="B10" s="813"/>
      <c r="C10" s="252" t="s">
        <v>344</v>
      </c>
      <c r="D10" s="263">
        <f t="shared" si="2"/>
        <v>1545</v>
      </c>
      <c r="E10" s="259">
        <f t="shared" si="2"/>
        <v>97</v>
      </c>
      <c r="F10" s="264">
        <v>1463</v>
      </c>
      <c r="G10" s="264">
        <v>87</v>
      </c>
      <c r="H10" s="264">
        <v>82</v>
      </c>
      <c r="I10" s="264">
        <v>10</v>
      </c>
      <c r="J10" s="264">
        <f>SUM(N10,P10,R10,T10,V10,X10,Z10)</f>
        <v>78</v>
      </c>
      <c r="K10" s="259">
        <f t="shared" si="0"/>
        <v>8</v>
      </c>
      <c r="L10" s="265">
        <f t="shared" si="1"/>
        <v>95.1219512195122</v>
      </c>
      <c r="M10" s="265">
        <f t="shared" si="1"/>
        <v>80</v>
      </c>
      <c r="N10" s="264">
        <v>6</v>
      </c>
      <c r="O10" s="259">
        <v>0</v>
      </c>
      <c r="P10" s="264">
        <v>0</v>
      </c>
      <c r="Q10" s="259">
        <v>0</v>
      </c>
      <c r="R10" s="264">
        <v>6</v>
      </c>
      <c r="S10" s="264">
        <v>1</v>
      </c>
      <c r="T10" s="264">
        <v>6</v>
      </c>
      <c r="U10" s="264">
        <v>1</v>
      </c>
      <c r="V10" s="259">
        <v>1</v>
      </c>
      <c r="W10" s="259">
        <v>1</v>
      </c>
      <c r="X10" s="264">
        <v>41</v>
      </c>
      <c r="Y10" s="264">
        <v>5</v>
      </c>
      <c r="Z10" s="264">
        <v>18</v>
      </c>
      <c r="AA10" s="266">
        <v>0</v>
      </c>
    </row>
    <row r="11" spans="2:27" s="62" customFormat="1" ht="26.25" customHeight="1">
      <c r="B11" s="813"/>
      <c r="C11" s="253" t="s">
        <v>345</v>
      </c>
      <c r="D11" s="263">
        <f t="shared" si="2"/>
        <v>2013</v>
      </c>
      <c r="E11" s="259">
        <f t="shared" si="2"/>
        <v>95</v>
      </c>
      <c r="F11" s="264">
        <v>1869</v>
      </c>
      <c r="G11" s="264">
        <v>80</v>
      </c>
      <c r="H11" s="264">
        <v>144</v>
      </c>
      <c r="I11" s="264">
        <v>15</v>
      </c>
      <c r="J11" s="264">
        <f>SUM(N11,P11,R11,T11,V11,X11,Z11)</f>
        <v>139</v>
      </c>
      <c r="K11" s="259">
        <f t="shared" si="0"/>
        <v>8</v>
      </c>
      <c r="L11" s="265">
        <f t="shared" si="1"/>
        <v>96.52777777777779</v>
      </c>
      <c r="M11" s="265">
        <f t="shared" si="1"/>
        <v>53.333333333333336</v>
      </c>
      <c r="N11" s="264">
        <v>10</v>
      </c>
      <c r="O11" s="259">
        <v>1</v>
      </c>
      <c r="P11" s="259">
        <v>2</v>
      </c>
      <c r="Q11" s="259">
        <v>0</v>
      </c>
      <c r="R11" s="264">
        <v>17</v>
      </c>
      <c r="S11" s="264">
        <v>0</v>
      </c>
      <c r="T11" s="264">
        <v>10</v>
      </c>
      <c r="U11" s="259">
        <v>1</v>
      </c>
      <c r="V11" s="264">
        <v>0</v>
      </c>
      <c r="W11" s="259">
        <v>0</v>
      </c>
      <c r="X11" s="264">
        <v>62</v>
      </c>
      <c r="Y11" s="264">
        <v>6</v>
      </c>
      <c r="Z11" s="267">
        <v>38</v>
      </c>
      <c r="AA11" s="266">
        <v>0</v>
      </c>
    </row>
    <row r="12" spans="2:27" s="62" customFormat="1" ht="26.25" customHeight="1">
      <c r="B12" s="814"/>
      <c r="C12" s="253" t="s">
        <v>346</v>
      </c>
      <c r="D12" s="263">
        <f t="shared" si="2"/>
        <v>0</v>
      </c>
      <c r="E12" s="259">
        <f t="shared" si="2"/>
        <v>102</v>
      </c>
      <c r="F12" s="264">
        <v>0</v>
      </c>
      <c r="G12" s="264">
        <v>85</v>
      </c>
      <c r="H12" s="264">
        <v>0</v>
      </c>
      <c r="I12" s="264">
        <v>17</v>
      </c>
      <c r="J12" s="264">
        <f>SUM(N12,P12,R12,T12,V12,X12,Z12)</f>
        <v>1</v>
      </c>
      <c r="K12" s="259">
        <f t="shared" si="0"/>
        <v>11</v>
      </c>
      <c r="L12" s="264">
        <f t="shared" si="1"/>
        <v>0</v>
      </c>
      <c r="M12" s="265">
        <f t="shared" si="1"/>
        <v>64.70588235294117</v>
      </c>
      <c r="N12" s="264">
        <v>0</v>
      </c>
      <c r="O12" s="259">
        <v>0</v>
      </c>
      <c r="P12" s="259">
        <v>0</v>
      </c>
      <c r="Q12" s="259">
        <v>0</v>
      </c>
      <c r="R12" s="264">
        <v>0</v>
      </c>
      <c r="S12" s="264">
        <v>1</v>
      </c>
      <c r="T12" s="264">
        <v>0</v>
      </c>
      <c r="U12" s="264">
        <v>0</v>
      </c>
      <c r="V12" s="259">
        <v>1</v>
      </c>
      <c r="W12" s="259">
        <v>0</v>
      </c>
      <c r="X12" s="264">
        <v>0</v>
      </c>
      <c r="Y12" s="264">
        <v>10</v>
      </c>
      <c r="Z12" s="267">
        <v>0</v>
      </c>
      <c r="AA12" s="266">
        <v>0</v>
      </c>
    </row>
    <row r="13" spans="2:27" s="62" customFormat="1" ht="26.25" customHeight="1">
      <c r="B13" s="814"/>
      <c r="C13" s="254" t="s">
        <v>347</v>
      </c>
      <c r="D13" s="268">
        <f t="shared" si="2"/>
        <v>4630</v>
      </c>
      <c r="E13" s="269">
        <f t="shared" si="2"/>
        <v>562</v>
      </c>
      <c r="F13" s="269">
        <f>SUM(F5:F12)</f>
        <v>4361</v>
      </c>
      <c r="G13" s="269">
        <f>SUM(G5:G12)</f>
        <v>503</v>
      </c>
      <c r="H13" s="269">
        <f>SUM(H5:H12)</f>
        <v>269</v>
      </c>
      <c r="I13" s="269">
        <f>SUM(I5:I12)</f>
        <v>59</v>
      </c>
      <c r="J13" s="269">
        <f>+N13+P13+R13+T13+V13+X13+Z13</f>
        <v>258</v>
      </c>
      <c r="K13" s="269">
        <f>+O13+Q13+S13+U13+W13+Y13+AA13</f>
        <v>40</v>
      </c>
      <c r="L13" s="270">
        <f t="shared" si="1"/>
        <v>95.91078066914498</v>
      </c>
      <c r="M13" s="270">
        <f>IF(I13=0,0,K13/I13*100)</f>
        <v>67.79661016949152</v>
      </c>
      <c r="N13" s="269">
        <f aca="true" t="shared" si="3" ref="N13:AA13">SUM(N5:N12)</f>
        <v>16</v>
      </c>
      <c r="O13" s="269">
        <f t="shared" si="3"/>
        <v>1</v>
      </c>
      <c r="P13" s="269">
        <f t="shared" si="3"/>
        <v>2</v>
      </c>
      <c r="Q13" s="269">
        <f t="shared" si="3"/>
        <v>0</v>
      </c>
      <c r="R13" s="269">
        <f t="shared" si="3"/>
        <v>24</v>
      </c>
      <c r="S13" s="269">
        <f t="shared" si="3"/>
        <v>4</v>
      </c>
      <c r="T13" s="269">
        <f t="shared" si="3"/>
        <v>24</v>
      </c>
      <c r="U13" s="269">
        <f t="shared" si="3"/>
        <v>5</v>
      </c>
      <c r="V13" s="269">
        <f t="shared" si="3"/>
        <v>4</v>
      </c>
      <c r="W13" s="269">
        <f t="shared" si="3"/>
        <v>1</v>
      </c>
      <c r="X13" s="269">
        <f t="shared" si="3"/>
        <v>124</v>
      </c>
      <c r="Y13" s="269">
        <f>SUM(Y5:Y12)</f>
        <v>26</v>
      </c>
      <c r="Z13" s="269">
        <f t="shared" si="3"/>
        <v>64</v>
      </c>
      <c r="AA13" s="271">
        <f t="shared" si="3"/>
        <v>3</v>
      </c>
    </row>
    <row r="14" spans="2:27" s="62" customFormat="1" ht="26.25" customHeight="1">
      <c r="B14" s="815" t="s">
        <v>348</v>
      </c>
      <c r="C14" s="250" t="s">
        <v>339</v>
      </c>
      <c r="D14" s="272">
        <f t="shared" si="2"/>
        <v>0</v>
      </c>
      <c r="E14" s="273">
        <f t="shared" si="2"/>
        <v>139</v>
      </c>
      <c r="F14" s="273">
        <v>0</v>
      </c>
      <c r="G14" s="273">
        <v>135</v>
      </c>
      <c r="H14" s="273">
        <v>0</v>
      </c>
      <c r="I14" s="273">
        <v>4</v>
      </c>
      <c r="J14" s="273">
        <f aca="true" t="shared" si="4" ref="J14:K21">+N14+P14+R14+T14+V14+X14+Z14</f>
        <v>0</v>
      </c>
      <c r="K14" s="273">
        <f>+O14+Q14+S14+U14+W14+Y14+AA14</f>
        <v>4</v>
      </c>
      <c r="L14" s="274">
        <f t="shared" si="1"/>
        <v>0</v>
      </c>
      <c r="M14" s="275">
        <f>IF(I14=0,0,K14/I14*100)</f>
        <v>100</v>
      </c>
      <c r="N14" s="273">
        <v>0</v>
      </c>
      <c r="O14" s="273">
        <v>0</v>
      </c>
      <c r="P14" s="273">
        <v>0</v>
      </c>
      <c r="Q14" s="273">
        <v>0</v>
      </c>
      <c r="R14" s="273">
        <v>0</v>
      </c>
      <c r="S14" s="273">
        <v>0</v>
      </c>
      <c r="T14" s="273">
        <v>0</v>
      </c>
      <c r="U14" s="273">
        <v>0</v>
      </c>
      <c r="V14" s="273">
        <v>0</v>
      </c>
      <c r="W14" s="273">
        <v>0</v>
      </c>
      <c r="X14" s="273">
        <v>0</v>
      </c>
      <c r="Y14" s="273">
        <v>2</v>
      </c>
      <c r="Z14" s="273">
        <v>0</v>
      </c>
      <c r="AA14" s="276">
        <v>2</v>
      </c>
    </row>
    <row r="15" spans="2:27" s="62" customFormat="1" ht="26.25" customHeight="1">
      <c r="B15" s="816"/>
      <c r="C15" s="251" t="s">
        <v>340</v>
      </c>
      <c r="D15" s="258">
        <f t="shared" si="2"/>
        <v>0</v>
      </c>
      <c r="E15" s="259">
        <f t="shared" si="2"/>
        <v>188</v>
      </c>
      <c r="F15" s="259">
        <v>0</v>
      </c>
      <c r="G15" s="259">
        <v>186</v>
      </c>
      <c r="H15" s="259">
        <v>0</v>
      </c>
      <c r="I15" s="259">
        <v>2</v>
      </c>
      <c r="J15" s="259">
        <f t="shared" si="4"/>
        <v>0</v>
      </c>
      <c r="K15" s="259">
        <f t="shared" si="4"/>
        <v>1</v>
      </c>
      <c r="L15" s="260">
        <f t="shared" si="1"/>
        <v>0</v>
      </c>
      <c r="M15" s="262">
        <f>IF(I15=0,0,K15/I15*100)</f>
        <v>50</v>
      </c>
      <c r="N15" s="259">
        <v>0</v>
      </c>
      <c r="O15" s="264">
        <v>0</v>
      </c>
      <c r="P15" s="259">
        <v>0</v>
      </c>
      <c r="Q15" s="259">
        <v>0</v>
      </c>
      <c r="R15" s="259">
        <v>0</v>
      </c>
      <c r="S15" s="259">
        <v>0</v>
      </c>
      <c r="T15" s="259">
        <v>0</v>
      </c>
      <c r="U15" s="259">
        <v>0</v>
      </c>
      <c r="V15" s="259">
        <v>0</v>
      </c>
      <c r="W15" s="259">
        <v>0</v>
      </c>
      <c r="X15" s="259">
        <v>0</v>
      </c>
      <c r="Y15" s="259">
        <v>1</v>
      </c>
      <c r="Z15" s="259">
        <v>0</v>
      </c>
      <c r="AA15" s="261">
        <v>0</v>
      </c>
    </row>
    <row r="16" spans="2:27" s="62" customFormat="1" ht="26.25" customHeight="1">
      <c r="B16" s="813"/>
      <c r="C16" s="252" t="s">
        <v>341</v>
      </c>
      <c r="D16" s="263">
        <f>F16+H16</f>
        <v>360</v>
      </c>
      <c r="E16" s="264">
        <f>G16+I16</f>
        <v>167</v>
      </c>
      <c r="F16" s="264">
        <v>348</v>
      </c>
      <c r="G16" s="264">
        <v>165</v>
      </c>
      <c r="H16" s="264">
        <v>12</v>
      </c>
      <c r="I16" s="264">
        <v>2</v>
      </c>
      <c r="J16" s="259">
        <f t="shared" si="4"/>
        <v>12</v>
      </c>
      <c r="K16" s="264">
        <f t="shared" si="4"/>
        <v>1</v>
      </c>
      <c r="L16" s="265">
        <f t="shared" si="1"/>
        <v>100</v>
      </c>
      <c r="M16" s="265">
        <f t="shared" si="1"/>
        <v>50</v>
      </c>
      <c r="N16" s="259">
        <v>1</v>
      </c>
      <c r="O16" s="264">
        <v>0</v>
      </c>
      <c r="P16" s="259">
        <v>0</v>
      </c>
      <c r="Q16" s="259">
        <v>0</v>
      </c>
      <c r="R16" s="259">
        <v>1</v>
      </c>
      <c r="S16" s="264">
        <v>0</v>
      </c>
      <c r="T16" s="264">
        <v>2</v>
      </c>
      <c r="U16" s="264">
        <v>0</v>
      </c>
      <c r="V16" s="259">
        <v>0</v>
      </c>
      <c r="W16" s="259">
        <v>0</v>
      </c>
      <c r="X16" s="264">
        <v>5</v>
      </c>
      <c r="Y16" s="264">
        <v>1</v>
      </c>
      <c r="Z16" s="264">
        <v>3</v>
      </c>
      <c r="AA16" s="266">
        <v>0</v>
      </c>
    </row>
    <row r="17" spans="2:27" s="62" customFormat="1" ht="26.25" customHeight="1">
      <c r="B17" s="813"/>
      <c r="C17" s="252" t="s">
        <v>342</v>
      </c>
      <c r="D17" s="263">
        <f t="shared" si="2"/>
        <v>1282</v>
      </c>
      <c r="E17" s="264">
        <f t="shared" si="2"/>
        <v>180</v>
      </c>
      <c r="F17" s="264">
        <v>1253</v>
      </c>
      <c r="G17" s="264">
        <v>176</v>
      </c>
      <c r="H17" s="264">
        <v>29</v>
      </c>
      <c r="I17" s="264">
        <v>4</v>
      </c>
      <c r="J17" s="259">
        <f t="shared" si="4"/>
        <v>24</v>
      </c>
      <c r="K17" s="264">
        <f t="shared" si="4"/>
        <v>2</v>
      </c>
      <c r="L17" s="265">
        <f t="shared" si="1"/>
        <v>82.75862068965517</v>
      </c>
      <c r="M17" s="265">
        <f t="shared" si="1"/>
        <v>50</v>
      </c>
      <c r="N17" s="264">
        <v>3</v>
      </c>
      <c r="O17" s="259">
        <v>0</v>
      </c>
      <c r="P17" s="259">
        <v>0</v>
      </c>
      <c r="Q17" s="259">
        <v>0</v>
      </c>
      <c r="R17" s="264">
        <v>2</v>
      </c>
      <c r="S17" s="264">
        <v>0</v>
      </c>
      <c r="T17" s="264">
        <v>2</v>
      </c>
      <c r="U17" s="264">
        <v>0</v>
      </c>
      <c r="V17" s="259">
        <v>0</v>
      </c>
      <c r="W17" s="264">
        <v>0</v>
      </c>
      <c r="X17" s="264">
        <v>9</v>
      </c>
      <c r="Y17" s="264">
        <v>2</v>
      </c>
      <c r="Z17" s="264">
        <v>8</v>
      </c>
      <c r="AA17" s="266">
        <v>0</v>
      </c>
    </row>
    <row r="18" spans="2:27" s="62" customFormat="1" ht="26.25" customHeight="1">
      <c r="B18" s="813"/>
      <c r="C18" s="252" t="s">
        <v>343</v>
      </c>
      <c r="D18" s="263">
        <f t="shared" si="2"/>
        <v>1878</v>
      </c>
      <c r="E18" s="264">
        <f t="shared" si="2"/>
        <v>173</v>
      </c>
      <c r="F18" s="264">
        <v>1833</v>
      </c>
      <c r="G18" s="264">
        <v>163</v>
      </c>
      <c r="H18" s="264">
        <v>45</v>
      </c>
      <c r="I18" s="264">
        <v>10</v>
      </c>
      <c r="J18" s="259">
        <f t="shared" si="4"/>
        <v>42</v>
      </c>
      <c r="K18" s="264">
        <f t="shared" si="4"/>
        <v>9</v>
      </c>
      <c r="L18" s="265">
        <f t="shared" si="1"/>
        <v>93.33333333333333</v>
      </c>
      <c r="M18" s="265">
        <f t="shared" si="1"/>
        <v>90</v>
      </c>
      <c r="N18" s="264">
        <v>2</v>
      </c>
      <c r="O18" s="259">
        <v>0</v>
      </c>
      <c r="P18" s="259">
        <v>0</v>
      </c>
      <c r="Q18" s="259">
        <v>0</v>
      </c>
      <c r="R18" s="264">
        <v>4</v>
      </c>
      <c r="S18" s="264">
        <v>0</v>
      </c>
      <c r="T18" s="264">
        <v>5</v>
      </c>
      <c r="U18" s="264">
        <v>2</v>
      </c>
      <c r="V18" s="264">
        <v>0</v>
      </c>
      <c r="W18" s="264">
        <v>1</v>
      </c>
      <c r="X18" s="264">
        <v>24</v>
      </c>
      <c r="Y18" s="264">
        <v>6</v>
      </c>
      <c r="Z18" s="264">
        <v>7</v>
      </c>
      <c r="AA18" s="266">
        <v>0</v>
      </c>
    </row>
    <row r="19" spans="2:27" s="62" customFormat="1" ht="26.25" customHeight="1">
      <c r="B19" s="813"/>
      <c r="C19" s="252" t="s">
        <v>344</v>
      </c>
      <c r="D19" s="263">
        <f t="shared" si="2"/>
        <v>2886</v>
      </c>
      <c r="E19" s="264">
        <f t="shared" si="2"/>
        <v>152</v>
      </c>
      <c r="F19" s="264">
        <v>2788</v>
      </c>
      <c r="G19" s="264">
        <v>147</v>
      </c>
      <c r="H19" s="264">
        <v>98</v>
      </c>
      <c r="I19" s="264">
        <v>5</v>
      </c>
      <c r="J19" s="259">
        <f t="shared" si="4"/>
        <v>95</v>
      </c>
      <c r="K19" s="264">
        <f t="shared" si="4"/>
        <v>3</v>
      </c>
      <c r="L19" s="265">
        <f t="shared" si="1"/>
        <v>96.93877551020408</v>
      </c>
      <c r="M19" s="265">
        <f t="shared" si="1"/>
        <v>60</v>
      </c>
      <c r="N19" s="264">
        <v>5</v>
      </c>
      <c r="O19" s="259">
        <v>1</v>
      </c>
      <c r="P19" s="259">
        <v>0</v>
      </c>
      <c r="Q19" s="259">
        <v>0</v>
      </c>
      <c r="R19" s="264">
        <v>8</v>
      </c>
      <c r="S19" s="264">
        <v>0</v>
      </c>
      <c r="T19" s="264">
        <v>9</v>
      </c>
      <c r="U19" s="264">
        <v>1</v>
      </c>
      <c r="V19" s="264">
        <v>0</v>
      </c>
      <c r="W19" s="259">
        <v>0</v>
      </c>
      <c r="X19" s="264">
        <v>43</v>
      </c>
      <c r="Y19" s="264">
        <v>1</v>
      </c>
      <c r="Z19" s="264">
        <v>30</v>
      </c>
      <c r="AA19" s="266">
        <v>0</v>
      </c>
    </row>
    <row r="20" spans="2:27" s="62" customFormat="1" ht="26.25" customHeight="1">
      <c r="B20" s="813"/>
      <c r="C20" s="253" t="s">
        <v>345</v>
      </c>
      <c r="D20" s="263">
        <f t="shared" si="2"/>
        <v>2798</v>
      </c>
      <c r="E20" s="264">
        <f t="shared" si="2"/>
        <v>149</v>
      </c>
      <c r="F20" s="264">
        <v>2669</v>
      </c>
      <c r="G20" s="264">
        <v>140</v>
      </c>
      <c r="H20" s="264">
        <v>129</v>
      </c>
      <c r="I20" s="264">
        <v>9</v>
      </c>
      <c r="J20" s="259">
        <f t="shared" si="4"/>
        <v>125</v>
      </c>
      <c r="K20" s="264">
        <f t="shared" si="4"/>
        <v>7</v>
      </c>
      <c r="L20" s="265">
        <f t="shared" si="1"/>
        <v>96.89922480620154</v>
      </c>
      <c r="M20" s="265">
        <f t="shared" si="1"/>
        <v>77.77777777777779</v>
      </c>
      <c r="N20" s="264">
        <v>6</v>
      </c>
      <c r="O20" s="259">
        <v>0</v>
      </c>
      <c r="P20" s="259">
        <v>1</v>
      </c>
      <c r="Q20" s="259">
        <v>0</v>
      </c>
      <c r="R20" s="264">
        <v>20</v>
      </c>
      <c r="S20" s="264">
        <v>0</v>
      </c>
      <c r="T20" s="264">
        <v>16</v>
      </c>
      <c r="U20" s="264">
        <v>0</v>
      </c>
      <c r="V20" s="264">
        <v>0</v>
      </c>
      <c r="W20" s="259">
        <v>0</v>
      </c>
      <c r="X20" s="264">
        <v>57</v>
      </c>
      <c r="Y20" s="264">
        <v>5</v>
      </c>
      <c r="Z20" s="264">
        <v>25</v>
      </c>
      <c r="AA20" s="266">
        <v>2</v>
      </c>
    </row>
    <row r="21" spans="2:27" s="62" customFormat="1" ht="26.25" customHeight="1">
      <c r="B21" s="814"/>
      <c r="C21" s="253" t="s">
        <v>346</v>
      </c>
      <c r="D21" s="263">
        <f t="shared" si="2"/>
        <v>0</v>
      </c>
      <c r="E21" s="264">
        <f t="shared" si="2"/>
        <v>89</v>
      </c>
      <c r="F21" s="264">
        <v>0</v>
      </c>
      <c r="G21" s="264">
        <v>82</v>
      </c>
      <c r="H21" s="264">
        <v>0</v>
      </c>
      <c r="I21" s="264">
        <v>7</v>
      </c>
      <c r="J21" s="259">
        <f t="shared" si="4"/>
        <v>1</v>
      </c>
      <c r="K21" s="264">
        <f t="shared" si="4"/>
        <v>4</v>
      </c>
      <c r="L21" s="264">
        <f aca="true" t="shared" si="5" ref="L21:M23">IF(H21=0,0,J21/H21*100)</f>
        <v>0</v>
      </c>
      <c r="M21" s="265">
        <f t="shared" si="5"/>
        <v>57.14285714285714</v>
      </c>
      <c r="N21" s="264">
        <v>0</v>
      </c>
      <c r="O21" s="259">
        <v>0</v>
      </c>
      <c r="P21" s="259">
        <v>0</v>
      </c>
      <c r="Q21" s="259">
        <v>0</v>
      </c>
      <c r="R21" s="264">
        <v>0</v>
      </c>
      <c r="S21" s="264">
        <v>1</v>
      </c>
      <c r="T21" s="264">
        <v>0</v>
      </c>
      <c r="U21" s="264">
        <v>0</v>
      </c>
      <c r="V21" s="264">
        <v>1</v>
      </c>
      <c r="W21" s="259">
        <v>0</v>
      </c>
      <c r="X21" s="264">
        <v>0</v>
      </c>
      <c r="Y21" s="264">
        <v>3</v>
      </c>
      <c r="Z21" s="264">
        <v>0</v>
      </c>
      <c r="AA21" s="266">
        <v>0</v>
      </c>
    </row>
    <row r="22" spans="2:27" s="62" customFormat="1" ht="26.25" customHeight="1">
      <c r="B22" s="817"/>
      <c r="C22" s="255" t="s">
        <v>347</v>
      </c>
      <c r="D22" s="277">
        <f>F22+H22</f>
        <v>9204</v>
      </c>
      <c r="E22" s="278">
        <f>G22+I22</f>
        <v>1237</v>
      </c>
      <c r="F22" s="279">
        <f>SUM(F14:F21)</f>
        <v>8891</v>
      </c>
      <c r="G22" s="269">
        <f>SUM(G14:G21)</f>
        <v>1194</v>
      </c>
      <c r="H22" s="269">
        <f>SUM(H14:H21)</f>
        <v>313</v>
      </c>
      <c r="I22" s="269">
        <f>SUM(I14:I21)</f>
        <v>43</v>
      </c>
      <c r="J22" s="269">
        <f>+N22+P22+R22+T22+V22+X22+Z22</f>
        <v>299</v>
      </c>
      <c r="K22" s="269">
        <f>+O22+Q22+S22+U22+W22+Y22+AA22</f>
        <v>31</v>
      </c>
      <c r="L22" s="280">
        <f t="shared" si="5"/>
        <v>95.52715654952077</v>
      </c>
      <c r="M22" s="280">
        <f t="shared" si="5"/>
        <v>72.09302325581395</v>
      </c>
      <c r="N22" s="278">
        <f aca="true" t="shared" si="6" ref="N22:AA22">SUM(N14:N21)</f>
        <v>17</v>
      </c>
      <c r="O22" s="278">
        <f t="shared" si="6"/>
        <v>1</v>
      </c>
      <c r="P22" s="278">
        <f t="shared" si="6"/>
        <v>1</v>
      </c>
      <c r="Q22" s="278">
        <f t="shared" si="6"/>
        <v>0</v>
      </c>
      <c r="R22" s="278">
        <f t="shared" si="6"/>
        <v>35</v>
      </c>
      <c r="S22" s="278">
        <f t="shared" si="6"/>
        <v>1</v>
      </c>
      <c r="T22" s="278">
        <f t="shared" si="6"/>
        <v>34</v>
      </c>
      <c r="U22" s="278">
        <f t="shared" si="6"/>
        <v>3</v>
      </c>
      <c r="V22" s="278">
        <f t="shared" si="6"/>
        <v>1</v>
      </c>
      <c r="W22" s="278">
        <f t="shared" si="6"/>
        <v>1</v>
      </c>
      <c r="X22" s="278">
        <f t="shared" si="6"/>
        <v>138</v>
      </c>
      <c r="Y22" s="278">
        <f t="shared" si="6"/>
        <v>21</v>
      </c>
      <c r="Z22" s="278">
        <f t="shared" si="6"/>
        <v>73</v>
      </c>
      <c r="AA22" s="281">
        <f t="shared" si="6"/>
        <v>4</v>
      </c>
    </row>
    <row r="23" spans="2:27" s="62" customFormat="1" ht="26.25" customHeight="1">
      <c r="B23" s="818" t="s">
        <v>349</v>
      </c>
      <c r="C23" s="819"/>
      <c r="D23" s="282">
        <f>D13+D22</f>
        <v>13834</v>
      </c>
      <c r="E23" s="283">
        <f>G23+I23</f>
        <v>1799</v>
      </c>
      <c r="F23" s="284">
        <f>F13+F22</f>
        <v>13252</v>
      </c>
      <c r="G23" s="285">
        <f>G13+G22</f>
        <v>1697</v>
      </c>
      <c r="H23" s="285">
        <f>H13+H22</f>
        <v>582</v>
      </c>
      <c r="I23" s="285">
        <f>I13+I22</f>
        <v>102</v>
      </c>
      <c r="J23" s="285">
        <f>+N23+P23+R23+T23+V23+X23+Z23</f>
        <v>557</v>
      </c>
      <c r="K23" s="285">
        <f>+O23+Q23+S23+U23+W23+Y23+AA23</f>
        <v>71</v>
      </c>
      <c r="L23" s="286">
        <f t="shared" si="5"/>
        <v>95.7044673539519</v>
      </c>
      <c r="M23" s="286">
        <f t="shared" si="5"/>
        <v>69.6078431372549</v>
      </c>
      <c r="N23" s="283">
        <f>N13+N22</f>
        <v>33</v>
      </c>
      <c r="O23" s="283">
        <f aca="true" t="shared" si="7" ref="O23:AA23">O13+O22</f>
        <v>2</v>
      </c>
      <c r="P23" s="283">
        <f t="shared" si="7"/>
        <v>3</v>
      </c>
      <c r="Q23" s="283">
        <f>Q13+Q22</f>
        <v>0</v>
      </c>
      <c r="R23" s="283">
        <f>R13+R22</f>
        <v>59</v>
      </c>
      <c r="S23" s="283">
        <f t="shared" si="7"/>
        <v>5</v>
      </c>
      <c r="T23" s="283">
        <f>T13+T22</f>
        <v>58</v>
      </c>
      <c r="U23" s="283">
        <f t="shared" si="7"/>
        <v>8</v>
      </c>
      <c r="V23" s="283">
        <f t="shared" si="7"/>
        <v>5</v>
      </c>
      <c r="W23" s="283">
        <f t="shared" si="7"/>
        <v>2</v>
      </c>
      <c r="X23" s="283">
        <f t="shared" si="7"/>
        <v>262</v>
      </c>
      <c r="Y23" s="283">
        <f t="shared" si="7"/>
        <v>47</v>
      </c>
      <c r="Z23" s="283">
        <f t="shared" si="7"/>
        <v>137</v>
      </c>
      <c r="AA23" s="287">
        <f t="shared" si="7"/>
        <v>7</v>
      </c>
    </row>
    <row r="24" spans="4:27" s="62" customFormat="1" ht="19.5" customHeight="1">
      <c r="D24" s="256"/>
      <c r="E24" s="256"/>
      <c r="F24" s="256"/>
      <c r="G24" s="256"/>
      <c r="H24" s="256"/>
      <c r="I24" s="256"/>
      <c r="J24" s="256"/>
      <c r="K24" s="256"/>
      <c r="L24" s="257"/>
      <c r="M24" s="257"/>
      <c r="N24" s="820" t="s">
        <v>350</v>
      </c>
      <c r="O24" s="820"/>
      <c r="P24" s="820"/>
      <c r="Q24" s="820"/>
      <c r="R24" s="820"/>
      <c r="S24" s="820"/>
      <c r="T24" s="820"/>
      <c r="U24" s="820"/>
      <c r="V24" s="820"/>
      <c r="W24" s="820"/>
      <c r="X24" s="820"/>
      <c r="Y24" s="820"/>
      <c r="Z24" s="820"/>
      <c r="AA24" s="820"/>
    </row>
    <row r="87" ht="15" customHeight="1"/>
    <row r="88" ht="15" customHeight="1"/>
    <row r="89" ht="15" customHeight="1"/>
    <row r="90" ht="15" customHeight="1"/>
    <row r="91" ht="15" customHeight="1"/>
    <row r="92" ht="15" customHeight="1"/>
  </sheetData>
  <sheetProtection/>
  <mergeCells count="20">
    <mergeCell ref="X3:Y3"/>
    <mergeCell ref="Z3:AA3"/>
    <mergeCell ref="A1:M1"/>
    <mergeCell ref="B2:B4"/>
    <mergeCell ref="C2:C4"/>
    <mergeCell ref="D2:E3"/>
    <mergeCell ref="F2:G3"/>
    <mergeCell ref="H2:I3"/>
    <mergeCell ref="J2:K3"/>
    <mergeCell ref="L2:M3"/>
    <mergeCell ref="B5:B13"/>
    <mergeCell ref="B14:B22"/>
    <mergeCell ref="B23:C23"/>
    <mergeCell ref="N24:AA24"/>
    <mergeCell ref="N2:AA2"/>
    <mergeCell ref="N3:O3"/>
    <mergeCell ref="P3:Q3"/>
    <mergeCell ref="R3:S3"/>
    <mergeCell ref="T3:U3"/>
    <mergeCell ref="V3:W3"/>
  </mergeCells>
  <printOptions/>
  <pageMargins left="0.4330708661417323" right="0.1968503937007874" top="0.4724409448818898" bottom="0.5118110236220472" header="0.31496062992125984" footer="0.31496062992125984"/>
  <pageSetup firstPageNumber="81" useFirstPageNumber="1" fitToHeight="1" fitToWidth="1" horizontalDpi="600" verticalDpi="600" orientation="landscape" paperSize="9" scale="85" r:id="rId1"/>
  <headerFooter>
    <oddFooter>&amp;C&amp;P</oddFooter>
  </headerFooter>
  <colBreaks count="1" manualBreakCount="1">
    <brk id="15" max="65535" man="1"/>
  </colBreaks>
</worksheet>
</file>

<file path=xl/worksheets/sheet8.xml><?xml version="1.0" encoding="utf-8"?>
<worksheet xmlns="http://schemas.openxmlformats.org/spreadsheetml/2006/main" xmlns:r="http://schemas.openxmlformats.org/officeDocument/2006/relationships">
  <sheetPr>
    <pageSetUpPr fitToPage="1"/>
  </sheetPr>
  <dimension ref="A1:AA31"/>
  <sheetViews>
    <sheetView view="pageBreakPreview" zoomScale="70" zoomScaleSheetLayoutView="70" zoomScalePageLayoutView="0" workbookViewId="0" topLeftCell="A1">
      <pane xSplit="3" ySplit="4" topLeftCell="D5" activePane="bottomRight" state="frozen"/>
      <selection pane="topLeft" activeCell="F12" sqref="F12"/>
      <selection pane="topRight" activeCell="F12" sqref="F12"/>
      <selection pane="bottomLeft" activeCell="F12" sqref="F12"/>
      <selection pane="bottomRight" activeCell="A1" sqref="A1:M1"/>
    </sheetView>
  </sheetViews>
  <sheetFormatPr defaultColWidth="9.00390625" defaultRowHeight="19.5" customHeight="1"/>
  <cols>
    <col min="1" max="1" width="1.625" style="144" customWidth="1"/>
    <col min="2" max="2" width="3.50390625" style="144" bestFit="1" customWidth="1"/>
    <col min="3" max="3" width="10.00390625" style="144" customWidth="1"/>
    <col min="4" max="7" width="6.875" style="144" customWidth="1"/>
    <col min="8" max="11" width="6.25390625" style="144" customWidth="1"/>
    <col min="12" max="13" width="6.25390625" style="288" customWidth="1"/>
    <col min="14" max="27" width="6.25390625" style="144" customWidth="1"/>
    <col min="28" max="16384" width="9.00390625" style="144" customWidth="1"/>
  </cols>
  <sheetData>
    <row r="1" spans="1:13" ht="19.5" customHeight="1">
      <c r="A1" s="575" t="s">
        <v>546</v>
      </c>
      <c r="B1" s="575"/>
      <c r="C1" s="575"/>
      <c r="D1" s="575"/>
      <c r="E1" s="575"/>
      <c r="F1" s="575"/>
      <c r="G1" s="575"/>
      <c r="H1" s="575"/>
      <c r="I1" s="575"/>
      <c r="J1" s="575"/>
      <c r="K1" s="575"/>
      <c r="L1" s="575"/>
      <c r="M1" s="575"/>
    </row>
    <row r="2" spans="2:27" s="62" customFormat="1" ht="13.5" customHeight="1">
      <c r="B2" s="794" t="s">
        <v>326</v>
      </c>
      <c r="C2" s="795"/>
      <c r="D2" s="831" t="s">
        <v>292</v>
      </c>
      <c r="E2" s="821"/>
      <c r="F2" s="821" t="s">
        <v>327</v>
      </c>
      <c r="G2" s="821"/>
      <c r="H2" s="821" t="s">
        <v>295</v>
      </c>
      <c r="I2" s="821"/>
      <c r="J2" s="821" t="s">
        <v>351</v>
      </c>
      <c r="K2" s="821"/>
      <c r="L2" s="833" t="s">
        <v>328</v>
      </c>
      <c r="M2" s="833"/>
      <c r="N2" s="821" t="s">
        <v>329</v>
      </c>
      <c r="O2" s="821"/>
      <c r="P2" s="845" t="s">
        <v>330</v>
      </c>
      <c r="Q2" s="846"/>
      <c r="R2" s="846"/>
      <c r="S2" s="846"/>
      <c r="T2" s="846"/>
      <c r="U2" s="846"/>
      <c r="V2" s="846"/>
      <c r="W2" s="846"/>
      <c r="X2" s="846"/>
      <c r="Y2" s="846"/>
      <c r="Z2" s="846"/>
      <c r="AA2" s="847"/>
    </row>
    <row r="3" spans="2:27" s="62" customFormat="1" ht="63" customHeight="1">
      <c r="B3" s="841"/>
      <c r="C3" s="829"/>
      <c r="D3" s="832"/>
      <c r="E3" s="823"/>
      <c r="F3" s="823"/>
      <c r="G3" s="823"/>
      <c r="H3" s="823"/>
      <c r="I3" s="823"/>
      <c r="J3" s="823"/>
      <c r="K3" s="823"/>
      <c r="L3" s="834"/>
      <c r="M3" s="834"/>
      <c r="N3" s="823"/>
      <c r="O3" s="823"/>
      <c r="P3" s="823" t="s">
        <v>352</v>
      </c>
      <c r="Q3" s="823"/>
      <c r="R3" s="840" t="s">
        <v>353</v>
      </c>
      <c r="S3" s="840"/>
      <c r="T3" s="823" t="s">
        <v>354</v>
      </c>
      <c r="U3" s="823"/>
      <c r="V3" s="823" t="s">
        <v>355</v>
      </c>
      <c r="W3" s="823"/>
      <c r="X3" s="840" t="s">
        <v>356</v>
      </c>
      <c r="Y3" s="840"/>
      <c r="Z3" s="823" t="s">
        <v>337</v>
      </c>
      <c r="AA3" s="825"/>
    </row>
    <row r="4" spans="2:27" s="62" customFormat="1" ht="19.5" customHeight="1">
      <c r="B4" s="842"/>
      <c r="C4" s="830"/>
      <c r="D4" s="246" t="s">
        <v>299</v>
      </c>
      <c r="E4" s="247" t="s">
        <v>300</v>
      </c>
      <c r="F4" s="247" t="s">
        <v>299</v>
      </c>
      <c r="G4" s="247" t="s">
        <v>300</v>
      </c>
      <c r="H4" s="247" t="s">
        <v>299</v>
      </c>
      <c r="I4" s="247" t="s">
        <v>300</v>
      </c>
      <c r="J4" s="247" t="s">
        <v>299</v>
      </c>
      <c r="K4" s="247" t="s">
        <v>300</v>
      </c>
      <c r="L4" s="247" t="s">
        <v>299</v>
      </c>
      <c r="M4" s="247" t="s">
        <v>300</v>
      </c>
      <c r="N4" s="247" t="s">
        <v>299</v>
      </c>
      <c r="O4" s="247" t="s">
        <v>300</v>
      </c>
      <c r="P4" s="247" t="s">
        <v>299</v>
      </c>
      <c r="Q4" s="247" t="s">
        <v>300</v>
      </c>
      <c r="R4" s="247" t="s">
        <v>299</v>
      </c>
      <c r="S4" s="247" t="s">
        <v>300</v>
      </c>
      <c r="T4" s="247" t="s">
        <v>299</v>
      </c>
      <c r="U4" s="247" t="s">
        <v>300</v>
      </c>
      <c r="V4" s="247" t="s">
        <v>299</v>
      </c>
      <c r="W4" s="247" t="s">
        <v>300</v>
      </c>
      <c r="X4" s="247" t="s">
        <v>299</v>
      </c>
      <c r="Y4" s="247" t="s">
        <v>300</v>
      </c>
      <c r="Z4" s="247" t="s">
        <v>299</v>
      </c>
      <c r="AA4" s="248" t="s">
        <v>300</v>
      </c>
    </row>
    <row r="5" spans="2:27" s="62" customFormat="1" ht="22.5" customHeight="1">
      <c r="B5" s="843" t="s">
        <v>357</v>
      </c>
      <c r="C5" s="844"/>
      <c r="D5" s="258">
        <f>F5+H5+J5</f>
        <v>638</v>
      </c>
      <c r="E5" s="258">
        <f>G5+I5+K5</f>
        <v>32</v>
      </c>
      <c r="F5" s="259">
        <v>590</v>
      </c>
      <c r="G5" s="259">
        <v>29</v>
      </c>
      <c r="H5" s="259">
        <v>48</v>
      </c>
      <c r="I5" s="259">
        <v>3</v>
      </c>
      <c r="J5" s="259">
        <v>0</v>
      </c>
      <c r="K5" s="259">
        <v>0</v>
      </c>
      <c r="L5" s="259">
        <f>+P5+R5+T5+V5+X5+Z5</f>
        <v>43</v>
      </c>
      <c r="M5" s="259">
        <f>+Q5+S5+U5+W5+Y5+AA5</f>
        <v>1</v>
      </c>
      <c r="N5" s="289">
        <f>IF(H5=0,0,L5/H5*100)</f>
        <v>89.58333333333334</v>
      </c>
      <c r="O5" s="289">
        <f>IF(I5=0,0,M5/I5*100)</f>
        <v>33.33333333333333</v>
      </c>
      <c r="P5" s="259">
        <v>0</v>
      </c>
      <c r="Q5" s="259">
        <v>0</v>
      </c>
      <c r="R5" s="259">
        <v>0</v>
      </c>
      <c r="S5" s="259">
        <v>0</v>
      </c>
      <c r="T5" s="259">
        <v>0</v>
      </c>
      <c r="U5" s="259">
        <v>0</v>
      </c>
      <c r="V5" s="259">
        <v>27</v>
      </c>
      <c r="W5" s="259">
        <v>1</v>
      </c>
      <c r="X5" s="259">
        <v>9</v>
      </c>
      <c r="Y5" s="259">
        <v>0</v>
      </c>
      <c r="Z5" s="259">
        <v>7</v>
      </c>
      <c r="AA5" s="261">
        <v>0</v>
      </c>
    </row>
    <row r="6" spans="2:27" s="62" customFormat="1" ht="22.5" customHeight="1">
      <c r="B6" s="843" t="s">
        <v>358</v>
      </c>
      <c r="C6" s="844"/>
      <c r="D6" s="258">
        <f>F6+H6+J6</f>
        <v>282</v>
      </c>
      <c r="E6" s="258">
        <f>G6+I6+K6</f>
        <v>88</v>
      </c>
      <c r="F6" s="259">
        <v>256</v>
      </c>
      <c r="G6" s="259">
        <v>86</v>
      </c>
      <c r="H6" s="259">
        <v>26</v>
      </c>
      <c r="I6" s="259">
        <v>2</v>
      </c>
      <c r="J6" s="259">
        <v>0</v>
      </c>
      <c r="K6" s="259">
        <v>0</v>
      </c>
      <c r="L6" s="259">
        <f aca="true" t="shared" si="0" ref="L6:M15">+P6+R6+T6+V6+X6+Z6</f>
        <v>25</v>
      </c>
      <c r="M6" s="259">
        <f t="shared" si="0"/>
        <v>2</v>
      </c>
      <c r="N6" s="289">
        <f aca="true" t="shared" si="1" ref="N6:O15">IF(H6=0,0,L6/H6*100)</f>
        <v>96.15384615384616</v>
      </c>
      <c r="O6" s="289">
        <f>IF(I6=0,0,M6/I6*100)</f>
        <v>100</v>
      </c>
      <c r="P6" s="259">
        <v>0</v>
      </c>
      <c r="Q6" s="259">
        <v>0</v>
      </c>
      <c r="R6" s="259">
        <v>0</v>
      </c>
      <c r="S6" s="259">
        <v>0</v>
      </c>
      <c r="T6" s="259">
        <v>0</v>
      </c>
      <c r="U6" s="259">
        <v>0</v>
      </c>
      <c r="V6" s="259">
        <v>17</v>
      </c>
      <c r="W6" s="259">
        <v>1</v>
      </c>
      <c r="X6" s="259">
        <v>5</v>
      </c>
      <c r="Y6" s="259">
        <v>1</v>
      </c>
      <c r="Z6" s="259">
        <v>3</v>
      </c>
      <c r="AA6" s="261">
        <v>0</v>
      </c>
    </row>
    <row r="7" spans="2:27" s="62" customFormat="1" ht="22.5" customHeight="1">
      <c r="B7" s="843" t="s">
        <v>359</v>
      </c>
      <c r="C7" s="844"/>
      <c r="D7" s="258">
        <f aca="true" t="shared" si="2" ref="D7:E14">F7+H7+J7</f>
        <v>553</v>
      </c>
      <c r="E7" s="258">
        <f t="shared" si="2"/>
        <v>172</v>
      </c>
      <c r="F7" s="259">
        <v>523</v>
      </c>
      <c r="G7" s="259">
        <v>166</v>
      </c>
      <c r="H7" s="259">
        <v>30</v>
      </c>
      <c r="I7" s="259">
        <v>6</v>
      </c>
      <c r="J7" s="259">
        <v>0</v>
      </c>
      <c r="K7" s="259">
        <v>0</v>
      </c>
      <c r="L7" s="259">
        <f t="shared" si="0"/>
        <v>27</v>
      </c>
      <c r="M7" s="259">
        <f t="shared" si="0"/>
        <v>6</v>
      </c>
      <c r="N7" s="289">
        <f t="shared" si="1"/>
        <v>90</v>
      </c>
      <c r="O7" s="289">
        <f t="shared" si="1"/>
        <v>100</v>
      </c>
      <c r="P7" s="259">
        <v>0</v>
      </c>
      <c r="Q7" s="259">
        <v>0</v>
      </c>
      <c r="R7" s="259">
        <v>0</v>
      </c>
      <c r="S7" s="259">
        <v>0</v>
      </c>
      <c r="T7" s="259">
        <v>0</v>
      </c>
      <c r="U7" s="259">
        <v>0</v>
      </c>
      <c r="V7" s="259">
        <v>19</v>
      </c>
      <c r="W7" s="259">
        <v>6</v>
      </c>
      <c r="X7" s="259">
        <v>6</v>
      </c>
      <c r="Y7" s="259">
        <v>0</v>
      </c>
      <c r="Z7" s="259">
        <v>2</v>
      </c>
      <c r="AA7" s="261">
        <v>0</v>
      </c>
    </row>
    <row r="8" spans="2:27" s="62" customFormat="1" ht="22.5" customHeight="1">
      <c r="B8" s="843" t="s">
        <v>360</v>
      </c>
      <c r="C8" s="844"/>
      <c r="D8" s="258">
        <f t="shared" si="2"/>
        <v>713</v>
      </c>
      <c r="E8" s="258">
        <f t="shared" si="2"/>
        <v>254</v>
      </c>
      <c r="F8" s="259">
        <v>685</v>
      </c>
      <c r="G8" s="259">
        <v>250</v>
      </c>
      <c r="H8" s="259">
        <v>28</v>
      </c>
      <c r="I8" s="259">
        <v>4</v>
      </c>
      <c r="J8" s="259">
        <v>0</v>
      </c>
      <c r="K8" s="259">
        <v>0</v>
      </c>
      <c r="L8" s="259">
        <f t="shared" si="0"/>
        <v>28</v>
      </c>
      <c r="M8" s="259">
        <f t="shared" si="0"/>
        <v>4</v>
      </c>
      <c r="N8" s="289">
        <f t="shared" si="1"/>
        <v>100</v>
      </c>
      <c r="O8" s="289">
        <f t="shared" si="1"/>
        <v>100</v>
      </c>
      <c r="P8" s="259">
        <v>1</v>
      </c>
      <c r="Q8" s="259">
        <v>0</v>
      </c>
      <c r="R8" s="259">
        <v>0</v>
      </c>
      <c r="S8" s="259">
        <v>0</v>
      </c>
      <c r="T8" s="259">
        <v>0</v>
      </c>
      <c r="U8" s="259">
        <v>0</v>
      </c>
      <c r="V8" s="259">
        <v>19</v>
      </c>
      <c r="W8" s="259">
        <v>4</v>
      </c>
      <c r="X8" s="259">
        <v>7</v>
      </c>
      <c r="Y8" s="259">
        <v>0</v>
      </c>
      <c r="Z8" s="259">
        <v>1</v>
      </c>
      <c r="AA8" s="261">
        <v>0</v>
      </c>
    </row>
    <row r="9" spans="2:27" s="62" customFormat="1" ht="22.5" customHeight="1">
      <c r="B9" s="839" t="s">
        <v>361</v>
      </c>
      <c r="C9" s="701"/>
      <c r="D9" s="258">
        <f t="shared" si="2"/>
        <v>993</v>
      </c>
      <c r="E9" s="258">
        <f t="shared" si="2"/>
        <v>334</v>
      </c>
      <c r="F9" s="264">
        <v>965</v>
      </c>
      <c r="G9" s="264">
        <v>332</v>
      </c>
      <c r="H9" s="264">
        <v>28</v>
      </c>
      <c r="I9" s="264">
        <v>2</v>
      </c>
      <c r="J9" s="264">
        <v>0</v>
      </c>
      <c r="K9" s="264">
        <v>0</v>
      </c>
      <c r="L9" s="259">
        <f t="shared" si="0"/>
        <v>23</v>
      </c>
      <c r="M9" s="259">
        <f t="shared" si="0"/>
        <v>1</v>
      </c>
      <c r="N9" s="290">
        <f t="shared" si="1"/>
        <v>82.14285714285714</v>
      </c>
      <c r="O9" s="290">
        <f t="shared" si="1"/>
        <v>50</v>
      </c>
      <c r="P9" s="264">
        <v>1</v>
      </c>
      <c r="Q9" s="264">
        <v>0</v>
      </c>
      <c r="R9" s="264">
        <v>0</v>
      </c>
      <c r="S9" s="264">
        <v>0</v>
      </c>
      <c r="T9" s="264">
        <v>0</v>
      </c>
      <c r="U9" s="264">
        <v>0</v>
      </c>
      <c r="V9" s="264">
        <v>20</v>
      </c>
      <c r="W9" s="264">
        <v>1</v>
      </c>
      <c r="X9" s="264">
        <v>2</v>
      </c>
      <c r="Y9" s="264">
        <v>0</v>
      </c>
      <c r="Z9" s="264">
        <v>0</v>
      </c>
      <c r="AA9" s="266">
        <v>0</v>
      </c>
    </row>
    <row r="10" spans="2:27" s="62" customFormat="1" ht="22.5" customHeight="1">
      <c r="B10" s="839" t="s">
        <v>362</v>
      </c>
      <c r="C10" s="701"/>
      <c r="D10" s="258">
        <f t="shared" si="2"/>
        <v>1275</v>
      </c>
      <c r="E10" s="258">
        <f t="shared" si="2"/>
        <v>363</v>
      </c>
      <c r="F10" s="264">
        <v>1243</v>
      </c>
      <c r="G10" s="264">
        <v>359</v>
      </c>
      <c r="H10" s="264">
        <v>32</v>
      </c>
      <c r="I10" s="264">
        <v>4</v>
      </c>
      <c r="J10" s="264">
        <v>0</v>
      </c>
      <c r="K10" s="264">
        <v>0</v>
      </c>
      <c r="L10" s="259">
        <f t="shared" si="0"/>
        <v>28</v>
      </c>
      <c r="M10" s="259">
        <f t="shared" si="0"/>
        <v>4</v>
      </c>
      <c r="N10" s="290">
        <f t="shared" si="1"/>
        <v>87.5</v>
      </c>
      <c r="O10" s="290">
        <f>IF(I10=0,0,M10/I10*100)</f>
        <v>100</v>
      </c>
      <c r="P10" s="264">
        <v>0</v>
      </c>
      <c r="Q10" s="264">
        <v>0</v>
      </c>
      <c r="R10" s="264">
        <v>0</v>
      </c>
      <c r="S10" s="264">
        <v>0</v>
      </c>
      <c r="T10" s="264">
        <v>0</v>
      </c>
      <c r="U10" s="264">
        <v>0</v>
      </c>
      <c r="V10" s="264">
        <v>24</v>
      </c>
      <c r="W10" s="264">
        <v>3</v>
      </c>
      <c r="X10" s="264">
        <v>4</v>
      </c>
      <c r="Y10" s="264">
        <v>0</v>
      </c>
      <c r="Z10" s="264">
        <v>0</v>
      </c>
      <c r="AA10" s="266">
        <v>1</v>
      </c>
    </row>
    <row r="11" spans="2:27" s="62" customFormat="1" ht="22.5" customHeight="1">
      <c r="B11" s="839" t="s">
        <v>363</v>
      </c>
      <c r="C11" s="701"/>
      <c r="D11" s="258">
        <f t="shared" si="2"/>
        <v>1162</v>
      </c>
      <c r="E11" s="258">
        <f t="shared" si="2"/>
        <v>310</v>
      </c>
      <c r="F11" s="264">
        <v>1143</v>
      </c>
      <c r="G11" s="264">
        <v>306</v>
      </c>
      <c r="H11" s="264">
        <v>19</v>
      </c>
      <c r="I11" s="264">
        <v>4</v>
      </c>
      <c r="J11" s="264">
        <v>0</v>
      </c>
      <c r="K11" s="264">
        <v>0</v>
      </c>
      <c r="L11" s="259">
        <f t="shared" si="0"/>
        <v>16</v>
      </c>
      <c r="M11" s="259">
        <f t="shared" si="0"/>
        <v>4</v>
      </c>
      <c r="N11" s="290">
        <f t="shared" si="1"/>
        <v>84.21052631578947</v>
      </c>
      <c r="O11" s="291">
        <f t="shared" si="1"/>
        <v>100</v>
      </c>
      <c r="P11" s="264">
        <v>0</v>
      </c>
      <c r="Q11" s="264">
        <v>0</v>
      </c>
      <c r="R11" s="264">
        <v>0</v>
      </c>
      <c r="S11" s="264">
        <v>0</v>
      </c>
      <c r="T11" s="264">
        <v>0</v>
      </c>
      <c r="U11" s="264">
        <v>1</v>
      </c>
      <c r="V11" s="264">
        <v>10</v>
      </c>
      <c r="W11" s="264">
        <v>3</v>
      </c>
      <c r="X11" s="264">
        <v>4</v>
      </c>
      <c r="Y11" s="264">
        <v>0</v>
      </c>
      <c r="Z11" s="264">
        <v>2</v>
      </c>
      <c r="AA11" s="266">
        <v>0</v>
      </c>
    </row>
    <row r="12" spans="2:27" s="62" customFormat="1" ht="22.5" customHeight="1">
      <c r="B12" s="839" t="s">
        <v>364</v>
      </c>
      <c r="C12" s="701"/>
      <c r="D12" s="258">
        <f t="shared" si="2"/>
        <v>900</v>
      </c>
      <c r="E12" s="258">
        <f t="shared" si="2"/>
        <v>216</v>
      </c>
      <c r="F12" s="264">
        <v>889</v>
      </c>
      <c r="G12" s="264">
        <v>216</v>
      </c>
      <c r="H12" s="264">
        <v>11</v>
      </c>
      <c r="I12" s="264">
        <v>0</v>
      </c>
      <c r="J12" s="264">
        <v>0</v>
      </c>
      <c r="K12" s="264">
        <v>0</v>
      </c>
      <c r="L12" s="259">
        <f t="shared" si="0"/>
        <v>10</v>
      </c>
      <c r="M12" s="259">
        <f t="shared" si="0"/>
        <v>0</v>
      </c>
      <c r="N12" s="290">
        <f t="shared" si="1"/>
        <v>90.9090909090909</v>
      </c>
      <c r="O12" s="290">
        <f t="shared" si="1"/>
        <v>0</v>
      </c>
      <c r="P12" s="264">
        <v>0</v>
      </c>
      <c r="Q12" s="264">
        <v>0</v>
      </c>
      <c r="R12" s="264">
        <v>1</v>
      </c>
      <c r="S12" s="264">
        <v>0</v>
      </c>
      <c r="T12" s="264">
        <v>0</v>
      </c>
      <c r="U12" s="264">
        <v>0</v>
      </c>
      <c r="V12" s="264">
        <v>5</v>
      </c>
      <c r="W12" s="264">
        <v>0</v>
      </c>
      <c r="X12" s="264">
        <v>2</v>
      </c>
      <c r="Y12" s="264">
        <v>0</v>
      </c>
      <c r="Z12" s="264">
        <v>2</v>
      </c>
      <c r="AA12" s="266">
        <v>0</v>
      </c>
    </row>
    <row r="13" spans="2:27" s="62" customFormat="1" ht="22.5" customHeight="1">
      <c r="B13" s="839" t="s">
        <v>365</v>
      </c>
      <c r="C13" s="701"/>
      <c r="D13" s="258">
        <f t="shared" si="2"/>
        <v>203</v>
      </c>
      <c r="E13" s="258">
        <f t="shared" si="2"/>
        <v>150</v>
      </c>
      <c r="F13" s="264">
        <v>201</v>
      </c>
      <c r="G13" s="264">
        <v>149</v>
      </c>
      <c r="H13" s="264">
        <v>2</v>
      </c>
      <c r="I13" s="264">
        <v>1</v>
      </c>
      <c r="J13" s="264">
        <v>0</v>
      </c>
      <c r="K13" s="264">
        <v>0</v>
      </c>
      <c r="L13" s="259">
        <f t="shared" si="0"/>
        <v>2</v>
      </c>
      <c r="M13" s="259">
        <f t="shared" si="0"/>
        <v>1</v>
      </c>
      <c r="N13" s="290">
        <f t="shared" si="1"/>
        <v>100</v>
      </c>
      <c r="O13" s="290">
        <f t="shared" si="1"/>
        <v>100</v>
      </c>
      <c r="P13" s="264">
        <v>0</v>
      </c>
      <c r="Q13" s="264">
        <v>0</v>
      </c>
      <c r="R13" s="264">
        <v>0</v>
      </c>
      <c r="S13" s="264">
        <v>0</v>
      </c>
      <c r="T13" s="264">
        <v>0</v>
      </c>
      <c r="U13" s="264">
        <v>0</v>
      </c>
      <c r="V13" s="264">
        <v>2</v>
      </c>
      <c r="W13" s="264">
        <v>1</v>
      </c>
      <c r="X13" s="264">
        <v>0</v>
      </c>
      <c r="Y13" s="264">
        <v>0</v>
      </c>
      <c r="Z13" s="264">
        <v>0</v>
      </c>
      <c r="AA13" s="266">
        <v>0</v>
      </c>
    </row>
    <row r="14" spans="2:27" s="62" customFormat="1" ht="22.5" customHeight="1">
      <c r="B14" s="839" t="s">
        <v>366</v>
      </c>
      <c r="C14" s="701"/>
      <c r="D14" s="258">
        <f t="shared" si="2"/>
        <v>0</v>
      </c>
      <c r="E14" s="258">
        <f t="shared" si="2"/>
        <v>95</v>
      </c>
      <c r="F14" s="264">
        <v>0</v>
      </c>
      <c r="G14" s="264">
        <v>95</v>
      </c>
      <c r="H14" s="264">
        <v>0</v>
      </c>
      <c r="I14" s="264">
        <v>0</v>
      </c>
      <c r="J14" s="264">
        <v>0</v>
      </c>
      <c r="K14" s="264">
        <v>0</v>
      </c>
      <c r="L14" s="259">
        <f t="shared" si="0"/>
        <v>0</v>
      </c>
      <c r="M14" s="259">
        <f t="shared" si="0"/>
        <v>0</v>
      </c>
      <c r="N14" s="290">
        <f t="shared" si="1"/>
        <v>0</v>
      </c>
      <c r="O14" s="290">
        <f t="shared" si="1"/>
        <v>0</v>
      </c>
      <c r="P14" s="264">
        <v>0</v>
      </c>
      <c r="Q14" s="264">
        <v>0</v>
      </c>
      <c r="R14" s="264">
        <v>0</v>
      </c>
      <c r="S14" s="264">
        <v>0</v>
      </c>
      <c r="T14" s="264">
        <v>0</v>
      </c>
      <c r="U14" s="264">
        <v>0</v>
      </c>
      <c r="V14" s="264">
        <v>0</v>
      </c>
      <c r="W14" s="264">
        <v>0</v>
      </c>
      <c r="X14" s="264">
        <v>0</v>
      </c>
      <c r="Y14" s="264">
        <v>0</v>
      </c>
      <c r="Z14" s="264">
        <v>0</v>
      </c>
      <c r="AA14" s="266">
        <v>0</v>
      </c>
    </row>
    <row r="15" spans="2:27" s="62" customFormat="1" ht="22.5" customHeight="1">
      <c r="B15" s="835" t="s">
        <v>367</v>
      </c>
      <c r="C15" s="836"/>
      <c r="D15" s="292">
        <f>F15+H15+J15</f>
        <v>0</v>
      </c>
      <c r="E15" s="292">
        <f>G15+I15+K15</f>
        <v>140</v>
      </c>
      <c r="F15" s="278">
        <v>0</v>
      </c>
      <c r="G15" s="278">
        <v>139</v>
      </c>
      <c r="H15" s="278">
        <v>0</v>
      </c>
      <c r="I15" s="278">
        <v>1</v>
      </c>
      <c r="J15" s="278">
        <v>0</v>
      </c>
      <c r="K15" s="278">
        <v>0</v>
      </c>
      <c r="L15" s="293">
        <f t="shared" si="0"/>
        <v>0</v>
      </c>
      <c r="M15" s="293">
        <f t="shared" si="0"/>
        <v>1</v>
      </c>
      <c r="N15" s="294">
        <f t="shared" si="1"/>
        <v>0</v>
      </c>
      <c r="O15" s="295">
        <f>IF(I15=0,0,M15/I15*100)</f>
        <v>100</v>
      </c>
      <c r="P15" s="278">
        <v>0</v>
      </c>
      <c r="Q15" s="278">
        <v>0</v>
      </c>
      <c r="R15" s="278">
        <v>0</v>
      </c>
      <c r="S15" s="278">
        <v>0</v>
      </c>
      <c r="T15" s="278">
        <v>0</v>
      </c>
      <c r="U15" s="278">
        <v>0</v>
      </c>
      <c r="V15" s="278">
        <v>0</v>
      </c>
      <c r="W15" s="278">
        <v>0</v>
      </c>
      <c r="X15" s="278">
        <v>0</v>
      </c>
      <c r="Y15" s="278">
        <v>0</v>
      </c>
      <c r="Z15" s="278">
        <v>0</v>
      </c>
      <c r="AA15" s="281">
        <v>1</v>
      </c>
    </row>
    <row r="16" spans="2:27" s="62" customFormat="1" ht="22.5" customHeight="1">
      <c r="B16" s="837" t="s">
        <v>347</v>
      </c>
      <c r="C16" s="838"/>
      <c r="D16" s="296">
        <f>F16+H16+J16</f>
        <v>6719</v>
      </c>
      <c r="E16" s="297">
        <f>G16+I16+K16</f>
        <v>2154</v>
      </c>
      <c r="F16" s="283">
        <f>SUM(F5:F15)</f>
        <v>6495</v>
      </c>
      <c r="G16" s="283">
        <f>SUM(G5:G15)</f>
        <v>2127</v>
      </c>
      <c r="H16" s="283">
        <f>SUM(H5:H15)</f>
        <v>224</v>
      </c>
      <c r="I16" s="283">
        <f>SUM(I5:I15)</f>
        <v>27</v>
      </c>
      <c r="J16" s="283">
        <f aca="true" t="shared" si="3" ref="J16:S16">SUM(J5:J15)</f>
        <v>0</v>
      </c>
      <c r="K16" s="283">
        <f t="shared" si="3"/>
        <v>0</v>
      </c>
      <c r="L16" s="284">
        <f>SUM(L5:L15)</f>
        <v>202</v>
      </c>
      <c r="M16" s="284">
        <f>SUM(M5:M15)</f>
        <v>24</v>
      </c>
      <c r="N16" s="295">
        <f>IF(H16=0,0,L16/H16*100)</f>
        <v>90.17857142857143</v>
      </c>
      <c r="O16" s="295">
        <f>IF(I16=0,0,M16/I16*100)</f>
        <v>88.88888888888889</v>
      </c>
      <c r="P16" s="283">
        <f>SUM(P5:P15)</f>
        <v>2</v>
      </c>
      <c r="Q16" s="283">
        <f t="shared" si="3"/>
        <v>0</v>
      </c>
      <c r="R16" s="283">
        <f t="shared" si="3"/>
        <v>1</v>
      </c>
      <c r="S16" s="283">
        <f t="shared" si="3"/>
        <v>0</v>
      </c>
      <c r="T16" s="283">
        <f>SUM(T5:T15)</f>
        <v>0</v>
      </c>
      <c r="U16" s="283">
        <f>SUM(U5:U15)</f>
        <v>1</v>
      </c>
      <c r="V16" s="283">
        <f aca="true" t="shared" si="4" ref="V16:AA16">SUM(V5:V15)</f>
        <v>143</v>
      </c>
      <c r="W16" s="283">
        <f t="shared" si="4"/>
        <v>20</v>
      </c>
      <c r="X16" s="283">
        <f t="shared" si="4"/>
        <v>39</v>
      </c>
      <c r="Y16" s="283">
        <f t="shared" si="4"/>
        <v>1</v>
      </c>
      <c r="Z16" s="283">
        <f t="shared" si="4"/>
        <v>17</v>
      </c>
      <c r="AA16" s="287">
        <f t="shared" si="4"/>
        <v>2</v>
      </c>
    </row>
    <row r="17" spans="5:13" s="62" customFormat="1" ht="19.5" customHeight="1">
      <c r="E17" s="298"/>
      <c r="L17" s="299"/>
      <c r="M17" s="299"/>
    </row>
    <row r="18" spans="12:13" s="62" customFormat="1" ht="19.5" customHeight="1">
      <c r="L18" s="299"/>
      <c r="M18" s="299"/>
    </row>
    <row r="19" spans="1:13" ht="19.5" customHeight="1">
      <c r="A19" s="575" t="s">
        <v>547</v>
      </c>
      <c r="B19" s="575"/>
      <c r="C19" s="575"/>
      <c r="D19" s="575"/>
      <c r="E19" s="575"/>
      <c r="F19" s="575"/>
      <c r="G19" s="575"/>
      <c r="H19" s="575"/>
      <c r="I19" s="575"/>
      <c r="J19" s="575"/>
      <c r="K19" s="575"/>
      <c r="L19" s="575"/>
      <c r="M19" s="575"/>
    </row>
    <row r="20" spans="2:27" s="62" customFormat="1" ht="23.25" customHeight="1">
      <c r="B20" s="794" t="s">
        <v>326</v>
      </c>
      <c r="C20" s="795"/>
      <c r="D20" s="831" t="s">
        <v>292</v>
      </c>
      <c r="E20" s="821"/>
      <c r="F20" s="821" t="s">
        <v>327</v>
      </c>
      <c r="G20" s="821"/>
      <c r="H20" s="821" t="s">
        <v>368</v>
      </c>
      <c r="I20" s="821"/>
      <c r="J20" s="821" t="s">
        <v>295</v>
      </c>
      <c r="K20" s="821"/>
      <c r="L20" s="833" t="s">
        <v>328</v>
      </c>
      <c r="M20" s="833"/>
      <c r="N20" s="821" t="s">
        <v>369</v>
      </c>
      <c r="O20" s="821"/>
      <c r="P20" s="821" t="s">
        <v>330</v>
      </c>
      <c r="Q20" s="821"/>
      <c r="R20" s="821"/>
      <c r="S20" s="821"/>
      <c r="T20" s="821" t="s">
        <v>370</v>
      </c>
      <c r="U20" s="821"/>
      <c r="V20" s="821"/>
      <c r="W20" s="821"/>
      <c r="X20" s="821"/>
      <c r="Y20" s="821"/>
      <c r="Z20" s="821"/>
      <c r="AA20" s="822"/>
    </row>
    <row r="21" spans="2:27" s="62" customFormat="1" ht="23.25" customHeight="1">
      <c r="B21" s="841"/>
      <c r="C21" s="829"/>
      <c r="D21" s="832"/>
      <c r="E21" s="823"/>
      <c r="F21" s="823"/>
      <c r="G21" s="823"/>
      <c r="H21" s="823"/>
      <c r="I21" s="823"/>
      <c r="J21" s="823"/>
      <c r="K21" s="823"/>
      <c r="L21" s="834"/>
      <c r="M21" s="834"/>
      <c r="N21" s="823"/>
      <c r="O21" s="823"/>
      <c r="P21" s="823" t="s">
        <v>371</v>
      </c>
      <c r="Q21" s="823"/>
      <c r="R21" s="840" t="s">
        <v>372</v>
      </c>
      <c r="S21" s="840"/>
      <c r="T21" s="823" t="s">
        <v>373</v>
      </c>
      <c r="U21" s="823"/>
      <c r="V21" s="840" t="s">
        <v>374</v>
      </c>
      <c r="W21" s="840"/>
      <c r="X21" s="823" t="s">
        <v>336</v>
      </c>
      <c r="Y21" s="823"/>
      <c r="Z21" s="823" t="s">
        <v>337</v>
      </c>
      <c r="AA21" s="825"/>
    </row>
    <row r="22" spans="2:27" s="62" customFormat="1" ht="23.25" customHeight="1">
      <c r="B22" s="842"/>
      <c r="C22" s="830"/>
      <c r="D22" s="246" t="s">
        <v>299</v>
      </c>
      <c r="E22" s="247" t="s">
        <v>300</v>
      </c>
      <c r="F22" s="247" t="s">
        <v>299</v>
      </c>
      <c r="G22" s="247" t="s">
        <v>300</v>
      </c>
      <c r="H22" s="247" t="s">
        <v>299</v>
      </c>
      <c r="I22" s="247" t="s">
        <v>300</v>
      </c>
      <c r="J22" s="247" t="s">
        <v>299</v>
      </c>
      <c r="K22" s="247" t="s">
        <v>300</v>
      </c>
      <c r="L22" s="247" t="s">
        <v>299</v>
      </c>
      <c r="M22" s="247" t="s">
        <v>300</v>
      </c>
      <c r="N22" s="247" t="s">
        <v>299</v>
      </c>
      <c r="O22" s="247" t="s">
        <v>300</v>
      </c>
      <c r="P22" s="247" t="s">
        <v>299</v>
      </c>
      <c r="Q22" s="247" t="s">
        <v>300</v>
      </c>
      <c r="R22" s="247" t="s">
        <v>299</v>
      </c>
      <c r="S22" s="247" t="s">
        <v>300</v>
      </c>
      <c r="T22" s="247" t="s">
        <v>299</v>
      </c>
      <c r="U22" s="247" t="s">
        <v>300</v>
      </c>
      <c r="V22" s="247" t="s">
        <v>299</v>
      </c>
      <c r="W22" s="247" t="s">
        <v>300</v>
      </c>
      <c r="X22" s="247" t="s">
        <v>299</v>
      </c>
      <c r="Y22" s="247" t="s">
        <v>300</v>
      </c>
      <c r="Z22" s="247" t="s">
        <v>299</v>
      </c>
      <c r="AA22" s="248" t="s">
        <v>300</v>
      </c>
    </row>
    <row r="23" spans="2:27" s="62" customFormat="1" ht="23.25" customHeight="1">
      <c r="B23" s="839" t="s">
        <v>361</v>
      </c>
      <c r="C23" s="701"/>
      <c r="D23" s="258">
        <f>F23+H23+J23</f>
        <v>797</v>
      </c>
      <c r="E23" s="258">
        <f>G23+I23+K23</f>
        <v>431</v>
      </c>
      <c r="F23" s="264">
        <v>746</v>
      </c>
      <c r="G23" s="264">
        <v>396</v>
      </c>
      <c r="H23" s="264">
        <v>0</v>
      </c>
      <c r="I23" s="264">
        <v>0</v>
      </c>
      <c r="J23" s="264">
        <v>51</v>
      </c>
      <c r="K23" s="264">
        <v>35</v>
      </c>
      <c r="L23" s="259">
        <f>+P23+R23+T23+V23+X23+Z23</f>
        <v>49</v>
      </c>
      <c r="M23" s="259">
        <f>+Q23+S23+U23+W23+Y23+AA23</f>
        <v>30</v>
      </c>
      <c r="N23" s="300">
        <f>IF(J23=0,0,L23/J23*100)</f>
        <v>96.07843137254902</v>
      </c>
      <c r="O23" s="300">
        <f>IF(K23=0,0,M23/K23*100)</f>
        <v>85.71428571428571</v>
      </c>
      <c r="P23" s="264">
        <v>1</v>
      </c>
      <c r="Q23" s="264">
        <v>2</v>
      </c>
      <c r="R23" s="264">
        <v>0</v>
      </c>
      <c r="S23" s="264">
        <v>0</v>
      </c>
      <c r="T23" s="264">
        <v>10</v>
      </c>
      <c r="U23" s="264">
        <v>8</v>
      </c>
      <c r="V23" s="264">
        <v>10</v>
      </c>
      <c r="W23" s="264">
        <v>7</v>
      </c>
      <c r="X23" s="264">
        <v>13</v>
      </c>
      <c r="Y23" s="264">
        <v>4</v>
      </c>
      <c r="Z23" s="264">
        <v>15</v>
      </c>
      <c r="AA23" s="266">
        <v>9</v>
      </c>
    </row>
    <row r="24" spans="2:27" s="62" customFormat="1" ht="23.25" customHeight="1">
      <c r="B24" s="839" t="s">
        <v>362</v>
      </c>
      <c r="C24" s="701"/>
      <c r="D24" s="258">
        <f aca="true" t="shared" si="5" ref="D24:E29">F24+H24+J24</f>
        <v>1025</v>
      </c>
      <c r="E24" s="258">
        <f t="shared" si="5"/>
        <v>458</v>
      </c>
      <c r="F24" s="264">
        <v>967</v>
      </c>
      <c r="G24" s="264">
        <v>443</v>
      </c>
      <c r="H24" s="264">
        <v>0</v>
      </c>
      <c r="I24" s="264">
        <v>0</v>
      </c>
      <c r="J24" s="264">
        <v>58</v>
      </c>
      <c r="K24" s="264">
        <v>15</v>
      </c>
      <c r="L24" s="259">
        <f aca="true" t="shared" si="6" ref="L24:M29">+P24+R24+T24+V24+X24+Z24</f>
        <v>56</v>
      </c>
      <c r="M24" s="259">
        <f>+Q24+S24+U24+W24+Y24+AA24</f>
        <v>15</v>
      </c>
      <c r="N24" s="300">
        <f>IF(J24=0,0,L24/J24*100)</f>
        <v>96.55172413793103</v>
      </c>
      <c r="O24" s="300">
        <f>IF(K24=0,0,M24/K24*100)</f>
        <v>100</v>
      </c>
      <c r="P24" s="264">
        <v>4</v>
      </c>
      <c r="Q24" s="264">
        <v>1</v>
      </c>
      <c r="R24" s="264">
        <v>1</v>
      </c>
      <c r="S24" s="264">
        <v>0</v>
      </c>
      <c r="T24" s="264">
        <v>15</v>
      </c>
      <c r="U24" s="264">
        <v>1</v>
      </c>
      <c r="V24" s="264">
        <v>9</v>
      </c>
      <c r="W24" s="264">
        <v>2</v>
      </c>
      <c r="X24" s="264">
        <v>21</v>
      </c>
      <c r="Y24" s="264">
        <v>5</v>
      </c>
      <c r="Z24" s="264">
        <v>6</v>
      </c>
      <c r="AA24" s="266">
        <v>6</v>
      </c>
    </row>
    <row r="25" spans="2:27" s="62" customFormat="1" ht="23.25" customHeight="1">
      <c r="B25" s="839" t="s">
        <v>363</v>
      </c>
      <c r="C25" s="701"/>
      <c r="D25" s="258">
        <f t="shared" si="5"/>
        <v>1044</v>
      </c>
      <c r="E25" s="258">
        <f t="shared" si="5"/>
        <v>376</v>
      </c>
      <c r="F25" s="264">
        <v>984</v>
      </c>
      <c r="G25" s="264">
        <v>350</v>
      </c>
      <c r="H25" s="264">
        <v>0</v>
      </c>
      <c r="I25" s="264">
        <v>0</v>
      </c>
      <c r="J25" s="264">
        <v>60</v>
      </c>
      <c r="K25" s="264">
        <v>26</v>
      </c>
      <c r="L25" s="259">
        <f t="shared" si="6"/>
        <v>59</v>
      </c>
      <c r="M25" s="259">
        <f t="shared" si="6"/>
        <v>21</v>
      </c>
      <c r="N25" s="300">
        <f aca="true" t="shared" si="7" ref="N25:O29">IF(J25=0,0,L25/J25*100)</f>
        <v>98.33333333333333</v>
      </c>
      <c r="O25" s="300">
        <f t="shared" si="7"/>
        <v>80.76923076923077</v>
      </c>
      <c r="P25" s="264">
        <v>3</v>
      </c>
      <c r="Q25" s="264">
        <v>0</v>
      </c>
      <c r="R25" s="264">
        <v>2</v>
      </c>
      <c r="S25" s="264">
        <v>0</v>
      </c>
      <c r="T25" s="264">
        <v>9</v>
      </c>
      <c r="U25" s="264">
        <v>4</v>
      </c>
      <c r="V25" s="264">
        <v>6</v>
      </c>
      <c r="W25" s="264">
        <v>0</v>
      </c>
      <c r="X25" s="264">
        <v>23</v>
      </c>
      <c r="Y25" s="264">
        <v>5</v>
      </c>
      <c r="Z25" s="264">
        <v>16</v>
      </c>
      <c r="AA25" s="266">
        <v>12</v>
      </c>
    </row>
    <row r="26" spans="2:27" s="62" customFormat="1" ht="23.25" customHeight="1">
      <c r="B26" s="839" t="s">
        <v>364</v>
      </c>
      <c r="C26" s="701"/>
      <c r="D26" s="258">
        <f t="shared" si="5"/>
        <v>914</v>
      </c>
      <c r="E26" s="258">
        <f t="shared" si="5"/>
        <v>275</v>
      </c>
      <c r="F26" s="264">
        <v>886</v>
      </c>
      <c r="G26" s="264">
        <v>258</v>
      </c>
      <c r="H26" s="264">
        <v>0</v>
      </c>
      <c r="I26" s="264">
        <v>0</v>
      </c>
      <c r="J26" s="264">
        <v>28</v>
      </c>
      <c r="K26" s="264">
        <v>17</v>
      </c>
      <c r="L26" s="259">
        <f t="shared" si="6"/>
        <v>28</v>
      </c>
      <c r="M26" s="259">
        <f t="shared" si="6"/>
        <v>14</v>
      </c>
      <c r="N26" s="300">
        <f t="shared" si="7"/>
        <v>100</v>
      </c>
      <c r="O26" s="300">
        <f t="shared" si="7"/>
        <v>82.35294117647058</v>
      </c>
      <c r="P26" s="264">
        <v>6</v>
      </c>
      <c r="Q26" s="264">
        <v>1</v>
      </c>
      <c r="R26" s="264">
        <v>0</v>
      </c>
      <c r="S26" s="264">
        <v>0</v>
      </c>
      <c r="T26" s="264">
        <v>3</v>
      </c>
      <c r="U26" s="264">
        <v>3</v>
      </c>
      <c r="V26" s="264">
        <v>5</v>
      </c>
      <c r="W26" s="264">
        <v>2</v>
      </c>
      <c r="X26" s="264">
        <v>7</v>
      </c>
      <c r="Y26" s="264">
        <v>2</v>
      </c>
      <c r="Z26" s="264">
        <v>7</v>
      </c>
      <c r="AA26" s="266">
        <v>6</v>
      </c>
    </row>
    <row r="27" spans="2:27" s="62" customFormat="1" ht="23.25" customHeight="1">
      <c r="B27" s="839" t="s">
        <v>365</v>
      </c>
      <c r="C27" s="701"/>
      <c r="D27" s="258">
        <f t="shared" si="5"/>
        <v>1026</v>
      </c>
      <c r="E27" s="258">
        <f t="shared" si="5"/>
        <v>255</v>
      </c>
      <c r="F27" s="264">
        <v>990</v>
      </c>
      <c r="G27" s="264">
        <v>244</v>
      </c>
      <c r="H27" s="264">
        <v>0</v>
      </c>
      <c r="I27" s="264">
        <v>0</v>
      </c>
      <c r="J27" s="264">
        <v>36</v>
      </c>
      <c r="K27" s="264">
        <v>11</v>
      </c>
      <c r="L27" s="259">
        <f t="shared" si="6"/>
        <v>35</v>
      </c>
      <c r="M27" s="259">
        <f t="shared" si="6"/>
        <v>9</v>
      </c>
      <c r="N27" s="300">
        <f t="shared" si="7"/>
        <v>97.22222222222221</v>
      </c>
      <c r="O27" s="300">
        <f t="shared" si="7"/>
        <v>81.81818181818183</v>
      </c>
      <c r="P27" s="264">
        <v>6</v>
      </c>
      <c r="Q27" s="264">
        <v>0</v>
      </c>
      <c r="R27" s="264">
        <v>1</v>
      </c>
      <c r="S27" s="264">
        <v>0</v>
      </c>
      <c r="T27" s="264">
        <v>2</v>
      </c>
      <c r="U27" s="264">
        <v>4</v>
      </c>
      <c r="V27" s="264">
        <v>5</v>
      </c>
      <c r="W27" s="264">
        <v>0</v>
      </c>
      <c r="X27" s="264">
        <v>8</v>
      </c>
      <c r="Y27" s="264">
        <v>1</v>
      </c>
      <c r="Z27" s="264">
        <v>13</v>
      </c>
      <c r="AA27" s="266">
        <v>4</v>
      </c>
    </row>
    <row r="28" spans="2:27" s="62" customFormat="1" ht="23.25" customHeight="1">
      <c r="B28" s="839" t="s">
        <v>366</v>
      </c>
      <c r="C28" s="701"/>
      <c r="D28" s="258">
        <f t="shared" si="5"/>
        <v>681</v>
      </c>
      <c r="E28" s="258">
        <f t="shared" si="5"/>
        <v>180</v>
      </c>
      <c r="F28" s="264">
        <v>657</v>
      </c>
      <c r="G28" s="264">
        <v>170</v>
      </c>
      <c r="H28" s="264">
        <v>0</v>
      </c>
      <c r="I28" s="264">
        <v>0</v>
      </c>
      <c r="J28" s="264">
        <v>24</v>
      </c>
      <c r="K28" s="264">
        <v>10</v>
      </c>
      <c r="L28" s="259">
        <f t="shared" si="6"/>
        <v>23</v>
      </c>
      <c r="M28" s="259">
        <f t="shared" si="6"/>
        <v>9</v>
      </c>
      <c r="N28" s="300">
        <f t="shared" si="7"/>
        <v>95.83333333333334</v>
      </c>
      <c r="O28" s="300">
        <f t="shared" si="7"/>
        <v>90</v>
      </c>
      <c r="P28" s="264">
        <v>3</v>
      </c>
      <c r="Q28" s="264">
        <v>1</v>
      </c>
      <c r="R28" s="264">
        <v>2</v>
      </c>
      <c r="S28" s="264">
        <v>0</v>
      </c>
      <c r="T28" s="264">
        <v>2</v>
      </c>
      <c r="U28" s="264">
        <v>1</v>
      </c>
      <c r="V28" s="264">
        <v>1</v>
      </c>
      <c r="W28" s="264">
        <v>0</v>
      </c>
      <c r="X28" s="264">
        <v>8</v>
      </c>
      <c r="Y28" s="264">
        <v>4</v>
      </c>
      <c r="Z28" s="264">
        <v>7</v>
      </c>
      <c r="AA28" s="266">
        <v>3</v>
      </c>
    </row>
    <row r="29" spans="2:27" s="62" customFormat="1" ht="23.25" customHeight="1">
      <c r="B29" s="835" t="s">
        <v>367</v>
      </c>
      <c r="C29" s="836"/>
      <c r="D29" s="292">
        <f t="shared" si="5"/>
        <v>0</v>
      </c>
      <c r="E29" s="292">
        <f t="shared" si="5"/>
        <v>248</v>
      </c>
      <c r="F29" s="278">
        <v>0</v>
      </c>
      <c r="G29" s="278">
        <v>237</v>
      </c>
      <c r="H29" s="278">
        <v>0</v>
      </c>
      <c r="I29" s="278">
        <v>0</v>
      </c>
      <c r="J29" s="278">
        <v>0</v>
      </c>
      <c r="K29" s="278">
        <v>11</v>
      </c>
      <c r="L29" s="293">
        <f t="shared" si="6"/>
        <v>0</v>
      </c>
      <c r="M29" s="293">
        <f t="shared" si="6"/>
        <v>11</v>
      </c>
      <c r="N29" s="278">
        <f t="shared" si="7"/>
        <v>0</v>
      </c>
      <c r="O29" s="301">
        <f t="shared" si="7"/>
        <v>100</v>
      </c>
      <c r="P29" s="278">
        <v>0</v>
      </c>
      <c r="Q29" s="278">
        <v>3</v>
      </c>
      <c r="R29" s="278">
        <v>0</v>
      </c>
      <c r="S29" s="278">
        <v>0</v>
      </c>
      <c r="T29" s="278">
        <v>0</v>
      </c>
      <c r="U29" s="278">
        <v>0</v>
      </c>
      <c r="V29" s="278">
        <v>0</v>
      </c>
      <c r="W29" s="278">
        <v>0</v>
      </c>
      <c r="X29" s="278">
        <v>0</v>
      </c>
      <c r="Y29" s="278">
        <v>0</v>
      </c>
      <c r="Z29" s="278">
        <v>0</v>
      </c>
      <c r="AA29" s="281">
        <v>8</v>
      </c>
    </row>
    <row r="30" spans="2:27" s="62" customFormat="1" ht="23.25" customHeight="1">
      <c r="B30" s="837" t="s">
        <v>347</v>
      </c>
      <c r="C30" s="838"/>
      <c r="D30" s="296">
        <f>SUM(D23:D29)</f>
        <v>5487</v>
      </c>
      <c r="E30" s="297">
        <f>G30+I30+K30</f>
        <v>2223</v>
      </c>
      <c r="F30" s="283">
        <f aca="true" t="shared" si="8" ref="F30:K30">SUM(F19:F29)</f>
        <v>5230</v>
      </c>
      <c r="G30" s="283">
        <f t="shared" si="8"/>
        <v>2098</v>
      </c>
      <c r="H30" s="283">
        <f t="shared" si="8"/>
        <v>0</v>
      </c>
      <c r="I30" s="283">
        <f t="shared" si="8"/>
        <v>0</v>
      </c>
      <c r="J30" s="283">
        <f t="shared" si="8"/>
        <v>257</v>
      </c>
      <c r="K30" s="283">
        <f t="shared" si="8"/>
        <v>125</v>
      </c>
      <c r="L30" s="284">
        <f>SUM(L23:L29)</f>
        <v>250</v>
      </c>
      <c r="M30" s="284">
        <f>SUM(M23:M29)</f>
        <v>109</v>
      </c>
      <c r="N30" s="302">
        <f>IF(J30=0,0,L30/J30*100)</f>
        <v>97.27626459143968</v>
      </c>
      <c r="O30" s="302">
        <f>IF(K30=0,0,M30/K30*100)</f>
        <v>87.2</v>
      </c>
      <c r="P30" s="283">
        <f>SUM(P23:P29)</f>
        <v>23</v>
      </c>
      <c r="Q30" s="283">
        <f>SUM(Q23:Q29)</f>
        <v>8</v>
      </c>
      <c r="R30" s="283">
        <f>SUM(R23:R29)</f>
        <v>6</v>
      </c>
      <c r="S30" s="283">
        <f aca="true" t="shared" si="9" ref="S30:AA30">SUM(S23:S29)</f>
        <v>0</v>
      </c>
      <c r="T30" s="283">
        <f>SUM(T23:T29)</f>
        <v>41</v>
      </c>
      <c r="U30" s="283">
        <f t="shared" si="9"/>
        <v>21</v>
      </c>
      <c r="V30" s="283">
        <f>SUM(V23:V29)</f>
        <v>36</v>
      </c>
      <c r="W30" s="283">
        <f t="shared" si="9"/>
        <v>11</v>
      </c>
      <c r="X30" s="283">
        <f>SUM(X23:X29)</f>
        <v>80</v>
      </c>
      <c r="Y30" s="283">
        <f t="shared" si="9"/>
        <v>21</v>
      </c>
      <c r="Z30" s="283">
        <f>SUM(Z23:Z29)</f>
        <v>64</v>
      </c>
      <c r="AA30" s="287">
        <f t="shared" si="9"/>
        <v>48</v>
      </c>
    </row>
    <row r="31" ht="23.25" customHeight="1">
      <c r="M31" s="303"/>
    </row>
    <row r="32" ht="23.25" customHeight="1"/>
    <row r="67" ht="15" customHeight="1"/>
    <row r="68" ht="15" customHeight="1"/>
    <row r="69" ht="15" customHeight="1"/>
    <row r="70" ht="15" customHeight="1"/>
    <row r="71" ht="15" customHeight="1"/>
    <row r="72" ht="15" customHeight="1"/>
  </sheetData>
  <sheetProtection/>
  <mergeCells count="50">
    <mergeCell ref="A1:M1"/>
    <mergeCell ref="B2:C4"/>
    <mergeCell ref="D2:E3"/>
    <mergeCell ref="F2:G3"/>
    <mergeCell ref="H2:I3"/>
    <mergeCell ref="J2:K3"/>
    <mergeCell ref="L2:M3"/>
    <mergeCell ref="N2:O3"/>
    <mergeCell ref="P2:AA2"/>
    <mergeCell ref="P3:Q3"/>
    <mergeCell ref="R3:S3"/>
    <mergeCell ref="T3:U3"/>
    <mergeCell ref="V3:W3"/>
    <mergeCell ref="X3:Y3"/>
    <mergeCell ref="Z3:AA3"/>
    <mergeCell ref="B5:C5"/>
    <mergeCell ref="B6:C6"/>
    <mergeCell ref="B7:C7"/>
    <mergeCell ref="B8:C8"/>
    <mergeCell ref="B9:C9"/>
    <mergeCell ref="B10:C10"/>
    <mergeCell ref="B11:C11"/>
    <mergeCell ref="B12:C12"/>
    <mergeCell ref="B13:C13"/>
    <mergeCell ref="B14:C14"/>
    <mergeCell ref="B15:C15"/>
    <mergeCell ref="B16:C16"/>
    <mergeCell ref="A19:M19"/>
    <mergeCell ref="B20:C22"/>
    <mergeCell ref="D20:E21"/>
    <mergeCell ref="F20:G21"/>
    <mergeCell ref="H20:I21"/>
    <mergeCell ref="J20:K21"/>
    <mergeCell ref="L20:M21"/>
    <mergeCell ref="N20:O21"/>
    <mergeCell ref="P20:AA20"/>
    <mergeCell ref="P21:Q21"/>
    <mergeCell ref="R21:S21"/>
    <mergeCell ref="T21:U21"/>
    <mergeCell ref="V21:W21"/>
    <mergeCell ref="X21:Y21"/>
    <mergeCell ref="Z21:AA21"/>
    <mergeCell ref="B29:C29"/>
    <mergeCell ref="B30:C30"/>
    <mergeCell ref="B23:C23"/>
    <mergeCell ref="B24:C24"/>
    <mergeCell ref="B25:C25"/>
    <mergeCell ref="B26:C26"/>
    <mergeCell ref="B27:C27"/>
    <mergeCell ref="B28:C28"/>
  </mergeCells>
  <printOptions/>
  <pageMargins left="0.2755905511811024" right="0.1968503937007874" top="0.5511811023622047" bottom="0.35433070866141736" header="0.6692913385826772" footer="0.31496062992125984"/>
  <pageSetup firstPageNumber="82" useFirstPageNumber="1" fitToHeight="0" fitToWidth="1" horizontalDpi="600" verticalDpi="600" orientation="landscape" pageOrder="overThenDown" paperSize="9" scale="87" r:id="rId1"/>
  <headerFooter>
    <oddFooter>&amp;C&amp;P</oddFooter>
  </headerFooter>
  <rowBreaks count="1" manualBreakCount="1">
    <brk id="18" max="26" man="1"/>
  </rowBreaks>
  <colBreaks count="1" manualBreakCount="1">
    <brk id="15" max="50" man="1"/>
  </colBreaks>
</worksheet>
</file>

<file path=xl/worksheets/sheet9.xml><?xml version="1.0" encoding="utf-8"?>
<worksheet xmlns="http://schemas.openxmlformats.org/spreadsheetml/2006/main" xmlns:r="http://schemas.openxmlformats.org/officeDocument/2006/relationships">
  <sheetPr>
    <pageSetUpPr fitToPage="1"/>
  </sheetPr>
  <dimension ref="A1:AK24"/>
  <sheetViews>
    <sheetView showGridLines="0" view="pageBreakPreview" zoomScale="70" zoomScaleNormal="115" zoomScaleSheetLayoutView="70" zoomScalePageLayoutView="0" workbookViewId="0" topLeftCell="A1">
      <pane xSplit="3" ySplit="5" topLeftCell="D6" activePane="bottomRight" state="frozen"/>
      <selection pane="topLeft" activeCell="F12" sqref="F12"/>
      <selection pane="topRight" activeCell="F12" sqref="F12"/>
      <selection pane="bottomLeft" activeCell="F12" sqref="F12"/>
      <selection pane="bottomRight" activeCell="I10" sqref="I10"/>
    </sheetView>
  </sheetViews>
  <sheetFormatPr defaultColWidth="9.00390625" defaultRowHeight="19.5" customHeight="1"/>
  <cols>
    <col min="1" max="1" width="1.625" style="186" customWidth="1"/>
    <col min="2" max="2" width="2.625" style="186" customWidth="1"/>
    <col min="3" max="3" width="9.625" style="186" customWidth="1"/>
    <col min="4" max="4" width="7.125" style="186" customWidth="1"/>
    <col min="5" max="5" width="6.375" style="186" customWidth="1"/>
    <col min="6" max="6" width="7.125" style="186" customWidth="1"/>
    <col min="7" max="7" width="6.125" style="186" customWidth="1"/>
    <col min="8" max="8" width="5.75390625" style="186" customWidth="1"/>
    <col min="9" max="9" width="4.50390625" style="186" customWidth="1"/>
    <col min="10" max="10" width="5.75390625" style="186" customWidth="1"/>
    <col min="11" max="11" width="4.75390625" style="186" customWidth="1"/>
    <col min="12" max="12" width="5.50390625" style="186" customWidth="1"/>
    <col min="13" max="13" width="5.375" style="186" customWidth="1"/>
    <col min="14" max="15" width="6.375" style="186" customWidth="1"/>
    <col min="16" max="16" width="5.125" style="186" customWidth="1"/>
    <col min="17" max="17" width="4.625" style="186" customWidth="1"/>
    <col min="18" max="37" width="4.125" style="186" customWidth="1"/>
    <col min="38" max="16384" width="9.00390625" style="186" customWidth="1"/>
  </cols>
  <sheetData>
    <row r="1" spans="1:37" ht="19.5" customHeight="1">
      <c r="A1" s="187" t="s">
        <v>548</v>
      </c>
      <c r="B1" s="187"/>
      <c r="C1" s="187"/>
      <c r="D1" s="187"/>
      <c r="E1" s="187"/>
      <c r="F1" s="187"/>
      <c r="G1" s="187"/>
      <c r="H1" s="187"/>
      <c r="I1" s="187"/>
      <c r="J1" s="187"/>
      <c r="K1" s="187"/>
      <c r="L1" s="187"/>
      <c r="M1" s="187"/>
      <c r="N1" s="187"/>
      <c r="O1" s="187"/>
      <c r="P1" s="187"/>
      <c r="Q1" s="187"/>
      <c r="AK1" s="312" t="s">
        <v>573</v>
      </c>
    </row>
    <row r="2" spans="2:37" s="304" customFormat="1" ht="13.5" customHeight="1">
      <c r="B2" s="862" t="s">
        <v>375</v>
      </c>
      <c r="C2" s="865" t="s">
        <v>326</v>
      </c>
      <c r="D2" s="859" t="s">
        <v>292</v>
      </c>
      <c r="E2" s="856"/>
      <c r="F2" s="856" t="s">
        <v>327</v>
      </c>
      <c r="G2" s="856"/>
      <c r="H2" s="869" t="s">
        <v>295</v>
      </c>
      <c r="I2" s="869"/>
      <c r="J2" s="869" t="s">
        <v>376</v>
      </c>
      <c r="K2" s="869"/>
      <c r="L2" s="856" t="s">
        <v>377</v>
      </c>
      <c r="M2" s="856"/>
      <c r="N2" s="856" t="s">
        <v>378</v>
      </c>
      <c r="O2" s="856"/>
      <c r="P2" s="857" t="s">
        <v>330</v>
      </c>
      <c r="Q2" s="858"/>
      <c r="R2" s="858"/>
      <c r="S2" s="858"/>
      <c r="T2" s="858"/>
      <c r="U2" s="858"/>
      <c r="V2" s="858"/>
      <c r="W2" s="858"/>
      <c r="X2" s="858"/>
      <c r="Y2" s="858"/>
      <c r="Z2" s="858"/>
      <c r="AA2" s="858"/>
      <c r="AB2" s="858"/>
      <c r="AC2" s="858"/>
      <c r="AD2" s="858"/>
      <c r="AE2" s="858"/>
      <c r="AF2" s="858"/>
      <c r="AG2" s="858"/>
      <c r="AH2" s="858"/>
      <c r="AI2" s="859"/>
      <c r="AJ2" s="856" t="s">
        <v>379</v>
      </c>
      <c r="AK2" s="860"/>
    </row>
    <row r="3" spans="2:37" s="304" customFormat="1" ht="63" customHeight="1">
      <c r="B3" s="863"/>
      <c r="C3" s="866"/>
      <c r="D3" s="868"/>
      <c r="E3" s="854"/>
      <c r="F3" s="854"/>
      <c r="G3" s="854"/>
      <c r="H3" s="870"/>
      <c r="I3" s="870"/>
      <c r="J3" s="870"/>
      <c r="K3" s="870"/>
      <c r="L3" s="854"/>
      <c r="M3" s="854"/>
      <c r="N3" s="854"/>
      <c r="O3" s="854"/>
      <c r="P3" s="854" t="s">
        <v>380</v>
      </c>
      <c r="Q3" s="854"/>
      <c r="R3" s="854" t="s">
        <v>381</v>
      </c>
      <c r="S3" s="854"/>
      <c r="T3" s="854"/>
      <c r="U3" s="854"/>
      <c r="V3" s="854"/>
      <c r="W3" s="854"/>
      <c r="X3" s="854"/>
      <c r="Y3" s="854"/>
      <c r="Z3" s="854"/>
      <c r="AA3" s="854"/>
      <c r="AB3" s="854" t="s">
        <v>382</v>
      </c>
      <c r="AC3" s="854"/>
      <c r="AD3" s="854" t="s">
        <v>383</v>
      </c>
      <c r="AE3" s="854"/>
      <c r="AF3" s="854" t="s">
        <v>384</v>
      </c>
      <c r="AG3" s="854"/>
      <c r="AH3" s="854" t="s">
        <v>385</v>
      </c>
      <c r="AI3" s="854"/>
      <c r="AJ3" s="854"/>
      <c r="AK3" s="861"/>
    </row>
    <row r="4" spans="2:37" s="304" customFormat="1" ht="19.5" customHeight="1">
      <c r="B4" s="863"/>
      <c r="C4" s="866"/>
      <c r="D4" s="868"/>
      <c r="E4" s="854"/>
      <c r="F4" s="854"/>
      <c r="G4" s="854"/>
      <c r="H4" s="870"/>
      <c r="I4" s="870"/>
      <c r="J4" s="870"/>
      <c r="K4" s="870"/>
      <c r="L4" s="854"/>
      <c r="M4" s="854"/>
      <c r="N4" s="854"/>
      <c r="O4" s="854"/>
      <c r="P4" s="854"/>
      <c r="Q4" s="854"/>
      <c r="R4" s="854" t="s">
        <v>386</v>
      </c>
      <c r="S4" s="854"/>
      <c r="T4" s="854" t="s">
        <v>387</v>
      </c>
      <c r="U4" s="854"/>
      <c r="V4" s="854" t="s">
        <v>388</v>
      </c>
      <c r="W4" s="854"/>
      <c r="X4" s="854" t="s">
        <v>389</v>
      </c>
      <c r="Y4" s="854"/>
      <c r="Z4" s="854" t="s">
        <v>390</v>
      </c>
      <c r="AA4" s="854"/>
      <c r="AB4" s="854"/>
      <c r="AC4" s="854"/>
      <c r="AD4" s="854"/>
      <c r="AE4" s="854"/>
      <c r="AF4" s="854"/>
      <c r="AG4" s="854"/>
      <c r="AH4" s="854"/>
      <c r="AI4" s="854"/>
      <c r="AJ4" s="854"/>
      <c r="AK4" s="861"/>
    </row>
    <row r="5" spans="2:37" s="304" customFormat="1" ht="67.5" customHeight="1">
      <c r="B5" s="864"/>
      <c r="C5" s="867"/>
      <c r="D5" s="306" t="s">
        <v>391</v>
      </c>
      <c r="E5" s="307" t="s">
        <v>392</v>
      </c>
      <c r="F5" s="306" t="s">
        <v>391</v>
      </c>
      <c r="G5" s="307" t="s">
        <v>392</v>
      </c>
      <c r="H5" s="306" t="s">
        <v>391</v>
      </c>
      <c r="I5" s="307" t="s">
        <v>392</v>
      </c>
      <c r="J5" s="306" t="s">
        <v>391</v>
      </c>
      <c r="K5" s="307" t="s">
        <v>392</v>
      </c>
      <c r="L5" s="306" t="s">
        <v>391</v>
      </c>
      <c r="M5" s="307" t="s">
        <v>392</v>
      </c>
      <c r="N5" s="306" t="s">
        <v>391</v>
      </c>
      <c r="O5" s="307" t="s">
        <v>392</v>
      </c>
      <c r="P5" s="307" t="s">
        <v>391</v>
      </c>
      <c r="Q5" s="307" t="s">
        <v>392</v>
      </c>
      <c r="R5" s="308" t="s">
        <v>391</v>
      </c>
      <c r="S5" s="307" t="s">
        <v>392</v>
      </c>
      <c r="T5" s="306" t="s">
        <v>391</v>
      </c>
      <c r="U5" s="307" t="s">
        <v>392</v>
      </c>
      <c r="V5" s="306" t="s">
        <v>391</v>
      </c>
      <c r="W5" s="307" t="s">
        <v>392</v>
      </c>
      <c r="X5" s="306" t="s">
        <v>391</v>
      </c>
      <c r="Y5" s="307" t="s">
        <v>392</v>
      </c>
      <c r="Z5" s="306" t="s">
        <v>391</v>
      </c>
      <c r="AA5" s="307" t="s">
        <v>392</v>
      </c>
      <c r="AB5" s="306" t="s">
        <v>391</v>
      </c>
      <c r="AC5" s="307" t="s">
        <v>392</v>
      </c>
      <c r="AD5" s="306" t="s">
        <v>391</v>
      </c>
      <c r="AE5" s="307" t="s">
        <v>392</v>
      </c>
      <c r="AF5" s="306" t="s">
        <v>391</v>
      </c>
      <c r="AG5" s="307" t="s">
        <v>392</v>
      </c>
      <c r="AH5" s="306" t="s">
        <v>391</v>
      </c>
      <c r="AI5" s="307" t="s">
        <v>392</v>
      </c>
      <c r="AJ5" s="306" t="s">
        <v>391</v>
      </c>
      <c r="AK5" s="309" t="s">
        <v>392</v>
      </c>
    </row>
    <row r="6" spans="2:37" s="304" customFormat="1" ht="19.5" customHeight="1">
      <c r="B6" s="849" t="s">
        <v>338</v>
      </c>
      <c r="C6" s="310" t="s">
        <v>339</v>
      </c>
      <c r="D6" s="313">
        <f>F6+H6+J6</f>
        <v>50</v>
      </c>
      <c r="E6" s="313">
        <f>G6+I6+K6</f>
        <v>92</v>
      </c>
      <c r="F6" s="314">
        <v>48</v>
      </c>
      <c r="G6" s="314">
        <v>90</v>
      </c>
      <c r="H6" s="314">
        <v>2</v>
      </c>
      <c r="I6" s="314">
        <v>2</v>
      </c>
      <c r="J6" s="314">
        <v>0</v>
      </c>
      <c r="K6" s="314">
        <v>0</v>
      </c>
      <c r="L6" s="314">
        <f>+P6+AB6+AD6+AF6+AH6+AJ6</f>
        <v>2</v>
      </c>
      <c r="M6" s="314">
        <f>+Q6+AC6+AE6+AG6+AI6+AK6</f>
        <v>1</v>
      </c>
      <c r="N6" s="315">
        <f aca="true" t="shared" si="0" ref="N6:O21">IF(H6=0,0,L6/H6*100)</f>
        <v>100</v>
      </c>
      <c r="O6" s="315">
        <f>IF(I6=0,0,M6/I6*100)</f>
        <v>50</v>
      </c>
      <c r="P6" s="314">
        <f>R6+T6+V6+X6+Z6</f>
        <v>0</v>
      </c>
      <c r="Q6" s="314">
        <f>S6+U6+W6+Y6+AA6</f>
        <v>0</v>
      </c>
      <c r="R6" s="314">
        <v>0</v>
      </c>
      <c r="S6" s="314">
        <v>0</v>
      </c>
      <c r="T6" s="314">
        <v>0</v>
      </c>
      <c r="U6" s="314">
        <v>0</v>
      </c>
      <c r="V6" s="314">
        <v>0</v>
      </c>
      <c r="W6" s="314">
        <v>0</v>
      </c>
      <c r="X6" s="314">
        <v>0</v>
      </c>
      <c r="Y6" s="314">
        <v>0</v>
      </c>
      <c r="Z6" s="314">
        <v>0</v>
      </c>
      <c r="AA6" s="314">
        <v>0</v>
      </c>
      <c r="AB6" s="314">
        <v>0</v>
      </c>
      <c r="AC6" s="314">
        <v>0</v>
      </c>
      <c r="AD6" s="314">
        <v>0</v>
      </c>
      <c r="AE6" s="314">
        <v>0</v>
      </c>
      <c r="AF6" s="314">
        <v>1</v>
      </c>
      <c r="AG6" s="314">
        <v>1</v>
      </c>
      <c r="AH6" s="314">
        <v>1</v>
      </c>
      <c r="AI6" s="314">
        <v>0</v>
      </c>
      <c r="AJ6" s="314">
        <v>0</v>
      </c>
      <c r="AK6" s="316">
        <v>0</v>
      </c>
    </row>
    <row r="7" spans="2:37" s="304" customFormat="1" ht="19.5" customHeight="1">
      <c r="B7" s="849"/>
      <c r="C7" s="311" t="s">
        <v>340</v>
      </c>
      <c r="D7" s="317">
        <f aca="true" t="shared" si="1" ref="D7:E12">F7+H7+J7</f>
        <v>63</v>
      </c>
      <c r="E7" s="317">
        <f t="shared" si="1"/>
        <v>125</v>
      </c>
      <c r="F7" s="318">
        <v>63</v>
      </c>
      <c r="G7" s="318">
        <v>124</v>
      </c>
      <c r="H7" s="318">
        <v>0</v>
      </c>
      <c r="I7" s="318">
        <v>1</v>
      </c>
      <c r="J7" s="318">
        <v>0</v>
      </c>
      <c r="K7" s="318">
        <v>0</v>
      </c>
      <c r="L7" s="318">
        <f aca="true" t="shared" si="2" ref="L7:M12">+P7+AB7+AD7+AF7+AH7+AJ7</f>
        <v>0</v>
      </c>
      <c r="M7" s="318">
        <f t="shared" si="2"/>
        <v>1</v>
      </c>
      <c r="N7" s="315">
        <f t="shared" si="0"/>
        <v>0</v>
      </c>
      <c r="O7" s="315">
        <f>IF(I7=0,0,M7/I7*100)</f>
        <v>100</v>
      </c>
      <c r="P7" s="318">
        <f aca="true" t="shared" si="3" ref="P7:Q12">R7+T7+V7+X7+Z7</f>
        <v>0</v>
      </c>
      <c r="Q7" s="318">
        <f t="shared" si="3"/>
        <v>0</v>
      </c>
      <c r="R7" s="318">
        <v>0</v>
      </c>
      <c r="S7" s="318">
        <v>0</v>
      </c>
      <c r="T7" s="318">
        <v>0</v>
      </c>
      <c r="U7" s="318">
        <v>0</v>
      </c>
      <c r="V7" s="318">
        <v>0</v>
      </c>
      <c r="W7" s="318">
        <v>0</v>
      </c>
      <c r="X7" s="318">
        <v>0</v>
      </c>
      <c r="Y7" s="318">
        <v>0</v>
      </c>
      <c r="Z7" s="318">
        <v>0</v>
      </c>
      <c r="AA7" s="318">
        <v>0</v>
      </c>
      <c r="AB7" s="318">
        <v>0</v>
      </c>
      <c r="AC7" s="318">
        <v>0</v>
      </c>
      <c r="AD7" s="318">
        <v>0</v>
      </c>
      <c r="AE7" s="318">
        <v>0</v>
      </c>
      <c r="AF7" s="318">
        <v>0</v>
      </c>
      <c r="AG7" s="318">
        <v>0</v>
      </c>
      <c r="AH7" s="318">
        <v>0</v>
      </c>
      <c r="AI7" s="318">
        <v>1</v>
      </c>
      <c r="AJ7" s="318">
        <v>0</v>
      </c>
      <c r="AK7" s="319">
        <v>0</v>
      </c>
    </row>
    <row r="8" spans="2:37" s="304" customFormat="1" ht="19.5" customHeight="1">
      <c r="B8" s="850"/>
      <c r="C8" s="311" t="s">
        <v>341</v>
      </c>
      <c r="D8" s="317">
        <f t="shared" si="1"/>
        <v>99</v>
      </c>
      <c r="E8" s="317">
        <f t="shared" si="1"/>
        <v>96</v>
      </c>
      <c r="F8" s="318">
        <v>98</v>
      </c>
      <c r="G8" s="318">
        <v>95</v>
      </c>
      <c r="H8" s="318">
        <v>1</v>
      </c>
      <c r="I8" s="318">
        <v>1</v>
      </c>
      <c r="J8" s="318">
        <v>0</v>
      </c>
      <c r="K8" s="318">
        <v>0</v>
      </c>
      <c r="L8" s="318">
        <f t="shared" si="2"/>
        <v>1</v>
      </c>
      <c r="M8" s="318">
        <f t="shared" si="2"/>
        <v>1</v>
      </c>
      <c r="N8" s="315">
        <f t="shared" si="0"/>
        <v>100</v>
      </c>
      <c r="O8" s="315">
        <f>IF(I8=0,0,M8/I8*100)</f>
        <v>100</v>
      </c>
      <c r="P8" s="318">
        <f t="shared" si="3"/>
        <v>0</v>
      </c>
      <c r="Q8" s="318">
        <f t="shared" si="3"/>
        <v>0</v>
      </c>
      <c r="R8" s="318">
        <v>0</v>
      </c>
      <c r="S8" s="318">
        <v>0</v>
      </c>
      <c r="T8" s="318">
        <v>0</v>
      </c>
      <c r="U8" s="318">
        <v>0</v>
      </c>
      <c r="V8" s="318">
        <v>0</v>
      </c>
      <c r="W8" s="318">
        <v>0</v>
      </c>
      <c r="X8" s="318">
        <v>0</v>
      </c>
      <c r="Y8" s="318">
        <v>0</v>
      </c>
      <c r="Z8" s="318">
        <v>0</v>
      </c>
      <c r="AA8" s="318">
        <v>0</v>
      </c>
      <c r="AB8" s="318">
        <v>0</v>
      </c>
      <c r="AC8" s="318">
        <v>0</v>
      </c>
      <c r="AD8" s="318">
        <v>0</v>
      </c>
      <c r="AE8" s="318">
        <v>0</v>
      </c>
      <c r="AF8" s="318">
        <v>1</v>
      </c>
      <c r="AG8" s="318">
        <v>1</v>
      </c>
      <c r="AH8" s="318">
        <v>0</v>
      </c>
      <c r="AI8" s="318">
        <v>0</v>
      </c>
      <c r="AJ8" s="318">
        <v>0</v>
      </c>
      <c r="AK8" s="319">
        <v>0</v>
      </c>
    </row>
    <row r="9" spans="2:37" s="304" customFormat="1" ht="19.5" customHeight="1">
      <c r="B9" s="850"/>
      <c r="C9" s="311" t="s">
        <v>342</v>
      </c>
      <c r="D9" s="317">
        <f t="shared" si="1"/>
        <v>471</v>
      </c>
      <c r="E9" s="317">
        <f t="shared" si="1"/>
        <v>87</v>
      </c>
      <c r="F9" s="318">
        <v>463</v>
      </c>
      <c r="G9" s="318">
        <v>86</v>
      </c>
      <c r="H9" s="318">
        <v>8</v>
      </c>
      <c r="I9" s="318">
        <v>1</v>
      </c>
      <c r="J9" s="318">
        <v>0</v>
      </c>
      <c r="K9" s="318">
        <v>0</v>
      </c>
      <c r="L9" s="318">
        <f t="shared" si="2"/>
        <v>8</v>
      </c>
      <c r="M9" s="318">
        <f t="shared" si="2"/>
        <v>0</v>
      </c>
      <c r="N9" s="315">
        <f t="shared" si="0"/>
        <v>100</v>
      </c>
      <c r="O9" s="315">
        <f>IF(I9=0,0,M9/I9*100)</f>
        <v>0</v>
      </c>
      <c r="P9" s="318">
        <f t="shared" si="3"/>
        <v>0</v>
      </c>
      <c r="Q9" s="318">
        <f t="shared" si="3"/>
        <v>0</v>
      </c>
      <c r="R9" s="318">
        <v>0</v>
      </c>
      <c r="S9" s="318">
        <v>0</v>
      </c>
      <c r="T9" s="318">
        <v>0</v>
      </c>
      <c r="U9" s="318">
        <v>0</v>
      </c>
      <c r="V9" s="318">
        <v>0</v>
      </c>
      <c r="W9" s="318">
        <v>0</v>
      </c>
      <c r="X9" s="318">
        <v>0</v>
      </c>
      <c r="Y9" s="318">
        <v>0</v>
      </c>
      <c r="Z9" s="318">
        <v>0</v>
      </c>
      <c r="AA9" s="318">
        <v>0</v>
      </c>
      <c r="AB9" s="318">
        <v>1</v>
      </c>
      <c r="AC9" s="318">
        <v>0</v>
      </c>
      <c r="AD9" s="318">
        <v>0</v>
      </c>
      <c r="AE9" s="318">
        <v>0</v>
      </c>
      <c r="AF9" s="318">
        <v>4</v>
      </c>
      <c r="AG9" s="318">
        <v>0</v>
      </c>
      <c r="AH9" s="318">
        <v>3</v>
      </c>
      <c r="AI9" s="318">
        <v>0</v>
      </c>
      <c r="AJ9" s="318">
        <v>0</v>
      </c>
      <c r="AK9" s="319">
        <v>0</v>
      </c>
    </row>
    <row r="10" spans="2:37" s="304" customFormat="1" ht="19.5" customHeight="1">
      <c r="B10" s="850"/>
      <c r="C10" s="311" t="s">
        <v>343</v>
      </c>
      <c r="D10" s="317">
        <f t="shared" si="1"/>
        <v>860</v>
      </c>
      <c r="E10" s="317">
        <f t="shared" si="1"/>
        <v>105</v>
      </c>
      <c r="F10" s="318">
        <v>852</v>
      </c>
      <c r="G10" s="318">
        <v>104</v>
      </c>
      <c r="H10" s="318">
        <v>8</v>
      </c>
      <c r="I10" s="318">
        <v>1</v>
      </c>
      <c r="J10" s="318">
        <v>0</v>
      </c>
      <c r="K10" s="318">
        <v>0</v>
      </c>
      <c r="L10" s="318">
        <f t="shared" si="2"/>
        <v>7</v>
      </c>
      <c r="M10" s="318">
        <f t="shared" si="2"/>
        <v>0</v>
      </c>
      <c r="N10" s="315">
        <f t="shared" si="0"/>
        <v>87.5</v>
      </c>
      <c r="O10" s="315">
        <f t="shared" si="0"/>
        <v>0</v>
      </c>
      <c r="P10" s="318">
        <f t="shared" si="3"/>
        <v>0</v>
      </c>
      <c r="Q10" s="318">
        <f t="shared" si="3"/>
        <v>0</v>
      </c>
      <c r="R10" s="318">
        <v>0</v>
      </c>
      <c r="S10" s="318">
        <v>0</v>
      </c>
      <c r="T10" s="318">
        <v>0</v>
      </c>
      <c r="U10" s="318">
        <v>0</v>
      </c>
      <c r="V10" s="318">
        <v>0</v>
      </c>
      <c r="W10" s="318">
        <v>0</v>
      </c>
      <c r="X10" s="318">
        <v>0</v>
      </c>
      <c r="Y10" s="318">
        <v>0</v>
      </c>
      <c r="Z10" s="318">
        <v>0</v>
      </c>
      <c r="AA10" s="318">
        <v>0</v>
      </c>
      <c r="AB10" s="318">
        <v>0</v>
      </c>
      <c r="AC10" s="318">
        <v>0</v>
      </c>
      <c r="AD10" s="318">
        <v>1</v>
      </c>
      <c r="AE10" s="318">
        <v>0</v>
      </c>
      <c r="AF10" s="318">
        <v>4</v>
      </c>
      <c r="AG10" s="318">
        <v>0</v>
      </c>
      <c r="AH10" s="318">
        <v>2</v>
      </c>
      <c r="AI10" s="318">
        <v>0</v>
      </c>
      <c r="AJ10" s="318">
        <v>0</v>
      </c>
      <c r="AK10" s="319">
        <v>0</v>
      </c>
    </row>
    <row r="11" spans="2:37" s="304" customFormat="1" ht="19.5" customHeight="1">
      <c r="B11" s="850"/>
      <c r="C11" s="311" t="s">
        <v>344</v>
      </c>
      <c r="D11" s="317">
        <f t="shared" si="1"/>
        <v>2026</v>
      </c>
      <c r="E11" s="317">
        <f t="shared" si="1"/>
        <v>165</v>
      </c>
      <c r="F11" s="318">
        <v>1991</v>
      </c>
      <c r="G11" s="318">
        <v>163</v>
      </c>
      <c r="H11" s="318">
        <v>35</v>
      </c>
      <c r="I11" s="318">
        <v>2</v>
      </c>
      <c r="J11" s="318">
        <v>0</v>
      </c>
      <c r="K11" s="318">
        <v>0</v>
      </c>
      <c r="L11" s="318">
        <f t="shared" si="2"/>
        <v>34</v>
      </c>
      <c r="M11" s="318">
        <f t="shared" si="2"/>
        <v>0</v>
      </c>
      <c r="N11" s="315">
        <f t="shared" si="0"/>
        <v>97.14285714285714</v>
      </c>
      <c r="O11" s="320">
        <f t="shared" si="0"/>
        <v>0</v>
      </c>
      <c r="P11" s="318">
        <f t="shared" si="3"/>
        <v>5</v>
      </c>
      <c r="Q11" s="318">
        <f t="shared" si="3"/>
        <v>0</v>
      </c>
      <c r="R11" s="318">
        <v>4</v>
      </c>
      <c r="S11" s="318">
        <v>0</v>
      </c>
      <c r="T11" s="318">
        <v>0</v>
      </c>
      <c r="U11" s="318">
        <v>0</v>
      </c>
      <c r="V11" s="318">
        <v>0</v>
      </c>
      <c r="W11" s="318">
        <v>0</v>
      </c>
      <c r="X11" s="318">
        <v>0</v>
      </c>
      <c r="Y11" s="318">
        <v>0</v>
      </c>
      <c r="Z11" s="318">
        <v>1</v>
      </c>
      <c r="AA11" s="318">
        <v>0</v>
      </c>
      <c r="AB11" s="318">
        <v>0</v>
      </c>
      <c r="AC11" s="318">
        <v>0</v>
      </c>
      <c r="AD11" s="318">
        <v>0</v>
      </c>
      <c r="AE11" s="318">
        <v>0</v>
      </c>
      <c r="AF11" s="318">
        <v>15</v>
      </c>
      <c r="AG11" s="318">
        <v>0</v>
      </c>
      <c r="AH11" s="318">
        <v>13</v>
      </c>
      <c r="AI11" s="318">
        <v>0</v>
      </c>
      <c r="AJ11" s="318">
        <v>1</v>
      </c>
      <c r="AK11" s="319">
        <v>0</v>
      </c>
    </row>
    <row r="12" spans="2:37" s="304" customFormat="1" ht="19.5" customHeight="1">
      <c r="B12" s="855"/>
      <c r="C12" s="311" t="s">
        <v>393</v>
      </c>
      <c r="D12" s="317">
        <f t="shared" si="1"/>
        <v>4655</v>
      </c>
      <c r="E12" s="317">
        <f t="shared" si="1"/>
        <v>371</v>
      </c>
      <c r="F12" s="318">
        <v>4599</v>
      </c>
      <c r="G12" s="318">
        <v>363</v>
      </c>
      <c r="H12" s="318">
        <v>55</v>
      </c>
      <c r="I12" s="318">
        <v>8</v>
      </c>
      <c r="J12" s="318">
        <v>1</v>
      </c>
      <c r="K12" s="318">
        <v>0</v>
      </c>
      <c r="L12" s="318">
        <f t="shared" si="2"/>
        <v>51</v>
      </c>
      <c r="M12" s="318">
        <f t="shared" si="2"/>
        <v>8</v>
      </c>
      <c r="N12" s="320">
        <f t="shared" si="0"/>
        <v>92.72727272727272</v>
      </c>
      <c r="O12" s="320">
        <f>IF(I12=0,0,M12/I12*100)</f>
        <v>100</v>
      </c>
      <c r="P12" s="318">
        <f t="shared" si="3"/>
        <v>10</v>
      </c>
      <c r="Q12" s="318">
        <f t="shared" si="3"/>
        <v>1</v>
      </c>
      <c r="R12" s="318">
        <v>4</v>
      </c>
      <c r="S12" s="318">
        <v>0</v>
      </c>
      <c r="T12" s="318">
        <v>1</v>
      </c>
      <c r="U12" s="318">
        <v>0</v>
      </c>
      <c r="V12" s="318">
        <v>2</v>
      </c>
      <c r="W12" s="318">
        <v>0</v>
      </c>
      <c r="X12" s="318">
        <v>1</v>
      </c>
      <c r="Y12" s="318">
        <v>1</v>
      </c>
      <c r="Z12" s="318">
        <v>2</v>
      </c>
      <c r="AA12" s="318">
        <v>0</v>
      </c>
      <c r="AB12" s="318">
        <v>0</v>
      </c>
      <c r="AC12" s="318">
        <v>0</v>
      </c>
      <c r="AD12" s="318">
        <v>0</v>
      </c>
      <c r="AE12" s="318">
        <v>0</v>
      </c>
      <c r="AF12" s="318">
        <v>29</v>
      </c>
      <c r="AG12" s="318">
        <v>6</v>
      </c>
      <c r="AH12" s="318">
        <v>11</v>
      </c>
      <c r="AI12" s="318">
        <v>1</v>
      </c>
      <c r="AJ12" s="318">
        <v>1</v>
      </c>
      <c r="AK12" s="319">
        <v>0</v>
      </c>
    </row>
    <row r="13" spans="2:37" s="304" customFormat="1" ht="19.5" customHeight="1">
      <c r="B13" s="855"/>
      <c r="C13" s="305" t="s">
        <v>347</v>
      </c>
      <c r="D13" s="321">
        <f aca="true" t="shared" si="4" ref="D13:M13">SUM(D6:D12)</f>
        <v>8224</v>
      </c>
      <c r="E13" s="321">
        <f>SUM(E6:E12)</f>
        <v>1041</v>
      </c>
      <c r="F13" s="321">
        <f t="shared" si="4"/>
        <v>8114</v>
      </c>
      <c r="G13" s="321">
        <f>SUM(G6:G12)</f>
        <v>1025</v>
      </c>
      <c r="H13" s="321">
        <f t="shared" si="4"/>
        <v>109</v>
      </c>
      <c r="I13" s="321">
        <f>SUM(I6:I12)</f>
        <v>16</v>
      </c>
      <c r="J13" s="321">
        <f t="shared" si="4"/>
        <v>1</v>
      </c>
      <c r="K13" s="321">
        <f>SUM(K6:K12)</f>
        <v>0</v>
      </c>
      <c r="L13" s="321">
        <f t="shared" si="4"/>
        <v>103</v>
      </c>
      <c r="M13" s="321">
        <f t="shared" si="4"/>
        <v>11</v>
      </c>
      <c r="N13" s="322">
        <f t="shared" si="0"/>
        <v>94.4954128440367</v>
      </c>
      <c r="O13" s="315">
        <f t="shared" si="0"/>
        <v>68.75</v>
      </c>
      <c r="P13" s="323">
        <f>SUM(P6:P12)</f>
        <v>15</v>
      </c>
      <c r="Q13" s="321">
        <f>SUM(Q6:Q12)</f>
        <v>1</v>
      </c>
      <c r="R13" s="321">
        <f>SUM(R6:R12)</f>
        <v>8</v>
      </c>
      <c r="S13" s="321">
        <f>SUM(S6:S12)</f>
        <v>0</v>
      </c>
      <c r="T13" s="321">
        <f aca="true" t="shared" si="5" ref="T13:AK13">SUM(T6:T12)</f>
        <v>1</v>
      </c>
      <c r="U13" s="321">
        <f>SUM(U6:U12)</f>
        <v>0</v>
      </c>
      <c r="V13" s="321">
        <f>SUM(V6:V12)</f>
        <v>2</v>
      </c>
      <c r="W13" s="321">
        <f>SUM(W6:W12)</f>
        <v>0</v>
      </c>
      <c r="X13" s="321">
        <f>SUM(X6:X12)</f>
        <v>1</v>
      </c>
      <c r="Y13" s="321">
        <f t="shared" si="5"/>
        <v>1</v>
      </c>
      <c r="Z13" s="321">
        <v>0</v>
      </c>
      <c r="AA13" s="321">
        <f t="shared" si="5"/>
        <v>0</v>
      </c>
      <c r="AB13" s="321">
        <f t="shared" si="5"/>
        <v>1</v>
      </c>
      <c r="AC13" s="321">
        <f t="shared" si="5"/>
        <v>0</v>
      </c>
      <c r="AD13" s="321">
        <f t="shared" si="5"/>
        <v>1</v>
      </c>
      <c r="AE13" s="321">
        <f t="shared" si="5"/>
        <v>0</v>
      </c>
      <c r="AF13" s="321">
        <f>SUM(AF6:AF12)</f>
        <v>54</v>
      </c>
      <c r="AG13" s="321">
        <f>SUM(AG6:AG12)</f>
        <v>8</v>
      </c>
      <c r="AH13" s="321">
        <f>SUM(AH6:AH12)</f>
        <v>30</v>
      </c>
      <c r="AI13" s="321">
        <f>SUM(AI6:AI12)</f>
        <v>2</v>
      </c>
      <c r="AJ13" s="321">
        <f t="shared" si="5"/>
        <v>2</v>
      </c>
      <c r="AK13" s="324">
        <f t="shared" si="5"/>
        <v>0</v>
      </c>
    </row>
    <row r="14" spans="2:37" s="304" customFormat="1" ht="19.5" customHeight="1">
      <c r="B14" s="848" t="s">
        <v>348</v>
      </c>
      <c r="C14" s="310" t="s">
        <v>339</v>
      </c>
      <c r="D14" s="313">
        <f aca="true" t="shared" si="6" ref="D14:E20">F14+H14+J14</f>
        <v>240</v>
      </c>
      <c r="E14" s="313">
        <f>G14+I14+K14</f>
        <v>362</v>
      </c>
      <c r="F14" s="314">
        <v>239</v>
      </c>
      <c r="G14" s="314">
        <v>361</v>
      </c>
      <c r="H14" s="314">
        <v>1</v>
      </c>
      <c r="I14" s="314">
        <v>1</v>
      </c>
      <c r="J14" s="314">
        <v>0</v>
      </c>
      <c r="K14" s="314">
        <v>0</v>
      </c>
      <c r="L14" s="314">
        <f>+P14+AB14+AD14+AF14+AH14+AJ14</f>
        <v>1</v>
      </c>
      <c r="M14" s="314">
        <f>+Q14+AC14+AE14+AG14+AI14+AK14</f>
        <v>1</v>
      </c>
      <c r="N14" s="315">
        <f t="shared" si="0"/>
        <v>100</v>
      </c>
      <c r="O14" s="325">
        <f>IF(I14=0,0,M14/I14*100)</f>
        <v>100</v>
      </c>
      <c r="P14" s="314">
        <f aca="true" t="shared" si="7" ref="P14:Q20">R14+T14+V14+X14+Z14</f>
        <v>0</v>
      </c>
      <c r="Q14" s="314">
        <f>S14+U14+W14+Y14+AA14</f>
        <v>0</v>
      </c>
      <c r="R14" s="314">
        <v>0</v>
      </c>
      <c r="S14" s="314">
        <v>0</v>
      </c>
      <c r="T14" s="314">
        <v>0</v>
      </c>
      <c r="U14" s="314">
        <v>0</v>
      </c>
      <c r="V14" s="314">
        <v>0</v>
      </c>
      <c r="W14" s="314">
        <v>0</v>
      </c>
      <c r="X14" s="314">
        <v>0</v>
      </c>
      <c r="Y14" s="314">
        <v>0</v>
      </c>
      <c r="Z14" s="314">
        <v>0</v>
      </c>
      <c r="AA14" s="314">
        <v>0</v>
      </c>
      <c r="AB14" s="314">
        <v>0</v>
      </c>
      <c r="AC14" s="314">
        <v>0</v>
      </c>
      <c r="AD14" s="314">
        <v>0</v>
      </c>
      <c r="AE14" s="314">
        <v>0</v>
      </c>
      <c r="AF14" s="314">
        <v>0</v>
      </c>
      <c r="AG14" s="314">
        <v>0</v>
      </c>
      <c r="AH14" s="314">
        <v>1</v>
      </c>
      <c r="AI14" s="314">
        <v>1</v>
      </c>
      <c r="AJ14" s="314">
        <v>0</v>
      </c>
      <c r="AK14" s="319">
        <v>0</v>
      </c>
    </row>
    <row r="15" spans="2:37" s="304" customFormat="1" ht="19.5" customHeight="1">
      <c r="B15" s="849"/>
      <c r="C15" s="311" t="s">
        <v>340</v>
      </c>
      <c r="D15" s="317">
        <f t="shared" si="6"/>
        <v>267</v>
      </c>
      <c r="E15" s="317">
        <f t="shared" si="6"/>
        <v>402</v>
      </c>
      <c r="F15" s="318">
        <v>267</v>
      </c>
      <c r="G15" s="318">
        <v>402</v>
      </c>
      <c r="H15" s="318">
        <v>0</v>
      </c>
      <c r="I15" s="318">
        <v>0</v>
      </c>
      <c r="J15" s="318">
        <v>0</v>
      </c>
      <c r="K15" s="318">
        <v>0</v>
      </c>
      <c r="L15" s="318">
        <f aca="true" t="shared" si="8" ref="L15:M20">+P15+AB15+AD15+AF15+AH15+AJ15</f>
        <v>0</v>
      </c>
      <c r="M15" s="318">
        <f t="shared" si="8"/>
        <v>0</v>
      </c>
      <c r="N15" s="315">
        <f t="shared" si="0"/>
        <v>0</v>
      </c>
      <c r="O15" s="315">
        <f t="shared" si="0"/>
        <v>0</v>
      </c>
      <c r="P15" s="318">
        <f t="shared" si="7"/>
        <v>0</v>
      </c>
      <c r="Q15" s="318">
        <f t="shared" si="7"/>
        <v>0</v>
      </c>
      <c r="R15" s="318">
        <v>0</v>
      </c>
      <c r="S15" s="318">
        <v>0</v>
      </c>
      <c r="T15" s="318">
        <v>0</v>
      </c>
      <c r="U15" s="318">
        <v>0</v>
      </c>
      <c r="V15" s="318">
        <v>0</v>
      </c>
      <c r="W15" s="318">
        <v>0</v>
      </c>
      <c r="X15" s="318">
        <v>0</v>
      </c>
      <c r="Y15" s="318">
        <v>0</v>
      </c>
      <c r="Z15" s="318">
        <v>0</v>
      </c>
      <c r="AA15" s="318">
        <v>0</v>
      </c>
      <c r="AB15" s="318">
        <v>0</v>
      </c>
      <c r="AC15" s="318">
        <v>0</v>
      </c>
      <c r="AD15" s="318">
        <v>0</v>
      </c>
      <c r="AE15" s="318">
        <v>0</v>
      </c>
      <c r="AF15" s="318">
        <v>0</v>
      </c>
      <c r="AG15" s="318">
        <v>0</v>
      </c>
      <c r="AH15" s="318">
        <v>0</v>
      </c>
      <c r="AI15" s="318">
        <v>0</v>
      </c>
      <c r="AJ15" s="318">
        <v>0</v>
      </c>
      <c r="AK15" s="319">
        <v>0</v>
      </c>
    </row>
    <row r="16" spans="2:37" s="304" customFormat="1" ht="19.5" customHeight="1">
      <c r="B16" s="850"/>
      <c r="C16" s="311" t="s">
        <v>341</v>
      </c>
      <c r="D16" s="317">
        <f t="shared" si="6"/>
        <v>386</v>
      </c>
      <c r="E16" s="317">
        <f t="shared" si="6"/>
        <v>329</v>
      </c>
      <c r="F16" s="318">
        <v>386</v>
      </c>
      <c r="G16" s="318">
        <v>328</v>
      </c>
      <c r="H16" s="318">
        <v>0</v>
      </c>
      <c r="I16" s="318">
        <v>1</v>
      </c>
      <c r="J16" s="318">
        <v>0</v>
      </c>
      <c r="K16" s="318">
        <v>0</v>
      </c>
      <c r="L16" s="318">
        <f t="shared" si="8"/>
        <v>0</v>
      </c>
      <c r="M16" s="318">
        <f t="shared" si="8"/>
        <v>0</v>
      </c>
      <c r="N16" s="315">
        <f t="shared" si="0"/>
        <v>0</v>
      </c>
      <c r="O16" s="320">
        <f>IF(I16=0,0,M16/I16*100)</f>
        <v>0</v>
      </c>
      <c r="P16" s="318">
        <f t="shared" si="7"/>
        <v>0</v>
      </c>
      <c r="Q16" s="318">
        <f t="shared" si="7"/>
        <v>0</v>
      </c>
      <c r="R16" s="318">
        <v>0</v>
      </c>
      <c r="S16" s="318">
        <v>0</v>
      </c>
      <c r="T16" s="318">
        <v>0</v>
      </c>
      <c r="U16" s="318">
        <v>0</v>
      </c>
      <c r="V16" s="318">
        <v>0</v>
      </c>
      <c r="W16" s="318">
        <v>0</v>
      </c>
      <c r="X16" s="318">
        <v>0</v>
      </c>
      <c r="Y16" s="318">
        <v>0</v>
      </c>
      <c r="Z16" s="318">
        <v>0</v>
      </c>
      <c r="AA16" s="318">
        <v>0</v>
      </c>
      <c r="AB16" s="318">
        <v>0</v>
      </c>
      <c r="AC16" s="318">
        <v>0</v>
      </c>
      <c r="AD16" s="318">
        <v>0</v>
      </c>
      <c r="AE16" s="318">
        <v>0</v>
      </c>
      <c r="AF16" s="318">
        <v>0</v>
      </c>
      <c r="AG16" s="318">
        <v>0</v>
      </c>
      <c r="AH16" s="318">
        <v>0</v>
      </c>
      <c r="AI16" s="318">
        <v>0</v>
      </c>
      <c r="AJ16" s="318">
        <v>0</v>
      </c>
      <c r="AK16" s="319">
        <v>0</v>
      </c>
    </row>
    <row r="17" spans="2:37" s="304" customFormat="1" ht="19.5" customHeight="1">
      <c r="B17" s="850"/>
      <c r="C17" s="311" t="s">
        <v>342</v>
      </c>
      <c r="D17" s="317">
        <f t="shared" si="6"/>
        <v>1425</v>
      </c>
      <c r="E17" s="317">
        <f t="shared" si="6"/>
        <v>304</v>
      </c>
      <c r="F17" s="318">
        <v>1414</v>
      </c>
      <c r="G17" s="318">
        <v>303</v>
      </c>
      <c r="H17" s="318">
        <v>11</v>
      </c>
      <c r="I17" s="318">
        <v>1</v>
      </c>
      <c r="J17" s="318">
        <v>0</v>
      </c>
      <c r="K17" s="318">
        <v>0</v>
      </c>
      <c r="L17" s="318">
        <f t="shared" si="8"/>
        <v>11</v>
      </c>
      <c r="M17" s="318">
        <f t="shared" si="8"/>
        <v>1</v>
      </c>
      <c r="N17" s="315">
        <f t="shared" si="0"/>
        <v>100</v>
      </c>
      <c r="O17" s="315">
        <f>IF(I17=0,0,M17/I17*100)</f>
        <v>100</v>
      </c>
      <c r="P17" s="318">
        <f t="shared" si="7"/>
        <v>3</v>
      </c>
      <c r="Q17" s="318">
        <f t="shared" si="7"/>
        <v>0</v>
      </c>
      <c r="R17" s="318">
        <v>2</v>
      </c>
      <c r="S17" s="318">
        <v>0</v>
      </c>
      <c r="T17" s="318">
        <v>1</v>
      </c>
      <c r="U17" s="318">
        <v>0</v>
      </c>
      <c r="V17" s="318">
        <v>0</v>
      </c>
      <c r="W17" s="318">
        <v>0</v>
      </c>
      <c r="X17" s="318">
        <v>0</v>
      </c>
      <c r="Y17" s="318">
        <v>0</v>
      </c>
      <c r="Z17" s="318">
        <v>0</v>
      </c>
      <c r="AA17" s="318">
        <v>0</v>
      </c>
      <c r="AB17" s="318">
        <v>0</v>
      </c>
      <c r="AC17" s="318">
        <v>0</v>
      </c>
      <c r="AD17" s="318">
        <v>0</v>
      </c>
      <c r="AE17" s="318">
        <v>0</v>
      </c>
      <c r="AF17" s="318">
        <v>6</v>
      </c>
      <c r="AG17" s="318">
        <v>1</v>
      </c>
      <c r="AH17" s="318">
        <v>2</v>
      </c>
      <c r="AI17" s="318">
        <v>0</v>
      </c>
      <c r="AJ17" s="318">
        <v>0</v>
      </c>
      <c r="AK17" s="319">
        <v>0</v>
      </c>
    </row>
    <row r="18" spans="2:37" s="304" customFormat="1" ht="19.5" customHeight="1">
      <c r="B18" s="850"/>
      <c r="C18" s="311" t="s">
        <v>343</v>
      </c>
      <c r="D18" s="317">
        <f t="shared" si="6"/>
        <v>2247</v>
      </c>
      <c r="E18" s="317">
        <f t="shared" si="6"/>
        <v>322</v>
      </c>
      <c r="F18" s="318">
        <v>2224</v>
      </c>
      <c r="G18" s="318">
        <v>320</v>
      </c>
      <c r="H18" s="318">
        <v>23</v>
      </c>
      <c r="I18" s="318">
        <v>2</v>
      </c>
      <c r="J18" s="318">
        <v>0</v>
      </c>
      <c r="K18" s="318">
        <v>0</v>
      </c>
      <c r="L18" s="318">
        <f t="shared" si="8"/>
        <v>17</v>
      </c>
      <c r="M18" s="318">
        <f t="shared" si="8"/>
        <v>1</v>
      </c>
      <c r="N18" s="320">
        <f t="shared" si="0"/>
        <v>73.91304347826086</v>
      </c>
      <c r="O18" s="320">
        <f t="shared" si="0"/>
        <v>50</v>
      </c>
      <c r="P18" s="318">
        <f t="shared" si="7"/>
        <v>0</v>
      </c>
      <c r="Q18" s="318">
        <f t="shared" si="7"/>
        <v>0</v>
      </c>
      <c r="R18" s="318">
        <v>0</v>
      </c>
      <c r="S18" s="318">
        <v>0</v>
      </c>
      <c r="T18" s="318">
        <v>0</v>
      </c>
      <c r="U18" s="318">
        <v>0</v>
      </c>
      <c r="V18" s="318">
        <v>0</v>
      </c>
      <c r="W18" s="318">
        <v>0</v>
      </c>
      <c r="X18" s="318">
        <v>0</v>
      </c>
      <c r="Y18" s="318">
        <v>0</v>
      </c>
      <c r="Z18" s="318">
        <v>0</v>
      </c>
      <c r="AA18" s="318">
        <v>0</v>
      </c>
      <c r="AB18" s="318">
        <v>0</v>
      </c>
      <c r="AC18" s="318">
        <v>0</v>
      </c>
      <c r="AD18" s="318">
        <v>0</v>
      </c>
      <c r="AE18" s="318">
        <v>0</v>
      </c>
      <c r="AF18" s="318">
        <v>15</v>
      </c>
      <c r="AG18" s="318">
        <v>1</v>
      </c>
      <c r="AH18" s="318">
        <v>2</v>
      </c>
      <c r="AI18" s="318">
        <v>0</v>
      </c>
      <c r="AJ18" s="318">
        <v>0</v>
      </c>
      <c r="AK18" s="319">
        <v>0</v>
      </c>
    </row>
    <row r="19" spans="2:37" s="304" customFormat="1" ht="19.5" customHeight="1">
      <c r="B19" s="850"/>
      <c r="C19" s="311" t="s">
        <v>344</v>
      </c>
      <c r="D19" s="317">
        <f t="shared" si="6"/>
        <v>3940</v>
      </c>
      <c r="E19" s="317">
        <f t="shared" si="6"/>
        <v>296</v>
      </c>
      <c r="F19" s="318">
        <v>3903</v>
      </c>
      <c r="G19" s="318">
        <v>289</v>
      </c>
      <c r="H19" s="318">
        <v>37</v>
      </c>
      <c r="I19" s="318">
        <v>7</v>
      </c>
      <c r="J19" s="318">
        <v>0</v>
      </c>
      <c r="K19" s="318">
        <v>0</v>
      </c>
      <c r="L19" s="318">
        <f t="shared" si="8"/>
        <v>37</v>
      </c>
      <c r="M19" s="318">
        <f>+Q19+AC19+AE19+AG19+AI19+AK19</f>
        <v>6</v>
      </c>
      <c r="N19" s="315">
        <f t="shared" si="0"/>
        <v>100</v>
      </c>
      <c r="O19" s="320">
        <f t="shared" si="0"/>
        <v>85.71428571428571</v>
      </c>
      <c r="P19" s="318">
        <f t="shared" si="7"/>
        <v>3</v>
      </c>
      <c r="Q19" s="318">
        <f t="shared" si="7"/>
        <v>0</v>
      </c>
      <c r="R19" s="318">
        <v>2</v>
      </c>
      <c r="S19" s="318">
        <v>0</v>
      </c>
      <c r="T19" s="318">
        <v>0</v>
      </c>
      <c r="U19" s="318">
        <v>0</v>
      </c>
      <c r="V19" s="318">
        <v>1</v>
      </c>
      <c r="W19" s="318">
        <v>0</v>
      </c>
      <c r="X19" s="318">
        <v>0</v>
      </c>
      <c r="Y19" s="318">
        <v>0</v>
      </c>
      <c r="Z19" s="318">
        <v>0</v>
      </c>
      <c r="AA19" s="318">
        <v>0</v>
      </c>
      <c r="AB19" s="318">
        <v>0</v>
      </c>
      <c r="AC19" s="318">
        <v>0</v>
      </c>
      <c r="AD19" s="318">
        <v>2</v>
      </c>
      <c r="AE19" s="318">
        <v>0</v>
      </c>
      <c r="AF19" s="318">
        <v>21</v>
      </c>
      <c r="AG19" s="318">
        <v>2</v>
      </c>
      <c r="AH19" s="318">
        <v>11</v>
      </c>
      <c r="AI19" s="318">
        <v>4</v>
      </c>
      <c r="AJ19" s="318">
        <v>0</v>
      </c>
      <c r="AK19" s="319">
        <v>0</v>
      </c>
    </row>
    <row r="20" spans="2:37" s="304" customFormat="1" ht="19.5" customHeight="1">
      <c r="B20" s="850"/>
      <c r="C20" s="311" t="s">
        <v>393</v>
      </c>
      <c r="D20" s="317">
        <f t="shared" si="6"/>
        <v>7017</v>
      </c>
      <c r="E20" s="317">
        <f>G20+I20+K20</f>
        <v>482</v>
      </c>
      <c r="F20" s="318">
        <v>6953</v>
      </c>
      <c r="G20" s="318">
        <v>463</v>
      </c>
      <c r="H20" s="318">
        <v>63</v>
      </c>
      <c r="I20" s="318">
        <v>19</v>
      </c>
      <c r="J20" s="318">
        <v>1</v>
      </c>
      <c r="K20" s="318">
        <v>0</v>
      </c>
      <c r="L20" s="318">
        <f t="shared" si="8"/>
        <v>60</v>
      </c>
      <c r="M20" s="318">
        <f t="shared" si="8"/>
        <v>11</v>
      </c>
      <c r="N20" s="320">
        <f t="shared" si="0"/>
        <v>95.23809523809523</v>
      </c>
      <c r="O20" s="320">
        <f t="shared" si="0"/>
        <v>57.89473684210527</v>
      </c>
      <c r="P20" s="318">
        <f t="shared" si="7"/>
        <v>3</v>
      </c>
      <c r="Q20" s="318">
        <f t="shared" si="7"/>
        <v>1</v>
      </c>
      <c r="R20" s="318">
        <v>2</v>
      </c>
      <c r="S20" s="318">
        <v>0</v>
      </c>
      <c r="T20" s="318">
        <v>0</v>
      </c>
      <c r="U20" s="318">
        <v>0</v>
      </c>
      <c r="V20" s="318">
        <v>0</v>
      </c>
      <c r="W20" s="318">
        <v>0</v>
      </c>
      <c r="X20" s="318">
        <v>1</v>
      </c>
      <c r="Y20" s="318">
        <v>0</v>
      </c>
      <c r="Z20" s="318">
        <v>0</v>
      </c>
      <c r="AA20" s="318">
        <v>1</v>
      </c>
      <c r="AB20" s="318">
        <v>3</v>
      </c>
      <c r="AC20" s="318">
        <v>0</v>
      </c>
      <c r="AD20" s="318">
        <v>1</v>
      </c>
      <c r="AE20" s="318">
        <v>0</v>
      </c>
      <c r="AF20" s="318">
        <v>35</v>
      </c>
      <c r="AG20" s="318">
        <v>4</v>
      </c>
      <c r="AH20" s="318">
        <v>18</v>
      </c>
      <c r="AI20" s="318">
        <v>6</v>
      </c>
      <c r="AJ20" s="318">
        <v>0</v>
      </c>
      <c r="AK20" s="319">
        <v>0</v>
      </c>
    </row>
    <row r="21" spans="2:37" s="304" customFormat="1" ht="19.5" customHeight="1">
      <c r="B21" s="851"/>
      <c r="C21" s="305" t="s">
        <v>347</v>
      </c>
      <c r="D21" s="326">
        <f>SUM(F21+H21+J21)</f>
        <v>15522</v>
      </c>
      <c r="E21" s="326">
        <f aca="true" t="shared" si="9" ref="E21:M21">SUM(E14:E20)</f>
        <v>2497</v>
      </c>
      <c r="F21" s="323">
        <f>SUM(F14:F20)</f>
        <v>15386</v>
      </c>
      <c r="G21" s="323">
        <f t="shared" si="9"/>
        <v>2466</v>
      </c>
      <c r="H21" s="323">
        <f t="shared" si="9"/>
        <v>135</v>
      </c>
      <c r="I21" s="323">
        <f t="shared" si="9"/>
        <v>31</v>
      </c>
      <c r="J21" s="323">
        <f t="shared" si="9"/>
        <v>1</v>
      </c>
      <c r="K21" s="323">
        <f t="shared" si="9"/>
        <v>0</v>
      </c>
      <c r="L21" s="323">
        <f t="shared" si="9"/>
        <v>126</v>
      </c>
      <c r="M21" s="323">
        <f t="shared" si="9"/>
        <v>20</v>
      </c>
      <c r="N21" s="327">
        <f t="shared" si="0"/>
        <v>93.33333333333333</v>
      </c>
      <c r="O21" s="327">
        <f t="shared" si="0"/>
        <v>64.51612903225806</v>
      </c>
      <c r="P21" s="323">
        <f aca="true" t="shared" si="10" ref="P21:AK21">SUM(P14:P20)</f>
        <v>9</v>
      </c>
      <c r="Q21" s="323">
        <f t="shared" si="10"/>
        <v>1</v>
      </c>
      <c r="R21" s="323">
        <f t="shared" si="10"/>
        <v>6</v>
      </c>
      <c r="S21" s="323">
        <f t="shared" si="10"/>
        <v>0</v>
      </c>
      <c r="T21" s="323">
        <f t="shared" si="10"/>
        <v>1</v>
      </c>
      <c r="U21" s="323">
        <f t="shared" si="10"/>
        <v>0</v>
      </c>
      <c r="V21" s="323">
        <f t="shared" si="10"/>
        <v>1</v>
      </c>
      <c r="W21" s="323">
        <f t="shared" si="10"/>
        <v>0</v>
      </c>
      <c r="X21" s="323">
        <f t="shared" si="10"/>
        <v>1</v>
      </c>
      <c r="Y21" s="323">
        <f t="shared" si="10"/>
        <v>0</v>
      </c>
      <c r="Z21" s="323">
        <f t="shared" si="10"/>
        <v>0</v>
      </c>
      <c r="AA21" s="323">
        <f t="shared" si="10"/>
        <v>1</v>
      </c>
      <c r="AB21" s="323">
        <f t="shared" si="10"/>
        <v>3</v>
      </c>
      <c r="AC21" s="323">
        <f t="shared" si="10"/>
        <v>0</v>
      </c>
      <c r="AD21" s="323">
        <f t="shared" si="10"/>
        <v>3</v>
      </c>
      <c r="AE21" s="323">
        <f t="shared" si="10"/>
        <v>0</v>
      </c>
      <c r="AF21" s="323">
        <f t="shared" si="10"/>
        <v>77</v>
      </c>
      <c r="AG21" s="323">
        <f>SUM(AG14:AG20)</f>
        <v>8</v>
      </c>
      <c r="AH21" s="323">
        <f t="shared" si="10"/>
        <v>34</v>
      </c>
      <c r="AI21" s="323">
        <f>SUM(AI14:AI20)</f>
        <v>11</v>
      </c>
      <c r="AJ21" s="323">
        <f t="shared" si="10"/>
        <v>0</v>
      </c>
      <c r="AK21" s="324">
        <f t="shared" si="10"/>
        <v>0</v>
      </c>
    </row>
    <row r="22" spans="2:37" s="304" customFormat="1" ht="19.5" customHeight="1">
      <c r="B22" s="852" t="s">
        <v>349</v>
      </c>
      <c r="C22" s="853"/>
      <c r="D22" s="328">
        <f aca="true" t="shared" si="11" ref="D22:M22">D13+D21</f>
        <v>23746</v>
      </c>
      <c r="E22" s="326">
        <f t="shared" si="11"/>
        <v>3538</v>
      </c>
      <c r="F22" s="329">
        <f t="shared" si="11"/>
        <v>23500</v>
      </c>
      <c r="G22" s="329">
        <f t="shared" si="11"/>
        <v>3491</v>
      </c>
      <c r="H22" s="329">
        <f t="shared" si="11"/>
        <v>244</v>
      </c>
      <c r="I22" s="329">
        <f t="shared" si="11"/>
        <v>47</v>
      </c>
      <c r="J22" s="329">
        <f t="shared" si="11"/>
        <v>2</v>
      </c>
      <c r="K22" s="329">
        <f t="shared" si="11"/>
        <v>0</v>
      </c>
      <c r="L22" s="329">
        <f t="shared" si="11"/>
        <v>229</v>
      </c>
      <c r="M22" s="329">
        <f t="shared" si="11"/>
        <v>31</v>
      </c>
      <c r="N22" s="327">
        <f>L22/H22*100</f>
        <v>93.85245901639344</v>
      </c>
      <c r="O22" s="327">
        <f>M22/I22*100</f>
        <v>65.95744680851064</v>
      </c>
      <c r="P22" s="329">
        <f aca="true" t="shared" si="12" ref="P22:W22">P13+P21</f>
        <v>24</v>
      </c>
      <c r="Q22" s="329">
        <f t="shared" si="12"/>
        <v>2</v>
      </c>
      <c r="R22" s="329">
        <f t="shared" si="12"/>
        <v>14</v>
      </c>
      <c r="S22" s="329">
        <f t="shared" si="12"/>
        <v>0</v>
      </c>
      <c r="T22" s="329">
        <f t="shared" si="12"/>
        <v>2</v>
      </c>
      <c r="U22" s="329">
        <f t="shared" si="12"/>
        <v>0</v>
      </c>
      <c r="V22" s="329">
        <f t="shared" si="12"/>
        <v>3</v>
      </c>
      <c r="W22" s="329">
        <f t="shared" si="12"/>
        <v>0</v>
      </c>
      <c r="X22" s="329">
        <f>X13+X21</f>
        <v>2</v>
      </c>
      <c r="Y22" s="329">
        <f>Y13+Y21</f>
        <v>1</v>
      </c>
      <c r="Z22" s="329">
        <f aca="true" t="shared" si="13" ref="Z22:AK22">Z13+Z21</f>
        <v>0</v>
      </c>
      <c r="AA22" s="329">
        <f t="shared" si="13"/>
        <v>1</v>
      </c>
      <c r="AB22" s="329">
        <f t="shared" si="13"/>
        <v>4</v>
      </c>
      <c r="AC22" s="329">
        <f t="shared" si="13"/>
        <v>0</v>
      </c>
      <c r="AD22" s="329">
        <f t="shared" si="13"/>
        <v>4</v>
      </c>
      <c r="AE22" s="329">
        <f t="shared" si="13"/>
        <v>0</v>
      </c>
      <c r="AF22" s="329">
        <f t="shared" si="13"/>
        <v>131</v>
      </c>
      <c r="AG22" s="329">
        <f t="shared" si="13"/>
        <v>16</v>
      </c>
      <c r="AH22" s="329">
        <f t="shared" si="13"/>
        <v>64</v>
      </c>
      <c r="AI22" s="329">
        <f t="shared" si="13"/>
        <v>13</v>
      </c>
      <c r="AJ22" s="329">
        <f t="shared" si="13"/>
        <v>2</v>
      </c>
      <c r="AK22" s="330">
        <f t="shared" si="13"/>
        <v>0</v>
      </c>
    </row>
    <row r="23" s="304" customFormat="1" ht="19.5" customHeight="1"/>
    <row r="24" ht="19.5" customHeight="1">
      <c r="AB24" s="304"/>
    </row>
    <row r="87" ht="15" customHeight="1"/>
    <row r="88" ht="15" customHeight="1"/>
    <row r="89" ht="15" customHeight="1"/>
    <row r="90" ht="15" customHeight="1"/>
    <row r="91" ht="15" customHeight="1"/>
    <row r="92" ht="15" customHeight="1"/>
  </sheetData>
  <sheetProtection/>
  <mergeCells count="24">
    <mergeCell ref="B2:B5"/>
    <mergeCell ref="C2:C5"/>
    <mergeCell ref="D2:E4"/>
    <mergeCell ref="F2:G4"/>
    <mergeCell ref="H2:I4"/>
    <mergeCell ref="J2:K4"/>
    <mergeCell ref="AJ2:AK4"/>
    <mergeCell ref="P3:Q4"/>
    <mergeCell ref="R3:AA3"/>
    <mergeCell ref="AB3:AC4"/>
    <mergeCell ref="AD3:AE4"/>
    <mergeCell ref="AF3:AG4"/>
    <mergeCell ref="AH3:AI4"/>
    <mergeCell ref="Z4:AA4"/>
    <mergeCell ref="B14:B21"/>
    <mergeCell ref="B22:C22"/>
    <mergeCell ref="R4:S4"/>
    <mergeCell ref="T4:U4"/>
    <mergeCell ref="V4:W4"/>
    <mergeCell ref="X4:Y4"/>
    <mergeCell ref="B6:B13"/>
    <mergeCell ref="L2:M4"/>
    <mergeCell ref="N2:O4"/>
    <mergeCell ref="P2:AI2"/>
  </mergeCells>
  <printOptions/>
  <pageMargins left="0.1968503937007874" right="0.1968503937007874" top="0.7480314960629921" bottom="0.7480314960629921" header="0.31496062992125984" footer="0.31496062992125984"/>
  <pageSetup firstPageNumber="84" useFirstPageNumber="1" fitToHeight="1" fitToWidth="1" horizontalDpi="600" verticalDpi="600" orientation="landscape" paperSize="9" scale="83" r:id="rId1"/>
  <headerFooter>
    <oddFooter>&amp;C&amp;P</oddFooter>
  </headerFooter>
  <colBreaks count="1" manualBreakCount="1">
    <brk id="15"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金沢市役所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金沢市役所</dc:creator>
  <cp:keywords/>
  <dc:description/>
  <cp:lastModifiedBy>kndp</cp:lastModifiedBy>
  <cp:lastPrinted>2022-12-22T02:01:19Z</cp:lastPrinted>
  <dcterms:created xsi:type="dcterms:W3CDTF">1997-01-08T22:48:59Z</dcterms:created>
  <dcterms:modified xsi:type="dcterms:W3CDTF">2022-12-22T02:04:26Z</dcterms:modified>
  <cp:category/>
  <cp:version/>
  <cp:contentType/>
  <cp:contentStatus/>
</cp:coreProperties>
</file>