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defaultThemeVersion="124226"/>
  <mc:AlternateContent xmlns:mc="http://schemas.openxmlformats.org/markup-compatibility/2006">
    <mc:Choice Requires="x15">
      <x15ac:absPath xmlns:x15ac="http://schemas.microsoft.com/office/spreadsheetml/2010/11/ac" url="C:\Users\#toga\Desktop\Excel_xlsx_マーカーなし\"/>
    </mc:Choice>
  </mc:AlternateContent>
  <bookViews>
    <workbookView xWindow="32760" yWindow="32760" windowWidth="19170" windowHeight="6975" tabRatio="874" firstSheet="3" activeTab="18"/>
  </bookViews>
  <sheets>
    <sheet name="1(概要)" sheetId="83" r:id="rId1"/>
    <sheet name="2（健康教育）3(健康相談) 4（訪問指導）" sheetId="139" r:id="rId2"/>
    <sheet name="5（生活習慣病予防）" sheetId="140" r:id="rId3"/>
    <sheet name="6(検診)ab" sheetId="108" r:id="rId4"/>
    <sheet name="6c" sheetId="138" r:id="rId5"/>
    <sheet name="6d" sheetId="124" r:id="rId6"/>
    <sheet name="6e1" sheetId="125" r:id="rId7"/>
    <sheet name="6e23" sheetId="126" r:id="rId8"/>
    <sheet name="6e4" sheetId="127" r:id="rId9"/>
    <sheet name="6e5" sheetId="128" r:id="rId10"/>
    <sheet name="6e67" sheetId="129" r:id="rId11"/>
    <sheet name="6e89" sheetId="130" r:id="rId12"/>
    <sheet name="6e101112" sheetId="131" r:id="rId13"/>
    <sheet name="6f12" sheetId="132" r:id="rId14"/>
    <sheet name="6f34" sheetId="133" r:id="rId15"/>
    <sheet name="6f56" sheetId="134" r:id="rId16"/>
    <sheet name="6f78" sheetId="135" r:id="rId17"/>
    <sheet name="6f910" sheetId="136" r:id="rId18"/>
    <sheet name="6f1112,7" sheetId="137" r:id="rId19"/>
  </sheets>
  <definedNames>
    <definedName name="_xlnm.Print_Area" localSheetId="0">'1(概要)'!$A$1:$H$39</definedName>
    <definedName name="_xlnm.Print_Area" localSheetId="1">'2（健康教育）3(健康相談) 4（訪問指導）'!$A$1:$P$77</definedName>
    <definedName name="_xlnm.Print_Area" localSheetId="3">'6(検診)ab'!$A$1:$F$33</definedName>
    <definedName name="_xlnm.Print_Area" localSheetId="4">'6c'!$A$1:$J$118</definedName>
    <definedName name="_xlnm.Print_Area" localSheetId="5">'6d'!$A$1:$J$53</definedName>
    <definedName name="_xlnm.Print_Area" localSheetId="7">'6e23'!$A$1:$AA$31</definedName>
    <definedName name="_xlnm.Print_Area" localSheetId="18">'6f1112,7'!$A$1:$I$55</definedName>
  </definedNames>
  <calcPr calcId="162913"/>
</workbook>
</file>

<file path=xl/calcChain.xml><?xml version="1.0" encoding="utf-8"?>
<calcChain xmlns="http://schemas.openxmlformats.org/spreadsheetml/2006/main">
  <c r="E53" i="139" l="1"/>
  <c r="I75" i="139"/>
  <c r="G75" i="139"/>
  <c r="E75" i="139"/>
  <c r="G64" i="139"/>
  <c r="E64" i="139"/>
  <c r="G53" i="139"/>
  <c r="O11" i="139"/>
  <c r="N11" i="139"/>
  <c r="E87" i="138"/>
  <c r="E86" i="138"/>
  <c r="E85" i="138"/>
  <c r="E84" i="138"/>
  <c r="E83" i="138"/>
  <c r="E82" i="138"/>
  <c r="E69" i="138"/>
  <c r="E68" i="138"/>
  <c r="E67" i="138"/>
  <c r="E30" i="138"/>
  <c r="E29" i="138"/>
  <c r="E28" i="138"/>
  <c r="E27" i="138"/>
  <c r="E26" i="138"/>
  <c r="E25" i="138"/>
  <c r="E18" i="138"/>
  <c r="E17" i="138"/>
  <c r="E16" i="138"/>
  <c r="E15" i="138"/>
  <c r="E14" i="138"/>
  <c r="E13" i="138"/>
  <c r="E12" i="138"/>
  <c r="E11" i="138"/>
  <c r="E10" i="138"/>
  <c r="D43" i="137"/>
  <c r="D44" i="137"/>
  <c r="D45" i="137"/>
  <c r="D46" i="137"/>
  <c r="D47" i="137"/>
  <c r="E43" i="137"/>
  <c r="E44" i="137"/>
  <c r="D17" i="135"/>
  <c r="D18" i="135"/>
  <c r="D22" i="132"/>
  <c r="C9" i="132"/>
  <c r="L7" i="129"/>
  <c r="N7" i="129"/>
  <c r="L8" i="129"/>
  <c r="N8" i="129"/>
  <c r="L9" i="129"/>
  <c r="N9" i="129"/>
  <c r="L6" i="129"/>
  <c r="K7" i="129"/>
  <c r="K8" i="129"/>
  <c r="M8" i="129"/>
  <c r="K9" i="129"/>
  <c r="K6" i="129"/>
  <c r="D7" i="129"/>
  <c r="D8" i="129"/>
  <c r="D9" i="129"/>
  <c r="D6" i="129"/>
  <c r="C9" i="129"/>
  <c r="C8" i="129"/>
  <c r="C7" i="129"/>
  <c r="C6" i="129"/>
  <c r="Q9" i="127"/>
  <c r="M9" i="127"/>
  <c r="Q10" i="127"/>
  <c r="Q11" i="127"/>
  <c r="Q12" i="127"/>
  <c r="P9" i="127"/>
  <c r="P10" i="127"/>
  <c r="P11" i="127"/>
  <c r="P12" i="127"/>
  <c r="P14" i="127"/>
  <c r="P21" i="127"/>
  <c r="P15" i="127"/>
  <c r="P16" i="127"/>
  <c r="P17" i="127"/>
  <c r="L17" i="127"/>
  <c r="N17" i="127"/>
  <c r="Z13" i="127"/>
  <c r="N22" i="125"/>
  <c r="O22" i="125"/>
  <c r="K22" i="125"/>
  <c r="M22" i="125"/>
  <c r="P22" i="125"/>
  <c r="Q22" i="125"/>
  <c r="R22" i="125"/>
  <c r="S22" i="125"/>
  <c r="T22" i="125"/>
  <c r="U22" i="125"/>
  <c r="V22" i="125"/>
  <c r="W22" i="125"/>
  <c r="X22" i="125"/>
  <c r="Y22" i="125"/>
  <c r="Z22" i="125"/>
  <c r="AA22" i="125"/>
  <c r="D6" i="131"/>
  <c r="D8" i="131"/>
  <c r="D9" i="131"/>
  <c r="D10" i="131"/>
  <c r="D7" i="131"/>
  <c r="D5" i="131"/>
  <c r="D4" i="131"/>
  <c r="E26" i="131"/>
  <c r="D25" i="131"/>
  <c r="D22" i="131"/>
  <c r="D23" i="131"/>
  <c r="D24" i="131"/>
  <c r="D21" i="131"/>
  <c r="D17" i="131"/>
  <c r="D20" i="131"/>
  <c r="D26" i="131"/>
  <c r="D18" i="131"/>
  <c r="D19" i="131"/>
  <c r="D16" i="131"/>
  <c r="D32" i="131"/>
  <c r="X34" i="130"/>
  <c r="E96" i="138"/>
  <c r="C96" i="138"/>
  <c r="B96" i="138"/>
  <c r="F95" i="138"/>
  <c r="D95" i="138"/>
  <c r="F94" i="138"/>
  <c r="D94" i="138"/>
  <c r="E90" i="138"/>
  <c r="E89" i="138"/>
  <c r="E88" i="138"/>
  <c r="D55" i="138"/>
  <c r="C55" i="138"/>
  <c r="E55" i="138"/>
  <c r="D54" i="138"/>
  <c r="D56" i="138"/>
  <c r="C54" i="138"/>
  <c r="C56" i="138"/>
  <c r="E53" i="138"/>
  <c r="E52" i="138"/>
  <c r="E51" i="138"/>
  <c r="E50" i="138"/>
  <c r="E49" i="138"/>
  <c r="E48" i="138"/>
  <c r="E47" i="138"/>
  <c r="D45" i="138"/>
  <c r="D58" i="138"/>
  <c r="C45" i="138"/>
  <c r="C58" i="138"/>
  <c r="D44" i="138"/>
  <c r="C44" i="138"/>
  <c r="E43" i="138"/>
  <c r="E42" i="138"/>
  <c r="E41" i="138"/>
  <c r="E40" i="138"/>
  <c r="E39" i="138"/>
  <c r="E38" i="138"/>
  <c r="E37" i="138"/>
  <c r="E33" i="138"/>
  <c r="E32" i="138"/>
  <c r="E31" i="138"/>
  <c r="I47" i="137"/>
  <c r="H47" i="137"/>
  <c r="G47" i="137"/>
  <c r="F47" i="137"/>
  <c r="E47" i="137"/>
  <c r="I46" i="137"/>
  <c r="H46" i="137"/>
  <c r="G46" i="137"/>
  <c r="F46" i="137"/>
  <c r="E46" i="137"/>
  <c r="I45" i="137"/>
  <c r="H45" i="137"/>
  <c r="G45" i="137"/>
  <c r="F45" i="137"/>
  <c r="E45" i="137"/>
  <c r="I44" i="137"/>
  <c r="H44" i="137"/>
  <c r="G44" i="137"/>
  <c r="F44" i="137"/>
  <c r="I43" i="137"/>
  <c r="H43" i="137"/>
  <c r="G43" i="137"/>
  <c r="F43" i="137"/>
  <c r="I42" i="137"/>
  <c r="I48" i="137"/>
  <c r="H42" i="137"/>
  <c r="G42" i="137"/>
  <c r="F42" i="137"/>
  <c r="E42" i="137"/>
  <c r="D42" i="137"/>
  <c r="C41" i="137"/>
  <c r="C40" i="137"/>
  <c r="C46" i="137"/>
  <c r="C39" i="137"/>
  <c r="C38" i="137"/>
  <c r="C37" i="137"/>
  <c r="I36" i="137"/>
  <c r="H36" i="137"/>
  <c r="G36" i="137"/>
  <c r="G48" i="137"/>
  <c r="F36" i="137"/>
  <c r="F48" i="137"/>
  <c r="E36" i="137"/>
  <c r="D36" i="137"/>
  <c r="C35" i="137"/>
  <c r="C47" i="137"/>
  <c r="C34" i="137"/>
  <c r="C33" i="137"/>
  <c r="C32" i="137"/>
  <c r="C31" i="137"/>
  <c r="C43" i="137"/>
  <c r="F22" i="137"/>
  <c r="D22" i="137"/>
  <c r="F21" i="137"/>
  <c r="D21" i="137"/>
  <c r="F20" i="137"/>
  <c r="D20" i="137"/>
  <c r="F19" i="137"/>
  <c r="D19" i="137"/>
  <c r="F18" i="137"/>
  <c r="D18" i="137"/>
  <c r="F17" i="137"/>
  <c r="D17" i="137"/>
  <c r="C16" i="137"/>
  <c r="C15" i="137"/>
  <c r="C14" i="137"/>
  <c r="C13" i="137"/>
  <c r="C12" i="137"/>
  <c r="F11" i="137"/>
  <c r="D11" i="137"/>
  <c r="D23" i="137"/>
  <c r="C10" i="137"/>
  <c r="C9" i="137"/>
  <c r="C8" i="137"/>
  <c r="C11" i="137"/>
  <c r="C23" i="137"/>
  <c r="C7" i="137"/>
  <c r="C19" i="137"/>
  <c r="C6" i="137"/>
  <c r="I46" i="136"/>
  <c r="H46" i="136"/>
  <c r="G46" i="136"/>
  <c r="F46" i="136"/>
  <c r="E46" i="136"/>
  <c r="C46" i="136"/>
  <c r="D46" i="136"/>
  <c r="I45" i="136"/>
  <c r="H45" i="136"/>
  <c r="G45" i="136"/>
  <c r="F45" i="136"/>
  <c r="E45" i="136"/>
  <c r="D45" i="136"/>
  <c r="C45" i="136"/>
  <c r="I44" i="136"/>
  <c r="H44" i="136"/>
  <c r="G44" i="136"/>
  <c r="F44" i="136"/>
  <c r="E44" i="136"/>
  <c r="D44" i="136"/>
  <c r="C44" i="136"/>
  <c r="I43" i="136"/>
  <c r="H43" i="136"/>
  <c r="G43" i="136"/>
  <c r="F43" i="136"/>
  <c r="E43" i="136"/>
  <c r="D43" i="136"/>
  <c r="C43" i="136"/>
  <c r="I42" i="136"/>
  <c r="H42" i="136"/>
  <c r="G42" i="136"/>
  <c r="F42" i="136"/>
  <c r="E42" i="136"/>
  <c r="D42" i="136"/>
  <c r="I41" i="136"/>
  <c r="H41" i="136"/>
  <c r="G41" i="136"/>
  <c r="F41" i="136"/>
  <c r="F47" i="136"/>
  <c r="E41" i="136"/>
  <c r="D41" i="136"/>
  <c r="C40" i="136"/>
  <c r="C39" i="136"/>
  <c r="C38" i="136"/>
  <c r="C37" i="136"/>
  <c r="C36" i="136"/>
  <c r="C41" i="136"/>
  <c r="I35" i="136"/>
  <c r="I47" i="136"/>
  <c r="H35" i="136"/>
  <c r="G35" i="136"/>
  <c r="F35" i="136"/>
  <c r="E35" i="136"/>
  <c r="E47" i="136"/>
  <c r="D35" i="136"/>
  <c r="C34" i="136"/>
  <c r="C33" i="136"/>
  <c r="C32" i="136"/>
  <c r="C31" i="136"/>
  <c r="C30" i="136"/>
  <c r="H23" i="136"/>
  <c r="F23" i="136"/>
  <c r="D23" i="136"/>
  <c r="C23" i="136"/>
  <c r="H22" i="136"/>
  <c r="F22" i="136"/>
  <c r="D22" i="136"/>
  <c r="C22" i="136"/>
  <c r="H21" i="136"/>
  <c r="F21" i="136"/>
  <c r="D21" i="136"/>
  <c r="H20" i="136"/>
  <c r="F20" i="136"/>
  <c r="D20" i="136"/>
  <c r="C20" i="136"/>
  <c r="H19" i="136"/>
  <c r="F19" i="136"/>
  <c r="D19" i="136"/>
  <c r="C19" i="136"/>
  <c r="C24" i="136"/>
  <c r="H18" i="136"/>
  <c r="F18" i="136"/>
  <c r="D18" i="136"/>
  <c r="C17" i="136"/>
  <c r="C16" i="136"/>
  <c r="C15" i="136"/>
  <c r="C14" i="136"/>
  <c r="C13" i="136"/>
  <c r="H12" i="136"/>
  <c r="H24" i="136"/>
  <c r="F12" i="136"/>
  <c r="D12" i="136"/>
  <c r="C11" i="136"/>
  <c r="C10" i="136"/>
  <c r="C9" i="136"/>
  <c r="C8" i="136"/>
  <c r="C7" i="136"/>
  <c r="F44" i="135"/>
  <c r="E44" i="135"/>
  <c r="D44" i="135"/>
  <c r="F43" i="135"/>
  <c r="E43" i="135"/>
  <c r="D43" i="135"/>
  <c r="F42" i="135"/>
  <c r="E42" i="135"/>
  <c r="C42" i="135"/>
  <c r="D42" i="135"/>
  <c r="F41" i="135"/>
  <c r="E41" i="135"/>
  <c r="C41" i="135"/>
  <c r="D41" i="135"/>
  <c r="F40" i="135"/>
  <c r="E40" i="135"/>
  <c r="D40" i="135"/>
  <c r="C40" i="135"/>
  <c r="F39" i="135"/>
  <c r="E39" i="135"/>
  <c r="D39" i="135"/>
  <c r="C38" i="135"/>
  <c r="C37" i="135"/>
  <c r="C36" i="135"/>
  <c r="C35" i="135"/>
  <c r="C34" i="135"/>
  <c r="C39" i="135"/>
  <c r="F33" i="135"/>
  <c r="F45" i="135"/>
  <c r="E33" i="135"/>
  <c r="D33" i="135"/>
  <c r="C32" i="135"/>
  <c r="C31" i="135"/>
  <c r="C30" i="135"/>
  <c r="C33" i="135"/>
  <c r="C29" i="135"/>
  <c r="C28" i="135"/>
  <c r="F21" i="135"/>
  <c r="E21" i="135"/>
  <c r="D21" i="135"/>
  <c r="F20" i="135"/>
  <c r="E20" i="135"/>
  <c r="D20" i="135"/>
  <c r="F19" i="135"/>
  <c r="E19" i="135"/>
  <c r="D19" i="135"/>
  <c r="F18" i="135"/>
  <c r="E18" i="135"/>
  <c r="C18" i="135"/>
  <c r="F17" i="135"/>
  <c r="C17" i="135"/>
  <c r="E17" i="135"/>
  <c r="F16" i="135"/>
  <c r="E16" i="135"/>
  <c r="D16" i="135"/>
  <c r="C15" i="135"/>
  <c r="C14" i="135"/>
  <c r="C13" i="135"/>
  <c r="C12" i="135"/>
  <c r="C11" i="135"/>
  <c r="F10" i="135"/>
  <c r="F22" i="135"/>
  <c r="E10" i="135"/>
  <c r="D10" i="135"/>
  <c r="D22" i="135"/>
  <c r="C9" i="135"/>
  <c r="C8" i="135"/>
  <c r="C10" i="135"/>
  <c r="C22" i="135"/>
  <c r="C7" i="135"/>
  <c r="C6" i="135"/>
  <c r="C5" i="135"/>
  <c r="F44" i="134"/>
  <c r="E44" i="134"/>
  <c r="D44" i="134"/>
  <c r="C44" i="134"/>
  <c r="F43" i="134"/>
  <c r="C43" i="134"/>
  <c r="E43" i="134"/>
  <c r="D43" i="134"/>
  <c r="F42" i="134"/>
  <c r="E42" i="134"/>
  <c r="D42" i="134"/>
  <c r="F41" i="134"/>
  <c r="E41" i="134"/>
  <c r="D41" i="134"/>
  <c r="C41" i="134"/>
  <c r="F40" i="134"/>
  <c r="E40" i="134"/>
  <c r="D40" i="134"/>
  <c r="F39" i="134"/>
  <c r="E39" i="134"/>
  <c r="D39" i="134"/>
  <c r="C38" i="134"/>
  <c r="C37" i="134"/>
  <c r="C36" i="134"/>
  <c r="C35" i="134"/>
  <c r="C34" i="134"/>
  <c r="F33" i="134"/>
  <c r="F45" i="134"/>
  <c r="E33" i="134"/>
  <c r="D33" i="134"/>
  <c r="C32" i="134"/>
  <c r="C33" i="134"/>
  <c r="C45" i="134"/>
  <c r="C31" i="134"/>
  <c r="C30" i="134"/>
  <c r="C29" i="134"/>
  <c r="C28" i="134"/>
  <c r="F21" i="134"/>
  <c r="E21" i="134"/>
  <c r="D21" i="134"/>
  <c r="C21" i="134"/>
  <c r="F20" i="134"/>
  <c r="E20" i="134"/>
  <c r="D20" i="134"/>
  <c r="F19" i="134"/>
  <c r="E19" i="134"/>
  <c r="D19" i="134"/>
  <c r="F18" i="134"/>
  <c r="E18" i="134"/>
  <c r="C18" i="134"/>
  <c r="D18" i="134"/>
  <c r="F17" i="134"/>
  <c r="E17" i="134"/>
  <c r="D17" i="134"/>
  <c r="C17" i="134"/>
  <c r="F16" i="134"/>
  <c r="E16" i="134"/>
  <c r="D16" i="134"/>
  <c r="C15" i="134"/>
  <c r="C14" i="134"/>
  <c r="C13" i="134"/>
  <c r="C12" i="134"/>
  <c r="C11" i="134"/>
  <c r="C16" i="134"/>
  <c r="F10" i="134"/>
  <c r="F22" i="134"/>
  <c r="E10" i="134"/>
  <c r="E22" i="134"/>
  <c r="D10" i="134"/>
  <c r="D22" i="134"/>
  <c r="C9" i="134"/>
  <c r="C8" i="134"/>
  <c r="C7" i="134"/>
  <c r="C6" i="134"/>
  <c r="C5" i="134"/>
  <c r="F44" i="133"/>
  <c r="E44" i="133"/>
  <c r="D44" i="133"/>
  <c r="C44" i="133"/>
  <c r="F43" i="133"/>
  <c r="E43" i="133"/>
  <c r="C43" i="133"/>
  <c r="D43" i="133"/>
  <c r="F42" i="133"/>
  <c r="E42" i="133"/>
  <c r="D42" i="133"/>
  <c r="F41" i="133"/>
  <c r="E41" i="133"/>
  <c r="D41" i="133"/>
  <c r="F40" i="133"/>
  <c r="C40" i="133"/>
  <c r="E40" i="133"/>
  <c r="D40" i="133"/>
  <c r="F39" i="133"/>
  <c r="E39" i="133"/>
  <c r="D39" i="133"/>
  <c r="C38" i="133"/>
  <c r="C37" i="133"/>
  <c r="C39" i="133"/>
  <c r="C45" i="133"/>
  <c r="C36" i="133"/>
  <c r="C35" i="133"/>
  <c r="C34" i="133"/>
  <c r="F33" i="133"/>
  <c r="F45" i="133"/>
  <c r="E33" i="133"/>
  <c r="E45" i="133"/>
  <c r="D33" i="133"/>
  <c r="D45" i="133"/>
  <c r="C32" i="133"/>
  <c r="C31" i="133"/>
  <c r="C30" i="133"/>
  <c r="C29" i="133"/>
  <c r="C28" i="133"/>
  <c r="F21" i="133"/>
  <c r="E21" i="133"/>
  <c r="D21" i="133"/>
  <c r="C21" i="133"/>
  <c r="F20" i="133"/>
  <c r="E20" i="133"/>
  <c r="D20" i="133"/>
  <c r="F19" i="133"/>
  <c r="E19" i="133"/>
  <c r="D19" i="133"/>
  <c r="C19" i="133"/>
  <c r="E18" i="133"/>
  <c r="D18" i="133"/>
  <c r="C18" i="133"/>
  <c r="F17" i="133"/>
  <c r="C17" i="133"/>
  <c r="D17" i="133"/>
  <c r="F16" i="133"/>
  <c r="E16" i="133"/>
  <c r="D16" i="133"/>
  <c r="D22" i="133"/>
  <c r="C15" i="133"/>
  <c r="C14" i="133"/>
  <c r="C13" i="133"/>
  <c r="C12" i="133"/>
  <c r="C11" i="133"/>
  <c r="F10" i="133"/>
  <c r="F22" i="133"/>
  <c r="E10" i="133"/>
  <c r="E22" i="133"/>
  <c r="D10" i="133"/>
  <c r="C9" i="133"/>
  <c r="C8" i="133"/>
  <c r="C7" i="133"/>
  <c r="C6" i="133"/>
  <c r="C5" i="133"/>
  <c r="C10" i="133"/>
  <c r="C22" i="133"/>
  <c r="F50" i="132"/>
  <c r="E50" i="132"/>
  <c r="D50" i="132"/>
  <c r="F49" i="132"/>
  <c r="E49" i="132"/>
  <c r="D49" i="132"/>
  <c r="F48" i="132"/>
  <c r="E48" i="132"/>
  <c r="E51" i="132"/>
  <c r="D48" i="132"/>
  <c r="F47" i="132"/>
  <c r="E47" i="132"/>
  <c r="D47" i="132"/>
  <c r="F46" i="132"/>
  <c r="E46" i="132"/>
  <c r="D46" i="132"/>
  <c r="F45" i="132"/>
  <c r="E45" i="132"/>
  <c r="D45" i="132"/>
  <c r="C44" i="132"/>
  <c r="C50" i="132"/>
  <c r="C43" i="132"/>
  <c r="C42" i="132"/>
  <c r="C41" i="132"/>
  <c r="C40" i="132"/>
  <c r="C46" i="132"/>
  <c r="C51" i="132"/>
  <c r="F39" i="132"/>
  <c r="E39" i="132"/>
  <c r="D39" i="132"/>
  <c r="C38" i="132"/>
  <c r="C37" i="132"/>
  <c r="C36" i="132"/>
  <c r="C35" i="132"/>
  <c r="C47" i="132"/>
  <c r="C34" i="132"/>
  <c r="G25" i="132"/>
  <c r="F25" i="132"/>
  <c r="E25" i="132"/>
  <c r="D25" i="132"/>
  <c r="G24" i="132"/>
  <c r="F24" i="132"/>
  <c r="E24" i="132"/>
  <c r="D24" i="132"/>
  <c r="G23" i="132"/>
  <c r="F23" i="132"/>
  <c r="E23" i="132"/>
  <c r="D23" i="132"/>
  <c r="G22" i="132"/>
  <c r="G26" i="132"/>
  <c r="F22" i="132"/>
  <c r="E22" i="132"/>
  <c r="G21" i="132"/>
  <c r="F21" i="132"/>
  <c r="E21" i="132"/>
  <c r="D21" i="132"/>
  <c r="G20" i="132"/>
  <c r="F20" i="132"/>
  <c r="E20" i="132"/>
  <c r="D20" i="132"/>
  <c r="C19" i="132"/>
  <c r="C18" i="132"/>
  <c r="C17" i="132"/>
  <c r="C16" i="132"/>
  <c r="C20" i="132"/>
  <c r="C15" i="132"/>
  <c r="G14" i="132"/>
  <c r="F14" i="132"/>
  <c r="E14" i="132"/>
  <c r="D14" i="132"/>
  <c r="C13" i="132"/>
  <c r="C12" i="132"/>
  <c r="C11" i="132"/>
  <c r="C14" i="132"/>
  <c r="C10" i="132"/>
  <c r="I51" i="131"/>
  <c r="H51" i="131"/>
  <c r="G51" i="131"/>
  <c r="F51" i="131"/>
  <c r="E51" i="131"/>
  <c r="D50" i="131"/>
  <c r="D51" i="131"/>
  <c r="D49" i="131"/>
  <c r="D48" i="131"/>
  <c r="I47" i="131"/>
  <c r="I52" i="131"/>
  <c r="H47" i="131"/>
  <c r="G47" i="131"/>
  <c r="F47" i="131"/>
  <c r="F52" i="131"/>
  <c r="E47" i="131"/>
  <c r="D46" i="131"/>
  <c r="D45" i="131"/>
  <c r="D44" i="131"/>
  <c r="I39" i="131"/>
  <c r="H39" i="131"/>
  <c r="G39" i="131"/>
  <c r="F39" i="131"/>
  <c r="F40" i="131"/>
  <c r="E39" i="131"/>
  <c r="D38" i="131"/>
  <c r="D37" i="131"/>
  <c r="D36" i="131"/>
  <c r="I35" i="131"/>
  <c r="I40" i="131"/>
  <c r="H35" i="131"/>
  <c r="H40" i="131"/>
  <c r="G35" i="131"/>
  <c r="G40" i="131"/>
  <c r="F35" i="131"/>
  <c r="E35" i="131"/>
  <c r="D34" i="131"/>
  <c r="D33" i="131"/>
  <c r="D35" i="131"/>
  <c r="D40" i="131"/>
  <c r="G25" i="131"/>
  <c r="F25" i="131"/>
  <c r="E25" i="131"/>
  <c r="G20" i="131"/>
  <c r="G26" i="131"/>
  <c r="F20" i="131"/>
  <c r="F26" i="131"/>
  <c r="E20" i="131"/>
  <c r="H9" i="131"/>
  <c r="G9" i="131"/>
  <c r="F9" i="131"/>
  <c r="E9" i="131"/>
  <c r="H6" i="131"/>
  <c r="G6" i="131"/>
  <c r="G10" i="131"/>
  <c r="F6" i="131"/>
  <c r="F10" i="131"/>
  <c r="E6" i="131"/>
  <c r="E10" i="131"/>
  <c r="Y34" i="130"/>
  <c r="W34" i="130"/>
  <c r="V34" i="130"/>
  <c r="U34" i="130"/>
  <c r="T34" i="130"/>
  <c r="S34" i="130"/>
  <c r="R34" i="130"/>
  <c r="R35" i="130"/>
  <c r="Q34" i="130"/>
  <c r="P34" i="130"/>
  <c r="O34" i="130"/>
  <c r="N34" i="130"/>
  <c r="I34" i="130"/>
  <c r="E34" i="130"/>
  <c r="H34" i="130"/>
  <c r="L34" i="130"/>
  <c r="G34" i="130"/>
  <c r="F34" i="130"/>
  <c r="M33" i="130"/>
  <c r="L33" i="130"/>
  <c r="K33" i="130"/>
  <c r="J33" i="130"/>
  <c r="M32" i="130"/>
  <c r="L32" i="130"/>
  <c r="K32" i="130"/>
  <c r="M31" i="130"/>
  <c r="K31" i="130"/>
  <c r="L31" i="130"/>
  <c r="M30" i="130"/>
  <c r="K30" i="130"/>
  <c r="L30" i="130"/>
  <c r="M29" i="130"/>
  <c r="L29" i="130"/>
  <c r="K29" i="130"/>
  <c r="K34" i="130"/>
  <c r="J34" i="130"/>
  <c r="Y28" i="130"/>
  <c r="Y35" i="130"/>
  <c r="X28" i="130"/>
  <c r="W28" i="130"/>
  <c r="W35" i="130"/>
  <c r="V28" i="130"/>
  <c r="V35" i="130"/>
  <c r="U28" i="130"/>
  <c r="U35" i="130"/>
  <c r="T28" i="130"/>
  <c r="T35" i="130"/>
  <c r="S28" i="130"/>
  <c r="S35" i="130"/>
  <c r="R28" i="130"/>
  <c r="Q28" i="130"/>
  <c r="Q35" i="130"/>
  <c r="P28" i="130"/>
  <c r="P35" i="130"/>
  <c r="O28" i="130"/>
  <c r="O35" i="130"/>
  <c r="N28" i="130"/>
  <c r="N35" i="130"/>
  <c r="I28" i="130"/>
  <c r="I35" i="130"/>
  <c r="M35" i="130"/>
  <c r="H28" i="130"/>
  <c r="G28" i="130"/>
  <c r="G35" i="130"/>
  <c r="F28" i="130"/>
  <c r="D28" i="130"/>
  <c r="D35" i="130"/>
  <c r="M27" i="130"/>
  <c r="L27" i="130"/>
  <c r="K27" i="130"/>
  <c r="M26" i="130"/>
  <c r="K26" i="130"/>
  <c r="L26" i="130"/>
  <c r="K25" i="130"/>
  <c r="M25" i="130"/>
  <c r="L25" i="130"/>
  <c r="M24" i="130"/>
  <c r="L24" i="130"/>
  <c r="K24" i="130"/>
  <c r="M23" i="130"/>
  <c r="L23" i="130"/>
  <c r="K23" i="130"/>
  <c r="K28" i="130"/>
  <c r="K35" i="130"/>
  <c r="J28" i="130"/>
  <c r="Y16" i="130"/>
  <c r="X16" i="130"/>
  <c r="W16" i="130"/>
  <c r="V16" i="130"/>
  <c r="U16" i="130"/>
  <c r="T16" i="130"/>
  <c r="S16" i="130"/>
  <c r="R16" i="130"/>
  <c r="Q16" i="130"/>
  <c r="K16" i="130"/>
  <c r="P16" i="130"/>
  <c r="O16" i="130"/>
  <c r="N16" i="130"/>
  <c r="N17" i="130"/>
  <c r="I16" i="130"/>
  <c r="M16" i="130"/>
  <c r="H16" i="130"/>
  <c r="L16" i="130"/>
  <c r="G16" i="130"/>
  <c r="E16" i="130"/>
  <c r="F16" i="130"/>
  <c r="D16" i="130"/>
  <c r="M15" i="130"/>
  <c r="L15" i="130"/>
  <c r="K15" i="130"/>
  <c r="J15" i="130"/>
  <c r="M14" i="130"/>
  <c r="L14" i="130"/>
  <c r="K14" i="130"/>
  <c r="J14" i="130"/>
  <c r="M13" i="130"/>
  <c r="L13" i="130"/>
  <c r="K13" i="130"/>
  <c r="J13" i="130"/>
  <c r="M12" i="130"/>
  <c r="L12" i="130"/>
  <c r="K12" i="130"/>
  <c r="J12" i="130"/>
  <c r="M11" i="130"/>
  <c r="L11" i="130"/>
  <c r="K11" i="130"/>
  <c r="J11" i="130"/>
  <c r="Y10" i="130"/>
  <c r="Y17" i="130"/>
  <c r="X10" i="130"/>
  <c r="X17" i="130"/>
  <c r="W10" i="130"/>
  <c r="W17" i="130"/>
  <c r="V10" i="130"/>
  <c r="V17" i="130"/>
  <c r="U10" i="130"/>
  <c r="U17" i="130"/>
  <c r="T10" i="130"/>
  <c r="T17" i="130"/>
  <c r="S10" i="130"/>
  <c r="S17" i="130"/>
  <c r="R10" i="130"/>
  <c r="R17" i="130"/>
  <c r="Q10" i="130"/>
  <c r="Q17" i="130"/>
  <c r="P10" i="130"/>
  <c r="P17" i="130"/>
  <c r="O10" i="130"/>
  <c r="O17" i="130"/>
  <c r="N10" i="130"/>
  <c r="I10" i="130"/>
  <c r="H10" i="130"/>
  <c r="H17" i="130"/>
  <c r="G10" i="130"/>
  <c r="F10" i="130"/>
  <c r="D10" i="130"/>
  <c r="D17" i="130"/>
  <c r="M9" i="130"/>
  <c r="L9" i="130"/>
  <c r="K9" i="130"/>
  <c r="J9" i="130"/>
  <c r="M8" i="130"/>
  <c r="K8" i="130"/>
  <c r="J8" i="130"/>
  <c r="L8" i="130"/>
  <c r="M7" i="130"/>
  <c r="L7" i="130"/>
  <c r="K7" i="130"/>
  <c r="J7" i="130"/>
  <c r="M6" i="130"/>
  <c r="L6" i="130"/>
  <c r="K6" i="130"/>
  <c r="J6" i="130"/>
  <c r="M5" i="130"/>
  <c r="L5" i="130"/>
  <c r="K5" i="130"/>
  <c r="K10" i="130"/>
  <c r="K17" i="130"/>
  <c r="J5" i="130"/>
  <c r="J10" i="130"/>
  <c r="V25" i="129"/>
  <c r="U25" i="129"/>
  <c r="T25" i="129"/>
  <c r="S25" i="129"/>
  <c r="R25" i="129"/>
  <c r="Q25" i="129"/>
  <c r="P25" i="129"/>
  <c r="O25" i="129"/>
  <c r="L25" i="129"/>
  <c r="N25" i="129"/>
  <c r="K25" i="129"/>
  <c r="J25" i="129"/>
  <c r="I25" i="129"/>
  <c r="H25" i="129"/>
  <c r="G25" i="129"/>
  <c r="F25" i="129"/>
  <c r="E25" i="129"/>
  <c r="D25" i="129"/>
  <c r="C25" i="129"/>
  <c r="N24" i="129"/>
  <c r="M24" i="129"/>
  <c r="N23" i="129"/>
  <c r="M23" i="129"/>
  <c r="N22" i="129"/>
  <c r="M22" i="129"/>
  <c r="N21" i="129"/>
  <c r="M21" i="129"/>
  <c r="N20" i="129"/>
  <c r="M20" i="129"/>
  <c r="N19" i="129"/>
  <c r="M19" i="129"/>
  <c r="N18" i="129"/>
  <c r="M18" i="129"/>
  <c r="N17" i="129"/>
  <c r="M17" i="129"/>
  <c r="N16" i="129"/>
  <c r="M16" i="129"/>
  <c r="AD10" i="129"/>
  <c r="AC10" i="129"/>
  <c r="AB10" i="129"/>
  <c r="AA10" i="129"/>
  <c r="Z10" i="129"/>
  <c r="Y10" i="129"/>
  <c r="X10" i="129"/>
  <c r="W10" i="129"/>
  <c r="U10" i="129"/>
  <c r="S10" i="129"/>
  <c r="Q10" i="129"/>
  <c r="O10" i="129"/>
  <c r="J10" i="129"/>
  <c r="I10" i="129"/>
  <c r="H10" i="129"/>
  <c r="G10" i="129"/>
  <c r="F10" i="129"/>
  <c r="E10" i="129"/>
  <c r="V10" i="129"/>
  <c r="T10" i="129"/>
  <c r="R10" i="129"/>
  <c r="P10" i="129"/>
  <c r="M9" i="129"/>
  <c r="M7" i="129"/>
  <c r="N6" i="129"/>
  <c r="AG20" i="128"/>
  <c r="AF20" i="128"/>
  <c r="AE20" i="128"/>
  <c r="AD20" i="128"/>
  <c r="AC20" i="128"/>
  <c r="AB20" i="128"/>
  <c r="AA20" i="128"/>
  <c r="Z20" i="128"/>
  <c r="Y20" i="128"/>
  <c r="X20" i="128"/>
  <c r="W20" i="128"/>
  <c r="V20" i="128"/>
  <c r="U20" i="128"/>
  <c r="U21" i="128"/>
  <c r="T20" i="128"/>
  <c r="S20" i="128"/>
  <c r="R20" i="128"/>
  <c r="Q20" i="128"/>
  <c r="P20" i="128"/>
  <c r="O20" i="128"/>
  <c r="N20" i="128"/>
  <c r="I20" i="128"/>
  <c r="M20" i="128"/>
  <c r="H20" i="128"/>
  <c r="G20" i="128"/>
  <c r="F20" i="128"/>
  <c r="K19" i="128"/>
  <c r="M19" i="128"/>
  <c r="J19" i="128"/>
  <c r="L19" i="128"/>
  <c r="E19" i="128"/>
  <c r="D19" i="128"/>
  <c r="K18" i="128"/>
  <c r="M18" i="128"/>
  <c r="J18" i="128"/>
  <c r="L18" i="128"/>
  <c r="E18" i="128"/>
  <c r="D18" i="128"/>
  <c r="K17" i="128"/>
  <c r="M17" i="128"/>
  <c r="J17" i="128"/>
  <c r="L17" i="128"/>
  <c r="E17" i="128"/>
  <c r="D17" i="128"/>
  <c r="K16" i="128"/>
  <c r="M16" i="128"/>
  <c r="J16" i="128"/>
  <c r="L16" i="128"/>
  <c r="E16" i="128"/>
  <c r="D16" i="128"/>
  <c r="K15" i="128"/>
  <c r="M15" i="128"/>
  <c r="J15" i="128"/>
  <c r="L15" i="128"/>
  <c r="E15" i="128"/>
  <c r="D15" i="128"/>
  <c r="K14" i="128"/>
  <c r="M14" i="128"/>
  <c r="J14" i="128"/>
  <c r="L14" i="128"/>
  <c r="E14" i="128"/>
  <c r="D14" i="128"/>
  <c r="K13" i="128"/>
  <c r="M13" i="128"/>
  <c r="J13" i="128"/>
  <c r="L13" i="128"/>
  <c r="E13" i="128"/>
  <c r="D13" i="128"/>
  <c r="D20" i="128"/>
  <c r="AG12" i="128"/>
  <c r="AG21" i="128"/>
  <c r="AF12" i="128"/>
  <c r="AF21" i="128"/>
  <c r="AE12" i="128"/>
  <c r="AD12" i="128"/>
  <c r="AC12" i="128"/>
  <c r="AB12" i="128"/>
  <c r="AB21" i="128"/>
  <c r="AA12" i="128"/>
  <c r="AA21" i="128"/>
  <c r="Z12" i="128"/>
  <c r="Z21" i="128"/>
  <c r="Y12" i="128"/>
  <c r="X12" i="128"/>
  <c r="X21" i="128"/>
  <c r="W12" i="128"/>
  <c r="V12" i="128"/>
  <c r="V21" i="128"/>
  <c r="U12" i="128"/>
  <c r="T12" i="128"/>
  <c r="T21" i="128"/>
  <c r="S12" i="128"/>
  <c r="S21" i="128"/>
  <c r="R12" i="128"/>
  <c r="R21" i="128"/>
  <c r="Q12" i="128"/>
  <c r="P12" i="128"/>
  <c r="P21" i="128"/>
  <c r="O12" i="128"/>
  <c r="O21" i="128"/>
  <c r="N12" i="128"/>
  <c r="I12" i="128"/>
  <c r="H12" i="128"/>
  <c r="L12" i="128"/>
  <c r="G12" i="128"/>
  <c r="G21" i="128"/>
  <c r="F12" i="128"/>
  <c r="K11" i="128"/>
  <c r="M11" i="128"/>
  <c r="J11" i="128"/>
  <c r="L11" i="128"/>
  <c r="E11" i="128"/>
  <c r="D11" i="128"/>
  <c r="K10" i="128"/>
  <c r="M10" i="128"/>
  <c r="J10" i="128"/>
  <c r="L10" i="128"/>
  <c r="E10" i="128"/>
  <c r="D10" i="128"/>
  <c r="K9" i="128"/>
  <c r="M9" i="128"/>
  <c r="J9" i="128"/>
  <c r="L9" i="128"/>
  <c r="E9" i="128"/>
  <c r="D9" i="128"/>
  <c r="K8" i="128"/>
  <c r="M8" i="128"/>
  <c r="J8" i="128"/>
  <c r="L8" i="128"/>
  <c r="E8" i="128"/>
  <c r="D8" i="128"/>
  <c r="K7" i="128"/>
  <c r="M7" i="128"/>
  <c r="J7" i="128"/>
  <c r="L7" i="128"/>
  <c r="E7" i="128"/>
  <c r="D7" i="128"/>
  <c r="K6" i="128"/>
  <c r="M6" i="128"/>
  <c r="J6" i="128"/>
  <c r="L6" i="128"/>
  <c r="E6" i="128"/>
  <c r="D6" i="128"/>
  <c r="D12" i="128"/>
  <c r="D21" i="128"/>
  <c r="L5" i="128"/>
  <c r="K5" i="128"/>
  <c r="M5" i="128"/>
  <c r="J5" i="128"/>
  <c r="E5" i="128"/>
  <c r="D5" i="128"/>
  <c r="AK21" i="127"/>
  <c r="AJ21" i="127"/>
  <c r="AI21" i="127"/>
  <c r="AI22" i="127"/>
  <c r="AH21" i="127"/>
  <c r="AG21" i="127"/>
  <c r="AG22" i="127"/>
  <c r="AF21" i="127"/>
  <c r="AE21" i="127"/>
  <c r="AD21" i="127"/>
  <c r="AD22" i="127"/>
  <c r="AC21" i="127"/>
  <c r="AB21" i="127"/>
  <c r="AA21" i="127"/>
  <c r="Z21" i="127"/>
  <c r="Z22" i="127"/>
  <c r="Y21" i="127"/>
  <c r="X21" i="127"/>
  <c r="W21" i="127"/>
  <c r="V21" i="127"/>
  <c r="U21" i="127"/>
  <c r="T21" i="127"/>
  <c r="S21" i="127"/>
  <c r="R21" i="127"/>
  <c r="K21" i="127"/>
  <c r="J21" i="127"/>
  <c r="J22" i="127"/>
  <c r="I21" i="127"/>
  <c r="H21" i="127"/>
  <c r="D21" i="127"/>
  <c r="G21" i="127"/>
  <c r="G22" i="127"/>
  <c r="F21" i="127"/>
  <c r="Q20" i="127"/>
  <c r="M20" i="127"/>
  <c r="O20" i="127"/>
  <c r="P20" i="127"/>
  <c r="L20" i="127"/>
  <c r="N20" i="127"/>
  <c r="E20" i="127"/>
  <c r="D20" i="127"/>
  <c r="Q19" i="127"/>
  <c r="M19" i="127"/>
  <c r="O19" i="127"/>
  <c r="P19" i="127"/>
  <c r="L19" i="127"/>
  <c r="N19" i="127"/>
  <c r="E19" i="127"/>
  <c r="D19" i="127"/>
  <c r="Q18" i="127"/>
  <c r="M18" i="127"/>
  <c r="O18" i="127"/>
  <c r="P18" i="127"/>
  <c r="L18" i="127"/>
  <c r="N18" i="127"/>
  <c r="E18" i="127"/>
  <c r="D18" i="127"/>
  <c r="Q17" i="127"/>
  <c r="M17" i="127"/>
  <c r="O17" i="127"/>
  <c r="E17" i="127"/>
  <c r="D17" i="127"/>
  <c r="Q16" i="127"/>
  <c r="M16" i="127"/>
  <c r="O16" i="127"/>
  <c r="L16" i="127"/>
  <c r="N16" i="127"/>
  <c r="E16" i="127"/>
  <c r="D16" i="127"/>
  <c r="Q15" i="127"/>
  <c r="M15" i="127"/>
  <c r="O15" i="127"/>
  <c r="L15" i="127"/>
  <c r="N15" i="127"/>
  <c r="E15" i="127"/>
  <c r="D15" i="127"/>
  <c r="Q14" i="127"/>
  <c r="M14" i="127"/>
  <c r="E14" i="127"/>
  <c r="D14" i="127"/>
  <c r="AK13" i="127"/>
  <c r="AK22" i="127"/>
  <c r="AJ13" i="127"/>
  <c r="AJ22" i="127"/>
  <c r="AI13" i="127"/>
  <c r="AH13" i="127"/>
  <c r="AH22" i="127"/>
  <c r="AG13" i="127"/>
  <c r="AF13" i="127"/>
  <c r="AF22" i="127"/>
  <c r="AE13" i="127"/>
  <c r="AD13" i="127"/>
  <c r="AC13" i="127"/>
  <c r="AC22" i="127"/>
  <c r="AB13" i="127"/>
  <c r="AB22" i="127"/>
  <c r="AA13" i="127"/>
  <c r="Y13" i="127"/>
  <c r="Y22" i="127"/>
  <c r="X13" i="127"/>
  <c r="X22" i="127"/>
  <c r="W13" i="127"/>
  <c r="W22" i="127"/>
  <c r="V13" i="127"/>
  <c r="V22" i="127"/>
  <c r="U13" i="127"/>
  <c r="U22" i="127"/>
  <c r="T13" i="127"/>
  <c r="T22" i="127"/>
  <c r="S13" i="127"/>
  <c r="S22" i="127"/>
  <c r="R13" i="127"/>
  <c r="R22" i="127"/>
  <c r="K13" i="127"/>
  <c r="K22" i="127"/>
  <c r="J13" i="127"/>
  <c r="I13" i="127"/>
  <c r="H13" i="127"/>
  <c r="G13" i="127"/>
  <c r="F13" i="127"/>
  <c r="M12" i="127"/>
  <c r="O12" i="127"/>
  <c r="L12" i="127"/>
  <c r="N12" i="127"/>
  <c r="E12" i="127"/>
  <c r="D12" i="127"/>
  <c r="M11" i="127"/>
  <c r="O11" i="127"/>
  <c r="L11" i="127"/>
  <c r="N11" i="127"/>
  <c r="E11" i="127"/>
  <c r="D11" i="127"/>
  <c r="M10" i="127"/>
  <c r="O10" i="127"/>
  <c r="L10" i="127"/>
  <c r="N10" i="127"/>
  <c r="E10" i="127"/>
  <c r="E13" i="127"/>
  <c r="E22" i="127"/>
  <c r="D10" i="127"/>
  <c r="O9" i="127"/>
  <c r="L9" i="127"/>
  <c r="N9" i="127"/>
  <c r="E9" i="127"/>
  <c r="D9" i="127"/>
  <c r="Q8" i="127"/>
  <c r="M8" i="127"/>
  <c r="O8" i="127"/>
  <c r="P8" i="127"/>
  <c r="L8" i="127"/>
  <c r="N8" i="127"/>
  <c r="E8" i="127"/>
  <c r="D8" i="127"/>
  <c r="Q7" i="127"/>
  <c r="M7" i="127"/>
  <c r="O7" i="127"/>
  <c r="P7" i="127"/>
  <c r="L7" i="127"/>
  <c r="N7" i="127"/>
  <c r="E7" i="127"/>
  <c r="D7" i="127"/>
  <c r="Q6" i="127"/>
  <c r="P6" i="127"/>
  <c r="L6" i="127"/>
  <c r="E6" i="127"/>
  <c r="D6" i="127"/>
  <c r="AA30" i="126"/>
  <c r="Z30" i="126"/>
  <c r="Y30" i="126"/>
  <c r="X30" i="126"/>
  <c r="W30" i="126"/>
  <c r="V30" i="126"/>
  <c r="U30" i="126"/>
  <c r="T30" i="126"/>
  <c r="S30" i="126"/>
  <c r="R30" i="126"/>
  <c r="Q30" i="126"/>
  <c r="P30" i="126"/>
  <c r="K30" i="126"/>
  <c r="J30" i="126"/>
  <c r="N30" i="126"/>
  <c r="I30" i="126"/>
  <c r="H30" i="126"/>
  <c r="G30" i="126"/>
  <c r="F30" i="126"/>
  <c r="N29" i="126"/>
  <c r="M29" i="126"/>
  <c r="M30" i="126"/>
  <c r="O30" i="126"/>
  <c r="L29" i="126"/>
  <c r="L30" i="126"/>
  <c r="E29" i="126"/>
  <c r="D29" i="126"/>
  <c r="M28" i="126"/>
  <c r="O28" i="126"/>
  <c r="L28" i="126"/>
  <c r="N28" i="126"/>
  <c r="E28" i="126"/>
  <c r="D28" i="126"/>
  <c r="M27" i="126"/>
  <c r="O27" i="126"/>
  <c r="L27" i="126"/>
  <c r="N27" i="126"/>
  <c r="E27" i="126"/>
  <c r="D27" i="126"/>
  <c r="M26" i="126"/>
  <c r="O26" i="126"/>
  <c r="L26" i="126"/>
  <c r="N26" i="126"/>
  <c r="E26" i="126"/>
  <c r="D26" i="126"/>
  <c r="M25" i="126"/>
  <c r="O25" i="126"/>
  <c r="L25" i="126"/>
  <c r="N25" i="126"/>
  <c r="E25" i="126"/>
  <c r="D25" i="126"/>
  <c r="M24" i="126"/>
  <c r="O24" i="126"/>
  <c r="L24" i="126"/>
  <c r="N24" i="126"/>
  <c r="E24" i="126"/>
  <c r="D24" i="126"/>
  <c r="D30" i="126"/>
  <c r="M23" i="126"/>
  <c r="O23" i="126"/>
  <c r="L23" i="126"/>
  <c r="E23" i="126"/>
  <c r="D23" i="126"/>
  <c r="AA16" i="126"/>
  <c r="Z16" i="126"/>
  <c r="Y16" i="126"/>
  <c r="X16" i="126"/>
  <c r="W16" i="126"/>
  <c r="V16" i="126"/>
  <c r="U16" i="126"/>
  <c r="T16" i="126"/>
  <c r="S16" i="126"/>
  <c r="R16" i="126"/>
  <c r="Q16" i="126"/>
  <c r="P16" i="126"/>
  <c r="K16" i="126"/>
  <c r="J16" i="126"/>
  <c r="I16" i="126"/>
  <c r="H16" i="126"/>
  <c r="G16" i="126"/>
  <c r="E16" i="126"/>
  <c r="F16" i="126"/>
  <c r="N15" i="126"/>
  <c r="M15" i="126"/>
  <c r="O15" i="126"/>
  <c r="L15" i="126"/>
  <c r="E15" i="126"/>
  <c r="D15" i="126"/>
  <c r="N14" i="126"/>
  <c r="M14" i="126"/>
  <c r="O14" i="126"/>
  <c r="L14" i="126"/>
  <c r="E14" i="126"/>
  <c r="D14" i="126"/>
  <c r="M13" i="126"/>
  <c r="O13" i="126"/>
  <c r="L13" i="126"/>
  <c r="N13" i="126"/>
  <c r="E13" i="126"/>
  <c r="D13" i="126"/>
  <c r="O12" i="126"/>
  <c r="M12" i="126"/>
  <c r="L12" i="126"/>
  <c r="N12" i="126"/>
  <c r="E12" i="126"/>
  <c r="D12" i="126"/>
  <c r="M11" i="126"/>
  <c r="O11" i="126"/>
  <c r="L11" i="126"/>
  <c r="N11" i="126"/>
  <c r="E11" i="126"/>
  <c r="D11" i="126"/>
  <c r="M10" i="126"/>
  <c r="O10" i="126"/>
  <c r="L10" i="126"/>
  <c r="N10" i="126"/>
  <c r="E10" i="126"/>
  <c r="D10" i="126"/>
  <c r="M9" i="126"/>
  <c r="O9" i="126"/>
  <c r="L9" i="126"/>
  <c r="N9" i="126"/>
  <c r="E9" i="126"/>
  <c r="D9" i="126"/>
  <c r="M8" i="126"/>
  <c r="O8" i="126"/>
  <c r="L8" i="126"/>
  <c r="N8" i="126"/>
  <c r="E8" i="126"/>
  <c r="D8" i="126"/>
  <c r="M7" i="126"/>
  <c r="O7" i="126"/>
  <c r="L7" i="126"/>
  <c r="N7" i="126"/>
  <c r="E7" i="126"/>
  <c r="D7" i="126"/>
  <c r="M6" i="126"/>
  <c r="M16" i="126"/>
  <c r="O16" i="126"/>
  <c r="L6" i="126"/>
  <c r="N6" i="126"/>
  <c r="E6" i="126"/>
  <c r="D6" i="126"/>
  <c r="M5" i="126"/>
  <c r="O5" i="126"/>
  <c r="L5" i="126"/>
  <c r="L16" i="126"/>
  <c r="N16" i="126"/>
  <c r="E5" i="126"/>
  <c r="D5" i="126"/>
  <c r="I22" i="125"/>
  <c r="E22" i="125"/>
  <c r="H22" i="125"/>
  <c r="G22" i="125"/>
  <c r="F22" i="125"/>
  <c r="D22" i="125"/>
  <c r="L21" i="125"/>
  <c r="K21" i="125"/>
  <c r="M21" i="125"/>
  <c r="J21" i="125"/>
  <c r="E21" i="125"/>
  <c r="D21" i="125"/>
  <c r="K20" i="125"/>
  <c r="M20" i="125"/>
  <c r="J20" i="125"/>
  <c r="L20" i="125"/>
  <c r="E20" i="125"/>
  <c r="D20" i="125"/>
  <c r="K19" i="125"/>
  <c r="M19" i="125"/>
  <c r="J19" i="125"/>
  <c r="L19" i="125"/>
  <c r="E19" i="125"/>
  <c r="D19" i="125"/>
  <c r="K18" i="125"/>
  <c r="M18" i="125"/>
  <c r="J18" i="125"/>
  <c r="L18" i="125"/>
  <c r="E18" i="125"/>
  <c r="D18" i="125"/>
  <c r="K17" i="125"/>
  <c r="M17" i="125"/>
  <c r="J17" i="125"/>
  <c r="L17" i="125"/>
  <c r="E17" i="125"/>
  <c r="D17" i="125"/>
  <c r="K16" i="125"/>
  <c r="M16" i="125"/>
  <c r="J16" i="125"/>
  <c r="L16" i="125"/>
  <c r="E16" i="125"/>
  <c r="D16" i="125"/>
  <c r="L15" i="125"/>
  <c r="K15" i="125"/>
  <c r="M15" i="125"/>
  <c r="J15" i="125"/>
  <c r="E15" i="125"/>
  <c r="D15" i="125"/>
  <c r="L14" i="125"/>
  <c r="K14" i="125"/>
  <c r="M14" i="125"/>
  <c r="J14" i="125"/>
  <c r="E14" i="125"/>
  <c r="D14" i="125"/>
  <c r="AA13" i="125"/>
  <c r="Z13" i="125"/>
  <c r="Z23" i="125"/>
  <c r="Y13" i="125"/>
  <c r="Y23" i="125"/>
  <c r="X13" i="125"/>
  <c r="X23" i="125"/>
  <c r="W13" i="125"/>
  <c r="V13" i="125"/>
  <c r="V23" i="125"/>
  <c r="U13" i="125"/>
  <c r="T13" i="125"/>
  <c r="T23" i="125"/>
  <c r="S13" i="125"/>
  <c r="R13" i="125"/>
  <c r="Q13" i="125"/>
  <c r="Q23" i="125"/>
  <c r="P13" i="125"/>
  <c r="P23" i="125"/>
  <c r="O13" i="125"/>
  <c r="O23" i="125"/>
  <c r="K23" i="125"/>
  <c r="N13" i="125"/>
  <c r="I13" i="125"/>
  <c r="H13" i="125"/>
  <c r="G13" i="125"/>
  <c r="E13" i="125"/>
  <c r="F13" i="125"/>
  <c r="L12" i="125"/>
  <c r="K12" i="125"/>
  <c r="M12" i="125"/>
  <c r="J12" i="125"/>
  <c r="E12" i="125"/>
  <c r="D12" i="125"/>
  <c r="K11" i="125"/>
  <c r="M11" i="125"/>
  <c r="J11" i="125"/>
  <c r="L11" i="125"/>
  <c r="E11" i="125"/>
  <c r="D11" i="125"/>
  <c r="K10" i="125"/>
  <c r="M10" i="125"/>
  <c r="J10" i="125"/>
  <c r="L10" i="125"/>
  <c r="E10" i="125"/>
  <c r="D10" i="125"/>
  <c r="K9" i="125"/>
  <c r="M9" i="125"/>
  <c r="J9" i="125"/>
  <c r="L9" i="125"/>
  <c r="E9" i="125"/>
  <c r="D9" i="125"/>
  <c r="K8" i="125"/>
  <c r="M8" i="125"/>
  <c r="J8" i="125"/>
  <c r="L8" i="125"/>
  <c r="E8" i="125"/>
  <c r="D8" i="125"/>
  <c r="K7" i="125"/>
  <c r="M7" i="125"/>
  <c r="J7" i="125"/>
  <c r="L7" i="125"/>
  <c r="E7" i="125"/>
  <c r="D7" i="125"/>
  <c r="L6" i="125"/>
  <c r="K6" i="125"/>
  <c r="M6" i="125"/>
  <c r="J6" i="125"/>
  <c r="E6" i="125"/>
  <c r="D6" i="125"/>
  <c r="L5" i="125"/>
  <c r="K5" i="125"/>
  <c r="M5" i="125"/>
  <c r="J5" i="125"/>
  <c r="E5" i="125"/>
  <c r="D5" i="125"/>
  <c r="F52" i="124"/>
  <c r="F48" i="124"/>
  <c r="F44" i="124"/>
  <c r="F38" i="124"/>
  <c r="F37" i="124"/>
  <c r="J36" i="124"/>
  <c r="I36" i="124"/>
  <c r="H36" i="124"/>
  <c r="G36" i="124"/>
  <c r="E36" i="124"/>
  <c r="D36" i="124"/>
  <c r="F36" i="124"/>
  <c r="F35" i="124"/>
  <c r="F28" i="124"/>
  <c r="E28" i="124"/>
  <c r="D28" i="124"/>
  <c r="F25" i="124"/>
  <c r="E25" i="124"/>
  <c r="D25" i="124"/>
  <c r="F19" i="124"/>
  <c r="J18" i="124"/>
  <c r="I18" i="124"/>
  <c r="H18" i="124"/>
  <c r="G18" i="124"/>
  <c r="E18" i="124"/>
  <c r="D18" i="124"/>
  <c r="F18" i="124"/>
  <c r="F16" i="124"/>
  <c r="J15" i="124"/>
  <c r="I15" i="124"/>
  <c r="H15" i="124"/>
  <c r="E15" i="124"/>
  <c r="D15" i="124"/>
  <c r="F15" i="124"/>
  <c r="F13" i="124"/>
  <c r="J12" i="124"/>
  <c r="I12" i="124"/>
  <c r="H12" i="124"/>
  <c r="E12" i="124"/>
  <c r="F12" i="124"/>
  <c r="D12" i="124"/>
  <c r="G9" i="124"/>
  <c r="F10" i="124"/>
  <c r="J9" i="124"/>
  <c r="I9" i="124"/>
  <c r="H9" i="124"/>
  <c r="E9" i="124"/>
  <c r="F9" i="124"/>
  <c r="D9" i="124"/>
  <c r="G6" i="124"/>
  <c r="F7" i="124"/>
  <c r="J6" i="124"/>
  <c r="I6" i="124"/>
  <c r="H6" i="124"/>
  <c r="E6" i="124"/>
  <c r="D6" i="124"/>
  <c r="F6" i="124"/>
  <c r="G3" i="124"/>
  <c r="F4" i="124"/>
  <c r="J3" i="124"/>
  <c r="I3" i="124"/>
  <c r="H3" i="124"/>
  <c r="E3" i="124"/>
  <c r="D3" i="124"/>
  <c r="F3" i="124"/>
  <c r="I17" i="130"/>
  <c r="M17" i="130"/>
  <c r="Q21" i="128"/>
  <c r="M10" i="130"/>
  <c r="E44" i="138"/>
  <c r="C21" i="132"/>
  <c r="G15" i="124"/>
  <c r="G12" i="124"/>
  <c r="M28" i="130"/>
  <c r="E52" i="131"/>
  <c r="C42" i="136"/>
  <c r="F17" i="130"/>
  <c r="J16" i="130"/>
  <c r="H10" i="131"/>
  <c r="P13" i="127"/>
  <c r="P22" i="127"/>
  <c r="AE22" i="127"/>
  <c r="E20" i="128"/>
  <c r="E10" i="130"/>
  <c r="E17" i="130"/>
  <c r="O6" i="127"/>
  <c r="N6" i="127"/>
  <c r="M25" i="129"/>
  <c r="X35" i="130"/>
  <c r="J35" i="130"/>
  <c r="D34" i="130"/>
  <c r="L28" i="130"/>
  <c r="E28" i="130"/>
  <c r="E35" i="130"/>
  <c r="K10" i="129"/>
  <c r="M10" i="129"/>
  <c r="M6" i="129"/>
  <c r="D10" i="129"/>
  <c r="C10" i="129"/>
  <c r="AE21" i="128"/>
  <c r="AD21" i="128"/>
  <c r="AC21" i="128"/>
  <c r="Y21" i="128"/>
  <c r="W21" i="128"/>
  <c r="K20" i="128"/>
  <c r="J20" i="128"/>
  <c r="L20" i="128"/>
  <c r="N21" i="128"/>
  <c r="J12" i="128"/>
  <c r="F21" i="128"/>
  <c r="H21" i="128"/>
  <c r="E12" i="128"/>
  <c r="E21" i="128"/>
  <c r="AA22" i="127"/>
  <c r="E21" i="127"/>
  <c r="H22" i="127"/>
  <c r="F22" i="127"/>
  <c r="Q13" i="127"/>
  <c r="M6" i="127"/>
  <c r="M13" i="127"/>
  <c r="I22" i="127"/>
  <c r="D13" i="127"/>
  <c r="N23" i="126"/>
  <c r="E30" i="126"/>
  <c r="D16" i="126"/>
  <c r="AA23" i="125"/>
  <c r="W23" i="125"/>
  <c r="S23" i="125"/>
  <c r="R23" i="125"/>
  <c r="J22" i="125"/>
  <c r="L22" i="125"/>
  <c r="U23" i="125"/>
  <c r="N23" i="125"/>
  <c r="H23" i="125"/>
  <c r="D13" i="125"/>
  <c r="D23" i="125"/>
  <c r="F23" i="125"/>
  <c r="G52" i="131"/>
  <c r="H52" i="131"/>
  <c r="D47" i="131"/>
  <c r="D52" i="131"/>
  <c r="D39" i="131"/>
  <c r="E40" i="131"/>
  <c r="L10" i="129"/>
  <c r="N10" i="129"/>
  <c r="H48" i="137"/>
  <c r="E48" i="137"/>
  <c r="C42" i="137"/>
  <c r="C45" i="137"/>
  <c r="C44" i="137"/>
  <c r="D48" i="137"/>
  <c r="F23" i="137"/>
  <c r="C21" i="137"/>
  <c r="C22" i="137"/>
  <c r="C17" i="137"/>
  <c r="C18" i="137"/>
  <c r="H47" i="136"/>
  <c r="G47" i="136"/>
  <c r="D47" i="136"/>
  <c r="C35" i="136"/>
  <c r="F24" i="136"/>
  <c r="C18" i="136"/>
  <c r="D24" i="136"/>
  <c r="C21" i="136"/>
  <c r="C12" i="136"/>
  <c r="E45" i="135"/>
  <c r="D45" i="135"/>
  <c r="C44" i="135"/>
  <c r="C43" i="135"/>
  <c r="C20" i="135"/>
  <c r="E22" i="135"/>
  <c r="C16" i="135"/>
  <c r="C21" i="135"/>
  <c r="C19" i="135"/>
  <c r="E45" i="134"/>
  <c r="C39" i="134"/>
  <c r="C40" i="134"/>
  <c r="D45" i="134"/>
  <c r="C42" i="134"/>
  <c r="C20" i="134"/>
  <c r="C19" i="134"/>
  <c r="C10" i="134"/>
  <c r="C22" i="134"/>
  <c r="C42" i="133"/>
  <c r="C41" i="133"/>
  <c r="C33" i="133"/>
  <c r="C16" i="133"/>
  <c r="C20" i="133"/>
  <c r="C48" i="132"/>
  <c r="C49" i="132"/>
  <c r="F51" i="132"/>
  <c r="D51" i="132"/>
  <c r="C24" i="132"/>
  <c r="C22" i="132"/>
  <c r="C25" i="132"/>
  <c r="E26" i="132"/>
  <c r="D26" i="132"/>
  <c r="F26" i="132"/>
  <c r="G17" i="130"/>
  <c r="D96" i="138"/>
  <c r="F96" i="138"/>
  <c r="D57" i="138"/>
  <c r="E58" i="138"/>
  <c r="E54" i="138"/>
  <c r="C57" i="138"/>
  <c r="E57" i="138"/>
  <c r="D46" i="138"/>
  <c r="L13" i="127"/>
  <c r="D59" i="138"/>
  <c r="O13" i="127"/>
  <c r="J17" i="130"/>
  <c r="L17" i="130"/>
  <c r="L10" i="130"/>
  <c r="C26" i="132"/>
  <c r="J23" i="125"/>
  <c r="L23" i="125"/>
  <c r="C45" i="135"/>
  <c r="C47" i="136"/>
  <c r="E56" i="138"/>
  <c r="O14" i="127"/>
  <c r="M21" i="127"/>
  <c r="O21" i="127"/>
  <c r="D22" i="127"/>
  <c r="C20" i="137"/>
  <c r="I23" i="125"/>
  <c r="M23" i="125"/>
  <c r="I21" i="128"/>
  <c r="N5" i="126"/>
  <c r="O6" i="126"/>
  <c r="O29" i="126"/>
  <c r="M34" i="130"/>
  <c r="C23" i="132"/>
  <c r="C45" i="132"/>
  <c r="C46" i="138"/>
  <c r="C59" i="138"/>
  <c r="K13" i="125"/>
  <c r="M13" i="125"/>
  <c r="J13" i="125"/>
  <c r="L13" i="125"/>
  <c r="L14" i="127"/>
  <c r="Q21" i="127"/>
  <c r="Q22" i="127"/>
  <c r="E45" i="138"/>
  <c r="C36" i="137"/>
  <c r="C48" i="137"/>
  <c r="G23" i="125"/>
  <c r="E23" i="125"/>
  <c r="F35" i="130"/>
  <c r="C39" i="132"/>
  <c r="K12" i="128"/>
  <c r="H35" i="130"/>
  <c r="L35" i="130"/>
  <c r="J21" i="128"/>
  <c r="L21" i="128"/>
  <c r="L21" i="127"/>
  <c r="N21" i="127"/>
  <c r="N14" i="127"/>
  <c r="M22" i="127"/>
  <c r="O22" i="127"/>
  <c r="M12" i="128"/>
  <c r="K21" i="128"/>
  <c r="M21" i="128"/>
  <c r="E46" i="138"/>
  <c r="E59" i="138"/>
  <c r="L22" i="127"/>
  <c r="N22" i="127"/>
  <c r="N13" i="127"/>
</calcChain>
</file>

<file path=xl/sharedStrings.xml><?xml version="1.0" encoding="utf-8"?>
<sst xmlns="http://schemas.openxmlformats.org/spreadsheetml/2006/main" count="1566" uniqueCount="604">
  <si>
    <t>2-2　健康増進</t>
    <rPh sb="4" eb="6">
      <t>ケンコウ</t>
    </rPh>
    <rPh sb="6" eb="8">
      <t>ゾウシン</t>
    </rPh>
    <phoneticPr fontId="1"/>
  </si>
  <si>
    <t>開設回数</t>
    <rPh sb="0" eb="2">
      <t>カイセツ</t>
    </rPh>
    <rPh sb="2" eb="4">
      <t>カイスウ</t>
    </rPh>
    <phoneticPr fontId="1"/>
  </si>
  <si>
    <t>その他</t>
    <rPh sb="2" eb="3">
      <t>タ</t>
    </rPh>
    <phoneticPr fontId="1"/>
  </si>
  <si>
    <t>区分</t>
    <rPh sb="0" eb="1">
      <t>ク</t>
    </rPh>
    <rPh sb="1" eb="2">
      <t>ブン</t>
    </rPh>
    <phoneticPr fontId="1"/>
  </si>
  <si>
    <t>計</t>
    <rPh sb="0" eb="1">
      <t>ケイ</t>
    </rPh>
    <phoneticPr fontId="1"/>
  </si>
  <si>
    <t>事業の種類</t>
  </si>
  <si>
    <t>内容</t>
  </si>
  <si>
    <t>・保健指導や健康教育の記載</t>
    <rPh sb="6" eb="8">
      <t>ケンコウ</t>
    </rPh>
    <rPh sb="8" eb="10">
      <t>キョウイク</t>
    </rPh>
    <phoneticPr fontId="1"/>
  </si>
  <si>
    <t>平成13年度</t>
    <rPh sb="0" eb="2">
      <t>ヘイセイ</t>
    </rPh>
    <rPh sb="4" eb="6">
      <t>ネンド</t>
    </rPh>
    <phoneticPr fontId="1"/>
  </si>
  <si>
    <t>平成12年度</t>
    <rPh sb="0" eb="2">
      <t>ヘイセイ</t>
    </rPh>
    <rPh sb="4" eb="6">
      <t>ネンド</t>
    </rPh>
    <phoneticPr fontId="1"/>
  </si>
  <si>
    <t>平成14年度</t>
    <rPh sb="0" eb="2">
      <t>ヘイセイ</t>
    </rPh>
    <rPh sb="4" eb="6">
      <t>ネンド</t>
    </rPh>
    <phoneticPr fontId="1"/>
  </si>
  <si>
    <t>平成15年度</t>
    <rPh sb="0" eb="2">
      <t>ヘイセイ</t>
    </rPh>
    <rPh sb="4" eb="6">
      <t>ネンド</t>
    </rPh>
    <phoneticPr fontId="1"/>
  </si>
  <si>
    <t>平成16年度</t>
    <rPh sb="0" eb="2">
      <t>ヘイセイ</t>
    </rPh>
    <rPh sb="4" eb="6">
      <t>ネンド</t>
    </rPh>
    <phoneticPr fontId="1"/>
  </si>
  <si>
    <t>実施開始地区</t>
    <rPh sb="0" eb="2">
      <t>ジッシ</t>
    </rPh>
    <rPh sb="2" eb="4">
      <t>カイシ</t>
    </rPh>
    <rPh sb="4" eb="6">
      <t>チク</t>
    </rPh>
    <phoneticPr fontId="1"/>
  </si>
  <si>
    <t>内　　　　容</t>
    <rPh sb="0" eb="1">
      <t>ウチ</t>
    </rPh>
    <rPh sb="5" eb="6">
      <t>カタチ</t>
    </rPh>
    <phoneticPr fontId="1"/>
  </si>
  <si>
    <t>生活習慣病予防相談</t>
    <rPh sb="0" eb="2">
      <t>セイカツ</t>
    </rPh>
    <rPh sb="2" eb="5">
      <t>シュウカンビョウ</t>
    </rPh>
    <rPh sb="5" eb="7">
      <t>ヨボウ</t>
    </rPh>
    <rPh sb="7" eb="9">
      <t>ソウダン</t>
    </rPh>
    <phoneticPr fontId="1"/>
  </si>
  <si>
    <t>ヘルシー食生活相談</t>
    <rPh sb="4" eb="7">
      <t>ショクセイカツ</t>
    </rPh>
    <rPh sb="7" eb="9">
      <t>ソウダン</t>
    </rPh>
    <phoneticPr fontId="1"/>
  </si>
  <si>
    <t>平成17年度</t>
    <rPh sb="0" eb="2">
      <t>ヘイセイ</t>
    </rPh>
    <rPh sb="4" eb="6">
      <t>ネンド</t>
    </rPh>
    <phoneticPr fontId="1"/>
  </si>
  <si>
    <t>押野・長坂台・浅野・瓢箪・長土塀・諸江・二塚・戸板</t>
    <rPh sb="0" eb="2">
      <t>オシノ</t>
    </rPh>
    <rPh sb="3" eb="5">
      <t>ナガサカ</t>
    </rPh>
    <rPh sb="5" eb="6">
      <t>ダイ</t>
    </rPh>
    <rPh sb="7" eb="9">
      <t>アサノ</t>
    </rPh>
    <rPh sb="10" eb="12">
      <t>ヒョウタン</t>
    </rPh>
    <rPh sb="13" eb="16">
      <t>ナガドヘ</t>
    </rPh>
    <rPh sb="17" eb="18">
      <t>ショ</t>
    </rPh>
    <phoneticPr fontId="1"/>
  </si>
  <si>
    <t>喫煙習慣改善相談</t>
    <rPh sb="0" eb="2">
      <t>キツエン</t>
    </rPh>
    <rPh sb="2" eb="4">
      <t>シュウカン</t>
    </rPh>
    <rPh sb="4" eb="6">
      <t>カイゼン</t>
    </rPh>
    <rPh sb="6" eb="8">
      <t>ソウダン</t>
    </rPh>
    <phoneticPr fontId="1"/>
  </si>
  <si>
    <t>平成1８年度</t>
    <rPh sb="0" eb="2">
      <t>ヘイセイ</t>
    </rPh>
    <rPh sb="4" eb="6">
      <t>ネンド</t>
    </rPh>
    <phoneticPr fontId="1"/>
  </si>
  <si>
    <t>米泉・野町・長町・大野・浅野川・大浦</t>
    <rPh sb="0" eb="1">
      <t>コメ</t>
    </rPh>
    <rPh sb="1" eb="2">
      <t>イズミ</t>
    </rPh>
    <rPh sb="3" eb="5">
      <t>ノマチ</t>
    </rPh>
    <rPh sb="6" eb="8">
      <t>ナガマチ</t>
    </rPh>
    <rPh sb="9" eb="11">
      <t>オオノ</t>
    </rPh>
    <rPh sb="12" eb="13">
      <t>アサ</t>
    </rPh>
    <rPh sb="13" eb="14">
      <t>ノ</t>
    </rPh>
    <rPh sb="14" eb="15">
      <t>カワ</t>
    </rPh>
    <rPh sb="16" eb="18">
      <t>オオウラ</t>
    </rPh>
    <phoneticPr fontId="1"/>
  </si>
  <si>
    <t>年齢区分</t>
    <rPh sb="0" eb="2">
      <t>ネンレイ</t>
    </rPh>
    <rPh sb="2" eb="4">
      <t>クブン</t>
    </rPh>
    <phoneticPr fontId="1"/>
  </si>
  <si>
    <t>平成19年度</t>
    <rPh sb="0" eb="2">
      <t>ヘイセイ</t>
    </rPh>
    <rPh sb="4" eb="6">
      <t>ネンド</t>
    </rPh>
    <phoneticPr fontId="1"/>
  </si>
  <si>
    <t>弥生・米丸・長田・芳斉</t>
    <rPh sb="0" eb="2">
      <t>ヤヨイ</t>
    </rPh>
    <rPh sb="3" eb="5">
      <t>ヨネマル</t>
    </rPh>
    <rPh sb="6" eb="8">
      <t>ナガタ</t>
    </rPh>
    <rPh sb="9" eb="11">
      <t>ホウサイ</t>
    </rPh>
    <phoneticPr fontId="1"/>
  </si>
  <si>
    <t>平成20年度</t>
    <rPh sb="0" eb="2">
      <t>ヘイセイ</t>
    </rPh>
    <rPh sb="4" eb="6">
      <t>ネンド</t>
    </rPh>
    <phoneticPr fontId="1"/>
  </si>
  <si>
    <t>田上・川北</t>
    <rPh sb="0" eb="2">
      <t>タガミ</t>
    </rPh>
    <rPh sb="3" eb="5">
      <t>カワキタ</t>
    </rPh>
    <phoneticPr fontId="1"/>
  </si>
  <si>
    <t>2-2-1　保健事業の概要</t>
    <rPh sb="6" eb="8">
      <t>ホケン</t>
    </rPh>
    <rPh sb="8" eb="10">
      <t>ジギョウ</t>
    </rPh>
    <phoneticPr fontId="1"/>
  </si>
  <si>
    <t>・予防接種等の記録</t>
    <rPh sb="1" eb="3">
      <t>ヨボウ</t>
    </rPh>
    <rPh sb="3" eb="5">
      <t>セッシュ</t>
    </rPh>
    <rPh sb="5" eb="6">
      <t>トウ</t>
    </rPh>
    <rPh sb="7" eb="9">
      <t>キロク</t>
    </rPh>
    <phoneticPr fontId="1"/>
  </si>
  <si>
    <t xml:space="preserve">・ヘルシー食生活相談 </t>
    <rPh sb="8" eb="10">
      <t>ソウダン</t>
    </rPh>
    <phoneticPr fontId="1"/>
  </si>
  <si>
    <t>出前健康講座</t>
    <rPh sb="0" eb="2">
      <t>デマエ</t>
    </rPh>
    <rPh sb="2" eb="4">
      <t>ケンコウ</t>
    </rPh>
    <rPh sb="4" eb="6">
      <t>コウザ</t>
    </rPh>
    <phoneticPr fontId="1"/>
  </si>
  <si>
    <t>性別</t>
    <rPh sb="0" eb="2">
      <t>セイベツ</t>
    </rPh>
    <phoneticPr fontId="1"/>
  </si>
  <si>
    <t>平成21年度</t>
    <rPh sb="0" eb="2">
      <t>ヘイセイ</t>
    </rPh>
    <rPh sb="4" eb="6">
      <t>ネンド</t>
    </rPh>
    <phoneticPr fontId="1"/>
  </si>
  <si>
    <t>十一屋・花園</t>
    <rPh sb="0" eb="3">
      <t>ジュウイチヤ</t>
    </rPh>
    <rPh sb="4" eb="6">
      <t>ハナゾノ</t>
    </rPh>
    <phoneticPr fontId="1"/>
  </si>
  <si>
    <t>（延人数）</t>
  </si>
  <si>
    <t>若年者健康学習会</t>
    <rPh sb="0" eb="2">
      <t>ジャクネン</t>
    </rPh>
    <rPh sb="2" eb="3">
      <t>シャ</t>
    </rPh>
    <rPh sb="3" eb="5">
      <t>ケンコウ</t>
    </rPh>
    <rPh sb="5" eb="8">
      <t>ガクシュウカイ</t>
    </rPh>
    <phoneticPr fontId="1"/>
  </si>
  <si>
    <t>参加延人数</t>
    <rPh sb="0" eb="2">
      <t>サンカ</t>
    </rPh>
    <rPh sb="2" eb="3">
      <t>ノ</t>
    </rPh>
    <rPh sb="3" eb="5">
      <t>ニンズウ</t>
    </rPh>
    <phoneticPr fontId="1"/>
  </si>
  <si>
    <t>区　分</t>
    <rPh sb="0" eb="1">
      <t>ク</t>
    </rPh>
    <rPh sb="2" eb="3">
      <t>ブン</t>
    </rPh>
    <phoneticPr fontId="1"/>
  </si>
  <si>
    <t xml:space="preserve">介護家族者  </t>
    <rPh sb="0" eb="2">
      <t>カイゴ</t>
    </rPh>
    <rPh sb="2" eb="4">
      <t>カゾク</t>
    </rPh>
    <rPh sb="4" eb="5">
      <t>シャ</t>
    </rPh>
    <phoneticPr fontId="1"/>
  </si>
  <si>
    <t>平成23年度</t>
    <rPh sb="0" eb="2">
      <t>ヘイセイ</t>
    </rPh>
    <rPh sb="4" eb="6">
      <t>ネンド</t>
    </rPh>
    <phoneticPr fontId="1"/>
  </si>
  <si>
    <t>該当なし</t>
    <rPh sb="0" eb="2">
      <t>ガイトウ</t>
    </rPh>
    <phoneticPr fontId="1"/>
  </si>
  <si>
    <t>対象者数</t>
    <rPh sb="0" eb="3">
      <t>タイショウシャ</t>
    </rPh>
    <rPh sb="3" eb="4">
      <t>スウ</t>
    </rPh>
    <phoneticPr fontId="1"/>
  </si>
  <si>
    <t>受診者数</t>
    <rPh sb="0" eb="2">
      <t>ジュシン</t>
    </rPh>
    <rPh sb="2" eb="3">
      <t>シャ</t>
    </rPh>
    <rPh sb="3" eb="4">
      <t>スウ</t>
    </rPh>
    <phoneticPr fontId="1"/>
  </si>
  <si>
    <t>受診率</t>
    <rPh sb="0" eb="2">
      <t>ジュシン</t>
    </rPh>
    <rPh sb="2" eb="3">
      <t>リツ</t>
    </rPh>
    <phoneticPr fontId="1"/>
  </si>
  <si>
    <t>国</t>
    <rPh sb="0" eb="1">
      <t>クニ</t>
    </rPh>
    <phoneticPr fontId="1"/>
  </si>
  <si>
    <t>石川県</t>
    <rPh sb="0" eb="3">
      <t>イシカワケン</t>
    </rPh>
    <phoneticPr fontId="1"/>
  </si>
  <si>
    <t>金沢市</t>
    <rPh sb="0" eb="3">
      <t>カナザワシ</t>
    </rPh>
    <phoneticPr fontId="1"/>
  </si>
  <si>
    <t>年齢</t>
    <rPh sb="0" eb="2">
      <t>ネンレイ</t>
    </rPh>
    <phoneticPr fontId="1"/>
  </si>
  <si>
    <t>男性</t>
    <rPh sb="0" eb="2">
      <t>ダンセイ</t>
    </rPh>
    <phoneticPr fontId="1"/>
  </si>
  <si>
    <t>男性（再掲）</t>
    <rPh sb="0" eb="2">
      <t>ダンセイ</t>
    </rPh>
    <rPh sb="3" eb="5">
      <t>サイケイ</t>
    </rPh>
    <phoneticPr fontId="1"/>
  </si>
  <si>
    <t>女性</t>
    <rPh sb="0" eb="2">
      <t>ジョセイ</t>
    </rPh>
    <phoneticPr fontId="1"/>
  </si>
  <si>
    <t>女性（再掲）</t>
    <rPh sb="0" eb="2">
      <t>ジョセイ</t>
    </rPh>
    <rPh sb="3" eb="5">
      <t>サイケイ</t>
    </rPh>
    <phoneticPr fontId="1"/>
  </si>
  <si>
    <t>終了者数</t>
    <rPh sb="0" eb="2">
      <t>シュウリョウ</t>
    </rPh>
    <rPh sb="2" eb="3">
      <t>シャ</t>
    </rPh>
    <rPh sb="3" eb="4">
      <t>スウ</t>
    </rPh>
    <phoneticPr fontId="1"/>
  </si>
  <si>
    <t>終了率</t>
    <rPh sb="0" eb="2">
      <t>シュウリョウ</t>
    </rPh>
    <rPh sb="2" eb="3">
      <t>リツ</t>
    </rPh>
    <phoneticPr fontId="1"/>
  </si>
  <si>
    <t>利用者数</t>
    <rPh sb="0" eb="3">
      <t>リヨウシャ</t>
    </rPh>
    <rPh sb="3" eb="4">
      <t>スウ</t>
    </rPh>
    <phoneticPr fontId="1"/>
  </si>
  <si>
    <t>利用率</t>
    <rPh sb="0" eb="3">
      <t>リヨウリツ</t>
    </rPh>
    <phoneticPr fontId="1"/>
  </si>
  <si>
    <t>動機付け支援</t>
    <rPh sb="0" eb="2">
      <t>ドウキ</t>
    </rPh>
    <rPh sb="2" eb="3">
      <t>ツ</t>
    </rPh>
    <rPh sb="4" eb="6">
      <t>シエン</t>
    </rPh>
    <phoneticPr fontId="1"/>
  </si>
  <si>
    <t>積極的支援</t>
    <rPh sb="0" eb="3">
      <t>セッキョクテキ</t>
    </rPh>
    <rPh sb="3" eb="5">
      <t>シエン</t>
    </rPh>
    <phoneticPr fontId="1"/>
  </si>
  <si>
    <t>＊利用者数は、初回面接実施者数。</t>
    <rPh sb="1" eb="4">
      <t>リヨウシャ</t>
    </rPh>
    <rPh sb="4" eb="5">
      <t>スウ</t>
    </rPh>
    <rPh sb="7" eb="9">
      <t>ショカイ</t>
    </rPh>
    <rPh sb="9" eb="11">
      <t>メンセツ</t>
    </rPh>
    <rPh sb="11" eb="13">
      <t>ジッシ</t>
    </rPh>
    <rPh sb="13" eb="14">
      <t>シャ</t>
    </rPh>
    <rPh sb="14" eb="15">
      <t>スウ</t>
    </rPh>
    <phoneticPr fontId="1"/>
  </si>
  <si>
    <t>特定保健指導の対象者と階層化基準</t>
    <rPh sb="0" eb="2">
      <t>トクテイ</t>
    </rPh>
    <rPh sb="2" eb="4">
      <t>ホケン</t>
    </rPh>
    <rPh sb="4" eb="6">
      <t>シドウ</t>
    </rPh>
    <rPh sb="7" eb="9">
      <t>タイショウ</t>
    </rPh>
    <rPh sb="9" eb="10">
      <t>シャ</t>
    </rPh>
    <rPh sb="11" eb="14">
      <t>カイソウカ</t>
    </rPh>
    <rPh sb="14" eb="16">
      <t>キジュン</t>
    </rPh>
    <phoneticPr fontId="1"/>
  </si>
  <si>
    <t>危険因子</t>
    <rPh sb="0" eb="2">
      <t>キケン</t>
    </rPh>
    <rPh sb="2" eb="4">
      <t>インシ</t>
    </rPh>
    <phoneticPr fontId="1"/>
  </si>
  <si>
    <t>④喫煙歴</t>
    <rPh sb="1" eb="3">
      <t>キツエン</t>
    </rPh>
    <rPh sb="3" eb="4">
      <t>レキ</t>
    </rPh>
    <phoneticPr fontId="1"/>
  </si>
  <si>
    <t>①糖　②脂質　③血圧</t>
    <rPh sb="1" eb="2">
      <t>トウ</t>
    </rPh>
    <rPh sb="4" eb="6">
      <t>シシツ</t>
    </rPh>
    <rPh sb="8" eb="10">
      <t>ケツアツ</t>
    </rPh>
    <phoneticPr fontId="1"/>
  </si>
  <si>
    <t>40～64歳</t>
    <rPh sb="5" eb="6">
      <t>サイ</t>
    </rPh>
    <phoneticPr fontId="1"/>
  </si>
  <si>
    <t>65～74歳</t>
    <rPh sb="5" eb="6">
      <t>サイ</t>
    </rPh>
    <phoneticPr fontId="1"/>
  </si>
  <si>
    <t>腹囲</t>
    <rPh sb="0" eb="2">
      <t>フクイ</t>
    </rPh>
    <phoneticPr fontId="1"/>
  </si>
  <si>
    <t>男性≧85cm</t>
    <rPh sb="0" eb="2">
      <t>ダンセイ</t>
    </rPh>
    <phoneticPr fontId="1"/>
  </si>
  <si>
    <t>女性≧90cm</t>
    <rPh sb="0" eb="2">
      <t>ジョセイ</t>
    </rPh>
    <phoneticPr fontId="1"/>
  </si>
  <si>
    <t>③血圧：収縮期130mmHg以上又は拡張期85mmHg以上</t>
    <rPh sb="1" eb="3">
      <t>ケツアツ</t>
    </rPh>
    <rPh sb="4" eb="6">
      <t>シュウシュク</t>
    </rPh>
    <rPh sb="6" eb="7">
      <t>キ</t>
    </rPh>
    <rPh sb="14" eb="16">
      <t>イジョウ</t>
    </rPh>
    <rPh sb="16" eb="17">
      <t>マタ</t>
    </rPh>
    <rPh sb="18" eb="21">
      <t>カクチョウキ</t>
    </rPh>
    <rPh sb="27" eb="29">
      <t>イジョウ</t>
    </rPh>
    <phoneticPr fontId="1"/>
  </si>
  <si>
    <t>　　＊①～③について薬剤治療を受けている場合は除く。</t>
    <rPh sb="10" eb="12">
      <t>ヤクザイ</t>
    </rPh>
    <rPh sb="12" eb="14">
      <t>チリョウ</t>
    </rPh>
    <rPh sb="15" eb="16">
      <t>ウ</t>
    </rPh>
    <rPh sb="20" eb="22">
      <t>バアイ</t>
    </rPh>
    <rPh sb="23" eb="24">
      <t>ノゾ</t>
    </rPh>
    <phoneticPr fontId="1"/>
  </si>
  <si>
    <t>④喫煙：質問票）現在、たばこを習慣的に吸っている</t>
    <rPh sb="1" eb="3">
      <t>キツエン</t>
    </rPh>
    <rPh sb="4" eb="6">
      <t>シツモン</t>
    </rPh>
    <rPh sb="6" eb="7">
      <t>ヒョウ</t>
    </rPh>
    <rPh sb="8" eb="10">
      <t>ゲンザイ</t>
    </rPh>
    <rPh sb="15" eb="17">
      <t>シュウカン</t>
    </rPh>
    <rPh sb="17" eb="18">
      <t>テキ</t>
    </rPh>
    <rPh sb="19" eb="20">
      <t>ス</t>
    </rPh>
    <phoneticPr fontId="1"/>
  </si>
  <si>
    <t>・若年者健康学習会</t>
    <rPh sb="1" eb="3">
      <t>ジャクネン</t>
    </rPh>
    <rPh sb="3" eb="4">
      <t>シャ</t>
    </rPh>
    <rPh sb="4" eb="6">
      <t>ケンコウ</t>
    </rPh>
    <rPh sb="6" eb="9">
      <t>ガクシュウカイ</t>
    </rPh>
    <phoneticPr fontId="1"/>
  </si>
  <si>
    <t>・健康情報コーナーの開設（常設・移動）</t>
    <rPh sb="13" eb="15">
      <t>ジョウセツ</t>
    </rPh>
    <rPh sb="16" eb="18">
      <t>イドウ</t>
    </rPh>
    <phoneticPr fontId="1"/>
  </si>
  <si>
    <t>・生活習慣病予防相談　　　</t>
  </si>
  <si>
    <t>・喫煙習慣改善相談</t>
  </si>
  <si>
    <t>・その他の健康相談</t>
    <rPh sb="3" eb="4">
      <t>タ</t>
    </rPh>
    <rPh sb="5" eb="7">
      <t>ケンコウ</t>
    </rPh>
    <rPh sb="7" eb="9">
      <t>ソウダン</t>
    </rPh>
    <phoneticPr fontId="1"/>
  </si>
  <si>
    <t>・個別健康診査（すこやか検診：医療機関委託）</t>
    <rPh sb="1" eb="3">
      <t>コベツ</t>
    </rPh>
    <rPh sb="3" eb="5">
      <t>ケンコウ</t>
    </rPh>
    <rPh sb="5" eb="7">
      <t>シンサ</t>
    </rPh>
    <rPh sb="12" eb="14">
      <t>ケンシン</t>
    </rPh>
    <rPh sb="15" eb="17">
      <t>イリョウ</t>
    </rPh>
    <rPh sb="17" eb="19">
      <t>キカン</t>
    </rPh>
    <rPh sb="19" eb="21">
      <t>イタク</t>
    </rPh>
    <phoneticPr fontId="1"/>
  </si>
  <si>
    <t>・集団健康診査（集団検診：検診機関委託）</t>
    <rPh sb="13" eb="15">
      <t>ケンシン</t>
    </rPh>
    <rPh sb="15" eb="17">
      <t>キカン</t>
    </rPh>
    <rPh sb="17" eb="19">
      <t>イタク</t>
    </rPh>
    <phoneticPr fontId="1"/>
  </si>
  <si>
    <t>　内容：特定健康診査、がん検診、聴力検診、歯科検診など</t>
    <rPh sb="1" eb="3">
      <t>ナイヨウ</t>
    </rPh>
    <rPh sb="4" eb="6">
      <t>トクテイ</t>
    </rPh>
    <rPh sb="6" eb="8">
      <t>ケンコウ</t>
    </rPh>
    <rPh sb="8" eb="10">
      <t>シンサ</t>
    </rPh>
    <rPh sb="13" eb="15">
      <t>ケンシン</t>
    </rPh>
    <rPh sb="16" eb="18">
      <t>チョウリョク</t>
    </rPh>
    <rPh sb="18" eb="20">
      <t>ケンシン</t>
    </rPh>
    <rPh sb="21" eb="23">
      <t>シカ</t>
    </rPh>
    <rPh sb="23" eb="25">
      <t>ケンシン</t>
    </rPh>
    <phoneticPr fontId="1"/>
  </si>
  <si>
    <t>平成24年度</t>
    <rPh sb="0" eb="2">
      <t>ヘイセイ</t>
    </rPh>
    <rPh sb="4" eb="6">
      <t>ネンド</t>
    </rPh>
    <phoneticPr fontId="1"/>
  </si>
  <si>
    <t>区   分</t>
    <rPh sb="0" eb="1">
      <t>ク</t>
    </rPh>
    <rPh sb="4" eb="5">
      <t>ブン</t>
    </rPh>
    <phoneticPr fontId="1"/>
  </si>
  <si>
    <t>開設回数</t>
    <rPh sb="0" eb="2">
      <t>カイセツ</t>
    </rPh>
    <rPh sb="2" eb="3">
      <t>カイ</t>
    </rPh>
    <rPh sb="3" eb="4">
      <t>スウ</t>
    </rPh>
    <phoneticPr fontId="1"/>
  </si>
  <si>
    <t>　若年者（39歳以下）を対象とした健診受診、生活習慣改善の普及啓発、健康情報の提供等</t>
    <rPh sb="1" eb="3">
      <t>ジャクネン</t>
    </rPh>
    <rPh sb="3" eb="4">
      <t>シャ</t>
    </rPh>
    <rPh sb="7" eb="10">
      <t>サイイカ</t>
    </rPh>
    <rPh sb="12" eb="14">
      <t>タイショウ</t>
    </rPh>
    <rPh sb="17" eb="19">
      <t>ケンシン</t>
    </rPh>
    <rPh sb="19" eb="21">
      <t>ジュシン</t>
    </rPh>
    <rPh sb="22" eb="24">
      <t>セイカツ</t>
    </rPh>
    <rPh sb="24" eb="26">
      <t>シュウカン</t>
    </rPh>
    <rPh sb="26" eb="28">
      <t>カイゼン</t>
    </rPh>
    <rPh sb="29" eb="31">
      <t>フキュウ</t>
    </rPh>
    <rPh sb="31" eb="33">
      <t>ケイハツ</t>
    </rPh>
    <rPh sb="34" eb="36">
      <t>ケンコウ</t>
    </rPh>
    <rPh sb="36" eb="38">
      <t>ジョウホウ</t>
    </rPh>
    <rPh sb="39" eb="41">
      <t>テイキョウ</t>
    </rPh>
    <rPh sb="41" eb="42">
      <t>トウ</t>
    </rPh>
    <phoneticPr fontId="1"/>
  </si>
  <si>
    <t>　「健康情報ｺｰﾅｰ(常設）」開設：3福祉健康センターで実施（自動血圧計の設置）</t>
    <rPh sb="2" eb="4">
      <t>ケンコウ</t>
    </rPh>
    <rPh sb="11" eb="13">
      <t>ジョウセツ</t>
    </rPh>
    <rPh sb="19" eb="21">
      <t>フクシ</t>
    </rPh>
    <rPh sb="21" eb="23">
      <t>ケンコウ</t>
    </rPh>
    <phoneticPr fontId="1"/>
  </si>
  <si>
    <t>　平成12年度から「金沢・健康を守る市民の会」との協働の事業として、モデル地区を指定し地域の人たちと互いに知恵を出しあう市民参加型の健康づくり教室を開催している。福祉健康センターは企画や実践の場での協力及び３年目以降の自主活動に向けて支援している。</t>
    <rPh sb="26" eb="27">
      <t>ハタラ</t>
    </rPh>
    <rPh sb="28" eb="30">
      <t>ジギョウ</t>
    </rPh>
    <rPh sb="37" eb="39">
      <t>チク</t>
    </rPh>
    <rPh sb="40" eb="42">
      <t>シテイ</t>
    </rPh>
    <rPh sb="43" eb="45">
      <t>チイキ</t>
    </rPh>
    <rPh sb="46" eb="47">
      <t>ヒト</t>
    </rPh>
    <rPh sb="50" eb="51">
      <t>タガ</t>
    </rPh>
    <rPh sb="53" eb="55">
      <t>チエ</t>
    </rPh>
    <rPh sb="56" eb="57">
      <t>ダ</t>
    </rPh>
    <rPh sb="60" eb="62">
      <t>シミン</t>
    </rPh>
    <rPh sb="62" eb="64">
      <t>サンカ</t>
    </rPh>
    <rPh sb="64" eb="65">
      <t>カタ</t>
    </rPh>
    <rPh sb="66" eb="68">
      <t>ケンコウ</t>
    </rPh>
    <rPh sb="71" eb="73">
      <t>キョウシツ</t>
    </rPh>
    <rPh sb="74" eb="76">
      <t>カイサイ</t>
    </rPh>
    <rPh sb="81" eb="83">
      <t>フクシ</t>
    </rPh>
    <rPh sb="83" eb="85">
      <t>ケンコウ</t>
    </rPh>
    <rPh sb="90" eb="92">
      <t>キカク</t>
    </rPh>
    <rPh sb="93" eb="95">
      <t>ジッセン</t>
    </rPh>
    <rPh sb="96" eb="97">
      <t>バ</t>
    </rPh>
    <rPh sb="99" eb="101">
      <t>キョウリョク</t>
    </rPh>
    <rPh sb="101" eb="102">
      <t>オヨ</t>
    </rPh>
    <rPh sb="104" eb="106">
      <t>ネンメ</t>
    </rPh>
    <rPh sb="106" eb="108">
      <t>イコウ</t>
    </rPh>
    <rPh sb="109" eb="111">
      <t>ジシュ</t>
    </rPh>
    <rPh sb="111" eb="113">
      <t>カツドウ</t>
    </rPh>
    <rPh sb="114" eb="115">
      <t>ム</t>
    </rPh>
    <rPh sb="117" eb="119">
      <t>シエン</t>
    </rPh>
    <phoneticPr fontId="1"/>
  </si>
  <si>
    <t>延相談数</t>
    <rPh sb="0" eb="1">
      <t>ノ</t>
    </rPh>
    <rPh sb="1" eb="3">
      <t>ソウダン</t>
    </rPh>
    <rPh sb="3" eb="4">
      <t>スウ</t>
    </rPh>
    <phoneticPr fontId="1"/>
  </si>
  <si>
    <t>その他の健康相談</t>
    <rPh sb="2" eb="3">
      <t>タ</t>
    </rPh>
    <rPh sb="4" eb="6">
      <t>ケンコウ</t>
    </rPh>
    <rPh sb="6" eb="8">
      <t>ソウダン</t>
    </rPh>
    <phoneticPr fontId="1"/>
  </si>
  <si>
    <t>小立野・鞍月</t>
    <phoneticPr fontId="1"/>
  </si>
  <si>
    <t>－</t>
    <phoneticPr fontId="1"/>
  </si>
  <si>
    <t>湖南・三和・額・四十万</t>
    <phoneticPr fontId="1"/>
  </si>
  <si>
    <t>馬場・富樫・新神田</t>
    <phoneticPr fontId="1"/>
  </si>
  <si>
    <t>泉野・新竪・崎浦・此花・松ヶ枝・夕日寺・安原・大徳・金石</t>
    <phoneticPr fontId="1"/>
  </si>
  <si>
    <t>平成22年度</t>
    <phoneticPr fontId="1"/>
  </si>
  <si>
    <t>該当なし</t>
    <phoneticPr fontId="1"/>
  </si>
  <si>
    <t>平成25年度</t>
    <rPh sb="0" eb="2">
      <t>ヘイセイ</t>
    </rPh>
    <rPh sb="4" eb="6">
      <t>ネンド</t>
    </rPh>
    <phoneticPr fontId="1"/>
  </si>
  <si>
    <t>内川・医王山</t>
    <rPh sb="0" eb="2">
      <t>ウチカワ</t>
    </rPh>
    <rPh sb="3" eb="5">
      <t>イオウ</t>
    </rPh>
    <rPh sb="5" eb="6">
      <t>ヤマ</t>
    </rPh>
    <phoneticPr fontId="1"/>
  </si>
  <si>
    <t>50～54</t>
    <phoneticPr fontId="1"/>
  </si>
  <si>
    <t>40～74</t>
    <phoneticPr fontId="1"/>
  </si>
  <si>
    <t>平成26年度</t>
    <rPh sb="0" eb="2">
      <t>ヘイセイ</t>
    </rPh>
    <rPh sb="4" eb="6">
      <t>ネンド</t>
    </rPh>
    <phoneticPr fontId="1"/>
  </si>
  <si>
    <t>平成27年度</t>
    <rPh sb="0" eb="2">
      <t>ヘイセイ</t>
    </rPh>
    <rPh sb="4" eb="6">
      <t>ネンド</t>
    </rPh>
    <phoneticPr fontId="1"/>
  </si>
  <si>
    <t>40～44</t>
    <phoneticPr fontId="1"/>
  </si>
  <si>
    <t>45～49</t>
    <phoneticPr fontId="1"/>
  </si>
  <si>
    <t>55～59</t>
    <phoneticPr fontId="1"/>
  </si>
  <si>
    <t>60～64</t>
    <phoneticPr fontId="1"/>
  </si>
  <si>
    <t>65～69</t>
    <phoneticPr fontId="1"/>
  </si>
  <si>
    <t>70～74</t>
    <phoneticPr fontId="1"/>
  </si>
  <si>
    <t>40～64</t>
    <phoneticPr fontId="1"/>
  </si>
  <si>
    <t>65～74</t>
    <phoneticPr fontId="1"/>
  </si>
  <si>
    <t>なし</t>
    <phoneticPr fontId="1"/>
  </si>
  <si>
    <t>健康政策課事業</t>
    <rPh sb="0" eb="2">
      <t>ケンコウ</t>
    </rPh>
    <rPh sb="2" eb="5">
      <t>セイサクカ</t>
    </rPh>
    <rPh sb="5" eb="7">
      <t>ジギョウ</t>
    </rPh>
    <phoneticPr fontId="1"/>
  </si>
  <si>
    <t xml:space="preserve"> 健　康　診　査</t>
    <rPh sb="1" eb="2">
      <t>ケン</t>
    </rPh>
    <rPh sb="3" eb="4">
      <t>ヤスシ</t>
    </rPh>
    <rPh sb="5" eb="6">
      <t>ミ</t>
    </rPh>
    <rPh sb="7" eb="8">
      <t>サ</t>
    </rPh>
    <phoneticPr fontId="1"/>
  </si>
  <si>
    <t>機　能　訓　練</t>
    <phoneticPr fontId="1"/>
  </si>
  <si>
    <t>福祉健康センター事業</t>
    <rPh sb="0" eb="2">
      <t>フクシ</t>
    </rPh>
    <rPh sb="2" eb="4">
      <t>ケンコウ</t>
    </rPh>
    <rPh sb="8" eb="10">
      <t>ジギョウ</t>
    </rPh>
    <phoneticPr fontId="1"/>
  </si>
  <si>
    <t>生活習慣病重症化予防事業</t>
    <rPh sb="0" eb="2">
      <t>セイカツ</t>
    </rPh>
    <rPh sb="2" eb="5">
      <t>シュウカンビョウ</t>
    </rPh>
    <rPh sb="5" eb="8">
      <t>ジュウショウカ</t>
    </rPh>
    <rPh sb="8" eb="10">
      <t>ヨボウ</t>
    </rPh>
    <rPh sb="10" eb="12">
      <t>ジギョウ</t>
    </rPh>
    <phoneticPr fontId="1"/>
  </si>
  <si>
    <t>・個別保健指導</t>
    <rPh sb="1" eb="3">
      <t>コベツ</t>
    </rPh>
    <rPh sb="3" eb="5">
      <t>ホケン</t>
    </rPh>
    <rPh sb="5" eb="7">
      <t>シドウ</t>
    </rPh>
    <phoneticPr fontId="1"/>
  </si>
  <si>
    <t>・集団検診時個別健康相談</t>
    <rPh sb="1" eb="3">
      <t>シュウダン</t>
    </rPh>
    <rPh sb="3" eb="5">
      <t>ケンシン</t>
    </rPh>
    <rPh sb="5" eb="6">
      <t>ジ</t>
    </rPh>
    <rPh sb="6" eb="8">
      <t>コベツ</t>
    </rPh>
    <rPh sb="8" eb="10">
      <t>ケンコウ</t>
    </rPh>
    <rPh sb="10" eb="12">
      <t>ソウダン</t>
    </rPh>
    <phoneticPr fontId="1"/>
  </si>
  <si>
    <t>健　康　教　育</t>
    <rPh sb="0" eb="1">
      <t>ケン</t>
    </rPh>
    <rPh sb="2" eb="3">
      <t>ヤスシ</t>
    </rPh>
    <rPh sb="4" eb="5">
      <t>キョウ</t>
    </rPh>
    <rPh sb="6" eb="7">
      <t>イク</t>
    </rPh>
    <phoneticPr fontId="1"/>
  </si>
  <si>
    <t>地域での健康教育</t>
    <rPh sb="0" eb="2">
      <t>チイキ</t>
    </rPh>
    <rPh sb="4" eb="6">
      <t>ケンコウ</t>
    </rPh>
    <rPh sb="6" eb="8">
      <t>キョウイク</t>
    </rPh>
    <phoneticPr fontId="1"/>
  </si>
  <si>
    <t>公民館等地域の依頼を受けて実施する健康教育</t>
    <rPh sb="4" eb="6">
      <t>チイキ</t>
    </rPh>
    <rPh sb="7" eb="9">
      <t>イライ</t>
    </rPh>
    <rPh sb="10" eb="11">
      <t>ウ</t>
    </rPh>
    <rPh sb="13" eb="15">
      <t>ジッシ</t>
    </rPh>
    <rPh sb="17" eb="19">
      <t>ケンコウ</t>
    </rPh>
    <rPh sb="19" eb="21">
      <t>キョウイク</t>
    </rPh>
    <phoneticPr fontId="1"/>
  </si>
  <si>
    <t>いきいき健康教室</t>
    <rPh sb="6" eb="8">
      <t>キョウシツ</t>
    </rPh>
    <phoneticPr fontId="1"/>
  </si>
  <si>
    <t>その他の健康教育</t>
    <rPh sb="2" eb="3">
      <t>タ</t>
    </rPh>
    <rPh sb="4" eb="6">
      <t>ケンコウ</t>
    </rPh>
    <rPh sb="6" eb="8">
      <t>キョウイク</t>
    </rPh>
    <phoneticPr fontId="1"/>
  </si>
  <si>
    <t>上記以外の健康教育</t>
    <rPh sb="0" eb="2">
      <t>ジョウキ</t>
    </rPh>
    <rPh sb="2" eb="4">
      <t>イガイ</t>
    </rPh>
    <rPh sb="5" eb="7">
      <t>ケンコウ</t>
    </rPh>
    <rPh sb="7" eb="9">
      <t>キョウイク</t>
    </rPh>
    <phoneticPr fontId="1"/>
  </si>
  <si>
    <t>延参加数</t>
    <rPh sb="0" eb="1">
      <t>ノベ</t>
    </rPh>
    <rPh sb="1" eb="3">
      <t>サンカ</t>
    </rPh>
    <phoneticPr fontId="1"/>
  </si>
  <si>
    <t>　　
　</t>
    <phoneticPr fontId="1"/>
  </si>
  <si>
    <t>保健師、管理栄養士が健診結果に基づいた健康相談などを実施している。</t>
    <phoneticPr fontId="1"/>
  </si>
  <si>
    <t>基本動作訓練、日常生活動作訓練、
屋外活動、生活関連動作訓練　　　
（石川県リハビリテーション協会委託）</t>
    <rPh sb="35" eb="38">
      <t>イシカワケン</t>
    </rPh>
    <rPh sb="47" eb="49">
      <t>キョウカイ</t>
    </rPh>
    <rPh sb="49" eb="51">
      <t>イタク</t>
    </rPh>
    <phoneticPr fontId="1"/>
  </si>
  <si>
    <t>・からだとこころのリラックス教室</t>
    <rPh sb="14" eb="16">
      <t>キョウシツ</t>
    </rPh>
    <phoneticPr fontId="1"/>
  </si>
  <si>
    <t>平成28年度</t>
    <rPh sb="0" eb="2">
      <t>ヘイセイ</t>
    </rPh>
    <rPh sb="4" eb="6">
      <t>ネンド</t>
    </rPh>
    <phoneticPr fontId="1"/>
  </si>
  <si>
    <t>菊川・湯涌</t>
    <rPh sb="0" eb="2">
      <t>キクガワ</t>
    </rPh>
    <rPh sb="3" eb="5">
      <t>ユワク</t>
    </rPh>
    <phoneticPr fontId="1"/>
  </si>
  <si>
    <t>－</t>
  </si>
  <si>
    <t>・健康ウオーキング</t>
    <rPh sb="1" eb="3">
      <t>ケンコウ</t>
    </rPh>
    <phoneticPr fontId="1"/>
  </si>
  <si>
    <t>　健康ウオーキング</t>
    <rPh sb="1" eb="3">
      <t>ケンコウ</t>
    </rPh>
    <phoneticPr fontId="1"/>
  </si>
  <si>
    <t>　福祉健康センターにおける健康相談</t>
    <rPh sb="1" eb="3">
      <t>フクシ</t>
    </rPh>
    <rPh sb="3" eb="5">
      <t>ケンコウ</t>
    </rPh>
    <rPh sb="13" eb="15">
      <t>ケンコウ</t>
    </rPh>
    <rPh sb="15" eb="17">
      <t>ソウダン</t>
    </rPh>
    <phoneticPr fontId="1"/>
  </si>
  <si>
    <t>ー</t>
    <phoneticPr fontId="1"/>
  </si>
  <si>
    <t>-</t>
    <phoneticPr fontId="1"/>
  </si>
  <si>
    <t>特定健康診査の結果、生活習慣病重症化予防対象者に対して訪問等による保健指導を実施</t>
    <rPh sb="0" eb="2">
      <t>トクテイ</t>
    </rPh>
    <rPh sb="2" eb="4">
      <t>ケンコウ</t>
    </rPh>
    <rPh sb="4" eb="6">
      <t>シンサ</t>
    </rPh>
    <rPh sb="7" eb="9">
      <t>ケッカ</t>
    </rPh>
    <rPh sb="10" eb="12">
      <t>セイカツ</t>
    </rPh>
    <rPh sb="12" eb="14">
      <t>シュウカン</t>
    </rPh>
    <rPh sb="14" eb="15">
      <t>ビョウ</t>
    </rPh>
    <rPh sb="15" eb="18">
      <t>ジュウショウカ</t>
    </rPh>
    <rPh sb="18" eb="20">
      <t>ヨボウ</t>
    </rPh>
    <rPh sb="20" eb="22">
      <t>タイショウ</t>
    </rPh>
    <rPh sb="22" eb="23">
      <t>モノ</t>
    </rPh>
    <rPh sb="24" eb="25">
      <t>タイ</t>
    </rPh>
    <rPh sb="27" eb="29">
      <t>ホウモン</t>
    </rPh>
    <rPh sb="29" eb="30">
      <t>トウ</t>
    </rPh>
    <rPh sb="33" eb="35">
      <t>ホケン</t>
    </rPh>
    <rPh sb="35" eb="37">
      <t>シドウ</t>
    </rPh>
    <rPh sb="38" eb="40">
      <t>ジッシ</t>
    </rPh>
    <phoneticPr fontId="1"/>
  </si>
  <si>
    <t>中村・扇台・犀川・材木・味噌蔵・薬師谷・粟崎・西・西南部</t>
    <phoneticPr fontId="1"/>
  </si>
  <si>
    <t>平成29年度</t>
    <rPh sb="0" eb="2">
      <t>ヘイセイ</t>
    </rPh>
    <rPh sb="4" eb="6">
      <t>ネンド</t>
    </rPh>
    <phoneticPr fontId="1"/>
  </si>
  <si>
    <t>三谷</t>
    <rPh sb="0" eb="2">
      <t>ミタニ</t>
    </rPh>
    <phoneticPr fontId="1"/>
  </si>
  <si>
    <t>健康手帳
の交付</t>
    <phoneticPr fontId="1"/>
  </si>
  <si>
    <t>・健康診査の記録</t>
    <phoneticPr fontId="1"/>
  </si>
  <si>
    <t>・出前健康講座</t>
    <phoneticPr fontId="1"/>
  </si>
  <si>
    <t>あり</t>
    <phoneticPr fontId="1"/>
  </si>
  <si>
    <t>①血糖：空腹時血糖100mg/dl以上又はHbA1c5.6％（NGSP値）以上</t>
    <rPh sb="1" eb="3">
      <t>ケットウ</t>
    </rPh>
    <rPh sb="4" eb="6">
      <t>クウフク</t>
    </rPh>
    <rPh sb="6" eb="7">
      <t>ジ</t>
    </rPh>
    <rPh sb="7" eb="9">
      <t>ケットウ</t>
    </rPh>
    <rPh sb="17" eb="19">
      <t>イジョウ</t>
    </rPh>
    <rPh sb="19" eb="20">
      <t>マタ</t>
    </rPh>
    <rPh sb="35" eb="36">
      <t>アタイ</t>
    </rPh>
    <rPh sb="37" eb="39">
      <t>イジョウ</t>
    </rPh>
    <phoneticPr fontId="1"/>
  </si>
  <si>
    <t>・ヘルシークッキング</t>
    <phoneticPr fontId="1"/>
  </si>
  <si>
    <t>・専門職員派遣事業</t>
    <rPh sb="1" eb="3">
      <t>センモン</t>
    </rPh>
    <rPh sb="3" eb="5">
      <t>ショクイン</t>
    </rPh>
    <rPh sb="5" eb="7">
      <t>ハケン</t>
    </rPh>
    <rPh sb="7" eb="9">
      <t>ジギョウ</t>
    </rPh>
    <phoneticPr fontId="1"/>
  </si>
  <si>
    <t>　専門職員派遣事業</t>
    <rPh sb="1" eb="3">
      <t>センモン</t>
    </rPh>
    <rPh sb="3" eb="5">
      <t>ショクイン</t>
    </rPh>
    <rPh sb="5" eb="7">
      <t>ハケン</t>
    </rPh>
    <rPh sb="7" eb="9">
      <t>ジギョウ</t>
    </rPh>
    <phoneticPr fontId="1"/>
  </si>
  <si>
    <t>※</t>
    <phoneticPr fontId="1"/>
  </si>
  <si>
    <t>平成30年度</t>
    <rPh sb="0" eb="2">
      <t>ヘイセイ</t>
    </rPh>
    <rPh sb="4" eb="6">
      <t>ネンド</t>
    </rPh>
    <phoneticPr fontId="1"/>
  </si>
  <si>
    <t>※上記以外で１１年度以前より地域で自主的な健康づくり教室を実施している地区
　　千坂、森本、三馬、伏見台、小坂、森山
※額・四十万で１教室</t>
    <rPh sb="1" eb="3">
      <t>ジョウキ</t>
    </rPh>
    <rPh sb="3" eb="5">
      <t>イガイ</t>
    </rPh>
    <rPh sb="8" eb="10">
      <t>ネンド</t>
    </rPh>
    <rPh sb="10" eb="12">
      <t>イゼン</t>
    </rPh>
    <rPh sb="14" eb="16">
      <t>チイキ</t>
    </rPh>
    <rPh sb="17" eb="19">
      <t>ジシュ</t>
    </rPh>
    <rPh sb="19" eb="20">
      <t>テキ</t>
    </rPh>
    <rPh sb="21" eb="23">
      <t>ケンコウ</t>
    </rPh>
    <rPh sb="26" eb="28">
      <t>キョウシツ</t>
    </rPh>
    <rPh sb="29" eb="31">
      <t>ジッシ</t>
    </rPh>
    <rPh sb="35" eb="37">
      <t>チク</t>
    </rPh>
    <rPh sb="40" eb="42">
      <t>チサカ</t>
    </rPh>
    <rPh sb="43" eb="45">
      <t>モリモト</t>
    </rPh>
    <rPh sb="46" eb="48">
      <t>ミンマ</t>
    </rPh>
    <rPh sb="49" eb="52">
      <t>フシミダイ</t>
    </rPh>
    <rPh sb="53" eb="55">
      <t>コサカ</t>
    </rPh>
    <rPh sb="56" eb="58">
      <t>モリヤマ</t>
    </rPh>
    <phoneticPr fontId="1"/>
  </si>
  <si>
    <t xml:space="preserve">   及び積極的支援で初回面接後に継続支援を実施し支援ポイント（180ポイント）</t>
    <rPh sb="3" eb="4">
      <t>オヨ</t>
    </rPh>
    <rPh sb="5" eb="8">
      <t>セッキョクテキ</t>
    </rPh>
    <rPh sb="8" eb="10">
      <t>シエン</t>
    </rPh>
    <rPh sb="11" eb="13">
      <t>ショカイ</t>
    </rPh>
    <rPh sb="13" eb="15">
      <t>メンセツ</t>
    </rPh>
    <rPh sb="15" eb="16">
      <t>ゴ</t>
    </rPh>
    <rPh sb="17" eb="19">
      <t>ケイゾク</t>
    </rPh>
    <rPh sb="19" eb="21">
      <t>シエン</t>
    </rPh>
    <rPh sb="22" eb="24">
      <t>ジッシ</t>
    </rPh>
    <rPh sb="25" eb="27">
      <t>シエン</t>
    </rPh>
    <phoneticPr fontId="1"/>
  </si>
  <si>
    <t>特定保健指導以外</t>
    <rPh sb="0" eb="2">
      <t>トクテイ</t>
    </rPh>
    <rPh sb="2" eb="4">
      <t>ホケン</t>
    </rPh>
    <rPh sb="4" eb="6">
      <t>シドウ</t>
    </rPh>
    <rPh sb="6" eb="8">
      <t>イガイ</t>
    </rPh>
    <phoneticPr fontId="1"/>
  </si>
  <si>
    <t>令和元年度</t>
    <rPh sb="0" eb="2">
      <t>レイワ</t>
    </rPh>
    <rPh sb="2" eb="5">
      <t>ガンネンド</t>
    </rPh>
    <phoneticPr fontId="1"/>
  </si>
  <si>
    <t>令和元年度</t>
    <rPh sb="0" eb="2">
      <t>レイワ</t>
    </rPh>
    <rPh sb="2" eb="4">
      <t>ガンネン</t>
    </rPh>
    <rPh sb="4" eb="5">
      <t>ド</t>
    </rPh>
    <phoneticPr fontId="1"/>
  </si>
  <si>
    <t>区　　分</t>
    <rPh sb="0" eb="1">
      <t>ク</t>
    </rPh>
    <rPh sb="3" eb="4">
      <t>ブン</t>
    </rPh>
    <phoneticPr fontId="1"/>
  </si>
  <si>
    <t>内　　　　　容</t>
    <rPh sb="0" eb="1">
      <t>ナイ</t>
    </rPh>
    <rPh sb="6" eb="7">
      <t>カタチ</t>
    </rPh>
    <phoneticPr fontId="1"/>
  </si>
  <si>
    <t>延相談数</t>
    <rPh sb="0" eb="1">
      <t>ノベ</t>
    </rPh>
    <rPh sb="1" eb="3">
      <t>ソウダン</t>
    </rPh>
    <rPh sb="3" eb="4">
      <t>スウ</t>
    </rPh>
    <phoneticPr fontId="1"/>
  </si>
  <si>
    <t>糖尿病の重症化するリスクが高い未治療者及び治療中断者に対して、受診勧奨及び生活習慣改善につなげるための保健指導を実施</t>
    <rPh sb="0" eb="3">
      <t>トウニョウビョウ</t>
    </rPh>
    <rPh sb="4" eb="7">
      <t>ジュウショウカ</t>
    </rPh>
    <rPh sb="13" eb="14">
      <t>タカ</t>
    </rPh>
    <rPh sb="15" eb="18">
      <t>ミチリョウ</t>
    </rPh>
    <rPh sb="18" eb="19">
      <t>シャ</t>
    </rPh>
    <rPh sb="19" eb="20">
      <t>オヨ</t>
    </rPh>
    <rPh sb="21" eb="23">
      <t>チリョウ</t>
    </rPh>
    <rPh sb="23" eb="25">
      <t>チュウダン</t>
    </rPh>
    <rPh sb="25" eb="26">
      <t>シャ</t>
    </rPh>
    <rPh sb="27" eb="28">
      <t>タイ</t>
    </rPh>
    <rPh sb="31" eb="33">
      <t>ジュシン</t>
    </rPh>
    <rPh sb="33" eb="35">
      <t>カンショウ</t>
    </rPh>
    <rPh sb="35" eb="36">
      <t>オヨ</t>
    </rPh>
    <rPh sb="37" eb="39">
      <t>セイカツ</t>
    </rPh>
    <rPh sb="39" eb="41">
      <t>シュウカン</t>
    </rPh>
    <rPh sb="41" eb="43">
      <t>カイゼン</t>
    </rPh>
    <rPh sb="51" eb="53">
      <t>ホケン</t>
    </rPh>
    <rPh sb="53" eb="55">
      <t>シドウ</t>
    </rPh>
    <rPh sb="56" eb="58">
      <t>ジッシ</t>
    </rPh>
    <phoneticPr fontId="1"/>
  </si>
  <si>
    <r>
      <t>　生活習慣病の予防や健康増進に関する事項について、正しい知識の普及を図ることにより、市民が「自分の健康は自分でつくる」という認識と自覚を高め、健康づくりに取り組めるよう、保健師、管理栄養士等が種々の健康教育を行っている。</t>
    </r>
    <r>
      <rPr>
        <strike/>
        <sz val="11"/>
        <color indexed="53"/>
        <rFont val="ＭＳ Ｐ明朝"/>
        <family val="1"/>
        <charset val="128"/>
      </rPr>
      <t/>
    </r>
    <rPh sb="10" eb="12">
      <t>ケンコウ</t>
    </rPh>
    <rPh sb="12" eb="14">
      <t>ゾウシン</t>
    </rPh>
    <rPh sb="46" eb="47">
      <t>ジ</t>
    </rPh>
    <rPh sb="47" eb="48">
      <t>ブン</t>
    </rPh>
    <rPh sb="52" eb="54">
      <t>ジブン</t>
    </rPh>
    <rPh sb="96" eb="98">
      <t>シュジュ</t>
    </rPh>
    <rPh sb="99" eb="101">
      <t>ケンコウ</t>
    </rPh>
    <rPh sb="101" eb="103">
      <t>キョウイク</t>
    </rPh>
    <rPh sb="104" eb="105">
      <t>オコナ</t>
    </rPh>
    <phoneticPr fontId="1"/>
  </si>
  <si>
    <t>　ヘルシークッキング</t>
    <phoneticPr fontId="1"/>
  </si>
  <si>
    <t xml:space="preserve">  からだかろやか塾</t>
    <rPh sb="9" eb="10">
      <t>ジュク</t>
    </rPh>
    <phoneticPr fontId="1"/>
  </si>
  <si>
    <t>金沢健康福祉財団事業</t>
    <rPh sb="0" eb="2">
      <t>カナザワ</t>
    </rPh>
    <rPh sb="2" eb="4">
      <t>ケンコウ</t>
    </rPh>
    <rPh sb="4" eb="6">
      <t>フクシ</t>
    </rPh>
    <rPh sb="6" eb="8">
      <t>ザイダン</t>
    </rPh>
    <rPh sb="8" eb="10">
      <t>ジギョウ</t>
    </rPh>
    <phoneticPr fontId="1"/>
  </si>
  <si>
    <t>・からだかろやか塾</t>
    <rPh sb="8" eb="9">
      <t>ジュク</t>
    </rPh>
    <phoneticPr fontId="1"/>
  </si>
  <si>
    <t>令和２年度</t>
    <rPh sb="0" eb="2">
      <t>レイワ</t>
    </rPh>
    <rPh sb="3" eb="5">
      <t>ネンド</t>
    </rPh>
    <phoneticPr fontId="1"/>
  </si>
  <si>
    <t>　生活習慣の改善や健康管理に関して、保健指導が必要な方に対し、個々に応じた健康の保持・増進が図られるよう保健師が訪問指導を実施している。</t>
    <rPh sb="1" eb="3">
      <t>セイカツ</t>
    </rPh>
    <rPh sb="3" eb="5">
      <t>シュウカン</t>
    </rPh>
    <rPh sb="6" eb="8">
      <t>カイゼン</t>
    </rPh>
    <rPh sb="9" eb="11">
      <t>ケンコウ</t>
    </rPh>
    <rPh sb="11" eb="13">
      <t>カンリ</t>
    </rPh>
    <rPh sb="14" eb="15">
      <t>カン</t>
    </rPh>
    <rPh sb="18" eb="20">
      <t>ホケン</t>
    </rPh>
    <rPh sb="20" eb="22">
      <t>シドウ</t>
    </rPh>
    <rPh sb="23" eb="25">
      <t>ヒツヨウ</t>
    </rPh>
    <rPh sb="26" eb="27">
      <t>カタ</t>
    </rPh>
    <rPh sb="28" eb="29">
      <t>タイ</t>
    </rPh>
    <rPh sb="31" eb="33">
      <t>ココ</t>
    </rPh>
    <rPh sb="34" eb="35">
      <t>オウ</t>
    </rPh>
    <rPh sb="37" eb="39">
      <t>ケンコウ</t>
    </rPh>
    <rPh sb="40" eb="42">
      <t>ホジ</t>
    </rPh>
    <rPh sb="43" eb="45">
      <t>ゾウシン</t>
    </rPh>
    <rPh sb="46" eb="47">
      <t>ハカ</t>
    </rPh>
    <rPh sb="52" eb="55">
      <t>ホケンシ</t>
    </rPh>
    <rPh sb="56" eb="58">
      <t>ホウモン</t>
    </rPh>
    <rPh sb="58" eb="60">
      <t>シドウ</t>
    </rPh>
    <rPh sb="61" eb="63">
      <t>ジッシ</t>
    </rPh>
    <phoneticPr fontId="1"/>
  </si>
  <si>
    <t>内臓脂肪の
蓄積</t>
    <rPh sb="0" eb="2">
      <t>ナイゾウ</t>
    </rPh>
    <rPh sb="2" eb="4">
      <t>シボウ</t>
    </rPh>
    <rPh sb="6" eb="8">
      <t>チクセキ</t>
    </rPh>
    <phoneticPr fontId="1"/>
  </si>
  <si>
    <t>②脂質：中性脂肪150mg/dl以上又はHDLコレステロール40mg/dl未満</t>
    <rPh sb="1" eb="3">
      <t>シシツ</t>
    </rPh>
    <rPh sb="4" eb="6">
      <t>チュウセイ</t>
    </rPh>
    <rPh sb="6" eb="8">
      <t>シボウ</t>
    </rPh>
    <rPh sb="16" eb="18">
      <t>イジョウ</t>
    </rPh>
    <rPh sb="18" eb="19">
      <t>マタ</t>
    </rPh>
    <rPh sb="37" eb="39">
      <t>ミマン</t>
    </rPh>
    <phoneticPr fontId="1"/>
  </si>
  <si>
    <t>　　＊喫煙歴の斜線欄は、階層化の判定が喫煙歴の有無に関係ないことを意味する。</t>
    <rPh sb="3" eb="5">
      <t>キツエン</t>
    </rPh>
    <rPh sb="5" eb="6">
      <t>レキ</t>
    </rPh>
    <rPh sb="7" eb="9">
      <t>シャセン</t>
    </rPh>
    <rPh sb="9" eb="10">
      <t>ラン</t>
    </rPh>
    <rPh sb="12" eb="15">
      <t>カイソウカ</t>
    </rPh>
    <rPh sb="16" eb="18">
      <t>ハンテイ</t>
    </rPh>
    <rPh sb="19" eb="21">
      <t>キツエン</t>
    </rPh>
    <rPh sb="21" eb="22">
      <t>レキ</t>
    </rPh>
    <rPh sb="23" eb="25">
      <t>ウム</t>
    </rPh>
    <rPh sb="26" eb="28">
      <t>カンケイ</t>
    </rPh>
    <rPh sb="33" eb="35">
      <t>イミ</t>
    </rPh>
    <phoneticPr fontId="1"/>
  </si>
  <si>
    <t>　「健康情報ｺｰﾅｰ(移動）」開設：市内公共施設　　3会場で実施</t>
    <rPh sb="11" eb="13">
      <t>イドウ</t>
    </rPh>
    <phoneticPr fontId="1"/>
  </si>
  <si>
    <t>・みんなの健康運動教室</t>
    <rPh sb="5" eb="7">
      <t>ケンコウ</t>
    </rPh>
    <rPh sb="7" eb="9">
      <t>ウンドウ</t>
    </rPh>
    <rPh sb="9" eb="11">
      <t>キョウシツ</t>
    </rPh>
    <phoneticPr fontId="1"/>
  </si>
  <si>
    <t>令和２年度</t>
    <rPh sb="0" eb="2">
      <t>レイワ</t>
    </rPh>
    <rPh sb="3" eb="5">
      <t>ネンド</t>
    </rPh>
    <rPh sb="4" eb="5">
      <t>ド</t>
    </rPh>
    <phoneticPr fontId="1"/>
  </si>
  <si>
    <t>　みんなの健康運動教室</t>
    <rPh sb="5" eb="7">
      <t>ケンコウ</t>
    </rPh>
    <rPh sb="7" eb="9">
      <t>ウンドウ</t>
    </rPh>
    <rPh sb="9" eb="11">
      <t>キョウシツ</t>
    </rPh>
    <phoneticPr fontId="1"/>
  </si>
  <si>
    <t>2-2-6-c　特定健康診査、特定保健指導</t>
    <rPh sb="8" eb="10">
      <t>トクテイ</t>
    </rPh>
    <rPh sb="10" eb="12">
      <t>ケンコウ</t>
    </rPh>
    <rPh sb="12" eb="14">
      <t>シンサ</t>
    </rPh>
    <rPh sb="15" eb="17">
      <t>トクテイ</t>
    </rPh>
    <rPh sb="17" eb="19">
      <t>ホケン</t>
    </rPh>
    <rPh sb="19" eb="21">
      <t>シドウ</t>
    </rPh>
    <phoneticPr fontId="1"/>
  </si>
  <si>
    <t>2-2-6-c-１　特定健康診査</t>
    <rPh sb="10" eb="12">
      <t>トクテイ</t>
    </rPh>
    <rPh sb="12" eb="14">
      <t>ケンコウ</t>
    </rPh>
    <rPh sb="14" eb="16">
      <t>シンサ</t>
    </rPh>
    <phoneticPr fontId="1"/>
  </si>
  <si>
    <t>2-2-6-c-2　特定保健指導</t>
    <rPh sb="10" eb="12">
      <t>トクテイ</t>
    </rPh>
    <rPh sb="12" eb="14">
      <t>ホケン</t>
    </rPh>
    <rPh sb="14" eb="16">
      <t>シドウ</t>
    </rPh>
    <phoneticPr fontId="1"/>
  </si>
  <si>
    <t>　医療制度改革により、「基本健康診査」は「特定健康診査」となり、各医療保険者に実施義務が課せられた。がん検診等は従来どおり各市町が実施し、職場等で受診機会のない40歳（子宮がん検診は20歳）以上の市民を対象として疾病の早期発見と早期治療を図るため集団検診と個別検診を併用して各種検診を行っている。</t>
    <rPh sb="1" eb="3">
      <t>イリョウ</t>
    </rPh>
    <rPh sb="3" eb="5">
      <t>セイド</t>
    </rPh>
    <rPh sb="5" eb="7">
      <t>カイカク</t>
    </rPh>
    <rPh sb="12" eb="14">
      <t>キホン</t>
    </rPh>
    <rPh sb="14" eb="16">
      <t>ケンコウ</t>
    </rPh>
    <rPh sb="16" eb="18">
      <t>シンサ</t>
    </rPh>
    <rPh sb="21" eb="23">
      <t>トクテイ</t>
    </rPh>
    <rPh sb="23" eb="25">
      <t>ケンコウ</t>
    </rPh>
    <rPh sb="25" eb="27">
      <t>シンサ</t>
    </rPh>
    <rPh sb="32" eb="33">
      <t>カク</t>
    </rPh>
    <rPh sb="33" eb="35">
      <t>イリョウ</t>
    </rPh>
    <rPh sb="35" eb="38">
      <t>ホケンシャ</t>
    </rPh>
    <rPh sb="39" eb="41">
      <t>ジッシ</t>
    </rPh>
    <rPh sb="41" eb="43">
      <t>ギム</t>
    </rPh>
    <rPh sb="44" eb="45">
      <t>カ</t>
    </rPh>
    <rPh sb="52" eb="54">
      <t>ケンシン</t>
    </rPh>
    <rPh sb="54" eb="55">
      <t>トウ</t>
    </rPh>
    <rPh sb="56" eb="58">
      <t>ジュウライ</t>
    </rPh>
    <rPh sb="61" eb="64">
      <t>カクシチョウ</t>
    </rPh>
    <rPh sb="65" eb="67">
      <t>ジッシ</t>
    </rPh>
    <rPh sb="69" eb="71">
      <t>ショクバ</t>
    </rPh>
    <rPh sb="71" eb="72">
      <t>トウ</t>
    </rPh>
    <rPh sb="73" eb="75">
      <t>ジュシン</t>
    </rPh>
    <rPh sb="75" eb="77">
      <t>キカイ</t>
    </rPh>
    <rPh sb="82" eb="83">
      <t>サイ</t>
    </rPh>
    <rPh sb="84" eb="86">
      <t>シキュウ</t>
    </rPh>
    <rPh sb="88" eb="90">
      <t>ケンシン</t>
    </rPh>
    <rPh sb="93" eb="94">
      <t>サイ</t>
    </rPh>
    <rPh sb="95" eb="97">
      <t>イジョウ</t>
    </rPh>
    <rPh sb="98" eb="100">
      <t>シミン</t>
    </rPh>
    <rPh sb="101" eb="103">
      <t>タイショウ</t>
    </rPh>
    <rPh sb="106" eb="108">
      <t>シッペイ</t>
    </rPh>
    <rPh sb="109" eb="111">
      <t>ソウキ</t>
    </rPh>
    <rPh sb="111" eb="113">
      <t>ハッケン</t>
    </rPh>
    <rPh sb="114" eb="116">
      <t>ソウキ</t>
    </rPh>
    <rPh sb="116" eb="118">
      <t>チリョウ</t>
    </rPh>
    <rPh sb="119" eb="120">
      <t>ハカ</t>
    </rPh>
    <rPh sb="133" eb="135">
      <t>ヘイヨウ</t>
    </rPh>
    <rPh sb="137" eb="139">
      <t>カクシュ</t>
    </rPh>
    <rPh sb="139" eb="141">
      <t>ケンシン</t>
    </rPh>
    <rPh sb="142" eb="143">
      <t>オコナ</t>
    </rPh>
    <phoneticPr fontId="1"/>
  </si>
  <si>
    <t>区分</t>
    <rPh sb="0" eb="2">
      <t>クブン</t>
    </rPh>
    <phoneticPr fontId="1"/>
  </si>
  <si>
    <t>すこやか検診</t>
    <rPh sb="4" eb="6">
      <t>ケンシン</t>
    </rPh>
    <phoneticPr fontId="1"/>
  </si>
  <si>
    <t>集団検診</t>
    <rPh sb="0" eb="2">
      <t>シュウダン</t>
    </rPh>
    <rPh sb="2" eb="4">
      <t>ケンシン</t>
    </rPh>
    <phoneticPr fontId="1"/>
  </si>
  <si>
    <t>対象者</t>
    <rPh sb="0" eb="2">
      <t>タイショウ</t>
    </rPh>
    <rPh sb="2" eb="3">
      <t>シャ</t>
    </rPh>
    <phoneticPr fontId="1"/>
  </si>
  <si>
    <t>特定健康診査
　金沢市から受診券を送付された方
　金沢市国民健康保険加入者
　後期高齢者（長寿）医療制度加入者
  生活保護受給中(医療保険未加入)の方</t>
    <rPh sb="0" eb="2">
      <t>トクテイ</t>
    </rPh>
    <rPh sb="2" eb="4">
      <t>ケンコウ</t>
    </rPh>
    <rPh sb="4" eb="6">
      <t>シンサ</t>
    </rPh>
    <rPh sb="8" eb="11">
      <t>カナザワシ</t>
    </rPh>
    <rPh sb="13" eb="16">
      <t>ジュシンケン</t>
    </rPh>
    <rPh sb="17" eb="19">
      <t>ソウフ</t>
    </rPh>
    <rPh sb="22" eb="23">
      <t>カタ</t>
    </rPh>
    <rPh sb="25" eb="28">
      <t>カナザワシ</t>
    </rPh>
    <rPh sb="28" eb="30">
      <t>コクミン</t>
    </rPh>
    <rPh sb="30" eb="32">
      <t>ケンコウ</t>
    </rPh>
    <rPh sb="32" eb="34">
      <t>ホケン</t>
    </rPh>
    <rPh sb="34" eb="37">
      <t>カニュウシャ</t>
    </rPh>
    <rPh sb="39" eb="41">
      <t>コウキ</t>
    </rPh>
    <rPh sb="41" eb="44">
      <t>コウレイシャ</t>
    </rPh>
    <rPh sb="45" eb="47">
      <t>チョウジュ</t>
    </rPh>
    <rPh sb="48" eb="50">
      <t>イリョウ</t>
    </rPh>
    <rPh sb="50" eb="52">
      <t>セイド</t>
    </rPh>
    <rPh sb="52" eb="55">
      <t>カニュウシャ</t>
    </rPh>
    <rPh sb="58" eb="60">
      <t>セイカツ</t>
    </rPh>
    <rPh sb="60" eb="62">
      <t>ホゴ</t>
    </rPh>
    <rPh sb="62" eb="64">
      <t>ジュキュウ</t>
    </rPh>
    <rPh sb="64" eb="65">
      <t>チュウ</t>
    </rPh>
    <rPh sb="66" eb="68">
      <t>イリョウ</t>
    </rPh>
    <rPh sb="68" eb="70">
      <t>ホケン</t>
    </rPh>
    <rPh sb="70" eb="73">
      <t>ミカニュウ</t>
    </rPh>
    <rPh sb="75" eb="76">
      <t>カタ</t>
    </rPh>
    <phoneticPr fontId="1"/>
  </si>
  <si>
    <t>同左</t>
    <rPh sb="0" eb="2">
      <t>ドウサ</t>
    </rPh>
    <phoneticPr fontId="1"/>
  </si>
  <si>
    <t>がん検診等
　就業していない特定年齢の方で、金沢市から受診券を送付された方</t>
    <rPh sb="2" eb="4">
      <t>ケンシン</t>
    </rPh>
    <rPh sb="4" eb="5">
      <t>トウ</t>
    </rPh>
    <rPh sb="7" eb="9">
      <t>シュウギョウ</t>
    </rPh>
    <rPh sb="14" eb="16">
      <t>トクテイ</t>
    </rPh>
    <rPh sb="16" eb="18">
      <t>ネンレイ</t>
    </rPh>
    <rPh sb="19" eb="20">
      <t>カタ</t>
    </rPh>
    <rPh sb="22" eb="25">
      <t>カナザワシ</t>
    </rPh>
    <rPh sb="27" eb="30">
      <t>ジュシンケン</t>
    </rPh>
    <rPh sb="31" eb="33">
      <t>ソウフ</t>
    </rPh>
    <rPh sb="36" eb="37">
      <t>カタ</t>
    </rPh>
    <phoneticPr fontId="1"/>
  </si>
  <si>
    <t xml:space="preserve">
　すこやか検診対象外の方で、職場等で受診機会のない方</t>
    <rPh sb="6" eb="8">
      <t>ケンシン</t>
    </rPh>
    <rPh sb="8" eb="11">
      <t>タイショウガイ</t>
    </rPh>
    <rPh sb="12" eb="13">
      <t>カタ</t>
    </rPh>
    <rPh sb="15" eb="17">
      <t>ショクバ</t>
    </rPh>
    <rPh sb="17" eb="18">
      <t>トウ</t>
    </rPh>
    <rPh sb="19" eb="21">
      <t>ジュシン</t>
    </rPh>
    <rPh sb="21" eb="23">
      <t>キカイ</t>
    </rPh>
    <rPh sb="26" eb="27">
      <t>カタ</t>
    </rPh>
    <phoneticPr fontId="1"/>
  </si>
  <si>
    <t>受診場所</t>
    <rPh sb="0" eb="2">
      <t>ジュシン</t>
    </rPh>
    <rPh sb="2" eb="4">
      <t>バショ</t>
    </rPh>
    <phoneticPr fontId="1"/>
  </si>
  <si>
    <t>担当病院・医院</t>
    <rPh sb="0" eb="2">
      <t>タントウ</t>
    </rPh>
    <rPh sb="2" eb="4">
      <t>ビョウイン</t>
    </rPh>
    <rPh sb="5" eb="7">
      <t>イイン</t>
    </rPh>
    <phoneticPr fontId="1"/>
  </si>
  <si>
    <t>福祉健康センターなど</t>
    <rPh sb="0" eb="2">
      <t>フクシ</t>
    </rPh>
    <rPh sb="2" eb="4">
      <t>ケンコウ</t>
    </rPh>
    <phoneticPr fontId="1"/>
  </si>
  <si>
    <t>受診期間</t>
    <rPh sb="0" eb="2">
      <t>ジュシン</t>
    </rPh>
    <rPh sb="2" eb="4">
      <t>キカン</t>
    </rPh>
    <phoneticPr fontId="1"/>
  </si>
  <si>
    <t>受診方法</t>
    <rPh sb="0" eb="2">
      <t>ジュシン</t>
    </rPh>
    <rPh sb="2" eb="4">
      <t>ホウホウ</t>
    </rPh>
    <phoneticPr fontId="1"/>
  </si>
  <si>
    <t>内容</t>
    <rPh sb="0" eb="2">
      <t>ナイヨウ</t>
    </rPh>
    <phoneticPr fontId="1"/>
  </si>
  <si>
    <t>対象者</t>
    <rPh sb="0" eb="3">
      <t>タイショウシャ</t>
    </rPh>
    <phoneticPr fontId="1"/>
  </si>
  <si>
    <t>特定健康診査</t>
    <rPh sb="0" eb="2">
      <t>トクテイ</t>
    </rPh>
    <rPh sb="2" eb="4">
      <t>ケンコウ</t>
    </rPh>
    <rPh sb="4" eb="6">
      <t>シンサ</t>
    </rPh>
    <phoneticPr fontId="1"/>
  </si>
  <si>
    <t>身体計測、診察、血圧、検尿、血液検査、貧血、血糖、心電図、ＨｂＡ１ｃ、（眼底検査）</t>
    <phoneticPr fontId="1"/>
  </si>
  <si>
    <t>金沢市国民健康保険加入者</t>
    <rPh sb="0" eb="3">
      <t>カナザワシ</t>
    </rPh>
    <rPh sb="3" eb="5">
      <t>コクミン</t>
    </rPh>
    <rPh sb="5" eb="7">
      <t>ケンコウ</t>
    </rPh>
    <rPh sb="7" eb="9">
      <t>ホケン</t>
    </rPh>
    <rPh sb="9" eb="12">
      <t>カニュウシャ</t>
    </rPh>
    <phoneticPr fontId="1"/>
  </si>
  <si>
    <t>生活保護受給中の方</t>
    <phoneticPr fontId="1"/>
  </si>
  <si>
    <t>若年者検診</t>
    <rPh sb="0" eb="3">
      <t>ジャクネンシャ</t>
    </rPh>
    <rPh sb="3" eb="5">
      <t>ケンシン</t>
    </rPh>
    <phoneticPr fontId="1"/>
  </si>
  <si>
    <t>18～39歳の方</t>
    <rPh sb="5" eb="6">
      <t>サイ</t>
    </rPh>
    <rPh sb="7" eb="8">
      <t>カタ</t>
    </rPh>
    <phoneticPr fontId="1"/>
  </si>
  <si>
    <t>肺がん検診</t>
    <rPh sb="0" eb="1">
      <t>ハイ</t>
    </rPh>
    <rPh sb="3" eb="5">
      <t>ケンシン</t>
    </rPh>
    <phoneticPr fontId="1"/>
  </si>
  <si>
    <t>胸部X線検査、喀痰検査</t>
    <rPh sb="0" eb="2">
      <t>キョウブ</t>
    </rPh>
    <rPh sb="3" eb="4">
      <t>セン</t>
    </rPh>
    <rPh sb="4" eb="6">
      <t>ケンサ</t>
    </rPh>
    <rPh sb="7" eb="9">
      <t>カクタン</t>
    </rPh>
    <rPh sb="9" eb="11">
      <t>ケンサ</t>
    </rPh>
    <phoneticPr fontId="1"/>
  </si>
  <si>
    <t>40、45、50、55～74歳</t>
  </si>
  <si>
    <t>40歳以上</t>
    <rPh sb="2" eb="3">
      <t>サイ</t>
    </rPh>
    <rPh sb="3" eb="5">
      <t>イジョウ</t>
    </rPh>
    <phoneticPr fontId="1"/>
  </si>
  <si>
    <t>ヘリカルCT検査</t>
    <rPh sb="6" eb="8">
      <t>ケンサ</t>
    </rPh>
    <phoneticPr fontId="1"/>
  </si>
  <si>
    <t>55、60、65歳</t>
    <rPh sb="8" eb="9">
      <t>サイ</t>
    </rPh>
    <phoneticPr fontId="1"/>
  </si>
  <si>
    <t>胃 が ん 検 診</t>
    <rPh sb="0" eb="1">
      <t>イ</t>
    </rPh>
    <rPh sb="6" eb="7">
      <t>ケン</t>
    </rPh>
    <rPh sb="8" eb="9">
      <t>ミ</t>
    </rPh>
    <phoneticPr fontId="1"/>
  </si>
  <si>
    <t>50、55～70歳、72歳、74歳</t>
    <rPh sb="12" eb="13">
      <t>サイ</t>
    </rPh>
    <rPh sb="16" eb="17">
      <t>サイ</t>
    </rPh>
    <phoneticPr fontId="1"/>
  </si>
  <si>
    <t>胃部内視鏡検査（胃カメラ）</t>
    <rPh sb="0" eb="1">
      <t>イ</t>
    </rPh>
    <rPh sb="1" eb="2">
      <t>ブ</t>
    </rPh>
    <rPh sb="2" eb="5">
      <t>ナイシキョウ</t>
    </rPh>
    <rPh sb="5" eb="7">
      <t>ケンサ</t>
    </rPh>
    <rPh sb="8" eb="9">
      <t>イ</t>
    </rPh>
    <phoneticPr fontId="1"/>
  </si>
  <si>
    <t>ペプシノゲン検査</t>
    <rPh sb="6" eb="8">
      <t>ケンサ</t>
    </rPh>
    <phoneticPr fontId="1"/>
  </si>
  <si>
    <t>ペプシノゲン検査：75歳</t>
    <rPh sb="6" eb="8">
      <t>ケンサ</t>
    </rPh>
    <phoneticPr fontId="1"/>
  </si>
  <si>
    <t>大腸がん検診</t>
    <rPh sb="0" eb="2">
      <t>ダイチョウ</t>
    </rPh>
    <rPh sb="4" eb="6">
      <t>ケンシン</t>
    </rPh>
    <phoneticPr fontId="1"/>
  </si>
  <si>
    <t>便潜血検査</t>
    <rPh sb="0" eb="1">
      <t>ベン</t>
    </rPh>
    <rPh sb="1" eb="3">
      <t>センケツ</t>
    </rPh>
    <rPh sb="3" eb="5">
      <t>ケンサ</t>
    </rPh>
    <phoneticPr fontId="1"/>
  </si>
  <si>
    <t>40、45、50、55、55、57、59、61～70、72、74歳</t>
    <rPh sb="32" eb="33">
      <t>サイ</t>
    </rPh>
    <phoneticPr fontId="1"/>
  </si>
  <si>
    <t>乳 が ん 検 診</t>
    <rPh sb="0" eb="1">
      <t>ニュウ</t>
    </rPh>
    <rPh sb="6" eb="7">
      <t>ケン</t>
    </rPh>
    <rPh sb="8" eb="9">
      <t>ミ</t>
    </rPh>
    <phoneticPr fontId="1"/>
  </si>
  <si>
    <t>マンモグラフィ</t>
    <phoneticPr fontId="1"/>
  </si>
  <si>
    <t>40歳以上の前年度未受診の女性</t>
    <rPh sb="3" eb="5">
      <t>イジョウ</t>
    </rPh>
    <phoneticPr fontId="1"/>
  </si>
  <si>
    <t>子宮頸がん検診</t>
    <rPh sb="0" eb="3">
      <t>シキュウケイ</t>
    </rPh>
    <rPh sb="5" eb="7">
      <t>ケンシン</t>
    </rPh>
    <phoneticPr fontId="1"/>
  </si>
  <si>
    <t>20歳～60歳の前年度未受診の女性</t>
    <rPh sb="2" eb="3">
      <t>サイ</t>
    </rPh>
    <rPh sb="6" eb="7">
      <t>サイ</t>
    </rPh>
    <rPh sb="8" eb="11">
      <t>ゼンネンド</t>
    </rPh>
    <rPh sb="11" eb="12">
      <t>ミ</t>
    </rPh>
    <rPh sb="12" eb="14">
      <t>ジュシン</t>
    </rPh>
    <rPh sb="15" eb="17">
      <t>ジョセイ</t>
    </rPh>
    <phoneticPr fontId="1"/>
  </si>
  <si>
    <t>20歳以上の前年度未受診の女性</t>
    <phoneticPr fontId="1"/>
  </si>
  <si>
    <t>肝炎ｳｲﾙｽ検査</t>
    <rPh sb="0" eb="2">
      <t>カンエン</t>
    </rPh>
    <rPh sb="6" eb="8">
      <t>ケンサ</t>
    </rPh>
    <phoneticPr fontId="1"/>
  </si>
  <si>
    <t>B型、C型肝炎ウイルス検査</t>
    <rPh sb="1" eb="2">
      <t>カタ</t>
    </rPh>
    <rPh sb="4" eb="5">
      <t>カタ</t>
    </rPh>
    <rPh sb="5" eb="7">
      <t>カンエン</t>
    </rPh>
    <rPh sb="11" eb="13">
      <t>ケンサ</t>
    </rPh>
    <phoneticPr fontId="1"/>
  </si>
  <si>
    <t>40、45、50、55、60歳</t>
    <phoneticPr fontId="1"/>
  </si>
  <si>
    <t>前立腺がん検診</t>
    <rPh sb="0" eb="3">
      <t>ゼンリツセン</t>
    </rPh>
    <rPh sb="5" eb="7">
      <t>ケンシン</t>
    </rPh>
    <phoneticPr fontId="1"/>
  </si>
  <si>
    <t>55～75歳の奇数年齢の男性</t>
    <rPh sb="7" eb="9">
      <t>キスウ</t>
    </rPh>
    <rPh sb="9" eb="11">
      <t>ネンレイ</t>
    </rPh>
    <rPh sb="12" eb="14">
      <t>ダンセイ</t>
    </rPh>
    <phoneticPr fontId="1"/>
  </si>
  <si>
    <t>骨粗しょう症検診</t>
    <rPh sb="0" eb="6">
      <t>コツソショウショウ</t>
    </rPh>
    <rPh sb="6" eb="8">
      <t>ケンシン</t>
    </rPh>
    <phoneticPr fontId="1"/>
  </si>
  <si>
    <t>X線や超音波などによる骨密度測定</t>
    <rPh sb="1" eb="2">
      <t>セン</t>
    </rPh>
    <rPh sb="3" eb="6">
      <t>チョウオンパ</t>
    </rPh>
    <rPh sb="11" eb="12">
      <t>コツ</t>
    </rPh>
    <rPh sb="12" eb="14">
      <t>ミツド</t>
    </rPh>
    <rPh sb="14" eb="16">
      <t>ソクテイ</t>
    </rPh>
    <phoneticPr fontId="1"/>
  </si>
  <si>
    <t>40,45,50,55,60,65,70歳の女性</t>
    <rPh sb="22" eb="24">
      <t>ジョセイ</t>
    </rPh>
    <phoneticPr fontId="1"/>
  </si>
  <si>
    <t>30,35,40,45,50歳の女性</t>
    <rPh sb="14" eb="15">
      <t>サイ</t>
    </rPh>
    <rPh sb="16" eb="18">
      <t>ジョセイ</t>
    </rPh>
    <phoneticPr fontId="1"/>
  </si>
  <si>
    <t>聴力検診</t>
    <rPh sb="0" eb="2">
      <t>チョウリョク</t>
    </rPh>
    <rPh sb="2" eb="4">
      <t>ケンシン</t>
    </rPh>
    <phoneticPr fontId="1"/>
  </si>
  <si>
    <t>耳にレシーバーをあて測定機器の音を聴き取る</t>
    <rPh sb="0" eb="1">
      <t>ミミ</t>
    </rPh>
    <rPh sb="10" eb="12">
      <t>ソクテイ</t>
    </rPh>
    <rPh sb="12" eb="14">
      <t>キキ</t>
    </rPh>
    <rPh sb="15" eb="16">
      <t>オト</t>
    </rPh>
    <rPh sb="17" eb="18">
      <t>キ</t>
    </rPh>
    <rPh sb="19" eb="20">
      <t>ル</t>
    </rPh>
    <phoneticPr fontId="1"/>
  </si>
  <si>
    <t>65～74歳の前年度未受診者</t>
    <rPh sb="13" eb="14">
      <t>モノ</t>
    </rPh>
    <phoneticPr fontId="1"/>
  </si>
  <si>
    <t>歯科検診</t>
  </si>
  <si>
    <t>口腔内診査、クリーニング（希望者）</t>
    <rPh sb="0" eb="2">
      <t>コウクウ</t>
    </rPh>
    <rPh sb="2" eb="3">
      <t>ナイ</t>
    </rPh>
    <rPh sb="3" eb="5">
      <t>シンサ</t>
    </rPh>
    <rPh sb="13" eb="16">
      <t>キボウシャ</t>
    </rPh>
    <phoneticPr fontId="1"/>
  </si>
  <si>
    <t>25,30,35,40,45,50,55,60,65歳</t>
    <rPh sb="26" eb="27">
      <t>サイ</t>
    </rPh>
    <phoneticPr fontId="1"/>
  </si>
  <si>
    <t>口腔内診査、口腔機能検査</t>
    <rPh sb="0" eb="3">
      <t>コウクウナイ</t>
    </rPh>
    <rPh sb="3" eb="5">
      <t>シンサ</t>
    </rPh>
    <rPh sb="6" eb="10">
      <t>コウクウキノウ</t>
    </rPh>
    <rPh sb="10" eb="12">
      <t>ケンサ</t>
    </rPh>
    <phoneticPr fontId="1"/>
  </si>
  <si>
    <t>70、73、76歳</t>
    <rPh sb="8" eb="9">
      <t>サイ</t>
    </rPh>
    <phoneticPr fontId="1"/>
  </si>
  <si>
    <t>緑内障検診</t>
    <rPh sb="0" eb="3">
      <t>リョクナイショウ</t>
    </rPh>
    <phoneticPr fontId="1"/>
  </si>
  <si>
    <t>細隙灯顕微鏡検査・眼底検査・眼圧検査</t>
    <rPh sb="0" eb="1">
      <t>ホソ</t>
    </rPh>
    <rPh sb="1" eb="2">
      <t>スキ</t>
    </rPh>
    <rPh sb="2" eb="3">
      <t>ヒ</t>
    </rPh>
    <rPh sb="3" eb="6">
      <t>ケンビキョウ</t>
    </rPh>
    <rPh sb="6" eb="8">
      <t>ケンサ</t>
    </rPh>
    <rPh sb="9" eb="11">
      <t>ガンテイ</t>
    </rPh>
    <rPh sb="11" eb="13">
      <t>ケンサ</t>
    </rPh>
    <rPh sb="14" eb="16">
      <t>ガンアツ</t>
    </rPh>
    <rPh sb="16" eb="18">
      <t>ケンサ</t>
    </rPh>
    <phoneticPr fontId="1"/>
  </si>
  <si>
    <t>50、55、60、65歳</t>
    <rPh sb="11" eb="12">
      <t>サイ</t>
    </rPh>
    <phoneticPr fontId="1"/>
  </si>
  <si>
    <t>もの忘れ健診</t>
    <rPh sb="2" eb="3">
      <t>ワス</t>
    </rPh>
    <rPh sb="4" eb="6">
      <t>ケンシン</t>
    </rPh>
    <phoneticPr fontId="1"/>
  </si>
  <si>
    <t>調査票による判定</t>
    <rPh sb="0" eb="3">
      <t>チョウサヒョウ</t>
    </rPh>
    <rPh sb="6" eb="8">
      <t>ハンテイ</t>
    </rPh>
    <phoneticPr fontId="1"/>
  </si>
  <si>
    <t>2-2-6　健康診査</t>
    <rPh sb="6" eb="8">
      <t>ケンコウ</t>
    </rPh>
    <rPh sb="8" eb="10">
      <t>シンサ</t>
    </rPh>
    <phoneticPr fontId="1"/>
  </si>
  <si>
    <t>2-2-6-a　「すこやか検診」と「集団検診」</t>
    <rPh sb="13" eb="15">
      <t>ケンシン</t>
    </rPh>
    <rPh sb="18" eb="20">
      <t>シュウダン</t>
    </rPh>
    <rPh sb="20" eb="22">
      <t>ケンシン</t>
    </rPh>
    <phoneticPr fontId="1"/>
  </si>
  <si>
    <t>2-2-6-b　検診の種類</t>
    <rPh sb="8" eb="10">
      <t>ケンシン</t>
    </rPh>
    <rPh sb="11" eb="13">
      <t>シュルイ</t>
    </rPh>
    <phoneticPr fontId="1"/>
  </si>
  <si>
    <t>40歳～67歳の前年度未受診の女性</t>
    <rPh sb="2" eb="3">
      <t>サイ</t>
    </rPh>
    <rPh sb="6" eb="7">
      <t>サイ</t>
    </rPh>
    <rPh sb="8" eb="11">
      <t>ゼンネンド</t>
    </rPh>
    <rPh sb="11" eb="12">
      <t>ミ</t>
    </rPh>
    <rPh sb="12" eb="14">
      <t>ジュシン</t>
    </rPh>
    <rPh sb="15" eb="17">
      <t>ジョセイ</t>
    </rPh>
    <phoneticPr fontId="1"/>
  </si>
  <si>
    <t>区分</t>
  </si>
  <si>
    <t>対象者</t>
  </si>
  <si>
    <t>受診者数</t>
  </si>
  <si>
    <t>受診率（％）</t>
    <phoneticPr fontId="1"/>
  </si>
  <si>
    <t>異常認めず</t>
    <phoneticPr fontId="1"/>
  </si>
  <si>
    <t>要精検者</t>
  </si>
  <si>
    <t>要観察者</t>
  </si>
  <si>
    <t>がん発見者</t>
    <phoneticPr fontId="1"/>
  </si>
  <si>
    <t>胃がん検診</t>
    <phoneticPr fontId="1"/>
  </si>
  <si>
    <t>すこやか検診</t>
  </si>
  <si>
    <t>集団検診</t>
  </si>
  <si>
    <t>肺がん検診</t>
  </si>
  <si>
    <t>大腸がん検診</t>
  </si>
  <si>
    <t>子宮頸がん検診</t>
    <rPh sb="2" eb="3">
      <t>ケイ</t>
    </rPh>
    <phoneticPr fontId="1"/>
  </si>
  <si>
    <t>乳がん検診</t>
  </si>
  <si>
    <t>前立腺がん検診</t>
    <rPh sb="5" eb="7">
      <t>ケンシン</t>
    </rPh>
    <phoneticPr fontId="1"/>
  </si>
  <si>
    <t>注：要観察者については、要経過観察、要指導、判定不能等含む。</t>
    <rPh sb="18" eb="19">
      <t>ヨウ</t>
    </rPh>
    <rPh sb="19" eb="21">
      <t>シドウ</t>
    </rPh>
    <phoneticPr fontId="1"/>
  </si>
  <si>
    <t>Ｃ型肝炎ウイルス検査</t>
    <phoneticPr fontId="1"/>
  </si>
  <si>
    <t>Ｂ型肝炎ウイルス検査</t>
    <phoneticPr fontId="1"/>
  </si>
  <si>
    <t>集団検診</t>
    <phoneticPr fontId="1"/>
  </si>
  <si>
    <t>要指導者</t>
    <rPh sb="1" eb="3">
      <t>シドウ</t>
    </rPh>
    <phoneticPr fontId="1"/>
  </si>
  <si>
    <t>要医療</t>
    <rPh sb="0" eb="1">
      <t>ヨウ</t>
    </rPh>
    <rPh sb="1" eb="3">
      <t>イリョウ</t>
    </rPh>
    <phoneticPr fontId="1"/>
  </si>
  <si>
    <t>骨粗しょう症検診</t>
    <phoneticPr fontId="1"/>
  </si>
  <si>
    <t>歯科検診については、2-8-3-a  すこやか歯科検診（医療機関委託）に詳細記載</t>
    <rPh sb="0" eb="2">
      <t>シカ</t>
    </rPh>
    <rPh sb="2" eb="4">
      <t>ケンシン</t>
    </rPh>
    <phoneticPr fontId="1"/>
  </si>
  <si>
    <t>軽度難聴</t>
    <rPh sb="0" eb="2">
      <t>ケイド</t>
    </rPh>
    <rPh sb="2" eb="4">
      <t>ナンチョウ</t>
    </rPh>
    <phoneticPr fontId="1"/>
  </si>
  <si>
    <t>中度難聴</t>
    <rPh sb="0" eb="1">
      <t>チュウ</t>
    </rPh>
    <rPh sb="1" eb="2">
      <t>ド</t>
    </rPh>
    <rPh sb="2" eb="4">
      <t>ナンチョウ</t>
    </rPh>
    <phoneticPr fontId="1"/>
  </si>
  <si>
    <t>高度難聴</t>
    <rPh sb="0" eb="2">
      <t>コウド</t>
    </rPh>
    <rPh sb="2" eb="4">
      <t>ナンチョウ</t>
    </rPh>
    <phoneticPr fontId="1"/>
  </si>
  <si>
    <t>緑内障</t>
    <rPh sb="0" eb="3">
      <t>リョクナイショウ</t>
    </rPh>
    <phoneticPr fontId="1"/>
  </si>
  <si>
    <t>緑内障疑い</t>
    <rPh sb="0" eb="3">
      <t>リョクナイショウ</t>
    </rPh>
    <rPh sb="3" eb="4">
      <t>ウタガ</t>
    </rPh>
    <phoneticPr fontId="1"/>
  </si>
  <si>
    <t>緑内障検診</t>
    <rPh sb="0" eb="3">
      <t>リョクナイショウ</t>
    </rPh>
    <rPh sb="3" eb="5">
      <t>ケンシン</t>
    </rPh>
    <phoneticPr fontId="1"/>
  </si>
  <si>
    <t>一次健診受診者数</t>
    <rPh sb="0" eb="2">
      <t>イチジ</t>
    </rPh>
    <rPh sb="2" eb="4">
      <t>ケンシン</t>
    </rPh>
    <phoneticPr fontId="1"/>
  </si>
  <si>
    <t>二次健診対象者数</t>
    <rPh sb="0" eb="2">
      <t>ニジ</t>
    </rPh>
    <rPh sb="2" eb="4">
      <t>ケンシン</t>
    </rPh>
    <rPh sb="4" eb="7">
      <t>タイショウシャ</t>
    </rPh>
    <rPh sb="7" eb="8">
      <t>スウ</t>
    </rPh>
    <phoneticPr fontId="1"/>
  </si>
  <si>
    <t>二次健診受診者数</t>
    <rPh sb="0" eb="2">
      <t>ニジ</t>
    </rPh>
    <rPh sb="2" eb="4">
      <t>ケンシン</t>
    </rPh>
    <rPh sb="4" eb="7">
      <t>ジュシンシャ</t>
    </rPh>
    <rPh sb="7" eb="8">
      <t>スウ</t>
    </rPh>
    <phoneticPr fontId="1"/>
  </si>
  <si>
    <t>要精検者</t>
    <rPh sb="0" eb="1">
      <t>ヨウ</t>
    </rPh>
    <rPh sb="1" eb="2">
      <t>セイ</t>
    </rPh>
    <rPh sb="3" eb="4">
      <t>シャ</t>
    </rPh>
    <phoneticPr fontId="1"/>
  </si>
  <si>
    <t>認知症</t>
    <rPh sb="0" eb="3">
      <t>ニンチショウ</t>
    </rPh>
    <phoneticPr fontId="1"/>
  </si>
  <si>
    <t>性
別</t>
    <rPh sb="2" eb="3">
      <t>ベツ</t>
    </rPh>
    <phoneticPr fontId="1"/>
  </si>
  <si>
    <t>年齢区分</t>
  </si>
  <si>
    <t>異常が認め
られない者</t>
    <phoneticPr fontId="1"/>
  </si>
  <si>
    <t>精検受診者</t>
  </si>
  <si>
    <t>精検受診率
(%)</t>
    <phoneticPr fontId="1"/>
  </si>
  <si>
    <t>精密検査結果内訳</t>
  </si>
  <si>
    <t>胃がん</t>
  </si>
  <si>
    <t>胃がん疑い</t>
  </si>
  <si>
    <t>胃潰瘍
及び疑い</t>
    <phoneticPr fontId="1"/>
  </si>
  <si>
    <t>胃ポリープ
及び疑い</t>
    <phoneticPr fontId="1"/>
  </si>
  <si>
    <t>十二指腸潰瘍
及び疑い</t>
    <phoneticPr fontId="1"/>
  </si>
  <si>
    <t>その他</t>
  </si>
  <si>
    <t>異常なし</t>
  </si>
  <si>
    <t>男</t>
  </si>
  <si>
    <t xml:space="preserve"> 40～44歳</t>
    <rPh sb="6" eb="7">
      <t>サイ</t>
    </rPh>
    <phoneticPr fontId="1"/>
  </si>
  <si>
    <t xml:space="preserve"> 45～49</t>
    <phoneticPr fontId="1"/>
  </si>
  <si>
    <t xml:space="preserve"> 50～54</t>
    <phoneticPr fontId="1"/>
  </si>
  <si>
    <t xml:space="preserve"> 55～59</t>
    <phoneticPr fontId="1"/>
  </si>
  <si>
    <t xml:space="preserve"> 60～64</t>
    <phoneticPr fontId="1"/>
  </si>
  <si>
    <t xml:space="preserve"> 65～69</t>
    <phoneticPr fontId="1"/>
  </si>
  <si>
    <t xml:space="preserve"> 70～74</t>
    <phoneticPr fontId="1"/>
  </si>
  <si>
    <t xml:space="preserve"> 75以上</t>
    <rPh sb="3" eb="5">
      <t>イジョウ</t>
    </rPh>
    <phoneticPr fontId="1"/>
  </si>
  <si>
    <t>計</t>
  </si>
  <si>
    <t>女</t>
  </si>
  <si>
    <t>合計</t>
  </si>
  <si>
    <t>注：すこやか検診の７５歳以上のペプシノゲン検査は除く</t>
    <rPh sb="0" eb="1">
      <t>チュウ</t>
    </rPh>
    <rPh sb="6" eb="8">
      <t>ケンシン</t>
    </rPh>
    <rPh sb="11" eb="12">
      <t>サイ</t>
    </rPh>
    <rPh sb="12" eb="14">
      <t>イジョウ</t>
    </rPh>
    <rPh sb="21" eb="23">
      <t>ケンサ</t>
    </rPh>
    <rPh sb="24" eb="25">
      <t>ノゾ</t>
    </rPh>
    <phoneticPr fontId="1"/>
  </si>
  <si>
    <t>判定不能</t>
    <rPh sb="0" eb="2">
      <t>ハンテイ</t>
    </rPh>
    <rPh sb="2" eb="4">
      <t>フノウ</t>
    </rPh>
    <phoneticPr fontId="1"/>
  </si>
  <si>
    <t>子宮頸がん</t>
    <rPh sb="2" eb="3">
      <t>ケイ</t>
    </rPh>
    <phoneticPr fontId="1"/>
  </si>
  <si>
    <t>子宮頸がん疑い</t>
    <rPh sb="2" eb="3">
      <t>ケイ</t>
    </rPh>
    <phoneticPr fontId="1"/>
  </si>
  <si>
    <t>ＡＩＳ</t>
    <phoneticPr fontId="1"/>
  </si>
  <si>
    <t>ＣＩＮ</t>
    <phoneticPr fontId="1"/>
  </si>
  <si>
    <t>その他の疾患</t>
  </si>
  <si>
    <t>　20～24歳</t>
    <phoneticPr fontId="1"/>
  </si>
  <si>
    <t>　25～29</t>
    <phoneticPr fontId="1"/>
  </si>
  <si>
    <t>　30～34</t>
    <phoneticPr fontId="1"/>
  </si>
  <si>
    <t>　35～39</t>
    <phoneticPr fontId="1"/>
  </si>
  <si>
    <t>　40～44</t>
    <phoneticPr fontId="1"/>
  </si>
  <si>
    <t>　45～49</t>
    <phoneticPr fontId="1"/>
  </si>
  <si>
    <t>　50～54</t>
    <phoneticPr fontId="1"/>
  </si>
  <si>
    <t>　55～59</t>
    <phoneticPr fontId="1"/>
  </si>
  <si>
    <t>　60～64</t>
    <phoneticPr fontId="1"/>
  </si>
  <si>
    <t>　65～69</t>
    <phoneticPr fontId="1"/>
  </si>
  <si>
    <t>　70～</t>
    <phoneticPr fontId="1"/>
  </si>
  <si>
    <t>精検受診率（％）</t>
  </si>
  <si>
    <t>乳腺炎トル</t>
  </si>
  <si>
    <t>乳がん</t>
  </si>
  <si>
    <t>乳がん疑い</t>
  </si>
  <si>
    <t>乳腺症</t>
  </si>
  <si>
    <t>せんい腺腫</t>
  </si>
  <si>
    <t>性別</t>
    <rPh sb="1" eb="2">
      <t>ベツ</t>
    </rPh>
    <phoneticPr fontId="1"/>
  </si>
  <si>
    <t>判定不能</t>
  </si>
  <si>
    <t>精検
受診者</t>
    <phoneticPr fontId="1"/>
  </si>
  <si>
    <t>精検
受診率
（％）</t>
    <phoneticPr fontId="1"/>
  </si>
  <si>
    <t>精検
未完了者</t>
    <phoneticPr fontId="1"/>
  </si>
  <si>
    <t>原発性肺がん確定</t>
  </si>
  <si>
    <t>その他の
悪性
新生物</t>
    <phoneticPr fontId="1"/>
  </si>
  <si>
    <t>その他の疾患</t>
    <phoneticPr fontId="1"/>
  </si>
  <si>
    <t>異常
なし</t>
    <phoneticPr fontId="1"/>
  </si>
  <si>
    <t>Ⅰ期</t>
  </si>
  <si>
    <t>Ⅱ期</t>
  </si>
  <si>
    <t>Ⅲ期</t>
  </si>
  <si>
    <t>Ⅳ期</t>
  </si>
  <si>
    <t>不明</t>
  </si>
  <si>
    <t>すこ
やか
検診</t>
    <phoneticPr fontId="1"/>
  </si>
  <si>
    <t>集団
検診</t>
    <phoneticPr fontId="1"/>
  </si>
  <si>
    <t xml:space="preserve"> 70～</t>
    <phoneticPr fontId="1"/>
  </si>
  <si>
    <t>　精密検査結果内訳</t>
    <phoneticPr fontId="1"/>
  </si>
  <si>
    <t>大腸がん</t>
  </si>
  <si>
    <t>大腸がん
疑い</t>
    <phoneticPr fontId="1"/>
  </si>
  <si>
    <t>大腸憩室</t>
  </si>
  <si>
    <t>潰瘍性
大腸炎</t>
    <phoneticPr fontId="1"/>
  </si>
  <si>
    <t>痔疾患</t>
  </si>
  <si>
    <t>女</t>
    <rPh sb="0" eb="1">
      <t>オンナ</t>
    </rPh>
    <phoneticPr fontId="1"/>
  </si>
  <si>
    <t>年齢区分</t>
    <rPh sb="2" eb="4">
      <t>クブン</t>
    </rPh>
    <phoneticPr fontId="1"/>
  </si>
  <si>
    <t>異常が認められない者</t>
    <rPh sb="0" eb="2">
      <t>イジョウ</t>
    </rPh>
    <rPh sb="3" eb="4">
      <t>ミト</t>
    </rPh>
    <rPh sb="9" eb="10">
      <t>モノ</t>
    </rPh>
    <phoneticPr fontId="1"/>
  </si>
  <si>
    <t>要指導</t>
  </si>
  <si>
    <t>精検受診率（％）</t>
    <phoneticPr fontId="1"/>
  </si>
  <si>
    <t>前立腺がん</t>
  </si>
  <si>
    <t>前立腺がん疑い</t>
  </si>
  <si>
    <t>前立腺肥大症</t>
  </si>
  <si>
    <t>慢性前立腺炎</t>
  </si>
  <si>
    <t>軽度</t>
  </si>
  <si>
    <t>中度</t>
  </si>
  <si>
    <t>高度</t>
  </si>
  <si>
    <t xml:space="preserve"> 55～59歳</t>
    <phoneticPr fontId="1"/>
  </si>
  <si>
    <t>注：対象者は男性のみ</t>
    <phoneticPr fontId="1"/>
  </si>
  <si>
    <t>年齢区分</t>
    <phoneticPr fontId="1"/>
  </si>
  <si>
    <t>異常が認められない者</t>
    <phoneticPr fontId="1"/>
  </si>
  <si>
    <t>要指導者</t>
  </si>
  <si>
    <t>骨粗しょう症</t>
    <phoneticPr fontId="1"/>
  </si>
  <si>
    <t>骨塩減</t>
  </si>
  <si>
    <t>30歳</t>
    <rPh sb="2" eb="3">
      <t>サイ</t>
    </rPh>
    <phoneticPr fontId="1"/>
  </si>
  <si>
    <t>35歳</t>
    <rPh sb="2" eb="3">
      <t>サイ</t>
    </rPh>
    <phoneticPr fontId="1"/>
  </si>
  <si>
    <t>40歳</t>
    <phoneticPr fontId="1"/>
  </si>
  <si>
    <t>45歳</t>
    <rPh sb="2" eb="3">
      <t>サイ</t>
    </rPh>
    <phoneticPr fontId="1"/>
  </si>
  <si>
    <t>50歳</t>
    <rPh sb="2" eb="3">
      <t>サイ</t>
    </rPh>
    <phoneticPr fontId="1"/>
  </si>
  <si>
    <t>55歳</t>
    <rPh sb="2" eb="3">
      <t>サイ</t>
    </rPh>
    <phoneticPr fontId="1"/>
  </si>
  <si>
    <t>60歳</t>
    <rPh sb="2" eb="3">
      <t>サイ</t>
    </rPh>
    <phoneticPr fontId="1"/>
  </si>
  <si>
    <t>65歳</t>
    <rPh sb="2" eb="3">
      <t>サイ</t>
    </rPh>
    <phoneticPr fontId="1"/>
  </si>
  <si>
    <t>70歳</t>
    <rPh sb="2" eb="3">
      <t>サイ</t>
    </rPh>
    <phoneticPr fontId="1"/>
  </si>
  <si>
    <t>注：対象者は女性のみ</t>
    <phoneticPr fontId="1"/>
  </si>
  <si>
    <t>異常が認め
られない者</t>
    <rPh sb="0" eb="2">
      <t>イジョウ</t>
    </rPh>
    <rPh sb="3" eb="4">
      <t>ミト</t>
    </rPh>
    <rPh sb="10" eb="11">
      <t>モノ</t>
    </rPh>
    <phoneticPr fontId="1"/>
  </si>
  <si>
    <t>慢性肝炎</t>
  </si>
  <si>
    <t>肝硬変</t>
  </si>
  <si>
    <t>肝がん</t>
  </si>
  <si>
    <t>肝がん疑い</t>
  </si>
  <si>
    <t>無症候性キャリア</t>
  </si>
  <si>
    <t xml:space="preserve"> 40歳</t>
    <rPh sb="3" eb="4">
      <t>サイ</t>
    </rPh>
    <phoneticPr fontId="1"/>
  </si>
  <si>
    <t xml:space="preserve"> 45歳</t>
    <rPh sb="3" eb="4">
      <t>サイ</t>
    </rPh>
    <phoneticPr fontId="1"/>
  </si>
  <si>
    <t xml:space="preserve"> 50歳</t>
    <rPh sb="3" eb="4">
      <t>サイ</t>
    </rPh>
    <phoneticPr fontId="1"/>
  </si>
  <si>
    <t xml:space="preserve"> 55歳</t>
    <rPh sb="3" eb="4">
      <t>サイ</t>
    </rPh>
    <phoneticPr fontId="1"/>
  </si>
  <si>
    <t xml:space="preserve"> 60歳</t>
    <rPh sb="3" eb="4">
      <t>サイ</t>
    </rPh>
    <phoneticPr fontId="1"/>
  </si>
  <si>
    <t>検査結果内訳</t>
  </si>
  <si>
    <t>軽度難聴</t>
  </si>
  <si>
    <t>中度難聴</t>
  </si>
  <si>
    <t>高度難聴</t>
  </si>
  <si>
    <t>　65～69歳</t>
    <phoneticPr fontId="1"/>
  </si>
  <si>
    <t>　70～74</t>
    <phoneticPr fontId="1"/>
  </si>
  <si>
    <t>注：すこやか検診のみ</t>
    <phoneticPr fontId="1"/>
  </si>
  <si>
    <t>緑内障以外
の眼疾患</t>
    <rPh sb="0" eb="3">
      <t>リョクナイショウ</t>
    </rPh>
    <rPh sb="3" eb="5">
      <t>イガイ</t>
    </rPh>
    <rPh sb="7" eb="8">
      <t>ガン</t>
    </rPh>
    <rPh sb="8" eb="10">
      <t>シッカン</t>
    </rPh>
    <phoneticPr fontId="1"/>
  </si>
  <si>
    <t>要精検</t>
    <rPh sb="0" eb="1">
      <t>ヨウ</t>
    </rPh>
    <rPh sb="1" eb="2">
      <t>セイ</t>
    </rPh>
    <rPh sb="2" eb="3">
      <t>ケン</t>
    </rPh>
    <phoneticPr fontId="1"/>
  </si>
  <si>
    <t>注：すこやか検診のみ</t>
  </si>
  <si>
    <t>一次健診</t>
    <rPh sb="0" eb="2">
      <t>イチジ</t>
    </rPh>
    <rPh sb="2" eb="4">
      <t>ケンシン</t>
    </rPh>
    <phoneticPr fontId="1"/>
  </si>
  <si>
    <t>正常</t>
    <rPh sb="0" eb="2">
      <t>セイジョウ</t>
    </rPh>
    <phoneticPr fontId="1"/>
  </si>
  <si>
    <t>MCI疑い</t>
    <rPh sb="3" eb="4">
      <t>ウタガ</t>
    </rPh>
    <phoneticPr fontId="1"/>
  </si>
  <si>
    <t>認知症疑い</t>
    <rPh sb="0" eb="3">
      <t>ニンチショウ</t>
    </rPh>
    <rPh sb="3" eb="4">
      <t>ウタガ</t>
    </rPh>
    <phoneticPr fontId="1"/>
  </si>
  <si>
    <t>要確認</t>
    <rPh sb="0" eb="3">
      <t>ヨウカクニン</t>
    </rPh>
    <phoneticPr fontId="1"/>
  </si>
  <si>
    <t>治療中</t>
    <rPh sb="0" eb="3">
      <t>チリョウチュウ</t>
    </rPh>
    <phoneticPr fontId="1"/>
  </si>
  <si>
    <t>男</t>
    <rPh sb="0" eb="1">
      <t>オトコ</t>
    </rPh>
    <phoneticPr fontId="1"/>
  </si>
  <si>
    <t>73歳</t>
    <rPh sb="2" eb="3">
      <t>サイ</t>
    </rPh>
    <phoneticPr fontId="1"/>
  </si>
  <si>
    <t>76歳</t>
    <rPh sb="2" eb="3">
      <t>サイ</t>
    </rPh>
    <phoneticPr fontId="1"/>
  </si>
  <si>
    <t>合計</t>
    <rPh sb="0" eb="2">
      <t>ゴウケイ</t>
    </rPh>
    <phoneticPr fontId="1"/>
  </si>
  <si>
    <t>二次健診</t>
    <rPh sb="0" eb="2">
      <t>ニジ</t>
    </rPh>
    <rPh sb="2" eb="4">
      <t>ケンシン</t>
    </rPh>
    <phoneticPr fontId="1"/>
  </si>
  <si>
    <t>認知症</t>
    <rPh sb="0" eb="2">
      <t>ニンチ</t>
    </rPh>
    <rPh sb="2" eb="3">
      <t>ショウ</t>
    </rPh>
    <phoneticPr fontId="1"/>
  </si>
  <si>
    <t>レビー小体病疑い</t>
    <rPh sb="3" eb="5">
      <t>ショウタイ</t>
    </rPh>
    <rPh sb="5" eb="6">
      <t>ビョウ</t>
    </rPh>
    <rPh sb="6" eb="7">
      <t>ウタガ</t>
    </rPh>
    <phoneticPr fontId="1"/>
  </si>
  <si>
    <t>　職場や学校等で健康診査を受ける機会のない18～39歳の方を対象に、
集団検診で若年者健康診査として実施。</t>
    <rPh sb="26" eb="27">
      <t>サイ</t>
    </rPh>
    <rPh sb="28" eb="29">
      <t>カタ</t>
    </rPh>
    <rPh sb="30" eb="32">
      <t>タイショウ</t>
    </rPh>
    <rPh sb="35" eb="37">
      <t>シュウダン</t>
    </rPh>
    <rPh sb="37" eb="39">
      <t>ケンシン</t>
    </rPh>
    <phoneticPr fontId="1"/>
  </si>
  <si>
    <t>年齢階級</t>
    <rPh sb="2" eb="4">
      <t>カイキュウ</t>
    </rPh>
    <phoneticPr fontId="1"/>
  </si>
  <si>
    <t>受診者</t>
    <rPh sb="0" eb="3">
      <t>ジュシンシャ</t>
    </rPh>
    <phoneticPr fontId="1"/>
  </si>
  <si>
    <t>BMI値</t>
    <rPh sb="3" eb="4">
      <t>チ</t>
    </rPh>
    <phoneticPr fontId="1"/>
  </si>
  <si>
    <t>腹囲（再掲）</t>
    <rPh sb="0" eb="2">
      <t>フクイ</t>
    </rPh>
    <rPh sb="3" eb="5">
      <t>サイケイ</t>
    </rPh>
    <phoneticPr fontId="1"/>
  </si>
  <si>
    <t>18.5未満</t>
    <rPh sb="4" eb="6">
      <t>ミマン</t>
    </rPh>
    <phoneticPr fontId="1"/>
  </si>
  <si>
    <t>18.5以上
～25未満</t>
    <rPh sb="4" eb="6">
      <t>イジョウ</t>
    </rPh>
    <rPh sb="10" eb="12">
      <t>ミマン</t>
    </rPh>
    <phoneticPr fontId="1"/>
  </si>
  <si>
    <t>25以上</t>
    <rPh sb="2" eb="4">
      <t>イジョウ</t>
    </rPh>
    <phoneticPr fontId="1"/>
  </si>
  <si>
    <t>男性85cm以上
女性90cm以上</t>
    <rPh sb="0" eb="2">
      <t>ダンセイ</t>
    </rPh>
    <rPh sb="6" eb="8">
      <t>イジョウ</t>
    </rPh>
    <phoneticPr fontId="1"/>
  </si>
  <si>
    <t>人数</t>
    <rPh sb="0" eb="2">
      <t>ニンズウ</t>
    </rPh>
    <phoneticPr fontId="1"/>
  </si>
  <si>
    <t>18～19</t>
    <phoneticPr fontId="1"/>
  </si>
  <si>
    <t>20～24</t>
    <phoneticPr fontId="1"/>
  </si>
  <si>
    <t>25～29</t>
    <phoneticPr fontId="1"/>
  </si>
  <si>
    <t>30～34</t>
    <phoneticPr fontId="1"/>
  </si>
  <si>
    <t>35～39</t>
    <phoneticPr fontId="1"/>
  </si>
  <si>
    <t>年齢階級</t>
    <rPh sb="0" eb="2">
      <t>ネンレイ</t>
    </rPh>
    <rPh sb="2" eb="4">
      <t>カイキュウ</t>
    </rPh>
    <phoneticPr fontId="1"/>
  </si>
  <si>
    <t>異常なし</t>
    <rPh sb="0" eb="2">
      <t>イジョウ</t>
    </rPh>
    <phoneticPr fontId="1"/>
  </si>
  <si>
    <t>保健指導判定</t>
    <rPh sb="0" eb="2">
      <t>ホケン</t>
    </rPh>
    <rPh sb="2" eb="4">
      <t>シドウ</t>
    </rPh>
    <rPh sb="4" eb="6">
      <t>ハンテイ</t>
    </rPh>
    <phoneticPr fontId="1"/>
  </si>
  <si>
    <t>受診勧奨判定</t>
    <phoneticPr fontId="1"/>
  </si>
  <si>
    <t>　～129</t>
    <phoneticPr fontId="1"/>
  </si>
  <si>
    <t>130～139</t>
    <phoneticPr fontId="1"/>
  </si>
  <si>
    <t>140～</t>
    <phoneticPr fontId="1"/>
  </si>
  <si>
    <t>and ～84</t>
    <phoneticPr fontId="1"/>
  </si>
  <si>
    <t>or 85～89</t>
    <phoneticPr fontId="1"/>
  </si>
  <si>
    <t>or 90～</t>
    <phoneticPr fontId="1"/>
  </si>
  <si>
    <t>　～149</t>
    <phoneticPr fontId="1"/>
  </si>
  <si>
    <t>150～299</t>
    <phoneticPr fontId="1"/>
  </si>
  <si>
    <t>　300～</t>
    <phoneticPr fontId="1"/>
  </si>
  <si>
    <t>　40～</t>
    <phoneticPr fontId="1"/>
  </si>
  <si>
    <t>　～34</t>
    <phoneticPr fontId="1"/>
  </si>
  <si>
    <t>　～119</t>
    <phoneticPr fontId="1"/>
  </si>
  <si>
    <t>120～139</t>
    <phoneticPr fontId="1"/>
  </si>
  <si>
    <t>　140～</t>
    <phoneticPr fontId="1"/>
  </si>
  <si>
    <t>8～30</t>
    <phoneticPr fontId="1"/>
  </si>
  <si>
    <t>31～50</t>
    <phoneticPr fontId="1"/>
  </si>
  <si>
    <t>　51～</t>
    <phoneticPr fontId="1"/>
  </si>
  <si>
    <t>5～30</t>
    <phoneticPr fontId="1"/>
  </si>
  <si>
    <t>　～50</t>
    <phoneticPr fontId="1"/>
  </si>
  <si>
    <t>51～100</t>
    <phoneticPr fontId="1"/>
  </si>
  <si>
    <t>　101～</t>
    <phoneticPr fontId="1"/>
  </si>
  <si>
    <t>血糖値　100未満</t>
    <rPh sb="0" eb="3">
      <t>ケットウチ</t>
    </rPh>
    <rPh sb="7" eb="9">
      <t>ミマン</t>
    </rPh>
    <phoneticPr fontId="1"/>
  </si>
  <si>
    <t>血糖値　100以上～126未満</t>
    <rPh sb="0" eb="3">
      <t>ケットウチ</t>
    </rPh>
    <rPh sb="7" eb="9">
      <t>イジョウ</t>
    </rPh>
    <rPh sb="13" eb="15">
      <t>ミマン</t>
    </rPh>
    <phoneticPr fontId="1"/>
  </si>
  <si>
    <t>血糖値　126以上</t>
    <rPh sb="0" eb="3">
      <t>ケットウチ</t>
    </rPh>
    <rPh sb="7" eb="9">
      <t>イジョウ</t>
    </rPh>
    <phoneticPr fontId="1"/>
  </si>
  <si>
    <t>または</t>
    <phoneticPr fontId="1"/>
  </si>
  <si>
    <t>ヘモグロビンA1ｃ　5.6未満</t>
    <rPh sb="13" eb="15">
      <t>ミマン</t>
    </rPh>
    <phoneticPr fontId="1"/>
  </si>
  <si>
    <t>ヘモグロビンA1ｃ　5.6以上6.5未満</t>
    <rPh sb="13" eb="15">
      <t>イジョウ</t>
    </rPh>
    <rPh sb="18" eb="20">
      <t>ミマン</t>
    </rPh>
    <phoneticPr fontId="1"/>
  </si>
  <si>
    <t>ヘモグロビンA1ｃ　6.5以上</t>
    <rPh sb="13" eb="15">
      <t>イジョウ</t>
    </rPh>
    <phoneticPr fontId="1"/>
  </si>
  <si>
    <t>蛋　　　　白</t>
    <rPh sb="0" eb="1">
      <t>タン</t>
    </rPh>
    <rPh sb="5" eb="6">
      <t>シロ</t>
    </rPh>
    <phoneticPr fontId="1"/>
  </si>
  <si>
    <t>糖</t>
    <rPh sb="0" eb="1">
      <t>トウ</t>
    </rPh>
    <phoneticPr fontId="1"/>
  </si>
  <si>
    <t>(-) (±)</t>
    <phoneticPr fontId="1"/>
  </si>
  <si>
    <t>（＋）以上</t>
    <rPh sb="3" eb="5">
      <t>イジョウ</t>
    </rPh>
    <phoneticPr fontId="1"/>
  </si>
  <si>
    <t>検査せず</t>
    <rPh sb="0" eb="2">
      <t>ケンサ</t>
    </rPh>
    <phoneticPr fontId="1"/>
  </si>
  <si>
    <t>男性 ≦1.2mg/dl</t>
    <rPh sb="0" eb="2">
      <t>ダンセイ</t>
    </rPh>
    <phoneticPr fontId="1"/>
  </si>
  <si>
    <t>男性 1.2mg/dl&lt;</t>
    <rPh sb="0" eb="2">
      <t>ダンセイ</t>
    </rPh>
    <phoneticPr fontId="1"/>
  </si>
  <si>
    <t>女性 ≦1.0mg/dl</t>
    <rPh sb="0" eb="2">
      <t>ジョセイ</t>
    </rPh>
    <phoneticPr fontId="1"/>
  </si>
  <si>
    <t>女性 1.0mg/dl&lt;</t>
    <rPh sb="0" eb="2">
      <t>ジョセイ</t>
    </rPh>
    <phoneticPr fontId="1"/>
  </si>
  <si>
    <t>心電図判定</t>
    <rPh sb="0" eb="3">
      <t>シンデンズ</t>
    </rPh>
    <rPh sb="3" eb="5">
      <t>ハンテイ</t>
    </rPh>
    <phoneticPr fontId="1"/>
  </si>
  <si>
    <t>貧血判定（ヘモグロビン値）</t>
    <rPh sb="0" eb="2">
      <t>ヒンケツ</t>
    </rPh>
    <rPh sb="2" eb="4">
      <t>ハンテイ</t>
    </rPh>
    <rPh sb="11" eb="12">
      <t>チ</t>
    </rPh>
    <phoneticPr fontId="1"/>
  </si>
  <si>
    <t>所見なし</t>
    <rPh sb="0" eb="2">
      <t>ショケン</t>
    </rPh>
    <phoneticPr fontId="1"/>
  </si>
  <si>
    <t>所見あり</t>
    <rPh sb="0" eb="2">
      <t>ショケン</t>
    </rPh>
    <phoneticPr fontId="1"/>
  </si>
  <si>
    <t>受診勧奨判定</t>
    <rPh sb="0" eb="2">
      <t>ジュシン</t>
    </rPh>
    <rPh sb="2" eb="4">
      <t>カンショウ</t>
    </rPh>
    <rPh sb="4" eb="6">
      <t>ハンテイ</t>
    </rPh>
    <phoneticPr fontId="1"/>
  </si>
  <si>
    <t>男：13≦</t>
    <rPh sb="0" eb="1">
      <t>オトコ</t>
    </rPh>
    <phoneticPr fontId="1"/>
  </si>
  <si>
    <t>男：12以上13未満</t>
    <rPh sb="0" eb="1">
      <t>オトコ</t>
    </rPh>
    <rPh sb="4" eb="6">
      <t>イジョウ</t>
    </rPh>
    <rPh sb="8" eb="10">
      <t>ミマン</t>
    </rPh>
    <phoneticPr fontId="1"/>
  </si>
  <si>
    <t>男：&lt;12</t>
    <rPh sb="0" eb="1">
      <t>オトコ</t>
    </rPh>
    <phoneticPr fontId="1"/>
  </si>
  <si>
    <t>女：12≦</t>
    <rPh sb="0" eb="1">
      <t>オンナ</t>
    </rPh>
    <phoneticPr fontId="1"/>
  </si>
  <si>
    <t>女：11以上12未満</t>
    <rPh sb="0" eb="1">
      <t>オンナ</t>
    </rPh>
    <rPh sb="4" eb="6">
      <t>イジョウ</t>
    </rPh>
    <rPh sb="8" eb="10">
      <t>ミマン</t>
    </rPh>
    <phoneticPr fontId="1"/>
  </si>
  <si>
    <t>女：&lt;11</t>
    <rPh sb="0" eb="1">
      <t>オンナ</t>
    </rPh>
    <phoneticPr fontId="1"/>
  </si>
  <si>
    <t>実施年月日</t>
    <phoneticPr fontId="1"/>
  </si>
  <si>
    <t>会場</t>
    <rPh sb="0" eb="2">
      <t>カイジョウ</t>
    </rPh>
    <phoneticPr fontId="1"/>
  </si>
  <si>
    <t>テーマ</t>
    <phoneticPr fontId="1"/>
  </si>
  <si>
    <t>参加人数</t>
    <rPh sb="0" eb="2">
      <t>サンカ</t>
    </rPh>
    <rPh sb="2" eb="4">
      <t>ニンズウ</t>
    </rPh>
    <phoneticPr fontId="1"/>
  </si>
  <si>
    <t>2-2-6-d-1　がん検診</t>
    <phoneticPr fontId="1"/>
  </si>
  <si>
    <t>2-2-6-d-2　肝炎ウイルス検査</t>
    <rPh sb="10" eb="12">
      <t>カンエン</t>
    </rPh>
    <rPh sb="16" eb="18">
      <t>ケンサ</t>
    </rPh>
    <phoneticPr fontId="1"/>
  </si>
  <si>
    <t>2-2-6-d-3　歯科検診、骨粗しょう症検診</t>
    <phoneticPr fontId="1"/>
  </si>
  <si>
    <t>2-2-6-d-4　聴力検診</t>
    <rPh sb="10" eb="12">
      <t>チョウリョク</t>
    </rPh>
    <rPh sb="12" eb="14">
      <t>ケンシン</t>
    </rPh>
    <phoneticPr fontId="1"/>
  </si>
  <si>
    <t>2-2-6-d-5　緑内障検診</t>
    <rPh sb="10" eb="13">
      <t>リョクナイショウ</t>
    </rPh>
    <rPh sb="13" eb="15">
      <t>ケンシン</t>
    </rPh>
    <phoneticPr fontId="1"/>
  </si>
  <si>
    <t>2-2-6-d-6  もの忘れ健診</t>
    <rPh sb="13" eb="14">
      <t>ワス</t>
    </rPh>
    <rPh sb="15" eb="17">
      <t>ケンシン</t>
    </rPh>
    <phoneticPr fontId="1"/>
  </si>
  <si>
    <t>2-2-6-e-1　胃がん検診実施結果</t>
    <phoneticPr fontId="1"/>
  </si>
  <si>
    <t>2-2-6-e-2　子宮頸がん検診実施結果</t>
    <rPh sb="10" eb="13">
      <t>シキュウケイ</t>
    </rPh>
    <phoneticPr fontId="1"/>
  </si>
  <si>
    <t>2-2-6-e-3　乳がん検診実施結果</t>
    <phoneticPr fontId="1"/>
  </si>
  <si>
    <t>2-2-6-e-4　肺がん検診実施結果</t>
    <phoneticPr fontId="1"/>
  </si>
  <si>
    <t>2-2-6-e-5　大腸がん検診実施結果</t>
    <phoneticPr fontId="1"/>
  </si>
  <si>
    <t>2-2-6-e-6　前立腺がん検診実施結果</t>
    <phoneticPr fontId="1"/>
  </si>
  <si>
    <t>2-2-6-e-7 骨粗しょう症検診実施結果</t>
    <phoneticPr fontId="1"/>
  </si>
  <si>
    <t>2-2-6-e-8　Ｃ型肝炎ウイルス検査</t>
    <phoneticPr fontId="1"/>
  </si>
  <si>
    <t>2-2-6-e-9　Ｂ型肝炎ウイルス検査</t>
    <phoneticPr fontId="1"/>
  </si>
  <si>
    <t>2-2-6-e-10　聴力検診実施結果</t>
    <phoneticPr fontId="1"/>
  </si>
  <si>
    <t>2-2-6-e-11　緑内障検診実施結果</t>
    <rPh sb="11" eb="14">
      <t>リョクナイショウ</t>
    </rPh>
    <phoneticPr fontId="1"/>
  </si>
  <si>
    <t>2-2-6-e-12　もの忘れ健診実施結果</t>
    <rPh sb="13" eb="14">
      <t>ワス</t>
    </rPh>
    <rPh sb="15" eb="17">
      <t>ケンシン</t>
    </rPh>
    <rPh sb="17" eb="19">
      <t>ジッシ</t>
    </rPh>
    <phoneticPr fontId="1"/>
  </si>
  <si>
    <t>2-2-6-f　若年者の健康づくり推進事業</t>
    <phoneticPr fontId="1"/>
  </si>
  <si>
    <t>2-2-6-ｆ-1　受診者数・腹囲・BMI</t>
    <rPh sb="10" eb="13">
      <t>ジュシンシャ</t>
    </rPh>
    <rPh sb="13" eb="14">
      <t>カズ</t>
    </rPh>
    <rPh sb="15" eb="17">
      <t>フクイ</t>
    </rPh>
    <phoneticPr fontId="1"/>
  </si>
  <si>
    <t>2-2-6-ｆ-2　血圧</t>
    <rPh sb="10" eb="12">
      <t>ケツアツ</t>
    </rPh>
    <phoneticPr fontId="1"/>
  </si>
  <si>
    <t>2-2-6-f-3　中性脂肪</t>
    <rPh sb="10" eb="12">
      <t>チュウセイ</t>
    </rPh>
    <rPh sb="12" eb="14">
      <t>シボウ</t>
    </rPh>
    <phoneticPr fontId="1"/>
  </si>
  <si>
    <t>2-2-6-f-4　ＨＤＬコレステロール</t>
    <phoneticPr fontId="1"/>
  </si>
  <si>
    <t>2-2-6-f-5　ＬＤＬコレステロール</t>
    <phoneticPr fontId="1"/>
  </si>
  <si>
    <t>2-2-6-f-6　ＡＳＴ（ＧＯＴ）</t>
    <phoneticPr fontId="1"/>
  </si>
  <si>
    <t>2-2-6-ｆ-7　ＡＬＴ（ＧＰＴ）</t>
    <phoneticPr fontId="1"/>
  </si>
  <si>
    <t>2-2-6-ｆ-8　γ－ＧＴ（γ－ＧＴＰ）</t>
    <phoneticPr fontId="1"/>
  </si>
  <si>
    <t>2-2-6-ｆ-9　血糖値、ヘモグロビンＡ１c</t>
    <rPh sb="10" eb="12">
      <t>ケットウ</t>
    </rPh>
    <rPh sb="12" eb="13">
      <t>チ</t>
    </rPh>
    <phoneticPr fontId="1"/>
  </si>
  <si>
    <t>2-2-6-ｆ-10　尿検査</t>
    <rPh sb="11" eb="14">
      <t>ニョウケンサ</t>
    </rPh>
    <phoneticPr fontId="1"/>
  </si>
  <si>
    <t>2-2-6-ｆ-11　クレアチニン</t>
    <phoneticPr fontId="1"/>
  </si>
  <si>
    <t>2-2-6-ｆ-12　心電図、貧血</t>
    <rPh sb="11" eb="14">
      <t>シンデンズ</t>
    </rPh>
    <rPh sb="15" eb="17">
      <t>ヒンケツ</t>
    </rPh>
    <phoneticPr fontId="1"/>
  </si>
  <si>
    <t>2-2-7 　女性の健康づくり推進事業</t>
    <rPh sb="7" eb="9">
      <t>ジョセイ</t>
    </rPh>
    <rPh sb="10" eb="12">
      <t>ケンコウ</t>
    </rPh>
    <rPh sb="15" eb="17">
      <t>スイシン</t>
    </rPh>
    <rPh sb="17" eb="19">
      <t>ジギョウ</t>
    </rPh>
    <phoneticPr fontId="1"/>
  </si>
  <si>
    <t>（骨粗しょう症）</t>
  </si>
  <si>
    <t>令和３年度</t>
    <rPh sb="0" eb="2">
      <t>レイワ</t>
    </rPh>
    <rPh sb="3" eb="5">
      <t>ネンド</t>
    </rPh>
    <phoneticPr fontId="1"/>
  </si>
  <si>
    <t>-</t>
  </si>
  <si>
    <t>令和３年度</t>
    <rPh sb="0" eb="2">
      <t>レイワ</t>
    </rPh>
    <rPh sb="3" eb="5">
      <t>ネンド</t>
    </rPh>
    <rPh sb="4" eb="5">
      <t>ド</t>
    </rPh>
    <phoneticPr fontId="1"/>
  </si>
  <si>
    <t>集団検診の特定健康診査・若年者健診受診者を対象に、生活習慣病予防に対する意識を高めるとともに、健診後に早期受診につなげることを目的として、個別健康相談を実施</t>
    <rPh sb="12" eb="17">
      <t>ジャクネンシャケンシン</t>
    </rPh>
    <phoneticPr fontId="1"/>
  </si>
  <si>
    <t>　「金沢・健康を守る市民の会」と協働で地域の「いきいき健康教室」を実施（自主活動地区）</t>
    <rPh sb="2" eb="4">
      <t>カナザワ</t>
    </rPh>
    <rPh sb="5" eb="7">
      <t>ケンコウ</t>
    </rPh>
    <rPh sb="8" eb="9">
      <t>マモ</t>
    </rPh>
    <rPh sb="10" eb="12">
      <t>シミン</t>
    </rPh>
    <rPh sb="13" eb="14">
      <t>カイ</t>
    </rPh>
    <rPh sb="16" eb="18">
      <t>キョウドウ</t>
    </rPh>
    <rPh sb="19" eb="21">
      <t>チイキ</t>
    </rPh>
    <rPh sb="27" eb="29">
      <t>ケンコウ</t>
    </rPh>
    <rPh sb="29" eb="31">
      <t>キョウシツ</t>
    </rPh>
    <rPh sb="33" eb="35">
      <t>ジッシ</t>
    </rPh>
    <rPh sb="37" eb="38">
      <t>ジシュ</t>
    </rPh>
    <rPh sb="38" eb="40">
      <t>カツドウ</t>
    </rPh>
    <rPh sb="40" eb="42">
      <t>チク</t>
    </rPh>
    <phoneticPr fontId="1"/>
  </si>
  <si>
    <t>対象者は、加入者のうち、実施年度中40～74歳となる者で、かつ該当実施年度の１年間を通じて加入している者とする。</t>
    <rPh sb="0" eb="3">
      <t>タイショウシャ</t>
    </rPh>
    <rPh sb="5" eb="8">
      <t>カニュウシャ</t>
    </rPh>
    <rPh sb="12" eb="14">
      <t>ジッシ</t>
    </rPh>
    <rPh sb="14" eb="16">
      <t>ネンド</t>
    </rPh>
    <rPh sb="16" eb="17">
      <t>ナカ</t>
    </rPh>
    <rPh sb="22" eb="23">
      <t>サイ</t>
    </rPh>
    <rPh sb="26" eb="27">
      <t>モノ</t>
    </rPh>
    <rPh sb="31" eb="33">
      <t>ガイトウ</t>
    </rPh>
    <rPh sb="33" eb="35">
      <t>ジッシ</t>
    </rPh>
    <rPh sb="35" eb="37">
      <t>ネンド</t>
    </rPh>
    <rPh sb="39" eb="41">
      <t>ネンカン</t>
    </rPh>
    <rPh sb="42" eb="43">
      <t>ツウ</t>
    </rPh>
    <phoneticPr fontId="1"/>
  </si>
  <si>
    <t>特定健康診査を実施している。</t>
    <rPh sb="7" eb="9">
      <t>ジッシ</t>
    </rPh>
    <phoneticPr fontId="1"/>
  </si>
  <si>
    <t>健康の保持に努める必要がある者に対し、動機付け支援・積極的支援を実施している。</t>
    <rPh sb="0" eb="2">
      <t>ケンコウ</t>
    </rPh>
    <rPh sb="3" eb="5">
      <t>ホジ</t>
    </rPh>
    <rPh sb="6" eb="7">
      <t>ツト</t>
    </rPh>
    <rPh sb="9" eb="11">
      <t>ヒツヨウ</t>
    </rPh>
    <rPh sb="14" eb="15">
      <t>モノ</t>
    </rPh>
    <rPh sb="16" eb="17">
      <t>タイ</t>
    </rPh>
    <rPh sb="19" eb="21">
      <t>ドウキ</t>
    </rPh>
    <rPh sb="21" eb="22">
      <t>ツ</t>
    </rPh>
    <rPh sb="23" eb="25">
      <t>シエン</t>
    </rPh>
    <phoneticPr fontId="1"/>
  </si>
  <si>
    <t>（令和４年度）</t>
    <rPh sb="1" eb="2">
      <t>レイ</t>
    </rPh>
    <rPh sb="2" eb="3">
      <t>ワ</t>
    </rPh>
    <rPh sb="4" eb="6">
      <t>ネンド</t>
    </rPh>
    <phoneticPr fontId="1"/>
  </si>
  <si>
    <t>　健康づくり意識の向上を図るためのセミナーを開催した。
　</t>
    <rPh sb="1" eb="3">
      <t>ケンコウ</t>
    </rPh>
    <rPh sb="6" eb="8">
      <t>イシキ</t>
    </rPh>
    <rPh sb="9" eb="11">
      <t>コウジョウ</t>
    </rPh>
    <rPh sb="12" eb="13">
      <t>ハカ</t>
    </rPh>
    <rPh sb="22" eb="24">
      <t>カイサイ</t>
    </rPh>
    <phoneticPr fontId="1"/>
  </si>
  <si>
    <t>金沢港クルーズターミナル</t>
    <rPh sb="0" eb="2">
      <t>カナザワ</t>
    </rPh>
    <rPh sb="2" eb="3">
      <t>コウ</t>
    </rPh>
    <phoneticPr fontId="1"/>
  </si>
  <si>
    <t>女性のための健康美セミナー</t>
    <rPh sb="0" eb="2">
      <t>ジョセイ</t>
    </rPh>
    <rPh sb="6" eb="8">
      <t>ケンコウ</t>
    </rPh>
    <rPh sb="8" eb="9">
      <t>ビ</t>
    </rPh>
    <phoneticPr fontId="1"/>
  </si>
  <si>
    <t>66名</t>
    <phoneticPr fontId="1"/>
  </si>
  <si>
    <t>5月～10月</t>
    <rPh sb="1" eb="2">
      <t>ガツ</t>
    </rPh>
    <rPh sb="5" eb="6">
      <t>ガツ</t>
    </rPh>
    <phoneticPr fontId="1"/>
  </si>
  <si>
    <t>5月～12月</t>
    <rPh sb="1" eb="2">
      <t>ガツ</t>
    </rPh>
    <rPh sb="5" eb="6">
      <t>ガツ</t>
    </rPh>
    <phoneticPr fontId="1"/>
  </si>
  <si>
    <t>検診担当病院・医院を予約のうえ、郵送された受診券と健康保険証を持参し受診</t>
    <rPh sb="0" eb="2">
      <t>ケンシン</t>
    </rPh>
    <rPh sb="2" eb="4">
      <t>タントウ</t>
    </rPh>
    <rPh sb="4" eb="6">
      <t>ビョウイン</t>
    </rPh>
    <rPh sb="7" eb="9">
      <t>イイン</t>
    </rPh>
    <rPh sb="10" eb="12">
      <t>ヨヤク</t>
    </rPh>
    <rPh sb="16" eb="18">
      <t>ユウソウ</t>
    </rPh>
    <rPh sb="21" eb="23">
      <t>ジュシン</t>
    </rPh>
    <rPh sb="23" eb="24">
      <t>ケン</t>
    </rPh>
    <rPh sb="25" eb="27">
      <t>ケンコウ</t>
    </rPh>
    <rPh sb="27" eb="30">
      <t>ホケンショウ</t>
    </rPh>
    <rPh sb="31" eb="33">
      <t>ジサン</t>
    </rPh>
    <rPh sb="34" eb="36">
      <t>ジュシン</t>
    </rPh>
    <phoneticPr fontId="1"/>
  </si>
  <si>
    <t>予約のうえ受診（結核検査は65歳以上の方につき肺がん検診と同時に実施）</t>
    <rPh sb="0" eb="2">
      <t>ヨヤク</t>
    </rPh>
    <rPh sb="5" eb="7">
      <t>ジュシン</t>
    </rPh>
    <rPh sb="8" eb="10">
      <t>ケッカク</t>
    </rPh>
    <rPh sb="10" eb="12">
      <t>ケンサ</t>
    </rPh>
    <rPh sb="15" eb="16">
      <t>サイ</t>
    </rPh>
    <rPh sb="16" eb="18">
      <t>イジョウ</t>
    </rPh>
    <rPh sb="19" eb="20">
      <t>カタ</t>
    </rPh>
    <rPh sb="23" eb="24">
      <t>ハイ</t>
    </rPh>
    <rPh sb="26" eb="28">
      <t>ケンシン</t>
    </rPh>
    <rPh sb="29" eb="31">
      <t>ドウジ</t>
    </rPh>
    <rPh sb="32" eb="34">
      <t>ジッシ</t>
    </rPh>
    <phoneticPr fontId="1"/>
  </si>
  <si>
    <t>40歳以上</t>
    <phoneticPr fontId="1"/>
  </si>
  <si>
    <t>55歳以上男性</t>
    <rPh sb="2" eb="3">
      <t>サイ</t>
    </rPh>
    <rPh sb="3" eb="5">
      <t>イジョウ</t>
    </rPh>
    <rPh sb="5" eb="7">
      <t>ダンセイ</t>
    </rPh>
    <phoneticPr fontId="1"/>
  </si>
  <si>
    <t>後期高齢者医療制度加入者</t>
    <rPh sb="0" eb="2">
      <t>コウキ</t>
    </rPh>
    <rPh sb="2" eb="5">
      <t>コウレイシャ</t>
    </rPh>
    <rPh sb="5" eb="7">
      <t>イリョウ</t>
    </rPh>
    <rPh sb="7" eb="9">
      <t>セイド</t>
    </rPh>
    <rPh sb="9" eb="12">
      <t>カニュウシャ</t>
    </rPh>
    <phoneticPr fontId="1"/>
  </si>
  <si>
    <t>　40～44歳</t>
    <phoneticPr fontId="1"/>
  </si>
  <si>
    <t>令和３年度　対象者数、受診者数、受診率（性別、年代別）</t>
    <rPh sb="0" eb="2">
      <t>レイワ</t>
    </rPh>
    <rPh sb="3" eb="5">
      <t>ネンド</t>
    </rPh>
    <rPh sb="4" eb="5">
      <t>ド</t>
    </rPh>
    <rPh sb="5" eb="7">
      <t>ヘイネンド</t>
    </rPh>
    <rPh sb="6" eb="9">
      <t>タイショウシャ</t>
    </rPh>
    <rPh sb="9" eb="10">
      <t>スウ</t>
    </rPh>
    <rPh sb="11" eb="13">
      <t>ジュシン</t>
    </rPh>
    <rPh sb="13" eb="14">
      <t>シャ</t>
    </rPh>
    <rPh sb="14" eb="15">
      <t>スウ</t>
    </rPh>
    <rPh sb="16" eb="18">
      <t>ジュシン</t>
    </rPh>
    <rPh sb="18" eb="19">
      <t>リツ</t>
    </rPh>
    <rPh sb="20" eb="22">
      <t>セイベツ</t>
    </rPh>
    <rPh sb="23" eb="25">
      <t>ネンダイ</t>
    </rPh>
    <rPh sb="25" eb="26">
      <t>ベツ</t>
    </rPh>
    <phoneticPr fontId="1"/>
  </si>
  <si>
    <t>※令和３年度の国および石川県の数値は速報値</t>
    <rPh sb="1" eb="3">
      <t>レイワ</t>
    </rPh>
    <rPh sb="4" eb="6">
      <t>ネンド</t>
    </rPh>
    <rPh sb="5" eb="6">
      <t>ド</t>
    </rPh>
    <rPh sb="6" eb="8">
      <t>ヘイネンド</t>
    </rPh>
    <rPh sb="7" eb="8">
      <t>クニ</t>
    </rPh>
    <rPh sb="11" eb="14">
      <t>イシカワケン</t>
    </rPh>
    <rPh sb="15" eb="17">
      <t>スウチ</t>
    </rPh>
    <rPh sb="18" eb="21">
      <t>ソクホウチ</t>
    </rPh>
    <phoneticPr fontId="1"/>
  </si>
  <si>
    <t>対象者数、受診者数、受診率（平成26年度～令和３年度）</t>
    <rPh sb="0" eb="3">
      <t>タイショウシャ</t>
    </rPh>
    <rPh sb="3" eb="4">
      <t>スウ</t>
    </rPh>
    <rPh sb="5" eb="7">
      <t>ジュシン</t>
    </rPh>
    <rPh sb="7" eb="8">
      <t>シャ</t>
    </rPh>
    <rPh sb="8" eb="9">
      <t>スウ</t>
    </rPh>
    <rPh sb="10" eb="12">
      <t>ジュシン</t>
    </rPh>
    <rPh sb="12" eb="13">
      <t>リツ</t>
    </rPh>
    <rPh sb="14" eb="16">
      <t>ヘイセイ</t>
    </rPh>
    <rPh sb="18" eb="19">
      <t>ネン</t>
    </rPh>
    <rPh sb="19" eb="20">
      <t>ド</t>
    </rPh>
    <rPh sb="21" eb="23">
      <t>レイワ</t>
    </rPh>
    <rPh sb="24" eb="26">
      <t>ネンド</t>
    </rPh>
    <rPh sb="25" eb="26">
      <t>ドヘイネンド</t>
    </rPh>
    <phoneticPr fontId="1"/>
  </si>
  <si>
    <t>対象者数、終了者数、終了率（平成26年度～令和３年度）</t>
    <rPh sb="0" eb="3">
      <t>タイショウシャ</t>
    </rPh>
    <rPh sb="3" eb="4">
      <t>スウ</t>
    </rPh>
    <rPh sb="5" eb="7">
      <t>シュウリョウ</t>
    </rPh>
    <rPh sb="7" eb="8">
      <t>シャ</t>
    </rPh>
    <rPh sb="8" eb="9">
      <t>スウ</t>
    </rPh>
    <rPh sb="10" eb="12">
      <t>シュウリョウ</t>
    </rPh>
    <rPh sb="12" eb="13">
      <t>リツ</t>
    </rPh>
    <rPh sb="14" eb="16">
      <t>ヘイセイ</t>
    </rPh>
    <rPh sb="18" eb="19">
      <t>ネン</t>
    </rPh>
    <rPh sb="19" eb="20">
      <t>ド</t>
    </rPh>
    <rPh sb="21" eb="23">
      <t>レイワ</t>
    </rPh>
    <rPh sb="24" eb="26">
      <t>ネンド</t>
    </rPh>
    <phoneticPr fontId="1"/>
  </si>
  <si>
    <t>＊法定報告後の確定値は２年後となるため、実績は令和３年度とする。</t>
    <rPh sb="1" eb="3">
      <t>ホウテイ</t>
    </rPh>
    <rPh sb="3" eb="5">
      <t>ホウコク</t>
    </rPh>
    <rPh sb="5" eb="6">
      <t>ゴ</t>
    </rPh>
    <rPh sb="7" eb="10">
      <t>カクテイチ</t>
    </rPh>
    <rPh sb="12" eb="13">
      <t>ネン</t>
    </rPh>
    <rPh sb="13" eb="14">
      <t>ゴ</t>
    </rPh>
    <rPh sb="20" eb="22">
      <t>ジッセキ</t>
    </rPh>
    <rPh sb="23" eb="25">
      <t>レイワ</t>
    </rPh>
    <rPh sb="26" eb="28">
      <t>ネンド</t>
    </rPh>
    <rPh sb="27" eb="28">
      <t>ド</t>
    </rPh>
    <rPh sb="28" eb="30">
      <t>ヘイネンド</t>
    </rPh>
    <phoneticPr fontId="1"/>
  </si>
  <si>
    <t>上記以外で
BMI≧25</t>
    <rPh sb="0" eb="2">
      <t>ジョウキ</t>
    </rPh>
    <rPh sb="2" eb="4">
      <t>イガイ</t>
    </rPh>
    <phoneticPr fontId="1"/>
  </si>
  <si>
    <t>積極的
支援</t>
    <rPh sb="0" eb="3">
      <t>セッキョクテキ</t>
    </rPh>
    <rPh sb="4" eb="6">
      <t>シエン</t>
    </rPh>
    <phoneticPr fontId="1"/>
  </si>
  <si>
    <t>動機付け
支援</t>
    <rPh sb="0" eb="2">
      <t>ドウキ</t>
    </rPh>
    <rPh sb="2" eb="3">
      <t>ヅ</t>
    </rPh>
    <rPh sb="5" eb="7">
      <t>シエン</t>
    </rPh>
    <phoneticPr fontId="1"/>
  </si>
  <si>
    <t>令和３年度　対象者数、終了者数、受診率</t>
    <rPh sb="0" eb="2">
      <t>レイワ</t>
    </rPh>
    <rPh sb="3" eb="5">
      <t>ネンド</t>
    </rPh>
    <rPh sb="4" eb="5">
      <t>ド</t>
    </rPh>
    <rPh sb="5" eb="7">
      <t>ヘイネンド</t>
    </rPh>
    <rPh sb="6" eb="9">
      <t>タイショウシャ</t>
    </rPh>
    <rPh sb="9" eb="10">
      <t>スウ</t>
    </rPh>
    <rPh sb="11" eb="13">
      <t>シュウリョウ</t>
    </rPh>
    <rPh sb="13" eb="14">
      <t>シャ</t>
    </rPh>
    <rPh sb="14" eb="15">
      <t>スウ</t>
    </rPh>
    <rPh sb="16" eb="18">
      <t>ジュシン</t>
    </rPh>
    <rPh sb="18" eb="19">
      <t>リツ</t>
    </rPh>
    <phoneticPr fontId="1"/>
  </si>
  <si>
    <t>＊終了者数とは、動機付け支援で初回面接から３か月以降に評価を実施できた数、</t>
    <rPh sb="23" eb="24">
      <t>ゲツ</t>
    </rPh>
    <rPh sb="24" eb="26">
      <t>イコウ</t>
    </rPh>
    <phoneticPr fontId="1"/>
  </si>
  <si>
    <t>　平成20年４月から高齢者の医療の確保に関する法律第20条により、医療保険者が、40歳～74歳の加入者を対象として</t>
    <rPh sb="1" eb="3">
      <t>ヘイセイ</t>
    </rPh>
    <rPh sb="5" eb="6">
      <t>ネン</t>
    </rPh>
    <rPh sb="7" eb="8">
      <t>ガツ</t>
    </rPh>
    <rPh sb="10" eb="13">
      <t>コウレイシャ</t>
    </rPh>
    <rPh sb="14" eb="16">
      <t>イリョウ</t>
    </rPh>
    <rPh sb="17" eb="19">
      <t>カクホ</t>
    </rPh>
    <rPh sb="20" eb="21">
      <t>カン</t>
    </rPh>
    <rPh sb="23" eb="25">
      <t>ホウリツ</t>
    </rPh>
    <rPh sb="25" eb="26">
      <t>ダイ</t>
    </rPh>
    <rPh sb="28" eb="29">
      <t>ジョウ</t>
    </rPh>
    <rPh sb="33" eb="35">
      <t>イリョウ</t>
    </rPh>
    <rPh sb="35" eb="37">
      <t>ホケン</t>
    </rPh>
    <rPh sb="37" eb="38">
      <t>シャ</t>
    </rPh>
    <rPh sb="42" eb="43">
      <t>サイ</t>
    </rPh>
    <rPh sb="46" eb="47">
      <t>サイ</t>
    </rPh>
    <phoneticPr fontId="1"/>
  </si>
  <si>
    <t>　平成20年４月から高齢者の医療の確保に関する法律第24条により、医療保険者が、特定健康診査の結果により</t>
    <rPh sb="1" eb="3">
      <t>ヘイセイ</t>
    </rPh>
    <rPh sb="5" eb="6">
      <t>ネン</t>
    </rPh>
    <rPh sb="7" eb="8">
      <t>ガツ</t>
    </rPh>
    <rPh sb="10" eb="13">
      <t>コウレイシャ</t>
    </rPh>
    <rPh sb="14" eb="16">
      <t>イリョウ</t>
    </rPh>
    <rPh sb="17" eb="19">
      <t>カクホ</t>
    </rPh>
    <rPh sb="20" eb="21">
      <t>カン</t>
    </rPh>
    <rPh sb="23" eb="25">
      <t>ホウリツ</t>
    </rPh>
    <rPh sb="25" eb="26">
      <t>ダイ</t>
    </rPh>
    <rPh sb="28" eb="29">
      <t>ジョウ</t>
    </rPh>
    <rPh sb="33" eb="35">
      <t>イリョウ</t>
    </rPh>
    <rPh sb="35" eb="37">
      <t>ホケン</t>
    </rPh>
    <rPh sb="37" eb="38">
      <t>シャ</t>
    </rPh>
    <phoneticPr fontId="1"/>
  </si>
  <si>
    <t>２つ以上該当</t>
    <rPh sb="2" eb="4">
      <t>イジョウ</t>
    </rPh>
    <rPh sb="4" eb="6">
      <t>ガイトウ</t>
    </rPh>
    <phoneticPr fontId="1"/>
  </si>
  <si>
    <t>１つ該当</t>
    <rPh sb="2" eb="4">
      <t>ガイトウ</t>
    </rPh>
    <phoneticPr fontId="1"/>
  </si>
  <si>
    <t>３つ該当</t>
    <rPh sb="2" eb="4">
      <t>ガイトウ</t>
    </rPh>
    <phoneticPr fontId="1"/>
  </si>
  <si>
    <t>２つ該当</t>
    <rPh sb="2" eb="4">
      <t>ガイトウ</t>
    </rPh>
    <phoneticPr fontId="1"/>
  </si>
  <si>
    <t>令和４年度</t>
    <rPh sb="0" eb="2">
      <t>レイワ</t>
    </rPh>
    <rPh sb="3" eb="5">
      <t>ネンド</t>
    </rPh>
    <rPh sb="4" eb="5">
      <t>ド</t>
    </rPh>
    <phoneticPr fontId="1"/>
  </si>
  <si>
    <t>四十万</t>
    <rPh sb="0" eb="3">
      <t>シジマ</t>
    </rPh>
    <phoneticPr fontId="1"/>
  </si>
  <si>
    <t>　平成29年度に見直しを行った「金沢健康プラン2018」にもとづき、若いうちからの生活習慣病予防・健康づくり事業をはじめとした市民の健康づくりを支援している。平成30年度からは、「いしかわ糖尿病性腎症重症化予防プログラム」に基づき、本市における重要課題である糖尿病の重症化予防に重点を置き、個別保健指導及び医療連携について連絡会を実施し、支援の強化を図っている。</t>
    <rPh sb="145" eb="147">
      <t>コベツ</t>
    </rPh>
    <rPh sb="147" eb="149">
      <t>ホケン</t>
    </rPh>
    <rPh sb="149" eb="151">
      <t>シドウ</t>
    </rPh>
    <rPh sb="151" eb="152">
      <t>オヨ</t>
    </rPh>
    <rPh sb="161" eb="164">
      <t>レンラクカイ</t>
    </rPh>
    <rPh sb="172" eb="174">
      <t>キョウカ</t>
    </rPh>
    <rPh sb="175" eb="176">
      <t>ハカ</t>
    </rPh>
    <phoneticPr fontId="1"/>
  </si>
  <si>
    <t>（令和４年度）</t>
    <phoneticPr fontId="1"/>
  </si>
  <si>
    <t>・生活習慣病予防や心身機能の低下防止等健康に関する
　訪問指導</t>
    <phoneticPr fontId="1"/>
  </si>
  <si>
    <t>健康相談</t>
    <phoneticPr fontId="1"/>
  </si>
  <si>
    <t>健康教育</t>
    <rPh sb="0" eb="1">
      <t>ケン</t>
    </rPh>
    <rPh sb="1" eb="2">
      <t>ヤスシ</t>
    </rPh>
    <rPh sb="2" eb="3">
      <t>キョウ</t>
    </rPh>
    <rPh sb="3" eb="4">
      <t>イク</t>
    </rPh>
    <phoneticPr fontId="1"/>
  </si>
  <si>
    <t>訪問指導</t>
    <phoneticPr fontId="1"/>
  </si>
  <si>
    <t>2-2-2　健康教育</t>
    <rPh sb="6" eb="8">
      <t>ケンコウ</t>
    </rPh>
    <rPh sb="8" eb="10">
      <t>キョウイク</t>
    </rPh>
    <phoneticPr fontId="1"/>
  </si>
  <si>
    <t>2-2-2-a　福祉健康センターにおける健康教育</t>
    <rPh sb="8" eb="10">
      <t>フクシ</t>
    </rPh>
    <rPh sb="10" eb="12">
      <t>ケンコウ</t>
    </rPh>
    <rPh sb="20" eb="22">
      <t>ケンコウ</t>
    </rPh>
    <rPh sb="22" eb="24">
      <t>キョウイク</t>
    </rPh>
    <phoneticPr fontId="1"/>
  </si>
  <si>
    <t>2-2-2-ｂ　いきいき健康教室</t>
    <rPh sb="14" eb="16">
      <t>キョウシツ</t>
    </rPh>
    <phoneticPr fontId="1"/>
  </si>
  <si>
    <t>2-2-2-c 　健康情報コーナー</t>
    <phoneticPr fontId="1"/>
  </si>
  <si>
    <t>2-2-2-d　金沢健康福祉財団における健康教育　　　　　　　　　　　　　　</t>
    <rPh sb="8" eb="10">
      <t>カナザワ</t>
    </rPh>
    <rPh sb="10" eb="12">
      <t>ケンコウ</t>
    </rPh>
    <rPh sb="12" eb="14">
      <t>フクシ</t>
    </rPh>
    <rPh sb="14" eb="16">
      <t>ザイダン</t>
    </rPh>
    <rPh sb="20" eb="22">
      <t>ケンコウ</t>
    </rPh>
    <rPh sb="22" eb="24">
      <t>キョウイク</t>
    </rPh>
    <phoneticPr fontId="1"/>
  </si>
  <si>
    <t>2-2-3　健康相談</t>
    <rPh sb="6" eb="8">
      <t>ケンコウ</t>
    </rPh>
    <rPh sb="8" eb="10">
      <t>ソウダン</t>
    </rPh>
    <phoneticPr fontId="1"/>
  </si>
  <si>
    <t>平成29年度から、もの忘れ相談及び介護家族支援相談は開設日を設けずその他の健康相談として実施</t>
    <rPh sb="0" eb="2">
      <t>ヘイセイ</t>
    </rPh>
    <rPh sb="11" eb="12">
      <t>ワス</t>
    </rPh>
    <rPh sb="13" eb="15">
      <t>ソウダン</t>
    </rPh>
    <rPh sb="15" eb="16">
      <t>オヨ</t>
    </rPh>
    <rPh sb="17" eb="19">
      <t>カイゴ</t>
    </rPh>
    <rPh sb="19" eb="21">
      <t>カゾク</t>
    </rPh>
    <rPh sb="21" eb="23">
      <t>シエン</t>
    </rPh>
    <rPh sb="26" eb="29">
      <t>カイセツビ</t>
    </rPh>
    <rPh sb="30" eb="31">
      <t>モウ</t>
    </rPh>
    <rPh sb="35" eb="36">
      <t>タ</t>
    </rPh>
    <rPh sb="37" eb="39">
      <t>ケンコウ</t>
    </rPh>
    <rPh sb="39" eb="41">
      <t>ソウダン</t>
    </rPh>
    <rPh sb="44" eb="46">
      <t>ジッシ</t>
    </rPh>
    <phoneticPr fontId="1"/>
  </si>
  <si>
    <t>2-2-4　訪問指導</t>
    <rPh sb="6" eb="8">
      <t>ホウモン</t>
    </rPh>
    <rPh sb="8" eb="10">
      <t>シドウ</t>
    </rPh>
    <phoneticPr fontId="1"/>
  </si>
  <si>
    <t>福祉健康センターにおける訪問実施状況</t>
    <rPh sb="0" eb="2">
      <t>フクシ</t>
    </rPh>
    <rPh sb="2" eb="4">
      <t>ケンコウ</t>
    </rPh>
    <rPh sb="12" eb="14">
      <t>ホウモン</t>
    </rPh>
    <rPh sb="14" eb="16">
      <t>ジッシ</t>
    </rPh>
    <rPh sb="16" eb="18">
      <t>ジョウキョウ</t>
    </rPh>
    <phoneticPr fontId="1"/>
  </si>
  <si>
    <t>令和４年度</t>
    <rPh sb="0" eb="2">
      <t>レイワ</t>
    </rPh>
    <rPh sb="3" eb="5">
      <t>ネンド</t>
    </rPh>
    <phoneticPr fontId="1"/>
  </si>
  <si>
    <t>2-2-5　生活習慣病重症化予防事業</t>
    <rPh sb="6" eb="8">
      <t>セイカツ</t>
    </rPh>
    <rPh sb="8" eb="10">
      <t>シュウカン</t>
    </rPh>
    <rPh sb="10" eb="11">
      <t>ビョウ</t>
    </rPh>
    <rPh sb="11" eb="14">
      <t>ジュウショウカ</t>
    </rPh>
    <rPh sb="14" eb="16">
      <t>ヨボウ</t>
    </rPh>
    <rPh sb="16" eb="18">
      <t>ジギョウ</t>
    </rPh>
    <phoneticPr fontId="1"/>
  </si>
  <si>
    <t>2-2-5-a　個別保健指導</t>
    <rPh sb="8" eb="10">
      <t>コベツ</t>
    </rPh>
    <rPh sb="10" eb="12">
      <t>ホケン</t>
    </rPh>
    <rPh sb="12" eb="14">
      <t>シドウ</t>
    </rPh>
    <phoneticPr fontId="1"/>
  </si>
  <si>
    <t>実人数</t>
    <rPh sb="0" eb="3">
      <t>ジツニンズウ</t>
    </rPh>
    <phoneticPr fontId="1"/>
  </si>
  <si>
    <t>延人数</t>
    <rPh sb="0" eb="1">
      <t>ノベ</t>
    </rPh>
    <rPh sb="1" eb="3">
      <t>ニンズウ</t>
    </rPh>
    <phoneticPr fontId="1"/>
  </si>
  <si>
    <t>（※１）2-2-3　健康相談の利用者と一部重複。</t>
    <rPh sb="10" eb="12">
      <t>ケンコウ</t>
    </rPh>
    <rPh sb="12" eb="14">
      <t>ソウダン</t>
    </rPh>
    <rPh sb="15" eb="18">
      <t>リヨウシャ</t>
    </rPh>
    <rPh sb="19" eb="21">
      <t>イチブ</t>
    </rPh>
    <rPh sb="21" eb="23">
      <t>ジュウフク</t>
    </rPh>
    <phoneticPr fontId="1"/>
  </si>
  <si>
    <t>（※２）2-2-6-c-2　特定保健指導の利用者と一部重複。</t>
    <rPh sb="21" eb="24">
      <t>リヨウシャ</t>
    </rPh>
    <rPh sb="25" eb="27">
      <t>イチブ</t>
    </rPh>
    <rPh sb="27" eb="29">
      <t>ジュウフク</t>
    </rPh>
    <phoneticPr fontId="1"/>
  </si>
  <si>
    <t>2-2-5-ｂ 　集団検診時個別健康相談</t>
    <rPh sb="9" eb="11">
      <t>シュウダン</t>
    </rPh>
    <rPh sb="11" eb="13">
      <t>ケンシン</t>
    </rPh>
    <rPh sb="13" eb="14">
      <t>ジ</t>
    </rPh>
    <rPh sb="14" eb="16">
      <t>コベツ</t>
    </rPh>
    <rPh sb="16" eb="18">
      <t>ケンコウ</t>
    </rPh>
    <rPh sb="18" eb="20">
      <t>ソウダン</t>
    </rPh>
    <phoneticPr fontId="1"/>
  </si>
  <si>
    <t>※2-2-3　健康相談の利用者と一部重複</t>
    <rPh sb="7" eb="9">
      <t>ケンコウ</t>
    </rPh>
    <rPh sb="9" eb="11">
      <t>ソウダン</t>
    </rPh>
    <rPh sb="12" eb="15">
      <t>リヨウシャ</t>
    </rPh>
    <rPh sb="16" eb="18">
      <t>イチブ</t>
    </rPh>
    <rPh sb="18" eb="20">
      <t>チョウフク</t>
    </rPh>
    <phoneticPr fontId="1"/>
  </si>
  <si>
    <t>2-2-5-c 　糖尿病地域連携連絡会</t>
    <rPh sb="9" eb="12">
      <t>トウニョウビョウ</t>
    </rPh>
    <rPh sb="12" eb="14">
      <t>チイキ</t>
    </rPh>
    <rPh sb="14" eb="16">
      <t>レンケイ</t>
    </rPh>
    <rPh sb="16" eb="19">
      <t>レンラクカイ</t>
    </rPh>
    <phoneticPr fontId="1"/>
  </si>
  <si>
    <t>生活習慣病予防</t>
    <rPh sb="0" eb="2">
      <t>セイカツ</t>
    </rPh>
    <rPh sb="2" eb="5">
      <t>シュウカンビョウ</t>
    </rPh>
    <rPh sb="5" eb="7">
      <t>ヨボウ</t>
    </rPh>
    <phoneticPr fontId="1"/>
  </si>
  <si>
    <t>健康政策　７６回、１４８７人</t>
    <rPh sb="0" eb="4">
      <t>ケンコウセイサク</t>
    </rPh>
    <rPh sb="7" eb="8">
      <t>カイ</t>
    </rPh>
    <rPh sb="13" eb="14">
      <t>ニン</t>
    </rPh>
    <phoneticPr fontId="1"/>
  </si>
  <si>
    <t>実施地区数</t>
    <phoneticPr fontId="1"/>
  </si>
  <si>
    <t>自主活動の
広がり</t>
    <phoneticPr fontId="1"/>
  </si>
  <si>
    <t>・糖尿病地域連携連絡会</t>
    <rPh sb="4" eb="11">
      <t>チイキレンケイレンラクカイ</t>
    </rPh>
    <phoneticPr fontId="1"/>
  </si>
  <si>
    <t>*令和２年度以降、新型コロナウイルス感染症の流行に伴い、対面による家庭訪問が減少。</t>
    <rPh sb="6" eb="8">
      <t>イコウ</t>
    </rPh>
    <phoneticPr fontId="1"/>
  </si>
  <si>
    <t>　特定健康診査・若年者健診の結果に基づき、糖尿病性腎症等の重症化予防が必要な市民に対し、家庭訪問等による個別保健指導を実施し、市民が自分の危険因子を知り、生活習慣の改善や適切な受療行動が行えるよう支援をしている。また、糖尿病地域連携連絡会を開催し、医療機関との連携を図り、重症化予防の支援強化を行っている。</t>
    <rPh sb="1" eb="3">
      <t>トクテイ</t>
    </rPh>
    <rPh sb="3" eb="5">
      <t>ケンコウ</t>
    </rPh>
    <rPh sb="5" eb="7">
      <t>シンサ</t>
    </rPh>
    <rPh sb="8" eb="11">
      <t>ジャクネンシャ</t>
    </rPh>
    <rPh sb="11" eb="13">
      <t>ケンシン</t>
    </rPh>
    <rPh sb="14" eb="16">
      <t>ケッカ</t>
    </rPh>
    <rPh sb="17" eb="18">
      <t>モト</t>
    </rPh>
    <rPh sb="21" eb="24">
      <t>トウニョウビョウ</t>
    </rPh>
    <rPh sb="24" eb="25">
      <t>セイ</t>
    </rPh>
    <rPh sb="25" eb="27">
      <t>ジンショウ</t>
    </rPh>
    <rPh sb="27" eb="28">
      <t>トウ</t>
    </rPh>
    <rPh sb="29" eb="32">
      <t>ジュウショウカ</t>
    </rPh>
    <rPh sb="32" eb="34">
      <t>ヨボウ</t>
    </rPh>
    <rPh sb="35" eb="37">
      <t>ヒツヨウ</t>
    </rPh>
    <rPh sb="38" eb="40">
      <t>シミン</t>
    </rPh>
    <rPh sb="41" eb="42">
      <t>タイ</t>
    </rPh>
    <rPh sb="44" eb="46">
      <t>カテイ</t>
    </rPh>
    <rPh sb="46" eb="48">
      <t>ホウモン</t>
    </rPh>
    <rPh sb="48" eb="49">
      <t>トウ</t>
    </rPh>
    <rPh sb="52" eb="54">
      <t>コベツ</t>
    </rPh>
    <rPh sb="54" eb="56">
      <t>ホケン</t>
    </rPh>
    <rPh sb="56" eb="58">
      <t>シドウ</t>
    </rPh>
    <rPh sb="59" eb="61">
      <t>ジッシ</t>
    </rPh>
    <rPh sb="63" eb="65">
      <t>シミン</t>
    </rPh>
    <rPh sb="66" eb="68">
      <t>ジブン</t>
    </rPh>
    <rPh sb="69" eb="71">
      <t>キケン</t>
    </rPh>
    <rPh sb="71" eb="73">
      <t>インシ</t>
    </rPh>
    <rPh sb="74" eb="75">
      <t>シ</t>
    </rPh>
    <rPh sb="77" eb="79">
      <t>セイカツ</t>
    </rPh>
    <rPh sb="79" eb="81">
      <t>シュウカン</t>
    </rPh>
    <rPh sb="82" eb="84">
      <t>カイゼン</t>
    </rPh>
    <rPh sb="85" eb="87">
      <t>テキセツ</t>
    </rPh>
    <rPh sb="88" eb="90">
      <t>ジュリョウ</t>
    </rPh>
    <rPh sb="90" eb="92">
      <t>コウドウ</t>
    </rPh>
    <rPh sb="93" eb="94">
      <t>オコナ</t>
    </rPh>
    <rPh sb="98" eb="100">
      <t>シエン</t>
    </rPh>
    <rPh sb="109" eb="112">
      <t>トウニョウビョウ</t>
    </rPh>
    <rPh sb="112" eb="114">
      <t>チイキ</t>
    </rPh>
    <rPh sb="114" eb="116">
      <t>レンケイ</t>
    </rPh>
    <rPh sb="116" eb="119">
      <t>レンラクカイ</t>
    </rPh>
    <rPh sb="120" eb="122">
      <t>カイサイ</t>
    </rPh>
    <rPh sb="133" eb="134">
      <t>ハカ</t>
    </rPh>
    <rPh sb="136" eb="139">
      <t>ジュウショウカ</t>
    </rPh>
    <rPh sb="139" eb="141">
      <t>ヨボウ</t>
    </rPh>
    <rPh sb="142" eb="144">
      <t>シエン</t>
    </rPh>
    <rPh sb="144" eb="146">
      <t>キョウカ</t>
    </rPh>
    <rPh sb="147" eb="148">
      <t>オコナ</t>
    </rPh>
    <phoneticPr fontId="1"/>
  </si>
  <si>
    <t>個別保健指導
（※１）</t>
    <rPh sb="0" eb="2">
      <t>コベツ</t>
    </rPh>
    <rPh sb="2" eb="4">
      <t>ホケン</t>
    </rPh>
    <rPh sb="4" eb="6">
      <t>シドウ</t>
    </rPh>
    <phoneticPr fontId="1"/>
  </si>
  <si>
    <t>特定保健指導（※２）</t>
    <rPh sb="0" eb="2">
      <t>トクテイ</t>
    </rPh>
    <rPh sb="2" eb="4">
      <t>ホケン</t>
    </rPh>
    <rPh sb="4" eb="6">
      <t>シドウ</t>
    </rPh>
    <phoneticPr fontId="1"/>
  </si>
  <si>
    <t>集団検診時個別健康相談</t>
    <rPh sb="0" eb="2">
      <t>シュウダン</t>
    </rPh>
    <rPh sb="2" eb="4">
      <t>ケンシン</t>
    </rPh>
    <rPh sb="4" eb="5">
      <t>ジ</t>
    </rPh>
    <rPh sb="5" eb="7">
      <t>コベツ</t>
    </rPh>
    <rPh sb="7" eb="9">
      <t>ケンコウ</t>
    </rPh>
    <rPh sb="9" eb="11">
      <t>ソウダン</t>
    </rPh>
    <phoneticPr fontId="1"/>
  </si>
  <si>
    <t>胃部X線検査（バリウム検査）</t>
    <rPh sb="0" eb="2">
      <t>イブ</t>
    </rPh>
    <rPh sb="11" eb="13">
      <t>ケンサ</t>
    </rPh>
    <phoneticPr fontId="1"/>
  </si>
  <si>
    <t>40歳以上
（胃部X線検査のみ）</t>
    <rPh sb="7" eb="9">
      <t>イブ</t>
    </rPh>
    <rPh sb="10" eb="11">
      <t>セン</t>
    </rPh>
    <rPh sb="11" eb="13">
      <t>ケンサ</t>
    </rPh>
    <phoneticPr fontId="1"/>
  </si>
  <si>
    <t>内診、液状細胞検査</t>
    <rPh sb="0" eb="2">
      <t>ナイシン</t>
    </rPh>
    <rPh sb="3" eb="5">
      <t>エキジョウ</t>
    </rPh>
    <rPh sb="5" eb="7">
      <t>サイボウ</t>
    </rPh>
    <rPh sb="7" eb="9">
      <t>ケンサ</t>
    </rPh>
    <phoneticPr fontId="1"/>
  </si>
  <si>
    <t>PSA（前立腺特異抗原）検査</t>
    <rPh sb="4" eb="7">
      <t>ゼンリツセン</t>
    </rPh>
    <rPh sb="7" eb="9">
      <t>トクイ</t>
    </rPh>
    <rPh sb="9" eb="11">
      <t>コウゲン</t>
    </rPh>
    <rPh sb="12" eb="14">
      <t>ケンサ</t>
    </rPh>
    <phoneticPr fontId="1"/>
  </si>
  <si>
    <t>　からだとこころの
  リラックス教室</t>
    <rPh sb="17" eb="19">
      <t>キョウシツ</t>
    </rPh>
    <phoneticPr fontId="1"/>
  </si>
  <si>
    <t xml:space="preserve">　平成30年度より糖尿病重症化予防として、地域での切れ目のない支援を行うため、各福祉健康センターで専門医やかかりつけ医、眼科医、歯科医と健康課題の共有及び検討会を年３回開催。医療スタッフと顔の見える関係を構築し、連携強化を図っている。
</t>
    <rPh sb="1" eb="3">
      <t>ヘイセイ</t>
    </rPh>
    <rPh sb="5" eb="7">
      <t>ネンド</t>
    </rPh>
    <rPh sb="9" eb="12">
      <t>トウニョウビョウ</t>
    </rPh>
    <rPh sb="34" eb="35">
      <t>オコナ</t>
    </rPh>
    <rPh sb="39" eb="40">
      <t>カク</t>
    </rPh>
    <phoneticPr fontId="1"/>
  </si>
  <si>
    <t>肺がん
総数</t>
    <phoneticPr fontId="1"/>
  </si>
  <si>
    <t>その他の
良性
腫瘍</t>
    <phoneticPr fontId="1"/>
  </si>
  <si>
    <t>ポリープ
（腺腫）</t>
    <phoneticPr fontId="1"/>
  </si>
  <si>
    <t>非腺腫性
ポリープ</t>
    <phoneticPr fontId="1"/>
  </si>
  <si>
    <t>要経過
観察者</t>
    <phoneticPr fontId="1"/>
  </si>
  <si>
    <t>　 を獲得できた者に対して３か月以降に評価を実施できた数とする。</t>
    <rPh sb="3" eb="5">
      <t>カクトク</t>
    </rPh>
    <rPh sb="8" eb="9">
      <t>モノ</t>
    </rPh>
    <rPh sb="10" eb="11">
      <t>タイ</t>
    </rPh>
    <rPh sb="15" eb="16">
      <t>ゲツ</t>
    </rPh>
    <rPh sb="16" eb="18">
      <t>イコウ</t>
    </rPh>
    <rPh sb="19" eb="21">
      <t>ヒョウカ</t>
    </rPh>
    <rPh sb="22" eb="24">
      <t>ジッシ</t>
    </rPh>
    <rPh sb="27" eb="28">
      <t>カズ</t>
    </rPh>
    <phoneticPr fontId="1"/>
  </si>
  <si>
    <t>人数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</si>
</sst>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 #,##0_ ;_ * \-#,##0_ ;_ * &quot;-&quot;_ ;_ @_ "/>
    <numFmt numFmtId="176" formatCode="#,##0_ "/>
    <numFmt numFmtId="177" formatCode="#,##0;\-#,##0;&quot;-&quot;;@"/>
    <numFmt numFmtId="178" formatCode="_ * #,##0.0_ ;_ * \-#,##0.0_ ;_ * &quot;-&quot;?_ ;_ @_ "/>
    <numFmt numFmtId="179" formatCode="#,##0.0;\-#,##0.0;&quot;-&quot;;@"/>
    <numFmt numFmtId="180" formatCode="#,##0.0;[Red]\-#,##0.0"/>
    <numFmt numFmtId="181" formatCode="#,##0;\(#,##0\);&quot;-&quot;;@"/>
    <numFmt numFmtId="182" formatCode="0.0_ "/>
    <numFmt numFmtId="183" formatCode="0_ "/>
    <numFmt numFmtId="184" formatCode="_ * #,##0.0_ ;_ * \-#,##0.0_ ;_ * &quot;-&quot;_ ;_ @_ "/>
    <numFmt numFmtId="185" formatCode="#,##0.0;\(#,##0.0\);&quot;-&quot;;@"/>
    <numFmt numFmtId="186" formatCode="0.0"/>
  </numFmts>
  <fonts count="23" x14ac:knownFonts="1">
    <font>
      <sz val="11"/>
      <name val="ＭＳ Ｐゴシック"/>
      <family val="3"/>
      <charset val="128"/>
    </font>
    <font>
      <sz val="6"/>
      <name val="ＭＳ Ｐゴシック"/>
      <family val="3"/>
      <charset val="128"/>
    </font>
    <font>
      <strike/>
      <sz val="11"/>
      <color indexed="53"/>
      <name val="ＭＳ Ｐ明朝"/>
      <family val="1"/>
      <charset val="128"/>
    </font>
    <font>
      <sz val="12"/>
      <name val="HGPｺﾞｼｯｸM"/>
      <family val="3"/>
      <charset val="128"/>
    </font>
    <font>
      <sz val="11"/>
      <name val="HGPｺﾞｼｯｸM"/>
      <family val="3"/>
      <charset val="128"/>
    </font>
    <font>
      <b/>
      <sz val="12"/>
      <name val="HGPｺﾞｼｯｸM"/>
      <family val="3"/>
      <charset val="128"/>
    </font>
    <font>
      <sz val="10"/>
      <name val="HGPｺﾞｼｯｸM"/>
      <family val="3"/>
      <charset val="128"/>
    </font>
    <font>
      <sz val="11"/>
      <name val="ＭＳ Ｐゴシック"/>
      <family val="3"/>
      <charset val="128"/>
    </font>
    <font>
      <sz val="9"/>
      <name val="HGPｺﾞｼｯｸM"/>
      <family val="3"/>
      <charset val="128"/>
    </font>
    <font>
      <sz val="10"/>
      <name val="ＭＳ Ｐゴシック"/>
      <family val="3"/>
      <charset val="128"/>
    </font>
    <font>
      <b/>
      <sz val="11"/>
      <name val="ＭＳ Ｐゴシック"/>
      <family val="3"/>
      <charset val="128"/>
    </font>
    <font>
      <b/>
      <sz val="11"/>
      <name val="HGPｺﾞｼｯｸM"/>
      <family val="3"/>
      <charset val="128"/>
    </font>
    <font>
      <strike/>
      <sz val="12"/>
      <name val="HGPｺﾞｼｯｸM"/>
      <family val="3"/>
      <charset val="128"/>
    </font>
    <font>
      <sz val="10.5"/>
      <name val="HGPｺﾞｼｯｸM"/>
      <family val="3"/>
      <charset val="128"/>
    </font>
    <font>
      <b/>
      <i/>
      <sz val="12"/>
      <name val="HGPｺﾞｼｯｸM"/>
      <family val="3"/>
      <charset val="128"/>
    </font>
    <font>
      <b/>
      <sz val="14"/>
      <name val="HGPｺﾞｼｯｸM"/>
      <family val="3"/>
      <charset val="128"/>
    </font>
    <font>
      <b/>
      <sz val="10"/>
      <name val="HGPｺﾞｼｯｸM"/>
      <family val="3"/>
      <charset val="128"/>
    </font>
    <font>
      <b/>
      <sz val="10"/>
      <name val="ＭＳ Ｐゴシック"/>
      <family val="3"/>
      <charset val="128"/>
    </font>
    <font>
      <b/>
      <sz val="16"/>
      <name val="HGPｺﾞｼｯｸM"/>
      <family val="3"/>
      <charset val="128"/>
    </font>
    <font>
      <sz val="10"/>
      <name val="HGPｺﾞｼｯｸM"/>
      <family val="3"/>
    </font>
    <font>
      <sz val="11"/>
      <color theme="1"/>
      <name val="ＭＳ Ｐゴシック"/>
      <family val="3"/>
      <charset val="128"/>
      <scheme val="minor"/>
    </font>
    <font>
      <sz val="11"/>
      <name val="ＭＳ Ｐゴシック"/>
      <family val="3"/>
      <charset val="128"/>
      <scheme val="minor"/>
    </font>
    <font>
      <sz val="11"/>
      <color theme="1"/>
      <name val="HGPｺﾞｼｯｸM"/>
      <family val="3"/>
      <charset val="128"/>
    </font>
  </fonts>
  <fills count="2">
    <fill>
      <patternFill patternType="none"/>
    </fill>
    <fill>
      <patternFill patternType="gray125"/>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diagonalUp="1">
      <left style="hair">
        <color indexed="64"/>
      </left>
      <right style="thin">
        <color indexed="64"/>
      </right>
      <top style="thin">
        <color indexed="64"/>
      </top>
      <bottom/>
      <diagonal style="hair">
        <color indexed="64"/>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hair">
        <color indexed="8"/>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hair">
        <color indexed="8"/>
      </bottom>
      <diagonal/>
    </border>
    <border>
      <left style="thin">
        <color indexed="64"/>
      </left>
      <right style="thin">
        <color indexed="64"/>
      </right>
      <top style="hair">
        <color indexed="8"/>
      </top>
      <bottom style="hair">
        <color indexed="8"/>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8"/>
      </top>
      <bottom/>
      <diagonal/>
    </border>
    <border>
      <left style="thin">
        <color indexed="64"/>
      </left>
      <right/>
      <top/>
      <bottom style="hair">
        <color indexed="8"/>
      </bottom>
      <diagonal/>
    </border>
    <border>
      <left/>
      <right/>
      <top/>
      <bottom style="hair">
        <color indexed="8"/>
      </bottom>
      <diagonal/>
    </border>
    <border>
      <left/>
      <right style="thin">
        <color indexed="64"/>
      </right>
      <top/>
      <bottom style="hair">
        <color indexed="8"/>
      </bottom>
      <diagonal/>
    </border>
    <border>
      <left style="thin">
        <color indexed="64"/>
      </left>
      <right style="hair">
        <color indexed="8"/>
      </right>
      <top style="hair">
        <color indexed="8"/>
      </top>
      <bottom style="hair">
        <color indexed="8"/>
      </bottom>
      <diagonal/>
    </border>
    <border>
      <left style="thin">
        <color indexed="64"/>
      </left>
      <right style="hair">
        <color indexed="8"/>
      </right>
      <top style="hair">
        <color indexed="8"/>
      </top>
      <bottom style="thin">
        <color indexed="64"/>
      </bottom>
      <diagonal/>
    </border>
    <border>
      <left style="thin">
        <color indexed="64"/>
      </left>
      <right/>
      <top style="hair">
        <color indexed="8"/>
      </top>
      <bottom/>
      <diagonal/>
    </border>
    <border>
      <left/>
      <right/>
      <top style="hair">
        <color indexed="8"/>
      </top>
      <bottom/>
      <diagonal/>
    </border>
    <border>
      <left/>
      <right style="thin">
        <color indexed="64"/>
      </right>
      <top style="hair">
        <color indexed="8"/>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style="thin">
        <color indexed="64"/>
      </right>
      <top style="double">
        <color indexed="64"/>
      </top>
      <bottom/>
      <diagonal/>
    </border>
    <border>
      <left style="thin">
        <color indexed="64"/>
      </left>
      <right style="hair">
        <color indexed="64"/>
      </right>
      <top/>
      <bottom style="hair">
        <color indexed="64"/>
      </bottom>
      <diagonal/>
    </border>
    <border>
      <left style="hair">
        <color indexed="64"/>
      </left>
      <right/>
      <top/>
      <bottom/>
      <diagonal/>
    </border>
  </borders>
  <cellStyleXfs count="5">
    <xf numFmtId="0" fontId="0" fillId="0" borderId="0"/>
    <xf numFmtId="9" fontId="7" fillId="0" borderId="0" applyFont="0" applyFill="0" applyBorder="0" applyAlignment="0" applyProtection="0"/>
    <xf numFmtId="38" fontId="7" fillId="0" borderId="0" applyFont="0" applyFill="0" applyBorder="0" applyAlignment="0" applyProtection="0"/>
    <xf numFmtId="0" fontId="7" fillId="0" borderId="0"/>
    <xf numFmtId="0" fontId="20" fillId="0" borderId="0">
      <alignment vertical="center"/>
    </xf>
  </cellStyleXfs>
  <cellXfs count="961">
    <xf numFmtId="0" fontId="0" fillId="0" borderId="0" xfId="0"/>
    <xf numFmtId="38" fontId="6" fillId="0" borderId="0" xfId="2" applyFont="1" applyFill="1" applyAlignment="1">
      <alignment vertical="center"/>
    </xf>
    <xf numFmtId="38" fontId="5" fillId="0" borderId="0" xfId="2" applyFont="1" applyFill="1" applyBorder="1" applyAlignment="1">
      <alignment vertical="center"/>
    </xf>
    <xf numFmtId="0" fontId="7" fillId="0" borderId="0" xfId="3" applyFont="1" applyFill="1"/>
    <xf numFmtId="0" fontId="7" fillId="0" borderId="0" xfId="3" applyFont="1" applyFill="1" applyAlignment="1">
      <alignment vertical="center"/>
    </xf>
    <xf numFmtId="0" fontId="7" fillId="0" borderId="0" xfId="0" applyFont="1" applyFill="1" applyAlignment="1">
      <alignment vertical="center"/>
    </xf>
    <xf numFmtId="0" fontId="21" fillId="0" borderId="1" xfId="4" applyFont="1" applyFill="1" applyBorder="1">
      <alignment vertical="center"/>
    </xf>
    <xf numFmtId="0" fontId="4" fillId="0" borderId="1" xfId="4" applyFont="1" applyFill="1" applyBorder="1" applyAlignment="1">
      <alignment horizontal="center" vertical="center"/>
    </xf>
    <xf numFmtId="38" fontId="4" fillId="0" borderId="1" xfId="2" applyFont="1" applyFill="1" applyBorder="1" applyAlignment="1">
      <alignment vertical="center"/>
    </xf>
    <xf numFmtId="38" fontId="4" fillId="0" borderId="2" xfId="2" applyFont="1" applyFill="1" applyBorder="1" applyAlignment="1">
      <alignment horizontal="center" vertical="center"/>
    </xf>
    <xf numFmtId="0" fontId="7" fillId="0" borderId="0" xfId="3" applyFont="1" applyFill="1" applyAlignment="1">
      <alignment horizontal="center" vertical="center"/>
    </xf>
    <xf numFmtId="0" fontId="7" fillId="0" borderId="0" xfId="3" applyFont="1" applyFill="1" applyBorder="1" applyAlignment="1">
      <alignment vertical="center"/>
    </xf>
    <xf numFmtId="180" fontId="7" fillId="0" borderId="0" xfId="3" applyNumberFormat="1" applyFont="1" applyFill="1" applyAlignment="1">
      <alignment vertical="center"/>
    </xf>
    <xf numFmtId="0" fontId="4" fillId="0" borderId="1" xfId="3" applyFont="1" applyFill="1" applyBorder="1" applyAlignment="1">
      <alignment horizontal="center" vertical="center"/>
    </xf>
    <xf numFmtId="180" fontId="4" fillId="0" borderId="1" xfId="3" applyNumberFormat="1" applyFont="1" applyFill="1" applyBorder="1" applyAlignment="1">
      <alignment horizontal="center" vertical="center"/>
    </xf>
    <xf numFmtId="38" fontId="4" fillId="0" borderId="1" xfId="2" applyFont="1" applyFill="1" applyBorder="1" applyAlignment="1">
      <alignment horizontal="center" vertical="center"/>
    </xf>
    <xf numFmtId="38" fontId="4" fillId="0" borderId="3" xfId="2" applyFont="1" applyFill="1" applyBorder="1" applyAlignment="1">
      <alignment horizontal="center" vertical="center"/>
    </xf>
    <xf numFmtId="0" fontId="9" fillId="0" borderId="4" xfId="3" applyFont="1" applyFill="1" applyBorder="1" applyAlignment="1">
      <alignment vertical="center"/>
    </xf>
    <xf numFmtId="0" fontId="7" fillId="0" borderId="1" xfId="3" applyFont="1" applyFill="1" applyBorder="1" applyAlignment="1">
      <alignment vertical="center"/>
    </xf>
    <xf numFmtId="38" fontId="4" fillId="0" borderId="5" xfId="2" applyFont="1" applyFill="1" applyBorder="1" applyAlignment="1">
      <alignment vertical="center"/>
    </xf>
    <xf numFmtId="0" fontId="4" fillId="0" borderId="5" xfId="0" applyFont="1" applyFill="1" applyBorder="1" applyAlignment="1">
      <alignment vertical="center"/>
    </xf>
    <xf numFmtId="0" fontId="4" fillId="0" borderId="2" xfId="0" applyFont="1" applyFill="1" applyBorder="1" applyAlignment="1">
      <alignment vertical="center"/>
    </xf>
    <xf numFmtId="0" fontId="4" fillId="0" borderId="1" xfId="0"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6" xfId="0" applyFont="1" applyFill="1" applyBorder="1" applyAlignment="1">
      <alignment horizontal="center" vertical="center"/>
    </xf>
    <xf numFmtId="0" fontId="4" fillId="0" borderId="4" xfId="0" applyFont="1" applyFill="1" applyBorder="1" applyAlignment="1">
      <alignment vertical="center"/>
    </xf>
    <xf numFmtId="0" fontId="6" fillId="0" borderId="0" xfId="0" applyFont="1" applyFill="1" applyBorder="1" applyAlignment="1">
      <alignment vertical="center"/>
    </xf>
    <xf numFmtId="0" fontId="4" fillId="0" borderId="0" xfId="0" applyFont="1" applyFill="1" applyAlignment="1">
      <alignment vertical="center"/>
    </xf>
    <xf numFmtId="0" fontId="8" fillId="0" borderId="0" xfId="0" applyFont="1" applyFill="1" applyBorder="1" applyAlignment="1">
      <alignment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5" fillId="0" borderId="0" xfId="0" applyFont="1" applyFill="1" applyBorder="1" applyAlignment="1">
      <alignment vertical="center"/>
    </xf>
    <xf numFmtId="0" fontId="0" fillId="0" borderId="0" xfId="0" applyFont="1" applyFill="1"/>
    <xf numFmtId="0" fontId="4" fillId="0" borderId="0" xfId="0" applyFont="1" applyFill="1" applyBorder="1" applyAlignment="1">
      <alignment vertical="center"/>
    </xf>
    <xf numFmtId="0" fontId="5"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wrapText="1"/>
    </xf>
    <xf numFmtId="0" fontId="4" fillId="0" borderId="9" xfId="0" applyFont="1" applyFill="1" applyBorder="1" applyAlignment="1">
      <alignment vertical="center"/>
    </xf>
    <xf numFmtId="0" fontId="4" fillId="0" borderId="0" xfId="0" applyFont="1" applyFill="1" applyBorder="1" applyAlignment="1">
      <alignment vertical="center" shrinkToFit="1"/>
    </xf>
    <xf numFmtId="0" fontId="3" fillId="0" borderId="0" xfId="0" applyFont="1" applyFill="1" applyAlignment="1">
      <alignment vertical="center"/>
    </xf>
    <xf numFmtId="38" fontId="15" fillId="0" borderId="0" xfId="2" applyFont="1" applyFill="1" applyAlignment="1">
      <alignment vertical="center"/>
    </xf>
    <xf numFmtId="38" fontId="3" fillId="0" borderId="0" xfId="2" applyFont="1" applyFill="1" applyAlignment="1">
      <alignment vertical="center"/>
    </xf>
    <xf numFmtId="38" fontId="5" fillId="0" borderId="0" xfId="2" applyFont="1" applyFill="1" applyAlignment="1">
      <alignment vertical="center"/>
    </xf>
    <xf numFmtId="0" fontId="6" fillId="0" borderId="0" xfId="3" applyFont="1" applyFill="1" applyAlignment="1">
      <alignment vertical="center"/>
    </xf>
    <xf numFmtId="38" fontId="4" fillId="0" borderId="10" xfId="2" applyFont="1" applyFill="1" applyBorder="1" applyAlignment="1">
      <alignment vertical="center"/>
    </xf>
    <xf numFmtId="0" fontId="7" fillId="0" borderId="10" xfId="3" applyFont="1" applyFill="1" applyBorder="1" applyAlignment="1">
      <alignment vertical="center"/>
    </xf>
    <xf numFmtId="38" fontId="4" fillId="0" borderId="0" xfId="2" applyFont="1" applyFill="1" applyBorder="1" applyAlignment="1">
      <alignment vertical="center"/>
    </xf>
    <xf numFmtId="0" fontId="4" fillId="0" borderId="0" xfId="0" applyFont="1" applyFill="1" applyAlignment="1">
      <alignment horizontal="right" vertical="center"/>
    </xf>
    <xf numFmtId="0" fontId="4" fillId="0" borderId="11" xfId="0" applyFont="1" applyFill="1" applyBorder="1" applyAlignment="1">
      <alignment horizontal="distributed" vertical="center" wrapText="1" justifyLastLine="1"/>
    </xf>
    <xf numFmtId="0" fontId="4" fillId="0" borderId="12" xfId="0" applyFont="1" applyFill="1" applyBorder="1" applyAlignment="1">
      <alignment horizontal="center" vertical="center" shrinkToFit="1"/>
    </xf>
    <xf numFmtId="0" fontId="4" fillId="0" borderId="12" xfId="0" applyFont="1" applyFill="1" applyBorder="1" applyAlignment="1">
      <alignment horizontal="right"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vertical="center"/>
    </xf>
    <xf numFmtId="0" fontId="4" fillId="0" borderId="15"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7" xfId="0" applyFont="1" applyFill="1" applyBorder="1" applyAlignment="1">
      <alignment vertical="center"/>
    </xf>
    <xf numFmtId="0" fontId="4" fillId="0" borderId="18" xfId="0" applyFont="1" applyFill="1" applyBorder="1" applyAlignment="1">
      <alignment horizontal="distributed" vertical="center"/>
    </xf>
    <xf numFmtId="0" fontId="4" fillId="0" borderId="12" xfId="0" applyFont="1" applyFill="1" applyBorder="1" applyAlignment="1">
      <alignment horizontal="distributed" vertical="center" justifyLastLine="1" shrinkToFit="1"/>
    </xf>
    <xf numFmtId="0" fontId="4" fillId="0" borderId="12" xfId="0" applyFont="1" applyFill="1" applyBorder="1" applyAlignment="1">
      <alignment vertical="center" shrinkToFit="1"/>
    </xf>
    <xf numFmtId="0" fontId="4" fillId="0" borderId="13" xfId="0" applyFont="1" applyFill="1" applyBorder="1" applyAlignment="1">
      <alignment vertical="center" shrinkToFit="1"/>
    </xf>
    <xf numFmtId="38" fontId="4" fillId="0" borderId="12" xfId="2" applyFont="1" applyFill="1" applyBorder="1" applyAlignment="1">
      <alignment vertical="center" shrinkToFit="1"/>
    </xf>
    <xf numFmtId="38" fontId="4" fillId="0" borderId="13" xfId="2" applyFont="1" applyFill="1" applyBorder="1" applyAlignment="1">
      <alignment vertical="center" shrinkToFit="1"/>
    </xf>
    <xf numFmtId="38" fontId="4" fillId="0" borderId="12" xfId="2" applyFont="1" applyFill="1" applyBorder="1" applyAlignment="1">
      <alignment horizontal="center" vertical="center" shrinkToFit="1"/>
    </xf>
    <xf numFmtId="0" fontId="4" fillId="0" borderId="19" xfId="0" applyFont="1" applyFill="1" applyBorder="1" applyAlignment="1">
      <alignment vertical="center"/>
    </xf>
    <xf numFmtId="0" fontId="3" fillId="0" borderId="0" xfId="0" applyFont="1" applyFill="1" applyAlignment="1">
      <alignment horizontal="right" vertical="center"/>
    </xf>
    <xf numFmtId="0" fontId="4" fillId="0" borderId="20" xfId="0" applyFont="1" applyFill="1" applyBorder="1" applyAlignment="1">
      <alignment horizontal="distributed" vertical="center" justifyLastLine="1"/>
    </xf>
    <xf numFmtId="0" fontId="4" fillId="0" borderId="21" xfId="2" applyNumberFormat="1" applyFont="1" applyFill="1" applyBorder="1" applyAlignment="1">
      <alignment horizontal="center" vertical="center" shrinkToFit="1"/>
    </xf>
    <xf numFmtId="0" fontId="4" fillId="0" borderId="22" xfId="2" applyNumberFormat="1" applyFont="1" applyFill="1" applyBorder="1" applyAlignment="1">
      <alignment horizontal="center" vertical="center" shrinkToFit="1"/>
    </xf>
    <xf numFmtId="0" fontId="4" fillId="0" borderId="20" xfId="2" applyNumberFormat="1" applyFont="1" applyFill="1" applyBorder="1" applyAlignment="1">
      <alignment horizontal="center" vertical="center" shrinkToFit="1"/>
    </xf>
    <xf numFmtId="0" fontId="4" fillId="0" borderId="0" xfId="0" applyFont="1" applyFill="1" applyAlignment="1" applyProtection="1">
      <alignment vertical="center"/>
      <protection locked="0"/>
    </xf>
    <xf numFmtId="0" fontId="4" fillId="0" borderId="23" xfId="2" applyNumberFormat="1" applyFont="1" applyFill="1" applyBorder="1" applyAlignment="1">
      <alignment vertical="center"/>
    </xf>
    <xf numFmtId="0" fontId="4" fillId="0" borderId="24" xfId="2" applyNumberFormat="1" applyFont="1" applyFill="1" applyBorder="1" applyAlignment="1">
      <alignment vertical="center"/>
    </xf>
    <xf numFmtId="0" fontId="4" fillId="0" borderId="25" xfId="2" applyNumberFormat="1" applyFont="1" applyFill="1" applyBorder="1" applyAlignment="1">
      <alignment vertical="center"/>
    </xf>
    <xf numFmtId="176" fontId="4" fillId="0" borderId="25" xfId="2" applyNumberFormat="1" applyFont="1" applyFill="1" applyBorder="1" applyAlignment="1">
      <alignment horizontal="left" vertical="center"/>
    </xf>
    <xf numFmtId="0" fontId="4" fillId="0" borderId="26" xfId="0" applyNumberFormat="1" applyFont="1" applyFill="1" applyBorder="1" applyAlignment="1">
      <alignment horizontal="distributed" vertical="center" justifyLastLine="1"/>
    </xf>
    <xf numFmtId="0" fontId="4" fillId="0" borderId="20" xfId="0" applyNumberFormat="1" applyFont="1" applyFill="1" applyBorder="1" applyAlignment="1">
      <alignment horizontal="distributed" vertical="center" justifyLastLine="1"/>
    </xf>
    <xf numFmtId="41" fontId="4" fillId="0" borderId="0" xfId="0" applyNumberFormat="1" applyFont="1" applyFill="1" applyAlignment="1">
      <alignment vertical="center"/>
    </xf>
    <xf numFmtId="41" fontId="4" fillId="0" borderId="0" xfId="0" applyNumberFormat="1" applyFont="1" applyFill="1" applyAlignment="1">
      <alignment vertical="center" shrinkToFit="1"/>
    </xf>
    <xf numFmtId="0" fontId="3" fillId="0" borderId="0" xfId="0" applyFont="1" applyFill="1" applyAlignment="1">
      <alignment vertical="center" shrinkToFit="1"/>
    </xf>
    <xf numFmtId="0" fontId="4" fillId="0" borderId="0" xfId="0" applyFont="1" applyFill="1" applyAlignment="1">
      <alignment vertical="center" shrinkToFit="1"/>
    </xf>
    <xf numFmtId="38" fontId="4" fillId="0" borderId="0" xfId="2" applyFont="1" applyFill="1" applyAlignment="1">
      <alignment vertical="center"/>
    </xf>
    <xf numFmtId="38" fontId="4" fillId="0" borderId="20" xfId="2" applyFont="1" applyFill="1" applyBorder="1" applyAlignment="1">
      <alignment horizontal="distributed" vertical="center" justifyLastLine="1"/>
    </xf>
    <xf numFmtId="38" fontId="4" fillId="0" borderId="21" xfId="2" applyFont="1" applyFill="1" applyBorder="1" applyAlignment="1">
      <alignment horizontal="center" vertical="center" wrapText="1" shrinkToFit="1"/>
    </xf>
    <xf numFmtId="38" fontId="4" fillId="0" borderId="22" xfId="2" applyFont="1" applyFill="1" applyBorder="1" applyAlignment="1">
      <alignment horizontal="center" vertical="center" wrapText="1" shrinkToFit="1"/>
    </xf>
    <xf numFmtId="38" fontId="4" fillId="0" borderId="22" xfId="2" applyFont="1" applyFill="1" applyBorder="1" applyAlignment="1">
      <alignment horizontal="center" vertical="center" wrapText="1"/>
    </xf>
    <xf numFmtId="38" fontId="4" fillId="0" borderId="20" xfId="2" applyFont="1" applyFill="1" applyBorder="1" applyAlignment="1">
      <alignment horizontal="center" vertical="center" wrapText="1" shrinkToFit="1"/>
    </xf>
    <xf numFmtId="38" fontId="4" fillId="0" borderId="23" xfId="2" applyFont="1" applyFill="1" applyBorder="1" applyAlignment="1">
      <alignment vertical="center"/>
    </xf>
    <xf numFmtId="38" fontId="4" fillId="0" borderId="25" xfId="2" applyFont="1" applyFill="1" applyBorder="1" applyAlignment="1">
      <alignment vertical="center"/>
    </xf>
    <xf numFmtId="38" fontId="3" fillId="0" borderId="0" xfId="2" applyFont="1" applyFill="1" applyAlignment="1">
      <alignment horizontal="right" vertical="center"/>
    </xf>
    <xf numFmtId="38" fontId="6" fillId="0" borderId="21" xfId="2" applyFont="1" applyFill="1" applyBorder="1" applyAlignment="1">
      <alignment horizontal="center" vertical="center" wrapText="1" shrinkToFit="1"/>
    </xf>
    <xf numFmtId="38" fontId="6" fillId="0" borderId="22" xfId="2" applyFont="1" applyFill="1" applyBorder="1" applyAlignment="1">
      <alignment horizontal="center" vertical="center" wrapText="1" shrinkToFit="1"/>
    </xf>
    <xf numFmtId="38" fontId="6" fillId="0" borderId="20" xfId="2" applyFont="1" applyFill="1" applyBorder="1" applyAlignment="1">
      <alignment horizontal="center" vertical="center" wrapText="1" shrinkToFit="1"/>
    </xf>
    <xf numFmtId="41" fontId="3" fillId="0" borderId="0" xfId="2" applyNumberFormat="1" applyFont="1" applyFill="1" applyAlignment="1">
      <alignment vertical="center"/>
    </xf>
    <xf numFmtId="0" fontId="4" fillId="0" borderId="21" xfId="2" applyNumberFormat="1" applyFont="1" applyFill="1" applyBorder="1" applyAlignment="1">
      <alignment horizontal="center" vertical="center" wrapText="1" shrinkToFit="1"/>
    </xf>
    <xf numFmtId="0" fontId="4" fillId="0" borderId="22" xfId="2" applyNumberFormat="1" applyFont="1" applyFill="1" applyBorder="1" applyAlignment="1">
      <alignment horizontal="center" vertical="center" wrapText="1" shrinkToFit="1"/>
    </xf>
    <xf numFmtId="0" fontId="4" fillId="0" borderId="20" xfId="2" applyNumberFormat="1" applyFont="1" applyFill="1" applyBorder="1" applyAlignment="1">
      <alignment horizontal="center" vertical="center" wrapText="1" shrinkToFit="1"/>
    </xf>
    <xf numFmtId="41" fontId="4" fillId="0" borderId="27" xfId="0" applyNumberFormat="1" applyFont="1" applyFill="1" applyBorder="1" applyAlignment="1">
      <alignment vertical="center" shrinkToFit="1"/>
    </xf>
    <xf numFmtId="41" fontId="4" fillId="0" borderId="28" xfId="0" applyNumberFormat="1" applyFont="1" applyFill="1" applyBorder="1" applyAlignment="1">
      <alignment vertical="center" shrinkToFit="1"/>
    </xf>
    <xf numFmtId="41" fontId="4" fillId="0" borderId="29" xfId="0" applyNumberFormat="1" applyFont="1" applyFill="1" applyBorder="1" applyAlignment="1">
      <alignment vertical="center" shrinkToFit="1"/>
    </xf>
    <xf numFmtId="41" fontId="4" fillId="0" borderId="2" xfId="0" applyNumberFormat="1" applyFont="1" applyFill="1" applyBorder="1" applyAlignment="1">
      <alignment horizontal="center" vertical="center" shrinkToFit="1"/>
    </xf>
    <xf numFmtId="0" fontId="4" fillId="0" borderId="30" xfId="2" applyNumberFormat="1" applyFont="1" applyFill="1" applyBorder="1" applyAlignment="1">
      <alignment horizontal="center" vertical="center" wrapText="1" shrinkToFit="1"/>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20" xfId="2" applyNumberFormat="1" applyFont="1" applyFill="1" applyBorder="1" applyAlignment="1">
      <alignment horizontal="center" vertical="center"/>
    </xf>
    <xf numFmtId="0" fontId="4" fillId="0" borderId="26" xfId="2" applyNumberFormat="1" applyFont="1" applyFill="1" applyBorder="1" applyAlignment="1">
      <alignment horizontal="center" vertical="center"/>
    </xf>
    <xf numFmtId="0" fontId="4" fillId="0" borderId="22" xfId="0" applyFont="1" applyFill="1" applyBorder="1" applyAlignment="1">
      <alignment horizontal="distributed" vertical="center" justifyLastLine="1"/>
    </xf>
    <xf numFmtId="0" fontId="4" fillId="0" borderId="24" xfId="0" applyNumberFormat="1" applyFont="1" applyFill="1" applyBorder="1" applyAlignment="1">
      <alignment vertical="center"/>
    </xf>
    <xf numFmtId="0" fontId="4" fillId="0" borderId="25" xfId="0" applyNumberFormat="1" applyFont="1" applyFill="1" applyBorder="1" applyAlignment="1">
      <alignment vertical="center"/>
    </xf>
    <xf numFmtId="0" fontId="4" fillId="0" borderId="24"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29" xfId="0" applyNumberFormat="1" applyFont="1" applyFill="1" applyBorder="1" applyAlignment="1">
      <alignment horizontal="distributed" vertical="center" justifyLastLine="1"/>
    </xf>
    <xf numFmtId="0" fontId="8" fillId="0" borderId="7" xfId="0" applyFont="1" applyFill="1" applyBorder="1" applyAlignment="1">
      <alignment horizontal="center" vertical="center"/>
    </xf>
    <xf numFmtId="0" fontId="3" fillId="0" borderId="32" xfId="0" applyFont="1" applyFill="1" applyBorder="1" applyAlignment="1">
      <alignment horizontal="center" vertical="center"/>
    </xf>
    <xf numFmtId="38" fontId="6" fillId="0" borderId="1" xfId="2" applyFont="1" applyFill="1" applyBorder="1" applyAlignment="1">
      <alignment horizontal="center" vertical="center"/>
    </xf>
    <xf numFmtId="38" fontId="6" fillId="0" borderId="5" xfId="2" applyFont="1" applyFill="1" applyBorder="1" applyAlignment="1">
      <alignment horizontal="center" vertical="center"/>
    </xf>
    <xf numFmtId="38" fontId="6" fillId="0" borderId="2" xfId="2" applyFont="1" applyFill="1" applyBorder="1" applyAlignment="1">
      <alignment horizontal="center" vertical="center"/>
    </xf>
    <xf numFmtId="38" fontId="6" fillId="0" borderId="28" xfId="2" applyFont="1" applyFill="1" applyBorder="1" applyAlignment="1">
      <alignment horizontal="center" vertical="center"/>
    </xf>
    <xf numFmtId="38" fontId="6" fillId="0" borderId="0" xfId="2" quotePrefix="1" applyFont="1" applyFill="1" applyAlignment="1">
      <alignment vertical="center"/>
    </xf>
    <xf numFmtId="38" fontId="6" fillId="0" borderId="0" xfId="2" applyFont="1" applyFill="1"/>
    <xf numFmtId="38" fontId="16" fillId="0" borderId="0" xfId="2" applyFont="1" applyFill="1"/>
    <xf numFmtId="38" fontId="6" fillId="0" borderId="0" xfId="2" applyFont="1" applyFill="1" applyAlignment="1">
      <alignment horizontal="center"/>
    </xf>
    <xf numFmtId="38" fontId="6" fillId="0" borderId="0" xfId="2" applyFont="1" applyFill="1" applyAlignment="1">
      <alignment horizontal="center" vertical="center"/>
    </xf>
    <xf numFmtId="38" fontId="16" fillId="0" borderId="0" xfId="2" applyFont="1" applyFill="1" applyAlignment="1">
      <alignment vertical="center"/>
    </xf>
    <xf numFmtId="38" fontId="6" fillId="0" borderId="0" xfId="2" applyFont="1" applyFill="1" applyBorder="1" applyAlignment="1">
      <alignment horizontal="center" vertical="center"/>
    </xf>
    <xf numFmtId="38" fontId="6" fillId="0" borderId="0" xfId="2" quotePrefix="1" applyFont="1" applyFill="1" applyBorder="1" applyAlignment="1"/>
    <xf numFmtId="38" fontId="6" fillId="0" borderId="0" xfId="2" applyFont="1" applyFill="1" applyBorder="1" applyAlignment="1">
      <alignment horizontal="right"/>
    </xf>
    <xf numFmtId="38" fontId="7" fillId="0" borderId="0" xfId="2" applyFont="1" applyFill="1" applyAlignment="1">
      <alignment horizontal="center" vertical="center"/>
    </xf>
    <xf numFmtId="38" fontId="7" fillId="0" borderId="0" xfId="2" applyFont="1" applyFill="1" applyAlignment="1">
      <alignment vertical="center"/>
    </xf>
    <xf numFmtId="38" fontId="4" fillId="0" borderId="1" xfId="2" applyFont="1" applyFill="1" applyBorder="1" applyAlignment="1">
      <alignment horizontal="center" vertical="center" shrinkToFit="1"/>
    </xf>
    <xf numFmtId="38" fontId="4" fillId="0" borderId="5" xfId="2" applyFont="1" applyFill="1" applyBorder="1" applyAlignment="1">
      <alignment horizontal="center" vertical="center" shrinkToFit="1"/>
    </xf>
    <xf numFmtId="38" fontId="7" fillId="0" borderId="0" xfId="2" applyFont="1" applyFill="1" applyAlignment="1">
      <alignment vertical="center" shrinkToFit="1"/>
    </xf>
    <xf numFmtId="38" fontId="4" fillId="0" borderId="7" xfId="2" applyFont="1" applyFill="1" applyBorder="1" applyAlignment="1">
      <alignment horizontal="center" vertical="center" shrinkToFit="1"/>
    </xf>
    <xf numFmtId="38" fontId="4" fillId="0" borderId="27" xfId="2" applyFont="1" applyFill="1" applyBorder="1" applyAlignment="1">
      <alignment horizontal="center" vertical="center" shrinkToFit="1"/>
    </xf>
    <xf numFmtId="38" fontId="4" fillId="0" borderId="28" xfId="2" applyFont="1" applyFill="1" applyBorder="1" applyAlignment="1">
      <alignment horizontal="center" vertical="center" shrinkToFit="1"/>
    </xf>
    <xf numFmtId="38" fontId="4" fillId="0" borderId="29" xfId="2" applyFont="1" applyFill="1" applyBorder="1" applyAlignment="1">
      <alignment horizontal="center" vertical="center" shrinkToFit="1"/>
    </xf>
    <xf numFmtId="38" fontId="7" fillId="0" borderId="0" xfId="2" quotePrefix="1" applyFont="1" applyFill="1" applyAlignment="1">
      <alignment vertical="center"/>
    </xf>
    <xf numFmtId="38" fontId="7" fillId="0" borderId="0" xfId="2" quotePrefix="1" applyFont="1" applyFill="1" applyAlignment="1">
      <alignment horizontal="center" vertical="center"/>
    </xf>
    <xf numFmtId="38" fontId="17" fillId="0" borderId="0" xfId="2" applyFont="1" applyFill="1" applyAlignment="1">
      <alignment vertical="center"/>
    </xf>
    <xf numFmtId="0" fontId="18" fillId="0" borderId="0" xfId="0" applyFont="1" applyFill="1" applyAlignment="1">
      <alignment vertical="center"/>
    </xf>
    <xf numFmtId="0" fontId="3" fillId="0" borderId="0" xfId="0" applyNumberFormat="1" applyFont="1" applyFill="1" applyBorder="1" applyAlignment="1">
      <alignment vertical="center"/>
    </xf>
    <xf numFmtId="0" fontId="4" fillId="0" borderId="33" xfId="0" applyFont="1" applyFill="1" applyBorder="1" applyAlignment="1">
      <alignment horizontal="distributed" vertical="center" justifyLastLine="1"/>
    </xf>
    <xf numFmtId="0" fontId="4" fillId="0" borderId="0" xfId="0" applyFont="1" applyFill="1" applyBorder="1" applyAlignment="1">
      <alignment horizontal="left" vertical="center" shrinkToFit="1"/>
    </xf>
    <xf numFmtId="0" fontId="4" fillId="0" borderId="0" xfId="0" applyFont="1" applyFill="1" applyBorder="1" applyAlignment="1">
      <alignment horizontal="distributed" vertical="center" justifyLastLine="1"/>
    </xf>
    <xf numFmtId="0" fontId="13" fillId="0" borderId="1" xfId="0" applyFont="1" applyFill="1" applyBorder="1" applyAlignment="1">
      <alignment horizontal="center" vertical="center"/>
    </xf>
    <xf numFmtId="0" fontId="13" fillId="0" borderId="34" xfId="0" applyFont="1" applyFill="1" applyBorder="1" applyAlignment="1">
      <alignment horizontal="center" vertical="center"/>
    </xf>
    <xf numFmtId="0" fontId="4" fillId="0" borderId="32" xfId="0" applyFont="1" applyFill="1" applyBorder="1" applyAlignment="1">
      <alignment vertical="center" shrinkToFit="1"/>
    </xf>
    <xf numFmtId="0" fontId="4" fillId="0" borderId="25" xfId="0" applyFont="1" applyFill="1" applyBorder="1" applyAlignment="1">
      <alignment horizontal="left" vertical="center" wrapText="1"/>
    </xf>
    <xf numFmtId="38" fontId="6" fillId="0" borderId="1" xfId="2" quotePrefix="1" applyFont="1" applyFill="1" applyBorder="1" applyAlignment="1">
      <alignment horizontal="center" vertical="center"/>
    </xf>
    <xf numFmtId="38" fontId="6" fillId="0" borderId="7" xfId="2" applyFont="1" applyFill="1" applyBorder="1" applyAlignment="1">
      <alignment horizontal="center" vertical="center"/>
    </xf>
    <xf numFmtId="0" fontId="4" fillId="0" borderId="1" xfId="4" applyFont="1" applyFill="1" applyBorder="1" applyAlignment="1">
      <alignment horizontal="left" vertical="center"/>
    </xf>
    <xf numFmtId="38" fontId="4" fillId="0" borderId="1" xfId="2" applyFont="1" applyFill="1" applyBorder="1" applyAlignment="1">
      <alignment horizontal="right" vertical="center"/>
    </xf>
    <xf numFmtId="180" fontId="4" fillId="0" borderId="1" xfId="2" applyNumberFormat="1" applyFont="1" applyFill="1" applyBorder="1" applyAlignment="1">
      <alignment horizontal="right" vertical="center"/>
    </xf>
    <xf numFmtId="186" fontId="4" fillId="0" borderId="1" xfId="1" applyNumberFormat="1" applyFont="1" applyFill="1" applyBorder="1" applyAlignment="1">
      <alignment horizontal="right" vertical="center"/>
    </xf>
    <xf numFmtId="38" fontId="4" fillId="0" borderId="1" xfId="2" applyFont="1" applyFill="1" applyBorder="1" applyAlignment="1">
      <alignment horizontal="left" vertical="center"/>
    </xf>
    <xf numFmtId="0" fontId="4" fillId="0" borderId="35" xfId="0" applyFont="1" applyFill="1" applyBorder="1" applyAlignment="1">
      <alignment horizontal="left" vertical="center" shrinkToFit="1"/>
    </xf>
    <xf numFmtId="0" fontId="5" fillId="0" borderId="0" xfId="0" applyFont="1" applyFill="1" applyAlignment="1">
      <alignment horizontal="left" vertical="center"/>
    </xf>
    <xf numFmtId="0" fontId="4" fillId="0" borderId="16" xfId="0" applyFont="1" applyFill="1" applyBorder="1" applyAlignment="1">
      <alignment vertical="center"/>
    </xf>
    <xf numFmtId="0" fontId="4" fillId="0" borderId="1" xfId="0" applyFont="1" applyFill="1" applyBorder="1" applyAlignment="1">
      <alignment horizontal="distributed" vertical="center" justifyLastLine="1"/>
    </xf>
    <xf numFmtId="0" fontId="4" fillId="0" borderId="4" xfId="0" applyFont="1" applyFill="1" applyBorder="1" applyAlignment="1">
      <alignment horizontal="left" vertical="center"/>
    </xf>
    <xf numFmtId="0" fontId="4" fillId="0" borderId="2" xfId="0" applyFont="1" applyFill="1" applyBorder="1" applyAlignment="1">
      <alignment horizontal="distributed" vertical="center" indent="1"/>
    </xf>
    <xf numFmtId="0" fontId="4" fillId="0" borderId="36" xfId="0" applyFont="1" applyFill="1" applyBorder="1" applyAlignment="1">
      <alignment vertical="center"/>
    </xf>
    <xf numFmtId="0" fontId="4" fillId="0" borderId="10" xfId="0" applyFont="1" applyFill="1" applyBorder="1" applyAlignment="1">
      <alignment vertical="center"/>
    </xf>
    <xf numFmtId="0" fontId="4" fillId="0" borderId="37" xfId="0" applyFont="1" applyFill="1" applyBorder="1" applyAlignment="1">
      <alignment vertical="center"/>
    </xf>
    <xf numFmtId="0" fontId="4" fillId="0" borderId="38" xfId="0" applyFont="1" applyFill="1" applyBorder="1" applyAlignment="1">
      <alignment vertical="center"/>
    </xf>
    <xf numFmtId="0" fontId="6" fillId="0" borderId="38" xfId="0" applyFont="1" applyFill="1" applyBorder="1" applyAlignment="1">
      <alignment vertical="center"/>
    </xf>
    <xf numFmtId="0" fontId="4" fillId="0" borderId="8" xfId="0" applyFont="1" applyFill="1" applyBorder="1" applyAlignment="1">
      <alignment horizontal="left" vertical="center"/>
    </xf>
    <xf numFmtId="0" fontId="6" fillId="0" borderId="35" xfId="0" applyFont="1" applyFill="1" applyBorder="1" applyAlignment="1">
      <alignment vertical="center"/>
    </xf>
    <xf numFmtId="0" fontId="6" fillId="0" borderId="39" xfId="0" applyFont="1" applyFill="1" applyBorder="1" applyAlignment="1">
      <alignment vertical="center"/>
    </xf>
    <xf numFmtId="0" fontId="3" fillId="0" borderId="0" xfId="0" applyFont="1" applyFill="1" applyAlignment="1">
      <alignment vertical="center" wrapText="1"/>
    </xf>
    <xf numFmtId="0" fontId="3" fillId="0" borderId="0" xfId="0" applyFont="1" applyFill="1" applyBorder="1" applyAlignment="1">
      <alignment horizontal="right" vertical="center"/>
    </xf>
    <xf numFmtId="0" fontId="4" fillId="0" borderId="0" xfId="0" applyFont="1" applyFill="1"/>
    <xf numFmtId="0" fontId="4" fillId="0" borderId="0" xfId="0" applyFont="1" applyFill="1" applyAlignment="1">
      <alignment horizontal="left" vertical="top" wrapText="1"/>
    </xf>
    <xf numFmtId="0" fontId="4" fillId="0" borderId="0" xfId="0" applyFont="1" applyFill="1" applyAlignment="1">
      <alignment wrapText="1"/>
    </xf>
    <xf numFmtId="0" fontId="4" fillId="0" borderId="1" xfId="0"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32" xfId="0" applyFont="1" applyFill="1" applyBorder="1" applyAlignment="1">
      <alignment vertical="center" wrapText="1"/>
    </xf>
    <xf numFmtId="0" fontId="4" fillId="0" borderId="40" xfId="0" applyFont="1" applyFill="1" applyBorder="1" applyAlignment="1">
      <alignment vertical="center"/>
    </xf>
    <xf numFmtId="0" fontId="4" fillId="0" borderId="1" xfId="0" applyFont="1" applyFill="1" applyBorder="1" applyAlignment="1">
      <alignment horizontal="right" vertical="center" wrapText="1"/>
    </xf>
    <xf numFmtId="176" fontId="4" fillId="0" borderId="1" xfId="0" applyNumberFormat="1" applyFont="1" applyFill="1" applyBorder="1" applyAlignment="1">
      <alignment horizontal="right" vertical="center" wrapText="1"/>
    </xf>
    <xf numFmtId="0" fontId="4" fillId="0" borderId="0" xfId="0" applyFont="1" applyFill="1" applyAlignment="1">
      <alignment horizontal="center" vertical="center"/>
    </xf>
    <xf numFmtId="0" fontId="6" fillId="0" borderId="34" xfId="0" applyFont="1" applyFill="1" applyBorder="1" applyAlignment="1">
      <alignment horizontal="center" vertical="center" wrapText="1" shrinkToFit="1"/>
    </xf>
    <xf numFmtId="0" fontId="19" fillId="0" borderId="13" xfId="0" applyFont="1" applyFill="1" applyBorder="1" applyAlignment="1">
      <alignment horizontal="center" vertical="center" wrapText="1"/>
    </xf>
    <xf numFmtId="0" fontId="11" fillId="0" borderId="0" xfId="0" applyFont="1" applyFill="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wrapText="1"/>
    </xf>
    <xf numFmtId="0" fontId="4" fillId="0" borderId="24" xfId="0" applyFont="1" applyFill="1" applyBorder="1" applyAlignment="1">
      <alignment vertical="center" wrapText="1"/>
    </xf>
    <xf numFmtId="0" fontId="4" fillId="0" borderId="44" xfId="0" applyFont="1" applyFill="1" applyBorder="1" applyAlignment="1">
      <alignment vertical="center"/>
    </xf>
    <xf numFmtId="0" fontId="4" fillId="0" borderId="14" xfId="0" applyFont="1" applyFill="1" applyBorder="1" applyAlignment="1">
      <alignment vertical="center" wrapText="1"/>
    </xf>
    <xf numFmtId="0" fontId="4" fillId="0" borderId="25" xfId="0" applyFont="1" applyFill="1" applyBorder="1" applyAlignment="1">
      <alignment vertical="center" wrapText="1"/>
    </xf>
    <xf numFmtId="0" fontId="4" fillId="0" borderId="45" xfId="0" applyFont="1" applyFill="1" applyBorder="1" applyAlignment="1">
      <alignment vertical="center"/>
    </xf>
    <xf numFmtId="0" fontId="4" fillId="0" borderId="46" xfId="0" applyFont="1" applyFill="1" applyBorder="1" applyAlignment="1">
      <alignment vertical="center"/>
    </xf>
    <xf numFmtId="0" fontId="4" fillId="0" borderId="14" xfId="0" applyFont="1" applyFill="1" applyBorder="1" applyAlignment="1">
      <alignment horizontal="right" vertical="center" wrapText="1"/>
    </xf>
    <xf numFmtId="0" fontId="11" fillId="0" borderId="38" xfId="0" applyFont="1" applyFill="1" applyBorder="1" applyAlignment="1">
      <alignment vertical="center"/>
    </xf>
    <xf numFmtId="0" fontId="4" fillId="0" borderId="47"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4" fillId="0" borderId="50" xfId="0" applyFont="1" applyFill="1" applyBorder="1" applyAlignment="1">
      <alignment vertical="center"/>
    </xf>
    <xf numFmtId="0" fontId="4" fillId="0" borderId="51" xfId="0" applyFont="1" applyFill="1" applyBorder="1" applyAlignment="1">
      <alignment vertical="center"/>
    </xf>
    <xf numFmtId="0" fontId="10" fillId="0" borderId="0" xfId="0" applyFont="1" applyFill="1"/>
    <xf numFmtId="0" fontId="3" fillId="0" borderId="0" xfId="0" applyFont="1" applyFill="1"/>
    <xf numFmtId="0" fontId="12" fillId="0" borderId="0" xfId="0" applyFont="1" applyFill="1" applyAlignment="1">
      <alignment vertical="center"/>
    </xf>
    <xf numFmtId="0" fontId="3" fillId="0" borderId="0" xfId="0" applyFont="1" applyFill="1" applyAlignment="1">
      <alignment vertical="center" justifyLastLine="1"/>
    </xf>
    <xf numFmtId="0" fontId="4" fillId="0" borderId="0" xfId="0" applyFont="1" applyFill="1" applyAlignment="1">
      <alignment vertical="center" justifyLastLine="1" shrinkToFit="1"/>
    </xf>
    <xf numFmtId="0" fontId="4" fillId="0" borderId="0" xfId="0" applyFont="1" applyFill="1" applyAlignment="1">
      <alignment horizontal="center" vertical="top"/>
    </xf>
    <xf numFmtId="0" fontId="4" fillId="0" borderId="0" xfId="0" applyFont="1" applyFill="1" applyAlignment="1">
      <alignment horizontal="center" vertical="top" wrapText="1"/>
    </xf>
    <xf numFmtId="0" fontId="4" fillId="0" borderId="0" xfId="0" applyFont="1" applyFill="1" applyAlignment="1">
      <alignment vertical="top" wrapText="1"/>
    </xf>
    <xf numFmtId="0" fontId="5" fillId="0" borderId="35" xfId="0" applyFont="1" applyFill="1" applyBorder="1" applyAlignment="1">
      <alignment vertical="center"/>
    </xf>
    <xf numFmtId="0" fontId="4" fillId="0" borderId="0" xfId="0" applyFont="1" applyFill="1" applyAlignment="1">
      <alignment horizontal="distributed" vertical="center"/>
    </xf>
    <xf numFmtId="176" fontId="4" fillId="0" borderId="0" xfId="0" applyNumberFormat="1" applyFont="1" applyFill="1" applyAlignment="1">
      <alignment vertical="center"/>
    </xf>
    <xf numFmtId="0" fontId="11" fillId="0" borderId="35" xfId="0" applyFont="1" applyFill="1" applyBorder="1" applyAlignment="1">
      <alignment vertical="center"/>
    </xf>
    <xf numFmtId="0" fontId="4" fillId="0" borderId="0" xfId="0" applyFont="1" applyFill="1" applyAlignment="1">
      <alignment horizontal="right"/>
    </xf>
    <xf numFmtId="0" fontId="4" fillId="0" borderId="38" xfId="0" applyFont="1" applyFill="1" applyBorder="1"/>
    <xf numFmtId="0" fontId="13" fillId="0" borderId="0" xfId="0" applyFont="1" applyFill="1" applyAlignment="1">
      <alignment horizontal="left" vertical="center" wrapText="1"/>
    </xf>
    <xf numFmtId="0" fontId="0" fillId="0" borderId="37" xfId="0" applyFont="1" applyFill="1" applyBorder="1" applyAlignment="1">
      <alignment horizontal="left" vertical="center" wrapText="1"/>
    </xf>
    <xf numFmtId="0" fontId="4" fillId="0" borderId="15" xfId="0" applyFont="1" applyFill="1" applyBorder="1" applyAlignment="1">
      <alignment horizontal="right" vertical="center" wrapText="1"/>
    </xf>
    <xf numFmtId="3" fontId="4" fillId="0" borderId="28" xfId="0" applyNumberFormat="1" applyFont="1" applyFill="1" applyBorder="1" applyAlignment="1">
      <alignment horizontal="right" vertical="center" wrapText="1"/>
    </xf>
    <xf numFmtId="0" fontId="4" fillId="0" borderId="29" xfId="0" applyFont="1" applyFill="1" applyBorder="1" applyAlignment="1">
      <alignment horizontal="right" vertical="center" wrapText="1"/>
    </xf>
    <xf numFmtId="3" fontId="4" fillId="0" borderId="29" xfId="0" applyNumberFormat="1" applyFont="1" applyFill="1" applyBorder="1" applyAlignment="1">
      <alignment horizontal="right" vertical="center" wrapText="1"/>
    </xf>
    <xf numFmtId="0" fontId="0" fillId="0" borderId="0" xfId="0" applyFont="1" applyFill="1" applyAlignment="1">
      <alignment horizontal="left" vertical="center" wrapText="1"/>
    </xf>
    <xf numFmtId="0" fontId="4" fillId="0" borderId="52" xfId="0" applyFont="1" applyFill="1" applyBorder="1" applyAlignment="1">
      <alignment vertical="center"/>
    </xf>
    <xf numFmtId="0" fontId="4" fillId="0" borderId="53" xfId="0" applyFont="1" applyFill="1" applyBorder="1" applyAlignment="1">
      <alignment vertical="center"/>
    </xf>
    <xf numFmtId="0" fontId="4" fillId="0" borderId="0" xfId="0" applyFont="1" applyFill="1" applyAlignment="1">
      <alignment horizontal="center" vertical="center" wrapText="1"/>
    </xf>
    <xf numFmtId="0" fontId="14" fillId="0" borderId="0" xfId="0" applyFont="1" applyFill="1"/>
    <xf numFmtId="3" fontId="4" fillId="0" borderId="1" xfId="0" applyNumberFormat="1" applyFont="1" applyFill="1" applyBorder="1" applyAlignment="1">
      <alignment vertical="center"/>
    </xf>
    <xf numFmtId="3" fontId="4" fillId="0" borderId="1" xfId="0" applyNumberFormat="1" applyFont="1" applyFill="1" applyBorder="1" applyAlignment="1">
      <alignment horizontal="right" vertical="center"/>
    </xf>
    <xf numFmtId="0" fontId="4" fillId="0" borderId="1" xfId="0" applyFont="1" applyFill="1" applyBorder="1" applyAlignment="1">
      <alignment vertical="center" wrapText="1"/>
    </xf>
    <xf numFmtId="0" fontId="4" fillId="0" borderId="0" xfId="0" applyFont="1" applyFill="1" applyAlignment="1">
      <alignment horizontal="left" vertical="center"/>
    </xf>
    <xf numFmtId="0" fontId="0" fillId="0" borderId="0" xfId="0" applyFont="1" applyFill="1" applyAlignment="1">
      <alignment horizontal="center" vertical="center"/>
    </xf>
    <xf numFmtId="3" fontId="4" fillId="0" borderId="1" xfId="0" applyNumberFormat="1" applyFont="1" applyFill="1" applyBorder="1" applyAlignment="1">
      <alignment horizontal="right" vertical="center" wrapText="1"/>
    </xf>
    <xf numFmtId="3" fontId="4" fillId="0" borderId="0" xfId="0" applyNumberFormat="1" applyFont="1" applyFill="1" applyAlignment="1">
      <alignment horizontal="right" vertical="center"/>
    </xf>
    <xf numFmtId="3" fontId="4" fillId="0" borderId="0" xfId="0" applyNumberFormat="1" applyFont="1" applyFill="1" applyAlignment="1">
      <alignment horizontal="right" vertical="center" wrapText="1"/>
    </xf>
    <xf numFmtId="0" fontId="4" fillId="0" borderId="28" xfId="0" applyFont="1" applyFill="1" applyBorder="1" applyAlignment="1">
      <alignment horizontal="distributed" vertical="center" justifyLastLine="1"/>
    </xf>
    <xf numFmtId="0" fontId="4" fillId="0" borderId="29" xfId="0" applyFont="1" applyFill="1" applyBorder="1" applyAlignment="1">
      <alignment horizontal="distributed" vertical="center" justifyLastLine="1"/>
    </xf>
    <xf numFmtId="0" fontId="4" fillId="0" borderId="54" xfId="0" applyFont="1" applyFill="1" applyBorder="1" applyAlignment="1">
      <alignment horizontal="distributed" vertical="center" justifyLastLine="1"/>
    </xf>
    <xf numFmtId="0" fontId="4" fillId="0" borderId="32" xfId="0" applyFont="1" applyFill="1" applyBorder="1" applyAlignment="1">
      <alignment horizontal="distributed" vertical="center" justifyLastLine="1"/>
    </xf>
    <xf numFmtId="0" fontId="4" fillId="0" borderId="28" xfId="0" applyFont="1" applyFill="1" applyBorder="1" applyAlignment="1">
      <alignment vertical="center" wrapText="1"/>
    </xf>
    <xf numFmtId="0" fontId="4" fillId="0" borderId="28" xfId="0" applyFont="1" applyFill="1" applyBorder="1" applyAlignment="1">
      <alignment vertical="center"/>
    </xf>
    <xf numFmtId="0" fontId="4" fillId="0" borderId="7" xfId="0" applyFont="1" applyFill="1" applyBorder="1" applyAlignment="1">
      <alignment vertical="center" wrapText="1"/>
    </xf>
    <xf numFmtId="0" fontId="4" fillId="0" borderId="31" xfId="0" applyFont="1" applyFill="1" applyBorder="1" applyAlignment="1">
      <alignment vertical="center" wrapText="1"/>
    </xf>
    <xf numFmtId="0" fontId="4" fillId="0" borderId="24"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28" xfId="0" applyFont="1" applyFill="1" applyBorder="1" applyAlignment="1">
      <alignment vertical="center" wrapText="1" shrinkToFi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9" xfId="0" applyFont="1" applyFill="1" applyBorder="1" applyAlignment="1">
      <alignment vertical="center" wrapText="1"/>
    </xf>
    <xf numFmtId="0" fontId="4" fillId="0" borderId="20" xfId="0" applyFont="1" applyFill="1" applyBorder="1" applyAlignment="1">
      <alignment horizontal="center" vertical="center" wrapText="1"/>
    </xf>
    <xf numFmtId="38" fontId="4" fillId="0" borderId="55" xfId="2" applyFont="1" applyFill="1" applyBorder="1" applyAlignment="1">
      <alignment vertical="center"/>
    </xf>
    <xf numFmtId="180" fontId="4" fillId="0" borderId="55" xfId="2" applyNumberFormat="1" applyFont="1" applyFill="1" applyBorder="1" applyAlignment="1">
      <alignment horizontal="right" vertical="center"/>
    </xf>
    <xf numFmtId="180" fontId="4" fillId="0" borderId="1" xfId="2" applyNumberFormat="1" applyFont="1" applyFill="1" applyBorder="1" applyAlignment="1">
      <alignment vertical="center"/>
    </xf>
    <xf numFmtId="41" fontId="4" fillId="0" borderId="56" xfId="0" applyNumberFormat="1" applyFont="1" applyFill="1" applyBorder="1" applyAlignment="1">
      <alignment vertical="center"/>
    </xf>
    <xf numFmtId="41" fontId="4" fillId="0" borderId="57" xfId="0" applyNumberFormat="1" applyFont="1" applyFill="1" applyBorder="1" applyAlignment="1">
      <alignment vertical="center"/>
    </xf>
    <xf numFmtId="178" fontId="4" fillId="0" borderId="57" xfId="0" applyNumberFormat="1" applyFont="1" applyFill="1" applyBorder="1" applyAlignment="1">
      <alignment vertical="center"/>
    </xf>
    <xf numFmtId="41" fontId="4" fillId="0" borderId="24" xfId="0" applyNumberFormat="1" applyFont="1" applyFill="1" applyBorder="1" applyAlignment="1">
      <alignment vertical="center"/>
    </xf>
    <xf numFmtId="41" fontId="4" fillId="0" borderId="51" xfId="0" applyNumberFormat="1" applyFont="1" applyFill="1" applyBorder="1" applyAlignment="1">
      <alignment vertical="center"/>
    </xf>
    <xf numFmtId="41" fontId="4" fillId="0" borderId="49" xfId="0" applyNumberFormat="1" applyFont="1" applyFill="1" applyBorder="1" applyAlignment="1">
      <alignment vertical="center"/>
    </xf>
    <xf numFmtId="41" fontId="4" fillId="0" borderId="25" xfId="0" applyNumberFormat="1" applyFont="1" applyFill="1" applyBorder="1" applyAlignment="1">
      <alignment vertical="center"/>
    </xf>
    <xf numFmtId="41" fontId="4" fillId="0" borderId="21" xfId="0" applyNumberFormat="1" applyFont="1" applyFill="1" applyBorder="1" applyAlignment="1">
      <alignment vertical="center"/>
    </xf>
    <xf numFmtId="41" fontId="4" fillId="0" borderId="22" xfId="0" applyNumberFormat="1" applyFont="1" applyFill="1" applyBorder="1" applyAlignment="1">
      <alignment vertical="center"/>
    </xf>
    <xf numFmtId="178" fontId="4" fillId="0" borderId="58" xfId="0" applyNumberFormat="1" applyFont="1" applyFill="1" applyBorder="1" applyAlignment="1">
      <alignment vertical="center"/>
    </xf>
    <xf numFmtId="41" fontId="4" fillId="0" borderId="20" xfId="0" applyNumberFormat="1" applyFont="1" applyFill="1" applyBorder="1" applyAlignment="1">
      <alignment vertical="center"/>
    </xf>
    <xf numFmtId="178" fontId="4" fillId="0" borderId="59" xfId="0" applyNumberFormat="1" applyFont="1" applyFill="1" applyBorder="1" applyAlignment="1">
      <alignment vertical="center"/>
    </xf>
    <xf numFmtId="178" fontId="4" fillId="0" borderId="49" xfId="0" applyNumberFormat="1" applyFont="1" applyFill="1" applyBorder="1" applyAlignment="1">
      <alignment vertical="center"/>
    </xf>
    <xf numFmtId="178" fontId="4" fillId="0" borderId="22" xfId="0" applyNumberFormat="1" applyFont="1" applyFill="1" applyBorder="1" applyAlignment="1">
      <alignment vertical="center"/>
    </xf>
    <xf numFmtId="41" fontId="4" fillId="0" borderId="22" xfId="0" applyNumberFormat="1" applyFont="1" applyFill="1" applyBorder="1" applyAlignment="1">
      <alignment horizontal="right" vertical="center"/>
    </xf>
    <xf numFmtId="41" fontId="4" fillId="0" borderId="60" xfId="0" applyNumberFormat="1" applyFont="1" applyFill="1" applyBorder="1" applyAlignment="1">
      <alignment vertical="center"/>
    </xf>
    <xf numFmtId="41" fontId="4" fillId="0" borderId="50" xfId="0" applyNumberFormat="1" applyFont="1" applyFill="1" applyBorder="1" applyAlignment="1">
      <alignment vertical="center"/>
    </xf>
    <xf numFmtId="178" fontId="4" fillId="0" borderId="50" xfId="0" applyNumberFormat="1" applyFont="1" applyFill="1" applyBorder="1" applyAlignment="1">
      <alignment vertical="center"/>
    </xf>
    <xf numFmtId="41" fontId="4" fillId="0" borderId="26" xfId="0" applyNumberFormat="1" applyFont="1" applyFill="1" applyBorder="1" applyAlignment="1">
      <alignment vertical="center"/>
    </xf>
    <xf numFmtId="41" fontId="4" fillId="0" borderId="61" xfId="0" applyNumberFormat="1" applyFont="1" applyFill="1" applyBorder="1" applyAlignment="1">
      <alignment vertical="center"/>
    </xf>
    <xf numFmtId="41" fontId="4" fillId="0" borderId="59" xfId="0" applyNumberFormat="1" applyFont="1" applyFill="1" applyBorder="1" applyAlignment="1">
      <alignment vertical="center"/>
    </xf>
    <xf numFmtId="41" fontId="4" fillId="0" borderId="23" xfId="0" applyNumberFormat="1" applyFont="1" applyFill="1" applyBorder="1" applyAlignment="1">
      <alignment vertical="center"/>
    </xf>
    <xf numFmtId="41" fontId="4" fillId="0" borderId="49" xfId="0" applyNumberFormat="1" applyFont="1" applyFill="1" applyBorder="1" applyAlignment="1">
      <alignment horizontal="right" vertical="center"/>
    </xf>
    <xf numFmtId="41" fontId="4" fillId="0" borderId="62" xfId="0" applyNumberFormat="1" applyFont="1" applyFill="1" applyBorder="1" applyAlignment="1">
      <alignment vertical="center"/>
    </xf>
    <xf numFmtId="41" fontId="4" fillId="0" borderId="58" xfId="0" applyNumberFormat="1" applyFont="1" applyFill="1" applyBorder="1" applyAlignment="1">
      <alignment vertical="center"/>
    </xf>
    <xf numFmtId="182" fontId="4" fillId="0" borderId="58" xfId="0" applyNumberFormat="1" applyFont="1" applyFill="1" applyBorder="1" applyAlignment="1">
      <alignment vertical="center"/>
    </xf>
    <xf numFmtId="41" fontId="4" fillId="0" borderId="63" xfId="0" applyNumberFormat="1" applyFont="1" applyFill="1" applyBorder="1" applyAlignment="1">
      <alignment vertical="center"/>
    </xf>
    <xf numFmtId="0" fontId="4" fillId="0" borderId="64" xfId="0" applyFont="1" applyFill="1" applyBorder="1" applyAlignment="1">
      <alignment horizontal="center" vertical="center" shrinkToFit="1"/>
    </xf>
    <xf numFmtId="38" fontId="4" fillId="0" borderId="65" xfId="2" applyFont="1" applyFill="1" applyBorder="1" applyAlignment="1">
      <alignment vertical="center"/>
    </xf>
    <xf numFmtId="38" fontId="4" fillId="0" borderId="53" xfId="2" applyFont="1" applyFill="1" applyBorder="1" applyAlignment="1">
      <alignment vertical="center"/>
    </xf>
    <xf numFmtId="182" fontId="4" fillId="0" borderId="53" xfId="2" applyNumberFormat="1" applyFont="1" applyFill="1" applyBorder="1" applyAlignment="1">
      <alignment vertical="center"/>
    </xf>
    <xf numFmtId="38" fontId="4" fillId="0" borderId="54" xfId="2" applyFont="1" applyFill="1" applyBorder="1" applyAlignment="1">
      <alignment vertical="center"/>
    </xf>
    <xf numFmtId="177" fontId="4" fillId="0" borderId="56" xfId="0" applyNumberFormat="1" applyFont="1" applyFill="1" applyBorder="1" applyAlignment="1">
      <alignment vertical="center"/>
    </xf>
    <xf numFmtId="177" fontId="4" fillId="0" borderId="57" xfId="0" applyNumberFormat="1" applyFont="1" applyFill="1" applyBorder="1" applyAlignment="1">
      <alignment vertical="center"/>
    </xf>
    <xf numFmtId="177" fontId="4" fillId="0" borderId="57" xfId="0" applyNumberFormat="1" applyFont="1" applyFill="1" applyBorder="1" applyAlignment="1">
      <alignment vertical="center" shrinkToFit="1"/>
    </xf>
    <xf numFmtId="177" fontId="4" fillId="0" borderId="24" xfId="0" applyNumberFormat="1" applyFont="1" applyFill="1" applyBorder="1" applyAlignment="1">
      <alignment vertical="center"/>
    </xf>
    <xf numFmtId="178" fontId="4" fillId="0" borderId="57" xfId="0" applyNumberFormat="1" applyFont="1" applyFill="1" applyBorder="1" applyAlignment="1">
      <alignment vertical="center" shrinkToFit="1"/>
    </xf>
    <xf numFmtId="177" fontId="4" fillId="0" borderId="51" xfId="0" applyNumberFormat="1" applyFont="1" applyFill="1" applyBorder="1" applyAlignment="1">
      <alignment vertical="center"/>
    </xf>
    <xf numFmtId="177" fontId="4" fillId="0" borderId="49" xfId="0" applyNumberFormat="1" applyFont="1" applyFill="1" applyBorder="1" applyAlignment="1">
      <alignment vertical="center"/>
    </xf>
    <xf numFmtId="178" fontId="4" fillId="0" borderId="49" xfId="0" applyNumberFormat="1" applyFont="1" applyFill="1" applyBorder="1" applyAlignment="1">
      <alignment vertical="center" shrinkToFit="1"/>
    </xf>
    <xf numFmtId="177" fontId="4" fillId="0" borderId="25" xfId="0" applyNumberFormat="1" applyFont="1" applyFill="1" applyBorder="1" applyAlignment="1">
      <alignment vertical="center"/>
    </xf>
    <xf numFmtId="177" fontId="4" fillId="0" borderId="49" xfId="0" applyNumberFormat="1" applyFont="1" applyFill="1" applyBorder="1" applyAlignment="1">
      <alignment horizontal="right" vertical="center"/>
    </xf>
    <xf numFmtId="177" fontId="4" fillId="0" borderId="60" xfId="0" applyNumberFormat="1" applyFont="1" applyFill="1" applyBorder="1" applyAlignment="1">
      <alignment vertical="center"/>
    </xf>
    <xf numFmtId="177" fontId="4" fillId="0" borderId="50" xfId="0" applyNumberFormat="1" applyFont="1" applyFill="1" applyBorder="1" applyAlignment="1">
      <alignment vertical="center"/>
    </xf>
    <xf numFmtId="178" fontId="4" fillId="0" borderId="50" xfId="0" applyNumberFormat="1" applyFont="1" applyFill="1" applyBorder="1" applyAlignment="1">
      <alignment vertical="center" shrinkToFit="1"/>
    </xf>
    <xf numFmtId="177" fontId="4" fillId="0" borderId="26" xfId="0" applyNumberFormat="1" applyFont="1" applyFill="1" applyBorder="1" applyAlignment="1">
      <alignment vertical="center"/>
    </xf>
    <xf numFmtId="177" fontId="4" fillId="0" borderId="61" xfId="0" applyNumberFormat="1" applyFont="1" applyFill="1" applyBorder="1" applyAlignment="1">
      <alignment vertical="center"/>
    </xf>
    <xf numFmtId="177" fontId="4" fillId="0" borderId="59" xfId="0" applyNumberFormat="1" applyFont="1" applyFill="1" applyBorder="1" applyAlignment="1">
      <alignment vertical="center"/>
    </xf>
    <xf numFmtId="177" fontId="4" fillId="0" borderId="59" xfId="0" applyNumberFormat="1" applyFont="1" applyFill="1" applyBorder="1" applyAlignment="1">
      <alignment vertical="center" shrinkToFit="1"/>
    </xf>
    <xf numFmtId="178" fontId="4" fillId="0" borderId="59" xfId="0" applyNumberFormat="1" applyFont="1" applyFill="1" applyBorder="1" applyAlignment="1">
      <alignment vertical="center" shrinkToFit="1"/>
    </xf>
    <xf numFmtId="177" fontId="4" fillId="0" borderId="23" xfId="0" applyNumberFormat="1" applyFont="1" applyFill="1" applyBorder="1" applyAlignment="1">
      <alignment vertical="center"/>
    </xf>
    <xf numFmtId="177" fontId="4" fillId="0" borderId="21" xfId="0" applyNumberFormat="1" applyFont="1" applyFill="1" applyBorder="1" applyAlignment="1">
      <alignment vertical="center" shrinkToFit="1"/>
    </xf>
    <xf numFmtId="177" fontId="4" fillId="0" borderId="22" xfId="0" applyNumberFormat="1" applyFont="1" applyFill="1" applyBorder="1" applyAlignment="1">
      <alignment vertical="center"/>
    </xf>
    <xf numFmtId="177" fontId="4" fillId="0" borderId="50" xfId="0" applyNumberFormat="1" applyFont="1" applyFill="1" applyBorder="1" applyAlignment="1">
      <alignment vertical="center" shrinkToFit="1"/>
    </xf>
    <xf numFmtId="178" fontId="4" fillId="0" borderId="22" xfId="0" applyNumberFormat="1" applyFont="1" applyFill="1" applyBorder="1" applyAlignment="1">
      <alignment vertical="center" shrinkToFit="1"/>
    </xf>
    <xf numFmtId="177" fontId="4" fillId="0" borderId="20" xfId="0" applyNumberFormat="1" applyFont="1" applyFill="1" applyBorder="1" applyAlignment="1">
      <alignment vertical="center"/>
    </xf>
    <xf numFmtId="177" fontId="4" fillId="0" borderId="65" xfId="0" applyNumberFormat="1" applyFont="1" applyFill="1" applyBorder="1" applyAlignment="1">
      <alignment vertical="center" shrinkToFit="1"/>
    </xf>
    <xf numFmtId="177" fontId="4" fillId="0" borderId="53" xfId="0" applyNumberFormat="1" applyFont="1" applyFill="1" applyBorder="1" applyAlignment="1">
      <alignment vertical="center"/>
    </xf>
    <xf numFmtId="177" fontId="4" fillId="0" borderId="12" xfId="0" applyNumberFormat="1" applyFont="1" applyFill="1" applyBorder="1" applyAlignment="1">
      <alignment vertical="center" shrinkToFit="1"/>
    </xf>
    <xf numFmtId="177" fontId="4" fillId="0" borderId="12" xfId="0" applyNumberFormat="1" applyFont="1" applyFill="1" applyBorder="1" applyAlignment="1">
      <alignment vertical="center"/>
    </xf>
    <xf numFmtId="178" fontId="4" fillId="0" borderId="53" xfId="0" applyNumberFormat="1" applyFont="1" applyFill="1" applyBorder="1" applyAlignment="1">
      <alignment vertical="center" shrinkToFit="1"/>
    </xf>
    <xf numFmtId="177" fontId="4" fillId="0" borderId="54" xfId="0" applyNumberFormat="1" applyFont="1" applyFill="1" applyBorder="1" applyAlignment="1">
      <alignment vertical="center"/>
    </xf>
    <xf numFmtId="179" fontId="4" fillId="0" borderId="57" xfId="0" applyNumberFormat="1" applyFont="1" applyFill="1" applyBorder="1" applyAlignment="1">
      <alignment vertical="center" shrinkToFit="1"/>
    </xf>
    <xf numFmtId="179" fontId="4" fillId="0" borderId="49" xfId="0" applyNumberFormat="1" applyFont="1" applyFill="1" applyBorder="1" applyAlignment="1">
      <alignment vertical="center" shrinkToFit="1"/>
    </xf>
    <xf numFmtId="177" fontId="4" fillId="0" borderId="49" xfId="0" applyNumberFormat="1" applyFont="1" applyFill="1" applyBorder="1" applyAlignment="1">
      <alignment vertical="center" shrinkToFit="1"/>
    </xf>
    <xf numFmtId="177" fontId="4" fillId="0" borderId="21" xfId="0" applyNumberFormat="1" applyFont="1" applyFill="1" applyBorder="1" applyAlignment="1">
      <alignment vertical="center"/>
    </xf>
    <xf numFmtId="177" fontId="4" fillId="0" borderId="58" xfId="0" applyNumberFormat="1" applyFont="1" applyFill="1" applyBorder="1" applyAlignment="1">
      <alignment vertical="center"/>
    </xf>
    <xf numFmtId="179" fontId="4" fillId="0" borderId="22" xfId="0" applyNumberFormat="1" applyFont="1" applyFill="1" applyBorder="1" applyAlignment="1">
      <alignment vertical="center" shrinkToFit="1"/>
    </xf>
    <xf numFmtId="179" fontId="4" fillId="0" borderId="53" xfId="0" applyNumberFormat="1" applyFont="1" applyFill="1" applyBorder="1" applyAlignment="1">
      <alignment vertical="center" shrinkToFit="1"/>
    </xf>
    <xf numFmtId="177" fontId="4" fillId="0" borderId="52" xfId="0" applyNumberFormat="1" applyFont="1" applyFill="1" applyBorder="1" applyAlignment="1">
      <alignment vertical="center"/>
    </xf>
    <xf numFmtId="177" fontId="4" fillId="0" borderId="65" xfId="0" applyNumberFormat="1" applyFont="1" applyFill="1" applyBorder="1" applyAlignment="1">
      <alignment vertical="center"/>
    </xf>
    <xf numFmtId="182" fontId="4" fillId="0" borderId="49" xfId="0" applyNumberFormat="1" applyFont="1" applyFill="1" applyBorder="1" applyAlignment="1">
      <alignment vertical="center" shrinkToFit="1"/>
    </xf>
    <xf numFmtId="182" fontId="4" fillId="0" borderId="22" xfId="0" applyNumberFormat="1" applyFont="1" applyFill="1" applyBorder="1" applyAlignment="1">
      <alignment vertical="center" shrinkToFit="1"/>
    </xf>
    <xf numFmtId="182" fontId="4" fillId="0" borderId="53" xfId="0" applyNumberFormat="1" applyFont="1" applyFill="1" applyBorder="1" applyAlignment="1">
      <alignment vertical="center" shrinkToFit="1"/>
    </xf>
    <xf numFmtId="41" fontId="4" fillId="0" borderId="61" xfId="2" applyNumberFormat="1" applyFont="1" applyFill="1" applyBorder="1" applyAlignment="1">
      <alignment vertical="center" shrinkToFit="1"/>
    </xf>
    <xf numFmtId="41" fontId="4" fillId="0" borderId="59" xfId="2" applyNumberFormat="1" applyFont="1" applyFill="1" applyBorder="1" applyAlignment="1">
      <alignment vertical="center" shrinkToFit="1"/>
    </xf>
    <xf numFmtId="184" fontId="4" fillId="0" borderId="49" xfId="2" applyNumberFormat="1" applyFont="1" applyFill="1" applyBorder="1" applyAlignment="1">
      <alignment vertical="center" shrinkToFit="1"/>
    </xf>
    <xf numFmtId="41" fontId="4" fillId="0" borderId="23" xfId="2" applyNumberFormat="1" applyFont="1" applyFill="1" applyBorder="1" applyAlignment="1">
      <alignment vertical="center" shrinkToFit="1"/>
    </xf>
    <xf numFmtId="41" fontId="4" fillId="0" borderId="56" xfId="2" applyNumberFormat="1" applyFont="1" applyFill="1" applyBorder="1" applyAlignment="1">
      <alignment vertical="center" shrinkToFit="1"/>
    </xf>
    <xf numFmtId="41" fontId="4" fillId="0" borderId="49" xfId="2" applyNumberFormat="1" applyFont="1" applyFill="1" applyBorder="1" applyAlignment="1">
      <alignment vertical="center" shrinkToFit="1"/>
    </xf>
    <xf numFmtId="41" fontId="4" fillId="0" borderId="25" xfId="2" applyNumberFormat="1" applyFont="1" applyFill="1" applyBorder="1" applyAlignment="1">
      <alignment vertical="center" shrinkToFit="1"/>
    </xf>
    <xf numFmtId="184" fontId="4" fillId="0" borderId="57" xfId="2" applyNumberFormat="1" applyFont="1" applyFill="1" applyBorder="1" applyAlignment="1">
      <alignment vertical="center" shrinkToFit="1"/>
    </xf>
    <xf numFmtId="41" fontId="4" fillId="0" borderId="21" xfId="2" applyNumberFormat="1" applyFont="1" applyFill="1" applyBorder="1" applyAlignment="1">
      <alignment vertical="center" shrinkToFit="1"/>
    </xf>
    <xf numFmtId="184" fontId="4" fillId="0" borderId="22" xfId="2" applyNumberFormat="1" applyFont="1" applyFill="1" applyBorder="1" applyAlignment="1">
      <alignment vertical="center" shrinkToFit="1"/>
    </xf>
    <xf numFmtId="41" fontId="4" fillId="0" borderId="22" xfId="2" applyNumberFormat="1" applyFont="1" applyFill="1" applyBorder="1" applyAlignment="1">
      <alignment vertical="center" shrinkToFit="1"/>
    </xf>
    <xf numFmtId="41" fontId="4" fillId="0" borderId="20" xfId="2" applyNumberFormat="1" applyFont="1" applyFill="1" applyBorder="1" applyAlignment="1">
      <alignment vertical="center" shrinkToFit="1"/>
    </xf>
    <xf numFmtId="184" fontId="4" fillId="0" borderId="59" xfId="2" applyNumberFormat="1" applyFont="1" applyFill="1" applyBorder="1" applyAlignment="1">
      <alignment vertical="center" shrinkToFit="1"/>
    </xf>
    <xf numFmtId="41" fontId="4" fillId="0" borderId="65" xfId="2" applyNumberFormat="1" applyFont="1" applyFill="1" applyBorder="1" applyAlignment="1">
      <alignment vertical="center" shrinkToFit="1"/>
    </xf>
    <xf numFmtId="184" fontId="4" fillId="0" borderId="53" xfId="2" applyNumberFormat="1" applyFont="1" applyFill="1" applyBorder="1" applyAlignment="1">
      <alignment vertical="center" shrinkToFit="1"/>
    </xf>
    <xf numFmtId="41" fontId="4" fillId="0" borderId="52" xfId="2" applyNumberFormat="1" applyFont="1" applyFill="1" applyBorder="1" applyAlignment="1">
      <alignment vertical="center" shrinkToFit="1"/>
    </xf>
    <xf numFmtId="41" fontId="4" fillId="0" borderId="53" xfId="2" applyNumberFormat="1" applyFont="1" applyFill="1" applyBorder="1" applyAlignment="1">
      <alignment vertical="center" shrinkToFit="1"/>
    </xf>
    <xf numFmtId="41" fontId="4" fillId="0" borderId="54" xfId="2" applyNumberFormat="1" applyFont="1" applyFill="1" applyBorder="1" applyAlignment="1">
      <alignment vertical="center" shrinkToFit="1"/>
    </xf>
    <xf numFmtId="41" fontId="4" fillId="0" borderId="51" xfId="2" applyNumberFormat="1" applyFont="1" applyFill="1" applyBorder="1" applyAlignment="1">
      <alignment vertical="center" shrinkToFit="1"/>
    </xf>
    <xf numFmtId="41" fontId="4" fillId="0" borderId="12" xfId="2" applyNumberFormat="1" applyFont="1" applyFill="1" applyBorder="1" applyAlignment="1">
      <alignment vertical="center" shrinkToFit="1"/>
    </xf>
    <xf numFmtId="178" fontId="4" fillId="0" borderId="12" xfId="2" applyNumberFormat="1" applyFont="1" applyFill="1" applyBorder="1" applyAlignment="1">
      <alignment vertical="center" shrinkToFit="1"/>
    </xf>
    <xf numFmtId="41" fontId="4" fillId="0" borderId="13" xfId="2" applyNumberFormat="1" applyFont="1" applyFill="1" applyBorder="1" applyAlignment="1">
      <alignment vertical="center" shrinkToFit="1"/>
    </xf>
    <xf numFmtId="41" fontId="4" fillId="0" borderId="41" xfId="0" applyNumberFormat="1" applyFont="1" applyFill="1" applyBorder="1" applyAlignment="1">
      <alignment vertical="center" shrinkToFit="1"/>
    </xf>
    <xf numFmtId="41" fontId="4" fillId="0" borderId="66" xfId="0" applyNumberFormat="1" applyFont="1" applyFill="1" applyBorder="1" applyAlignment="1">
      <alignment vertical="center" shrinkToFit="1"/>
    </xf>
    <xf numFmtId="41" fontId="4" fillId="0" borderId="59" xfId="0" applyNumberFormat="1" applyFont="1" applyFill="1" applyBorder="1" applyAlignment="1">
      <alignment vertical="center" shrinkToFit="1"/>
    </xf>
    <xf numFmtId="184" fontId="4" fillId="0" borderId="59" xfId="0" applyNumberFormat="1" applyFont="1" applyFill="1" applyBorder="1" applyAlignment="1">
      <alignment vertical="center" shrinkToFit="1"/>
    </xf>
    <xf numFmtId="41" fontId="4" fillId="0" borderId="23" xfId="0" applyNumberFormat="1" applyFont="1" applyFill="1" applyBorder="1" applyAlignment="1">
      <alignment vertical="center" shrinkToFit="1"/>
    </xf>
    <xf numFmtId="41" fontId="4" fillId="0" borderId="44" xfId="0" applyNumberFormat="1" applyFont="1" applyFill="1" applyBorder="1" applyAlignment="1">
      <alignment vertical="center" shrinkToFit="1"/>
    </xf>
    <xf numFmtId="41" fontId="4" fillId="0" borderId="49" xfId="0" applyNumberFormat="1" applyFont="1" applyFill="1" applyBorder="1" applyAlignment="1">
      <alignment vertical="center" shrinkToFit="1"/>
    </xf>
    <xf numFmtId="184" fontId="4" fillId="0" borderId="49" xfId="0" applyNumberFormat="1" applyFont="1" applyFill="1" applyBorder="1" applyAlignment="1">
      <alignment vertical="center" shrinkToFit="1"/>
    </xf>
    <xf numFmtId="41" fontId="4" fillId="0" borderId="25" xfId="0" applyNumberFormat="1" applyFont="1" applyFill="1" applyBorder="1" applyAlignment="1">
      <alignment vertical="center" shrinkToFit="1"/>
    </xf>
    <xf numFmtId="41" fontId="4" fillId="0" borderId="30" xfId="0" applyNumberFormat="1" applyFont="1" applyFill="1" applyBorder="1" applyAlignment="1">
      <alignment vertical="center" shrinkToFit="1"/>
    </xf>
    <xf numFmtId="41" fontId="4" fillId="0" borderId="57" xfId="0" applyNumberFormat="1" applyFont="1" applyFill="1" applyBorder="1" applyAlignment="1">
      <alignment vertical="center" shrinkToFit="1"/>
    </xf>
    <xf numFmtId="41" fontId="4" fillId="0" borderId="22" xfId="0" applyNumberFormat="1" applyFont="1" applyFill="1" applyBorder="1" applyAlignment="1">
      <alignment vertical="center" shrinkToFit="1"/>
    </xf>
    <xf numFmtId="184" fontId="4" fillId="0" borderId="22" xfId="0" applyNumberFormat="1" applyFont="1" applyFill="1" applyBorder="1" applyAlignment="1">
      <alignment vertical="center" shrinkToFit="1"/>
    </xf>
    <xf numFmtId="41" fontId="4" fillId="0" borderId="50" xfId="0" applyNumberFormat="1" applyFont="1" applyFill="1" applyBorder="1" applyAlignment="1">
      <alignment vertical="center" shrinkToFit="1"/>
    </xf>
    <xf numFmtId="41" fontId="4" fillId="0" borderId="53" xfId="0" applyNumberFormat="1" applyFont="1" applyFill="1" applyBorder="1" applyAlignment="1">
      <alignment vertical="center" shrinkToFit="1"/>
    </xf>
    <xf numFmtId="41" fontId="4" fillId="0" borderId="20" xfId="0" applyNumberFormat="1" applyFont="1" applyFill="1" applyBorder="1" applyAlignment="1">
      <alignment vertical="center" shrinkToFit="1"/>
    </xf>
    <xf numFmtId="41" fontId="4" fillId="0" borderId="11" xfId="0" applyNumberFormat="1" applyFont="1" applyFill="1" applyBorder="1" applyAlignment="1">
      <alignment vertical="center" shrinkToFit="1"/>
    </xf>
    <xf numFmtId="41" fontId="4" fillId="0" borderId="67" xfId="0" applyNumberFormat="1" applyFont="1" applyFill="1" applyBorder="1" applyAlignment="1">
      <alignment vertical="center" shrinkToFit="1"/>
    </xf>
    <xf numFmtId="41" fontId="4" fillId="0" borderId="68" xfId="0" applyNumberFormat="1" applyFont="1" applyFill="1" applyBorder="1" applyAlignment="1">
      <alignment vertical="center" shrinkToFit="1"/>
    </xf>
    <xf numFmtId="41" fontId="4" fillId="0" borderId="12" xfId="0" applyNumberFormat="1" applyFont="1" applyFill="1" applyBorder="1" applyAlignment="1">
      <alignment vertical="center" shrinkToFit="1"/>
    </xf>
    <xf numFmtId="184" fontId="4" fillId="0" borderId="12" xfId="0" applyNumberFormat="1" applyFont="1" applyFill="1" applyBorder="1" applyAlignment="1">
      <alignment vertical="center" shrinkToFit="1"/>
    </xf>
    <xf numFmtId="41" fontId="4" fillId="0" borderId="69" xfId="0" applyNumberFormat="1" applyFont="1" applyFill="1" applyBorder="1" applyAlignment="1">
      <alignment vertical="center" shrinkToFit="1"/>
    </xf>
    <xf numFmtId="41" fontId="4" fillId="0" borderId="54" xfId="0" applyNumberFormat="1" applyFont="1" applyFill="1" applyBorder="1" applyAlignment="1">
      <alignment vertical="center" shrinkToFit="1"/>
    </xf>
    <xf numFmtId="181" fontId="4" fillId="0" borderId="41" xfId="0" applyNumberFormat="1" applyFont="1" applyFill="1" applyBorder="1" applyAlignment="1">
      <alignment vertical="center" shrinkToFit="1"/>
    </xf>
    <xf numFmtId="181" fontId="4" fillId="0" borderId="59" xfId="0" applyNumberFormat="1" applyFont="1" applyFill="1" applyBorder="1" applyAlignment="1">
      <alignment vertical="center" shrinkToFit="1"/>
    </xf>
    <xf numFmtId="179" fontId="4" fillId="0" borderId="59" xfId="0" applyNumberFormat="1" applyFont="1" applyFill="1" applyBorder="1" applyAlignment="1">
      <alignment vertical="center" shrinkToFit="1"/>
    </xf>
    <xf numFmtId="181" fontId="4" fillId="0" borderId="23" xfId="0" applyNumberFormat="1" applyFont="1" applyFill="1" applyBorder="1" applyAlignment="1">
      <alignment vertical="center" shrinkToFit="1"/>
    </xf>
    <xf numFmtId="181" fontId="4" fillId="0" borderId="44" xfId="0" applyNumberFormat="1" applyFont="1" applyFill="1" applyBorder="1" applyAlignment="1">
      <alignment vertical="center" shrinkToFit="1"/>
    </xf>
    <xf numFmtId="181" fontId="4" fillId="0" borderId="49" xfId="0" applyNumberFormat="1" applyFont="1" applyFill="1" applyBorder="1" applyAlignment="1">
      <alignment vertical="center" shrinkToFit="1"/>
    </xf>
    <xf numFmtId="181" fontId="4" fillId="0" borderId="50" xfId="0" applyNumberFormat="1" applyFont="1" applyFill="1" applyBorder="1" applyAlignment="1">
      <alignment vertical="center" shrinkToFit="1"/>
    </xf>
    <xf numFmtId="181" fontId="4" fillId="0" borderId="25" xfId="0" applyNumberFormat="1" applyFont="1" applyFill="1" applyBorder="1" applyAlignment="1">
      <alignment vertical="center" shrinkToFit="1"/>
    </xf>
    <xf numFmtId="181" fontId="4" fillId="0" borderId="30" xfId="0" applyNumberFormat="1" applyFont="1" applyFill="1" applyBorder="1" applyAlignment="1">
      <alignment vertical="center" shrinkToFit="1"/>
    </xf>
    <xf numFmtId="181" fontId="4" fillId="0" borderId="22" xfId="0" applyNumberFormat="1" applyFont="1" applyFill="1" applyBorder="1" applyAlignment="1">
      <alignment vertical="center" shrinkToFit="1"/>
    </xf>
    <xf numFmtId="181" fontId="4" fillId="0" borderId="20" xfId="0" applyNumberFormat="1" applyFont="1" applyFill="1" applyBorder="1" applyAlignment="1">
      <alignment vertical="center" shrinkToFit="1"/>
    </xf>
    <xf numFmtId="181" fontId="4" fillId="0" borderId="65" xfId="0" applyNumberFormat="1" applyFont="1" applyFill="1" applyBorder="1" applyAlignment="1">
      <alignment vertical="center" shrinkToFit="1"/>
    </xf>
    <xf numFmtId="181" fontId="4" fillId="0" borderId="53" xfId="0" applyNumberFormat="1" applyFont="1" applyFill="1" applyBorder="1" applyAlignment="1">
      <alignment vertical="center" shrinkToFit="1"/>
    </xf>
    <xf numFmtId="181" fontId="4" fillId="0" borderId="69" xfId="0" applyNumberFormat="1" applyFont="1" applyFill="1" applyBorder="1" applyAlignment="1">
      <alignment vertical="center" shrinkToFit="1"/>
    </xf>
    <xf numFmtId="181" fontId="4" fillId="0" borderId="54" xfId="0" applyNumberFormat="1" applyFont="1" applyFill="1" applyBorder="1" applyAlignment="1">
      <alignment vertical="center" shrinkToFit="1"/>
    </xf>
    <xf numFmtId="181" fontId="4" fillId="0" borderId="61" xfId="0" applyNumberFormat="1" applyFont="1" applyFill="1" applyBorder="1" applyAlignment="1">
      <alignment vertical="center"/>
    </xf>
    <xf numFmtId="181" fontId="4" fillId="0" borderId="59" xfId="0" applyNumberFormat="1" applyFont="1" applyFill="1" applyBorder="1" applyAlignment="1">
      <alignment vertical="center"/>
    </xf>
    <xf numFmtId="181" fontId="4" fillId="0" borderId="66" xfId="0" applyNumberFormat="1" applyFont="1" applyFill="1" applyBorder="1" applyAlignment="1">
      <alignment vertical="center"/>
    </xf>
    <xf numFmtId="179" fontId="4" fillId="0" borderId="59" xfId="0" applyNumberFormat="1" applyFont="1" applyFill="1" applyBorder="1" applyAlignment="1">
      <alignment vertical="center"/>
    </xf>
    <xf numFmtId="181" fontId="4" fillId="0" borderId="63" xfId="0" applyNumberFormat="1" applyFont="1" applyFill="1" applyBorder="1" applyAlignment="1">
      <alignment vertical="center"/>
    </xf>
    <xf numFmtId="181" fontId="4" fillId="0" borderId="56" xfId="0" applyNumberFormat="1" applyFont="1" applyFill="1" applyBorder="1" applyAlignment="1">
      <alignment vertical="center"/>
    </xf>
    <xf numFmtId="181" fontId="4" fillId="0" borderId="57" xfId="0" applyNumberFormat="1" applyFont="1" applyFill="1" applyBorder="1" applyAlignment="1">
      <alignment vertical="center"/>
    </xf>
    <xf numFmtId="181" fontId="4" fillId="0" borderId="49" xfId="0" applyNumberFormat="1" applyFont="1" applyFill="1" applyBorder="1" applyAlignment="1">
      <alignment vertical="center"/>
    </xf>
    <xf numFmtId="185" fontId="4" fillId="0" borderId="49" xfId="0" applyNumberFormat="1" applyFont="1" applyFill="1" applyBorder="1" applyAlignment="1">
      <alignment vertical="center"/>
    </xf>
    <xf numFmtId="181" fontId="4" fillId="0" borderId="25" xfId="0" applyNumberFormat="1" applyFont="1" applyFill="1" applyBorder="1" applyAlignment="1">
      <alignment vertical="center"/>
    </xf>
    <xf numFmtId="179" fontId="4" fillId="0" borderId="57" xfId="0" applyNumberFormat="1" applyFont="1" applyFill="1" applyBorder="1" applyAlignment="1">
      <alignment vertical="center"/>
    </xf>
    <xf numFmtId="181" fontId="4" fillId="0" borderId="21" xfId="0" applyNumberFormat="1" applyFont="1" applyFill="1" applyBorder="1" applyAlignment="1">
      <alignment vertical="center"/>
    </xf>
    <xf numFmtId="181" fontId="4" fillId="0" borderId="22" xfId="0" applyNumberFormat="1" applyFont="1" applyFill="1" applyBorder="1" applyAlignment="1">
      <alignment vertical="center"/>
    </xf>
    <xf numFmtId="185" fontId="4" fillId="0" borderId="22" xfId="0" applyNumberFormat="1" applyFont="1" applyFill="1" applyBorder="1" applyAlignment="1">
      <alignment vertical="center"/>
    </xf>
    <xf numFmtId="181" fontId="4" fillId="0" borderId="20" xfId="0" applyNumberFormat="1" applyFont="1" applyFill="1" applyBorder="1" applyAlignment="1">
      <alignment vertical="center"/>
    </xf>
    <xf numFmtId="181" fontId="4" fillId="0" borderId="24" xfId="0" applyNumberFormat="1" applyFont="1" applyFill="1" applyBorder="1" applyAlignment="1">
      <alignment vertical="center"/>
    </xf>
    <xf numFmtId="181" fontId="4" fillId="0" borderId="60" xfId="0" applyNumberFormat="1" applyFont="1" applyFill="1" applyBorder="1" applyAlignment="1">
      <alignment vertical="center"/>
    </xf>
    <xf numFmtId="181" fontId="4" fillId="0" borderId="50" xfId="0" applyNumberFormat="1" applyFont="1" applyFill="1" applyBorder="1" applyAlignment="1">
      <alignment vertical="center"/>
    </xf>
    <xf numFmtId="181" fontId="4" fillId="0" borderId="26" xfId="0" applyNumberFormat="1" applyFont="1" applyFill="1" applyBorder="1" applyAlignment="1">
      <alignment vertical="center"/>
    </xf>
    <xf numFmtId="181" fontId="4" fillId="0" borderId="11" xfId="0" applyNumberFormat="1" applyFont="1" applyFill="1" applyBorder="1" applyAlignment="1">
      <alignment vertical="center"/>
    </xf>
    <xf numFmtId="185" fontId="4" fillId="0" borderId="11" xfId="0" applyNumberFormat="1" applyFont="1" applyFill="1" applyBorder="1" applyAlignment="1">
      <alignment vertical="center"/>
    </xf>
    <xf numFmtId="181" fontId="4" fillId="0" borderId="12" xfId="0" applyNumberFormat="1" applyFont="1" applyFill="1" applyBorder="1" applyAlignment="1">
      <alignment vertical="center"/>
    </xf>
    <xf numFmtId="181" fontId="4" fillId="0" borderId="13" xfId="0" applyNumberFormat="1" applyFont="1" applyFill="1" applyBorder="1" applyAlignment="1">
      <alignment vertical="center"/>
    </xf>
    <xf numFmtId="41" fontId="4" fillId="0" borderId="70" xfId="0" applyNumberFormat="1" applyFont="1" applyFill="1" applyBorder="1" applyAlignment="1">
      <alignment vertical="center"/>
    </xf>
    <xf numFmtId="41" fontId="4" fillId="0" borderId="44" xfId="0" applyNumberFormat="1" applyFont="1" applyFill="1" applyBorder="1" applyAlignment="1">
      <alignment vertical="center"/>
    </xf>
    <xf numFmtId="41" fontId="4" fillId="0" borderId="65" xfId="0" applyNumberFormat="1" applyFont="1" applyFill="1" applyBorder="1" applyAlignment="1">
      <alignment vertical="center"/>
    </xf>
    <xf numFmtId="41" fontId="4" fillId="0" borderId="53" xfId="0" applyNumberFormat="1" applyFont="1" applyFill="1" applyBorder="1" applyAlignment="1">
      <alignment vertical="center"/>
    </xf>
    <xf numFmtId="41" fontId="4" fillId="0" borderId="54" xfId="0" applyNumberFormat="1" applyFont="1" applyFill="1" applyBorder="1" applyAlignment="1">
      <alignment vertical="center"/>
    </xf>
    <xf numFmtId="41" fontId="3" fillId="0" borderId="31" xfId="2" applyNumberFormat="1" applyFont="1" applyFill="1" applyBorder="1" applyAlignment="1">
      <alignment vertical="center"/>
    </xf>
    <xf numFmtId="41" fontId="3" fillId="0" borderId="28" xfId="2" applyNumberFormat="1" applyFont="1" applyFill="1" applyBorder="1" applyAlignment="1">
      <alignment vertical="center"/>
    </xf>
    <xf numFmtId="41" fontId="3" fillId="0" borderId="28" xfId="2" applyNumberFormat="1" applyFont="1" applyFill="1" applyBorder="1" applyAlignment="1">
      <alignment horizontal="right" vertical="center"/>
    </xf>
    <xf numFmtId="41" fontId="3" fillId="0" borderId="32" xfId="2" applyNumberFormat="1" applyFont="1" applyFill="1" applyBorder="1" applyAlignment="1">
      <alignment vertical="center"/>
    </xf>
    <xf numFmtId="41" fontId="3" fillId="0" borderId="27" xfId="2" applyNumberFormat="1" applyFont="1" applyFill="1" applyBorder="1" applyAlignment="1">
      <alignment vertical="center"/>
    </xf>
    <xf numFmtId="41" fontId="3" fillId="0" borderId="1" xfId="2" applyNumberFormat="1" applyFont="1" applyFill="1" applyBorder="1" applyAlignment="1">
      <alignment vertical="center"/>
    </xf>
    <xf numFmtId="41" fontId="3" fillId="0" borderId="27" xfId="0" applyNumberFormat="1" applyFont="1" applyFill="1" applyBorder="1" applyAlignment="1">
      <alignment horizontal="right" vertical="center"/>
    </xf>
    <xf numFmtId="41" fontId="3" fillId="0" borderId="27" xfId="2" applyNumberFormat="1" applyFont="1" applyFill="1" applyBorder="1" applyAlignment="1">
      <alignment horizontal="right" vertical="center"/>
    </xf>
    <xf numFmtId="41" fontId="3" fillId="0" borderId="28" xfId="0" applyNumberFormat="1" applyFont="1" applyFill="1" applyBorder="1" applyAlignment="1">
      <alignment horizontal="right" vertical="center"/>
    </xf>
    <xf numFmtId="41" fontId="3" fillId="0" borderId="28" xfId="0" applyNumberFormat="1" applyFont="1" applyFill="1" applyBorder="1" applyAlignment="1">
      <alignment vertical="center"/>
    </xf>
    <xf numFmtId="41" fontId="3" fillId="0" borderId="29" xfId="2" applyNumberFormat="1" applyFont="1" applyFill="1" applyBorder="1" applyAlignment="1">
      <alignment vertical="center"/>
    </xf>
    <xf numFmtId="41" fontId="3" fillId="0" borderId="5" xfId="0" applyNumberFormat="1" applyFont="1" applyFill="1" applyBorder="1" applyAlignment="1">
      <alignment horizontal="right" vertical="center"/>
    </xf>
    <xf numFmtId="41" fontId="3" fillId="0" borderId="32" xfId="0" applyNumberFormat="1" applyFont="1" applyFill="1" applyBorder="1" applyAlignment="1">
      <alignment vertical="center"/>
    </xf>
    <xf numFmtId="41" fontId="6" fillId="0" borderId="27" xfId="2" quotePrefix="1" applyNumberFormat="1" applyFont="1" applyFill="1" applyBorder="1" applyAlignment="1">
      <alignment horizontal="right" vertical="center"/>
    </xf>
    <xf numFmtId="41" fontId="6" fillId="0" borderId="5" xfId="2" quotePrefix="1" applyNumberFormat="1" applyFont="1" applyFill="1" applyBorder="1" applyAlignment="1">
      <alignment horizontal="right" vertical="center"/>
    </xf>
    <xf numFmtId="41" fontId="6" fillId="0" borderId="5" xfId="2" applyNumberFormat="1" applyFont="1" applyFill="1" applyBorder="1" applyAlignment="1">
      <alignment horizontal="right" vertical="center"/>
    </xf>
    <xf numFmtId="41" fontId="6" fillId="0" borderId="28" xfId="2" quotePrefix="1" applyNumberFormat="1" applyFont="1" applyFill="1" applyBorder="1" applyAlignment="1">
      <alignment horizontal="right" vertical="center"/>
    </xf>
    <xf numFmtId="41" fontId="6" fillId="0" borderId="28" xfId="2" applyNumberFormat="1" applyFont="1" applyFill="1" applyBorder="1" applyAlignment="1">
      <alignment horizontal="right" vertical="center"/>
    </xf>
    <xf numFmtId="41" fontId="6" fillId="0" borderId="29" xfId="2" quotePrefix="1" applyNumberFormat="1" applyFont="1" applyFill="1" applyBorder="1" applyAlignment="1">
      <alignment horizontal="right" vertical="center"/>
    </xf>
    <xf numFmtId="41" fontId="6" fillId="0" borderId="2" xfId="2" quotePrefix="1" applyNumberFormat="1" applyFont="1" applyFill="1" applyBorder="1" applyAlignment="1">
      <alignment horizontal="right" vertical="center"/>
    </xf>
    <xf numFmtId="41" fontId="6" fillId="0" borderId="2" xfId="2" applyNumberFormat="1" applyFont="1" applyFill="1" applyBorder="1" applyAlignment="1">
      <alignment horizontal="right" vertical="center"/>
    </xf>
    <xf numFmtId="41" fontId="6" fillId="0" borderId="1" xfId="2" quotePrefix="1" applyNumberFormat="1" applyFont="1" applyFill="1" applyBorder="1" applyAlignment="1">
      <alignment horizontal="right" vertical="center"/>
    </xf>
    <xf numFmtId="41" fontId="6" fillId="0" borderId="7" xfId="2" quotePrefix="1" applyNumberFormat="1" applyFont="1" applyFill="1" applyBorder="1" applyAlignment="1">
      <alignment horizontal="right" vertical="center"/>
    </xf>
    <xf numFmtId="0" fontId="4" fillId="0" borderId="43" xfId="0" applyNumberFormat="1" applyFont="1" applyFill="1" applyBorder="1" applyAlignment="1">
      <alignment horizontal="center" vertical="center" wrapText="1"/>
    </xf>
    <xf numFmtId="0" fontId="22" fillId="0" borderId="14" xfId="0" applyFont="1" applyFill="1" applyBorder="1" applyAlignment="1">
      <alignment horizontal="right" vertical="center" wrapText="1"/>
    </xf>
    <xf numFmtId="38" fontId="4" fillId="0" borderId="1" xfId="2" applyFont="1" applyFill="1" applyBorder="1" applyAlignment="1">
      <alignment horizontal="center" vertical="center" shrinkToFit="1"/>
    </xf>
    <xf numFmtId="38" fontId="4" fillId="0" borderId="13" xfId="2" applyFont="1" applyFill="1" applyBorder="1" applyAlignment="1">
      <alignment horizontal="center" vertical="center" shrinkToFit="1"/>
    </xf>
    <xf numFmtId="176" fontId="4" fillId="0" borderId="0" xfId="0" applyNumberFormat="1" applyFont="1" applyFill="1" applyBorder="1" applyAlignment="1">
      <alignment horizontal="right" vertical="center"/>
    </xf>
    <xf numFmtId="0" fontId="4" fillId="0" borderId="5" xfId="0" applyFont="1" applyFill="1" applyBorder="1" applyAlignment="1">
      <alignment horizontal="distributed" vertical="center" wrapText="1" indent="1"/>
    </xf>
    <xf numFmtId="0" fontId="4" fillId="0" borderId="7" xfId="0" applyFont="1" applyFill="1" applyBorder="1" applyAlignment="1">
      <alignment horizontal="distributed" vertical="center" wrapText="1" indent="1"/>
    </xf>
    <xf numFmtId="0" fontId="4" fillId="0" borderId="2" xfId="0" applyFont="1" applyFill="1" applyBorder="1" applyAlignment="1">
      <alignment horizontal="distributed" vertical="center" wrapText="1" indent="1"/>
    </xf>
    <xf numFmtId="0" fontId="4" fillId="0" borderId="36"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37"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38"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35" xfId="0" applyFont="1" applyFill="1" applyBorder="1" applyAlignment="1">
      <alignment horizontal="left" vertical="center" shrinkToFit="1"/>
    </xf>
    <xf numFmtId="0" fontId="4" fillId="0" borderId="39" xfId="0" applyFont="1" applyFill="1" applyBorder="1" applyAlignment="1">
      <alignment horizontal="left" vertical="center" shrinkToFit="1"/>
    </xf>
    <xf numFmtId="0" fontId="4" fillId="0" borderId="8"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distributed" vertical="center" wrapText="1" justifyLastLine="1"/>
    </xf>
    <xf numFmtId="0" fontId="4" fillId="0" borderId="7" xfId="0" applyFont="1" applyFill="1" applyBorder="1" applyAlignment="1">
      <alignment horizontal="distributed" vertical="center" wrapText="1" justifyLastLine="1"/>
    </xf>
    <xf numFmtId="0" fontId="0" fillId="0" borderId="7" xfId="0" applyFont="1" applyFill="1" applyBorder="1" applyAlignment="1">
      <alignment horizontal="distributed" vertical="center" wrapText="1" justifyLastLine="1"/>
    </xf>
    <xf numFmtId="0" fontId="4" fillId="0" borderId="5" xfId="0" applyFont="1" applyFill="1" applyBorder="1" applyAlignment="1">
      <alignment horizontal="distributed" vertical="center" indent="1"/>
    </xf>
    <xf numFmtId="0" fontId="4" fillId="0" borderId="7" xfId="0" applyFont="1" applyFill="1" applyBorder="1" applyAlignment="1">
      <alignment horizontal="distributed" vertical="center" indent="1"/>
    </xf>
    <xf numFmtId="0" fontId="4" fillId="0" borderId="2" xfId="0" applyFont="1" applyFill="1" applyBorder="1" applyAlignment="1">
      <alignment horizontal="distributed" vertical="center" indent="1"/>
    </xf>
    <xf numFmtId="0" fontId="4" fillId="0" borderId="4" xfId="0" applyFont="1" applyFill="1" applyBorder="1" applyAlignment="1">
      <alignment horizontal="left" vertical="center"/>
    </xf>
    <xf numFmtId="0" fontId="4" fillId="0" borderId="0" xfId="0" applyFont="1" applyFill="1" applyBorder="1" applyAlignment="1">
      <alignment horizontal="left" vertical="center"/>
    </xf>
    <xf numFmtId="0" fontId="4" fillId="0" borderId="38" xfId="0" applyFont="1" applyFill="1" applyBorder="1" applyAlignment="1">
      <alignment horizontal="left" vertical="center"/>
    </xf>
    <xf numFmtId="0" fontId="4" fillId="0" borderId="77"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17" xfId="0" applyFont="1" applyFill="1" applyBorder="1" applyAlignment="1">
      <alignment vertical="center" shrinkToFit="1"/>
    </xf>
    <xf numFmtId="0" fontId="4" fillId="0" borderId="46" xfId="0" applyFont="1" applyFill="1" applyBorder="1" applyAlignment="1">
      <alignment vertical="center" shrinkToFit="1"/>
    </xf>
    <xf numFmtId="0" fontId="0" fillId="0" borderId="18" xfId="0" applyFont="1" applyFill="1" applyBorder="1" applyAlignment="1">
      <alignment vertical="center" shrinkToFit="1"/>
    </xf>
    <xf numFmtId="0" fontId="4" fillId="0" borderId="4" xfId="0" applyFont="1" applyFill="1" applyBorder="1" applyAlignment="1">
      <alignment vertical="center" shrinkToFit="1"/>
    </xf>
    <xf numFmtId="0" fontId="4" fillId="0" borderId="0" xfId="0" applyFont="1" applyFill="1" applyBorder="1" applyAlignment="1">
      <alignment vertical="center" shrinkToFit="1"/>
    </xf>
    <xf numFmtId="0" fontId="0" fillId="0" borderId="38" xfId="0" applyFont="1" applyFill="1" applyBorder="1" applyAlignment="1">
      <alignment vertical="center" shrinkToFit="1"/>
    </xf>
    <xf numFmtId="0" fontId="4" fillId="0" borderId="78" xfId="0" applyFont="1" applyFill="1" applyBorder="1" applyAlignment="1">
      <alignment horizontal="left" vertical="center" shrinkToFit="1"/>
    </xf>
    <xf numFmtId="0" fontId="4" fillId="0" borderId="79" xfId="0" applyFont="1" applyFill="1" applyBorder="1" applyAlignment="1">
      <alignment horizontal="left" vertical="center" shrinkToFit="1"/>
    </xf>
    <xf numFmtId="0" fontId="4" fillId="0" borderId="80" xfId="0" applyFont="1" applyFill="1" applyBorder="1" applyAlignment="1">
      <alignment horizontal="left" vertical="center" shrinkToFit="1"/>
    </xf>
    <xf numFmtId="0" fontId="4" fillId="0" borderId="81" xfId="0" applyFont="1" applyFill="1" applyBorder="1" applyAlignment="1">
      <alignment horizontal="distributed" vertical="center" justifyLastLine="1"/>
    </xf>
    <xf numFmtId="0" fontId="4" fillId="0" borderId="82" xfId="0" applyFont="1" applyFill="1" applyBorder="1" applyAlignment="1">
      <alignment horizontal="distributed" vertical="center" justifyLastLine="1"/>
    </xf>
    <xf numFmtId="0" fontId="4" fillId="0" borderId="83" xfId="0" applyFont="1" applyFill="1" applyBorder="1" applyAlignment="1">
      <alignment horizontal="left" vertical="center" wrapText="1" shrinkToFit="1"/>
    </xf>
    <xf numFmtId="0" fontId="4" fillId="0" borderId="84" xfId="0" applyFont="1" applyFill="1" applyBorder="1" applyAlignment="1">
      <alignment horizontal="left" vertical="center" shrinkToFit="1"/>
    </xf>
    <xf numFmtId="0" fontId="4" fillId="0" borderId="85" xfId="0" applyFont="1" applyFill="1" applyBorder="1" applyAlignment="1">
      <alignment horizontal="left" vertical="center" shrinkToFit="1"/>
    </xf>
    <xf numFmtId="0" fontId="18" fillId="0" borderId="0" xfId="0" applyFont="1" applyFill="1" applyAlignment="1">
      <alignment vertical="center"/>
    </xf>
    <xf numFmtId="0" fontId="4" fillId="0" borderId="0" xfId="0" applyFont="1" applyFill="1" applyAlignment="1">
      <alignment horizontal="left" vertical="center" wrapText="1"/>
    </xf>
    <xf numFmtId="0" fontId="5" fillId="0" borderId="0" xfId="0" applyFont="1" applyFill="1" applyAlignment="1">
      <alignment vertical="center"/>
    </xf>
    <xf numFmtId="0" fontId="4" fillId="0" borderId="34" xfId="0" applyFont="1" applyFill="1" applyBorder="1" applyAlignment="1">
      <alignment horizontal="center" vertical="center" justifyLastLine="1"/>
    </xf>
    <xf numFmtId="0" fontId="4" fillId="0" borderId="67" xfId="0" applyFont="1" applyFill="1" applyBorder="1" applyAlignment="1">
      <alignment horizontal="center" vertical="center" justifyLastLine="1"/>
    </xf>
    <xf numFmtId="0" fontId="4" fillId="0" borderId="71" xfId="0" applyFont="1" applyFill="1" applyBorder="1" applyAlignment="1">
      <alignment horizontal="center" vertical="center" justifyLastLine="1"/>
    </xf>
    <xf numFmtId="0" fontId="4" fillId="0" borderId="72" xfId="0" applyFont="1" applyFill="1" applyBorder="1" applyAlignment="1">
      <alignment horizontal="distributed" vertical="center" wrapText="1" justifyLastLine="1"/>
    </xf>
    <xf numFmtId="0" fontId="4" fillId="0" borderId="73" xfId="0" applyFont="1" applyFill="1" applyBorder="1" applyAlignment="1">
      <alignment horizontal="distributed" vertical="center" wrapText="1" justifyLastLine="1"/>
    </xf>
    <xf numFmtId="0" fontId="4" fillId="0" borderId="74" xfId="0" applyFont="1" applyFill="1" applyBorder="1" applyAlignment="1">
      <alignment horizontal="left" vertical="center" shrinkToFit="1"/>
    </xf>
    <xf numFmtId="0" fontId="4" fillId="0" borderId="75" xfId="0" applyFont="1" applyFill="1" applyBorder="1" applyAlignment="1">
      <alignment horizontal="left" vertical="center" shrinkToFit="1"/>
    </xf>
    <xf numFmtId="0" fontId="4" fillId="0" borderId="76" xfId="0" applyFont="1" applyFill="1" applyBorder="1" applyAlignment="1">
      <alignment horizontal="left" vertical="center" shrinkToFit="1"/>
    </xf>
    <xf numFmtId="0" fontId="4" fillId="0" borderId="14"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15" xfId="0" applyFont="1" applyFill="1" applyBorder="1" applyAlignment="1">
      <alignment horizontal="center" vertical="center"/>
    </xf>
    <xf numFmtId="41" fontId="4" fillId="0" borderId="14" xfId="0" applyNumberFormat="1" applyFont="1" applyFill="1" applyBorder="1" applyAlignment="1" applyProtection="1">
      <alignment horizontal="right" vertical="center"/>
      <protection locked="0"/>
    </xf>
    <xf numFmtId="41" fontId="4" fillId="0" borderId="15" xfId="0" applyNumberFormat="1" applyFont="1" applyFill="1" applyBorder="1" applyAlignment="1" applyProtection="1">
      <alignment horizontal="right" vertical="center"/>
      <protection locked="0"/>
    </xf>
    <xf numFmtId="41" fontId="4" fillId="0" borderId="47" xfId="0" applyNumberFormat="1" applyFont="1" applyFill="1" applyBorder="1" applyAlignment="1" applyProtection="1">
      <alignment horizontal="right" vertical="center"/>
      <protection locked="0"/>
    </xf>
    <xf numFmtId="0" fontId="13" fillId="0" borderId="0" xfId="0" applyFont="1" applyFill="1" applyAlignment="1">
      <alignment horizontal="left" vertical="center" wrapText="1"/>
    </xf>
    <xf numFmtId="0" fontId="4" fillId="0" borderId="4"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38" xfId="0" applyFont="1" applyFill="1" applyBorder="1" applyAlignment="1">
      <alignment horizontal="center" vertical="center" shrinkToFit="1"/>
    </xf>
    <xf numFmtId="41" fontId="4" fillId="0" borderId="9" xfId="0" applyNumberFormat="1" applyFont="1" applyFill="1" applyBorder="1" applyAlignment="1" applyProtection="1">
      <alignment horizontal="right" vertical="center"/>
      <protection locked="0"/>
    </xf>
    <xf numFmtId="41" fontId="4" fillId="0" borderId="16" xfId="0" applyNumberFormat="1" applyFont="1" applyFill="1" applyBorder="1" applyAlignment="1" applyProtection="1">
      <alignment horizontal="right" vertical="center"/>
      <protection locked="0"/>
    </xf>
    <xf numFmtId="41" fontId="4" fillId="0" borderId="94" xfId="0" applyNumberFormat="1" applyFont="1" applyFill="1" applyBorder="1" applyAlignment="1" applyProtection="1">
      <alignment horizontal="right" vertical="center"/>
      <protection locked="0"/>
    </xf>
    <xf numFmtId="41" fontId="4" fillId="0" borderId="18" xfId="0" applyNumberFormat="1" applyFont="1" applyFill="1" applyBorder="1" applyAlignment="1" applyProtection="1">
      <alignment horizontal="right" vertical="center"/>
      <protection locked="0"/>
    </xf>
    <xf numFmtId="0" fontId="4" fillId="0" borderId="34"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71" xfId="0" applyFont="1" applyFill="1" applyBorder="1" applyAlignment="1">
      <alignment horizontal="center" vertical="center"/>
    </xf>
    <xf numFmtId="41" fontId="4" fillId="0" borderId="34" xfId="0" applyNumberFormat="1" applyFont="1" applyFill="1" applyBorder="1" applyAlignment="1" applyProtection="1">
      <alignment horizontal="center" vertical="center"/>
      <protection locked="0"/>
    </xf>
    <xf numFmtId="41" fontId="4" fillId="0" borderId="71" xfId="0" applyNumberFormat="1" applyFont="1" applyFill="1" applyBorder="1" applyAlignment="1" applyProtection="1">
      <alignment horizontal="center" vertical="center"/>
      <protection locked="0"/>
    </xf>
    <xf numFmtId="41" fontId="4" fillId="0" borderId="68" xfId="0" applyNumberFormat="1" applyFont="1" applyFill="1" applyBorder="1" applyAlignment="1" applyProtection="1">
      <alignment horizontal="center" vertical="center"/>
      <protection locked="0"/>
    </xf>
    <xf numFmtId="0" fontId="11" fillId="0" borderId="35" xfId="0" applyFont="1" applyFill="1" applyBorder="1" applyAlignment="1">
      <alignment horizontal="left" vertical="center"/>
    </xf>
    <xf numFmtId="0" fontId="4" fillId="0" borderId="68" xfId="0" applyFont="1" applyFill="1" applyBorder="1" applyAlignment="1">
      <alignment horizontal="center" vertical="center"/>
    </xf>
    <xf numFmtId="0" fontId="4" fillId="0" borderId="43" xfId="0" applyFont="1" applyFill="1" applyBorder="1" applyAlignment="1">
      <alignment horizontal="center" vertical="center" wrapText="1"/>
    </xf>
    <xf numFmtId="0" fontId="4" fillId="0" borderId="87" xfId="0" applyFont="1" applyFill="1" applyBorder="1" applyAlignment="1">
      <alignment horizontal="center" vertical="center"/>
    </xf>
    <xf numFmtId="0" fontId="4" fillId="0" borderId="88" xfId="0" applyFont="1" applyFill="1" applyBorder="1" applyAlignment="1">
      <alignment horizontal="center" vertical="center"/>
    </xf>
    <xf numFmtId="41" fontId="4" fillId="0" borderId="43" xfId="0" applyNumberFormat="1" applyFont="1" applyFill="1" applyBorder="1" applyAlignment="1" applyProtection="1">
      <alignment horizontal="center" vertical="center"/>
      <protection locked="0"/>
    </xf>
    <xf numFmtId="41" fontId="4" fillId="0" borderId="88" xfId="0" applyNumberFormat="1" applyFont="1" applyFill="1" applyBorder="1" applyAlignment="1" applyProtection="1">
      <alignment horizontal="center" vertical="center"/>
      <protection locked="0"/>
    </xf>
    <xf numFmtId="41" fontId="4" fillId="0" borderId="93" xfId="0" applyNumberFormat="1" applyFont="1" applyFill="1" applyBorder="1" applyAlignment="1" applyProtection="1">
      <alignment horizontal="center" vertical="center"/>
      <protection locked="0"/>
    </xf>
    <xf numFmtId="41" fontId="4" fillId="0" borderId="76" xfId="0" applyNumberFormat="1" applyFont="1" applyFill="1" applyBorder="1" applyAlignment="1" applyProtection="1">
      <alignment horizontal="center" vertical="center"/>
      <protection locked="0"/>
    </xf>
    <xf numFmtId="0" fontId="0" fillId="0" borderId="88" xfId="0" applyBorder="1" applyAlignment="1">
      <alignment horizontal="center" vertical="center"/>
    </xf>
    <xf numFmtId="0" fontId="0" fillId="0" borderId="0" xfId="0" applyAlignment="1"/>
    <xf numFmtId="176" fontId="4" fillId="0" borderId="14" xfId="0" applyNumberFormat="1" applyFont="1" applyFill="1" applyBorder="1" applyAlignment="1">
      <alignment horizontal="distributed" vertical="center" indent="1"/>
    </xf>
    <xf numFmtId="176" fontId="4" fillId="0" borderId="42" xfId="0" applyNumberFormat="1" applyFont="1" applyFill="1" applyBorder="1" applyAlignment="1">
      <alignment horizontal="distributed" vertical="center" indent="1"/>
    </xf>
    <xf numFmtId="176" fontId="4" fillId="0" borderId="15" xfId="0" applyNumberFormat="1" applyFont="1" applyFill="1" applyBorder="1" applyAlignment="1">
      <alignment horizontal="distributed" vertical="center" indent="1"/>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0" fontId="4" fillId="0" borderId="9" xfId="0" applyFont="1" applyFill="1" applyBorder="1" applyAlignment="1">
      <alignment horizontal="distributed" vertical="center" indent="1"/>
    </xf>
    <xf numFmtId="0" fontId="4" fillId="0" borderId="40" xfId="0" applyFont="1" applyFill="1" applyBorder="1" applyAlignment="1">
      <alignment horizontal="distributed" vertical="center" indent="1"/>
    </xf>
    <xf numFmtId="0" fontId="4" fillId="0" borderId="16" xfId="0" applyFont="1" applyFill="1" applyBorder="1" applyAlignment="1">
      <alignment horizontal="distributed" vertical="center" indent="1"/>
    </xf>
    <xf numFmtId="176" fontId="4" fillId="0" borderId="4" xfId="0" applyNumberFormat="1" applyFont="1" applyFill="1" applyBorder="1" applyAlignment="1">
      <alignment horizontal="center" vertical="center"/>
    </xf>
    <xf numFmtId="176" fontId="4" fillId="0" borderId="38"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176" fontId="4" fillId="0" borderId="39" xfId="0" applyNumberFormat="1" applyFont="1" applyFill="1" applyBorder="1" applyAlignment="1">
      <alignment horizontal="center" vertical="center"/>
    </xf>
    <xf numFmtId="0" fontId="4" fillId="0" borderId="34" xfId="0" applyFont="1" applyFill="1" applyBorder="1" applyAlignment="1">
      <alignment horizontal="distributed" vertical="center" indent="2"/>
    </xf>
    <xf numFmtId="0" fontId="4" fillId="0" borderId="67" xfId="0" applyFont="1" applyFill="1" applyBorder="1" applyAlignment="1">
      <alignment horizontal="distributed" vertical="center" indent="2"/>
    </xf>
    <xf numFmtId="176" fontId="4" fillId="0" borderId="34" xfId="0" applyNumberFormat="1" applyFont="1" applyFill="1" applyBorder="1" applyAlignment="1">
      <alignment horizontal="center" vertical="center"/>
    </xf>
    <xf numFmtId="176" fontId="4" fillId="0" borderId="71" xfId="0" applyNumberFormat="1" applyFont="1" applyFill="1" applyBorder="1" applyAlignment="1">
      <alignment horizontal="center" vertical="center"/>
    </xf>
    <xf numFmtId="176" fontId="4" fillId="0" borderId="67" xfId="0" applyNumberFormat="1" applyFont="1" applyFill="1" applyBorder="1" applyAlignment="1">
      <alignment horizontal="center" vertical="center"/>
    </xf>
    <xf numFmtId="0" fontId="4" fillId="0" borderId="0" xfId="0" applyFont="1" applyFill="1" applyAlignment="1">
      <alignment vertical="center" wrapText="1"/>
    </xf>
    <xf numFmtId="0" fontId="4" fillId="0" borderId="34" xfId="0" applyFont="1" applyFill="1" applyBorder="1" applyAlignment="1">
      <alignment horizontal="distributed" vertical="center" justifyLastLine="1"/>
    </xf>
    <xf numFmtId="0" fontId="4" fillId="0" borderId="67" xfId="0" applyFont="1" applyFill="1" applyBorder="1" applyAlignment="1">
      <alignment horizontal="distributed" vertical="center" justifyLastLine="1"/>
    </xf>
    <xf numFmtId="0" fontId="4" fillId="0" borderId="71" xfId="0" applyFont="1" applyFill="1" applyBorder="1" applyAlignment="1">
      <alignment horizontal="distributed" vertical="center" justifyLastLine="1"/>
    </xf>
    <xf numFmtId="0" fontId="4" fillId="0" borderId="43" xfId="0" applyFont="1" applyFill="1" applyBorder="1" applyAlignment="1">
      <alignment horizontal="distributed" vertical="center" indent="1"/>
    </xf>
    <xf numFmtId="0" fontId="4" fillId="0" borderId="87" xfId="0" applyFont="1" applyFill="1" applyBorder="1" applyAlignment="1">
      <alignment horizontal="distributed" vertical="center" indent="1"/>
    </xf>
    <xf numFmtId="0" fontId="4" fillId="0" borderId="88" xfId="0" applyFont="1" applyFill="1" applyBorder="1" applyAlignment="1">
      <alignment horizontal="distributed" vertical="center" indent="1"/>
    </xf>
    <xf numFmtId="176" fontId="4" fillId="0" borderId="4" xfId="0" applyNumberFormat="1" applyFont="1" applyFill="1" applyBorder="1" applyAlignment="1">
      <alignment horizontal="center" vertical="center" wrapText="1"/>
    </xf>
    <xf numFmtId="176" fontId="4" fillId="0" borderId="38" xfId="0" applyNumberFormat="1" applyFont="1" applyFill="1" applyBorder="1" applyAlignment="1">
      <alignment horizontal="center" vertical="center" wrapText="1"/>
    </xf>
    <xf numFmtId="176" fontId="4" fillId="0" borderId="36" xfId="0" applyNumberFormat="1" applyFont="1" applyFill="1" applyBorder="1" applyAlignment="1">
      <alignment horizontal="center" vertical="center"/>
    </xf>
    <xf numFmtId="176" fontId="4" fillId="0" borderId="37" xfId="0" applyNumberFormat="1" applyFont="1" applyFill="1" applyBorder="1" applyAlignment="1">
      <alignment horizontal="center" vertical="center"/>
    </xf>
    <xf numFmtId="0" fontId="4" fillId="0" borderId="14" xfId="0" applyFont="1" applyFill="1" applyBorder="1" applyAlignment="1">
      <alignment horizontal="distributed" vertical="center" indent="1"/>
    </xf>
    <xf numFmtId="0" fontId="4" fillId="0" borderId="42" xfId="0" applyFont="1" applyFill="1" applyBorder="1" applyAlignment="1">
      <alignment horizontal="distributed" vertical="center" indent="1"/>
    </xf>
    <xf numFmtId="0" fontId="4" fillId="0" borderId="15" xfId="0" applyFont="1" applyFill="1" applyBorder="1" applyAlignment="1">
      <alignment horizontal="distributed" vertical="center" indent="1"/>
    </xf>
    <xf numFmtId="176" fontId="4" fillId="0" borderId="17" xfId="0" applyNumberFormat="1" applyFont="1" applyFill="1" applyBorder="1" applyAlignment="1">
      <alignment horizontal="center" vertical="center"/>
    </xf>
    <xf numFmtId="176" fontId="4" fillId="0" borderId="18" xfId="0" applyNumberFormat="1" applyFont="1" applyFill="1" applyBorder="1" applyAlignment="1">
      <alignment horizontal="center" vertical="center"/>
    </xf>
    <xf numFmtId="183" fontId="4" fillId="0" borderId="51" xfId="0" applyNumberFormat="1" applyFont="1" applyFill="1" applyBorder="1" applyAlignment="1">
      <alignment horizontal="center" vertical="center"/>
    </xf>
    <xf numFmtId="183" fontId="4" fillId="0" borderId="25" xfId="0" applyNumberFormat="1"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42" xfId="0" applyFont="1" applyFill="1" applyBorder="1" applyAlignment="1">
      <alignment horizontal="left" vertical="center"/>
    </xf>
    <xf numFmtId="0" fontId="4" fillId="0" borderId="15" xfId="0" applyFont="1" applyFill="1" applyBorder="1" applyAlignment="1">
      <alignment horizontal="left" vertical="center"/>
    </xf>
    <xf numFmtId="183" fontId="4" fillId="0" borderId="14" xfId="0" applyNumberFormat="1" applyFont="1" applyFill="1" applyBorder="1" applyAlignment="1">
      <alignment horizontal="center" vertical="center"/>
    </xf>
    <xf numFmtId="183" fontId="4" fillId="0" borderId="15" xfId="0" applyNumberFormat="1" applyFont="1" applyFill="1" applyBorder="1" applyAlignment="1">
      <alignment horizontal="center" vertical="center"/>
    </xf>
    <xf numFmtId="183" fontId="4" fillId="0" borderId="51" xfId="0" applyNumberFormat="1" applyFont="1" applyFill="1" applyBorder="1" applyAlignment="1">
      <alignment horizontal="center" vertical="center" wrapText="1"/>
    </xf>
    <xf numFmtId="183" fontId="4" fillId="0" borderId="25" xfId="0" applyNumberFormat="1" applyFont="1" applyFill="1" applyBorder="1" applyAlignment="1">
      <alignment horizontal="center" vertical="center" wrapText="1"/>
    </xf>
    <xf numFmtId="183" fontId="4" fillId="0" borderId="9" xfId="0" applyNumberFormat="1" applyFont="1" applyFill="1" applyBorder="1" applyAlignment="1">
      <alignment horizontal="center" vertical="center"/>
    </xf>
    <xf numFmtId="183" fontId="4" fillId="0" borderId="16" xfId="0" applyNumberFormat="1" applyFont="1" applyFill="1" applyBorder="1" applyAlignment="1">
      <alignment horizontal="center" vertical="center"/>
    </xf>
    <xf numFmtId="176" fontId="4" fillId="0" borderId="30" xfId="0" applyNumberFormat="1" applyFont="1" applyFill="1" applyBorder="1" applyAlignment="1">
      <alignment horizontal="center" vertical="center"/>
    </xf>
    <xf numFmtId="176" fontId="4" fillId="0" borderId="20" xfId="0" applyNumberFormat="1" applyFont="1" applyFill="1" applyBorder="1" applyAlignment="1">
      <alignment horizontal="center" vertical="center"/>
    </xf>
    <xf numFmtId="183" fontId="4" fillId="0" borderId="34" xfId="0" applyNumberFormat="1" applyFont="1" applyFill="1" applyBorder="1" applyAlignment="1">
      <alignment horizontal="center" vertical="center"/>
    </xf>
    <xf numFmtId="183" fontId="4" fillId="0" borderId="71" xfId="0" applyNumberFormat="1" applyFont="1" applyFill="1" applyBorder="1" applyAlignment="1">
      <alignment horizontal="center" vertical="center"/>
    </xf>
    <xf numFmtId="0" fontId="4" fillId="0" borderId="4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0" xfId="0" applyFont="1" applyFill="1" applyAlignment="1">
      <alignment horizontal="center" vertical="center"/>
    </xf>
    <xf numFmtId="0" fontId="4" fillId="0" borderId="10" xfId="0" applyFont="1" applyFill="1" applyBorder="1" applyAlignment="1">
      <alignment horizontal="left" vertical="center" wrapText="1"/>
    </xf>
    <xf numFmtId="0" fontId="4" fillId="0" borderId="67" xfId="0" applyFont="1" applyFill="1" applyBorder="1" applyAlignment="1">
      <alignment vertical="center"/>
    </xf>
    <xf numFmtId="0" fontId="4" fillId="0" borderId="89"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47" xfId="0" applyFont="1" applyFill="1" applyBorder="1" applyAlignment="1">
      <alignment vertical="center"/>
    </xf>
    <xf numFmtId="0" fontId="4" fillId="0" borderId="42" xfId="0" applyFont="1" applyFill="1" applyBorder="1" applyAlignment="1">
      <alignment vertical="center"/>
    </xf>
    <xf numFmtId="0" fontId="4" fillId="0" borderId="15" xfId="0" applyFont="1" applyFill="1" applyBorder="1" applyAlignment="1">
      <alignment vertical="center"/>
    </xf>
    <xf numFmtId="0" fontId="4" fillId="0" borderId="92" xfId="0" applyFont="1" applyFill="1" applyBorder="1" applyAlignment="1">
      <alignment vertical="center"/>
    </xf>
    <xf numFmtId="0" fontId="4" fillId="0" borderId="40" xfId="0" applyFont="1" applyFill="1" applyBorder="1" applyAlignment="1">
      <alignment vertical="center"/>
    </xf>
    <xf numFmtId="0" fontId="4" fillId="0" borderId="16" xfId="0" applyFont="1" applyFill="1" applyBorder="1" applyAlignment="1">
      <alignment vertical="center"/>
    </xf>
    <xf numFmtId="0" fontId="4" fillId="0" borderId="47" xfId="0" applyFont="1" applyFill="1" applyBorder="1" applyAlignment="1">
      <alignment horizontal="left" vertical="center"/>
    </xf>
    <xf numFmtId="0" fontId="4" fillId="0" borderId="47" xfId="0" applyFont="1" applyFill="1" applyBorder="1" applyAlignment="1">
      <alignment horizontal="left" vertical="center" shrinkToFit="1"/>
    </xf>
    <xf numFmtId="0" fontId="4" fillId="0" borderId="42"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34" xfId="0" applyFont="1" applyFill="1" applyBorder="1" applyAlignment="1">
      <alignment horizontal="distributed" vertical="center" wrapText="1" justifyLastLine="1"/>
    </xf>
    <xf numFmtId="0" fontId="0" fillId="0" borderId="11" xfId="0" applyFont="1" applyFill="1" applyBorder="1" applyAlignment="1">
      <alignment horizontal="distributed" vertical="center" wrapText="1" justifyLastLine="1"/>
    </xf>
    <xf numFmtId="0" fontId="4" fillId="0" borderId="5" xfId="0" applyFont="1" applyFill="1" applyBorder="1" applyAlignment="1">
      <alignment horizontal="center" vertical="center" textRotation="255" wrapText="1"/>
    </xf>
    <xf numFmtId="0" fontId="4" fillId="0" borderId="7" xfId="0" applyFont="1" applyFill="1" applyBorder="1" applyAlignment="1">
      <alignment horizontal="center" vertical="center" textRotation="255" wrapText="1"/>
    </xf>
    <xf numFmtId="0" fontId="4" fillId="0" borderId="2" xfId="0" applyFont="1" applyFill="1" applyBorder="1" applyAlignment="1">
      <alignment horizontal="center" vertical="center" textRotation="255" wrapText="1"/>
    </xf>
    <xf numFmtId="0" fontId="4" fillId="0" borderId="68"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6" xfId="0" applyFont="1" applyFill="1" applyBorder="1" applyAlignment="1">
      <alignment vertical="center" wrapText="1"/>
    </xf>
    <xf numFmtId="0" fontId="4" fillId="0" borderId="87" xfId="0" applyFont="1" applyFill="1" applyBorder="1" applyAlignment="1">
      <alignment vertical="center" wrapText="1"/>
    </xf>
    <xf numFmtId="0" fontId="4" fillId="0" borderId="88" xfId="0" applyFont="1" applyFill="1" applyBorder="1" applyAlignment="1">
      <alignment vertical="center" wrapText="1"/>
    </xf>
    <xf numFmtId="0" fontId="4" fillId="0" borderId="47" xfId="0" applyFont="1" applyFill="1" applyBorder="1" applyAlignment="1">
      <alignment horizontal="left" vertical="center" wrapText="1"/>
    </xf>
    <xf numFmtId="0" fontId="5" fillId="0" borderId="0" xfId="0" applyFont="1" applyFill="1" applyAlignment="1">
      <alignment horizontal="left" vertical="center"/>
    </xf>
    <xf numFmtId="0" fontId="4" fillId="0" borderId="0" xfId="0" applyFont="1" applyFill="1" applyAlignment="1">
      <alignment horizontal="left" vertical="top" wrapText="1"/>
    </xf>
    <xf numFmtId="0" fontId="3" fillId="0" borderId="0" xfId="0" applyFont="1" applyFill="1" applyAlignment="1">
      <alignment horizontal="right" vertical="center"/>
    </xf>
    <xf numFmtId="0" fontId="0" fillId="0" borderId="0" xfId="0" applyFont="1" applyFill="1" applyAlignment="1">
      <alignment vertical="center"/>
    </xf>
    <xf numFmtId="0" fontId="4" fillId="0" borderId="34"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4" xfId="0" applyFont="1" applyFill="1" applyBorder="1" applyAlignment="1">
      <alignment horizontal="left" vertical="center"/>
    </xf>
    <xf numFmtId="0" fontId="4" fillId="0" borderId="67" xfId="0" applyFont="1" applyFill="1" applyBorder="1" applyAlignment="1">
      <alignment horizontal="left" vertical="center"/>
    </xf>
    <xf numFmtId="0" fontId="0" fillId="0" borderId="71"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27" xfId="0" applyFont="1" applyFill="1" applyBorder="1" applyAlignment="1">
      <alignment vertical="center" wrapText="1"/>
    </xf>
    <xf numFmtId="0" fontId="4" fillId="0" borderId="46"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4" fillId="0" borderId="32" xfId="0" applyFont="1" applyFill="1" applyBorder="1" applyAlignment="1">
      <alignment vertical="center" wrapText="1"/>
    </xf>
    <xf numFmtId="0" fontId="4" fillId="0" borderId="14" xfId="0" applyFont="1" applyFill="1" applyBorder="1" applyAlignment="1">
      <alignment horizontal="left" vertical="center"/>
    </xf>
    <xf numFmtId="0" fontId="4" fillId="0" borderId="43" xfId="0" applyFont="1" applyFill="1" applyBorder="1" applyAlignment="1">
      <alignment horizontal="left" vertical="center"/>
    </xf>
    <xf numFmtId="0" fontId="4" fillId="0" borderId="87" xfId="0" applyFont="1" applyFill="1" applyBorder="1" applyAlignment="1">
      <alignment horizontal="left" vertical="center"/>
    </xf>
    <xf numFmtId="0" fontId="4" fillId="0" borderId="88" xfId="0" applyFont="1" applyFill="1" applyBorder="1" applyAlignment="1">
      <alignment horizontal="left" vertical="center"/>
    </xf>
    <xf numFmtId="183" fontId="4" fillId="0" borderId="43" xfId="0" applyNumberFormat="1" applyFont="1" applyFill="1" applyBorder="1" applyAlignment="1">
      <alignment horizontal="center" vertical="center"/>
    </xf>
    <xf numFmtId="183" fontId="4" fillId="0" borderId="88" xfId="0" applyNumberFormat="1" applyFont="1" applyFill="1" applyBorder="1" applyAlignment="1">
      <alignment horizontal="center" vertical="center"/>
    </xf>
    <xf numFmtId="183" fontId="4" fillId="0" borderId="61" xfId="0" applyNumberFormat="1" applyFont="1" applyFill="1" applyBorder="1" applyAlignment="1">
      <alignment horizontal="center" vertical="center" wrapText="1"/>
    </xf>
    <xf numFmtId="183" fontId="4" fillId="0" borderId="23" xfId="0" applyNumberFormat="1" applyFont="1" applyFill="1" applyBorder="1" applyAlignment="1">
      <alignment horizontal="center" vertical="center" wrapText="1"/>
    </xf>
    <xf numFmtId="0" fontId="0" fillId="0" borderId="0" xfId="0" applyAlignment="1">
      <alignment horizontal="left" wrapText="1"/>
    </xf>
    <xf numFmtId="0" fontId="4" fillId="0" borderId="10" xfId="0" applyFont="1" applyFill="1" applyBorder="1" applyAlignment="1">
      <alignment horizontal="left" vertical="center"/>
    </xf>
    <xf numFmtId="0" fontId="4" fillId="0" borderId="0" xfId="0" applyFont="1" applyFill="1" applyAlignment="1">
      <alignment horizontal="left" vertical="center"/>
    </xf>
    <xf numFmtId="0" fontId="0" fillId="0" borderId="71" xfId="0" applyFont="1" applyFill="1" applyBorder="1" applyAlignment="1">
      <alignment horizontal="center" vertical="center"/>
    </xf>
    <xf numFmtId="0" fontId="4" fillId="0" borderId="34"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3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7" xfId="0" applyFont="1" applyFill="1" applyBorder="1" applyAlignment="1">
      <alignment horizontal="left" vertical="center" wrapText="1"/>
    </xf>
    <xf numFmtId="38" fontId="4" fillId="0" borderId="34" xfId="2" applyFont="1" applyFill="1" applyBorder="1" applyAlignment="1">
      <alignment horizontal="center" vertical="center" wrapText="1"/>
    </xf>
    <xf numFmtId="38" fontId="4" fillId="0" borderId="67" xfId="2" applyFont="1" applyFill="1" applyBorder="1" applyAlignment="1">
      <alignment horizontal="center" vertical="center" wrapText="1"/>
    </xf>
    <xf numFmtId="0" fontId="4" fillId="0" borderId="26"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32" xfId="0" applyFont="1" applyFill="1" applyBorder="1" applyAlignment="1">
      <alignment horizontal="distributed" vertical="center" justifyLastLine="1"/>
    </xf>
    <xf numFmtId="0" fontId="0" fillId="0" borderId="31" xfId="0" applyFont="1" applyFill="1" applyBorder="1" applyAlignment="1">
      <alignment horizontal="distributed" vertical="center" justifyLastLine="1"/>
    </xf>
    <xf numFmtId="0" fontId="6" fillId="0" borderId="46" xfId="0" applyFont="1" applyFill="1" applyBorder="1" applyAlignment="1">
      <alignment horizontal="left" vertical="center" wrapText="1" shrinkToFit="1"/>
    </xf>
    <xf numFmtId="0" fontId="6" fillId="0" borderId="60" xfId="0" applyFont="1" applyFill="1" applyBorder="1" applyAlignment="1">
      <alignment horizontal="left" vertical="center" wrapText="1" shrinkToFit="1"/>
    </xf>
    <xf numFmtId="0" fontId="4" fillId="0" borderId="26"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4" fillId="0" borderId="14"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4" fillId="0" borderId="42" xfId="0" applyFont="1" applyFill="1" applyBorder="1" applyAlignment="1">
      <alignment horizontal="left" vertical="center" wrapText="1" shrinkToFit="1"/>
    </xf>
    <xf numFmtId="0" fontId="4" fillId="0" borderId="51" xfId="0" applyFont="1" applyFill="1" applyBorder="1" applyAlignment="1">
      <alignment horizontal="left" vertical="center" wrapText="1" shrinkToFit="1"/>
    </xf>
    <xf numFmtId="0" fontId="4" fillId="0" borderId="51" xfId="0" applyFont="1" applyFill="1" applyBorder="1" applyAlignment="1">
      <alignment horizontal="left" vertical="center"/>
    </xf>
    <xf numFmtId="0" fontId="4" fillId="0" borderId="7" xfId="0" applyFont="1" applyFill="1" applyBorder="1" applyAlignment="1">
      <alignment horizontal="distributed" vertical="center" justifyLastLine="1"/>
    </xf>
    <xf numFmtId="0" fontId="4" fillId="0" borderId="31" xfId="0" applyFont="1" applyFill="1" applyBorder="1" applyAlignment="1">
      <alignment horizontal="distributed" vertical="center" justifyLastLine="1"/>
    </xf>
    <xf numFmtId="0" fontId="4" fillId="0" borderId="17" xfId="0" applyFont="1" applyFill="1" applyBorder="1" applyAlignment="1">
      <alignment horizontal="left" vertical="center" wrapText="1" shrinkToFit="1"/>
    </xf>
    <xf numFmtId="0" fontId="4" fillId="0" borderId="60" xfId="0" applyFont="1" applyFill="1" applyBorder="1" applyAlignment="1">
      <alignment horizontal="left" vertical="center" wrapText="1" shrinkToFit="1"/>
    </xf>
    <xf numFmtId="0" fontId="4" fillId="0" borderId="4" xfId="0" applyFont="1" applyFill="1" applyBorder="1" applyAlignment="1">
      <alignment horizontal="left" vertical="center" wrapText="1" shrinkToFit="1"/>
    </xf>
    <xf numFmtId="0" fontId="4" fillId="0" borderId="62" xfId="0" applyFont="1" applyFill="1" applyBorder="1" applyAlignment="1">
      <alignment horizontal="left" vertical="center" wrapText="1" shrinkToFit="1"/>
    </xf>
    <xf numFmtId="0" fontId="4" fillId="0" borderId="74" xfId="0" applyFont="1" applyFill="1" applyBorder="1" applyAlignment="1">
      <alignment vertical="top" wrapText="1" shrinkToFit="1"/>
    </xf>
    <xf numFmtId="0" fontId="4" fillId="0" borderId="56" xfId="0" applyFont="1" applyFill="1" applyBorder="1" applyAlignment="1">
      <alignment vertical="top" wrapText="1" shrinkToFit="1"/>
    </xf>
    <xf numFmtId="0" fontId="4" fillId="0" borderId="46" xfId="0" applyFont="1" applyFill="1" applyBorder="1" applyAlignment="1">
      <alignment horizontal="left" vertical="center" wrapText="1" shrinkToFit="1"/>
    </xf>
    <xf numFmtId="0" fontId="4" fillId="0" borderId="9" xfId="0" applyFont="1" applyFill="1" applyBorder="1" applyAlignment="1">
      <alignment horizontal="left" vertical="center" wrapText="1" shrinkToFit="1"/>
    </xf>
    <xf numFmtId="0" fontId="4" fillId="0" borderId="40" xfId="0" applyFont="1" applyFill="1" applyBorder="1" applyAlignment="1">
      <alignment horizontal="left" vertical="center" wrapText="1" shrinkToFit="1"/>
    </xf>
    <xf numFmtId="0" fontId="4" fillId="0" borderId="14" xfId="0" applyFont="1" applyFill="1" applyBorder="1" applyAlignment="1">
      <alignment horizontal="left" vertical="center" wrapText="1" shrinkToFit="1"/>
    </xf>
    <xf numFmtId="0" fontId="4" fillId="0" borderId="15" xfId="0" applyFont="1" applyFill="1" applyBorder="1" applyAlignment="1">
      <alignment horizontal="left" vertical="center" wrapText="1" shrinkToFit="1"/>
    </xf>
    <xf numFmtId="0" fontId="4" fillId="0" borderId="5"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5" xfId="0" applyFont="1" applyFill="1" applyBorder="1" applyAlignment="1">
      <alignment horizontal="center" vertical="center" justifyLastLine="1"/>
    </xf>
    <xf numFmtId="0" fontId="4" fillId="0" borderId="2" xfId="0" applyFont="1" applyFill="1" applyBorder="1" applyAlignment="1">
      <alignment horizontal="center" vertical="center" justifyLastLine="1"/>
    </xf>
    <xf numFmtId="0" fontId="4" fillId="0" borderId="87" xfId="0" applyFont="1" applyFill="1" applyBorder="1" applyAlignment="1">
      <alignment horizontal="distributed" vertical="center" justifyLastLine="1"/>
    </xf>
    <xf numFmtId="0" fontId="4" fillId="0" borderId="88" xfId="0" applyFont="1" applyFill="1" applyBorder="1" applyAlignment="1">
      <alignment horizontal="distributed" vertical="center" justifyLastLine="1"/>
    </xf>
    <xf numFmtId="0" fontId="4" fillId="0" borderId="40" xfId="0" applyFont="1" applyFill="1" applyBorder="1" applyAlignment="1">
      <alignment horizontal="distributed" vertical="center" justifyLastLine="1"/>
    </xf>
    <xf numFmtId="0" fontId="4" fillId="0" borderId="21" xfId="0" applyFont="1" applyFill="1" applyBorder="1" applyAlignment="1">
      <alignment horizontal="distributed" vertical="center" justifyLastLine="1"/>
    </xf>
    <xf numFmtId="0" fontId="4" fillId="0" borderId="43" xfId="0" applyFont="1" applyFill="1" applyBorder="1" applyAlignment="1">
      <alignment horizontal="left" vertical="center" wrapText="1" shrinkToFit="1"/>
    </xf>
    <xf numFmtId="0" fontId="4" fillId="0" borderId="61" xfId="0" applyFont="1" applyFill="1" applyBorder="1" applyAlignment="1">
      <alignment horizontal="left" vertical="center" wrapText="1" shrinkToFi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51" xfId="0" applyFont="1" applyFill="1" applyBorder="1" applyAlignment="1">
      <alignment horizontal="left" vertical="center" shrinkToFit="1"/>
    </xf>
    <xf numFmtId="0" fontId="4" fillId="0" borderId="5"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4"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0" fontId="4" fillId="0" borderId="93" xfId="0" applyFont="1" applyFill="1" applyBorder="1" applyAlignment="1">
      <alignment horizontal="left" vertical="center" wrapText="1"/>
    </xf>
    <xf numFmtId="0" fontId="4" fillId="0" borderId="76" xfId="0" applyFont="1" applyFill="1" applyBorder="1" applyAlignment="1">
      <alignment horizontal="left" vertical="center" wrapText="1"/>
    </xf>
    <xf numFmtId="0" fontId="4" fillId="0" borderId="92"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1" xfId="0" applyFont="1" applyFill="1" applyBorder="1"/>
    <xf numFmtId="0" fontId="4" fillId="0" borderId="68" xfId="0" applyFont="1" applyFill="1" applyBorder="1" applyAlignment="1">
      <alignment horizontal="distributed" vertical="center" justifyLastLine="1"/>
    </xf>
    <xf numFmtId="0" fontId="4" fillId="0" borderId="75"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47" xfId="0" applyFont="1" applyFill="1" applyBorder="1" applyAlignment="1">
      <alignment horizontal="center" vertical="center"/>
    </xf>
    <xf numFmtId="0" fontId="4" fillId="0" borderId="40" xfId="0" applyFont="1" applyFill="1" applyBorder="1" applyAlignment="1">
      <alignment horizontal="left" vertical="center" wrapText="1"/>
    </xf>
    <xf numFmtId="0" fontId="4" fillId="0" borderId="21" xfId="0" applyFont="1" applyFill="1" applyBorder="1" applyAlignment="1">
      <alignment horizontal="left" vertical="center" wrapText="1"/>
    </xf>
    <xf numFmtId="38" fontId="4" fillId="0" borderId="5" xfId="2" applyFont="1" applyFill="1" applyBorder="1" applyAlignment="1">
      <alignment horizontal="center" vertical="center"/>
    </xf>
    <xf numFmtId="38" fontId="4" fillId="0" borderId="7" xfId="2" applyFont="1" applyFill="1" applyBorder="1" applyAlignment="1">
      <alignment horizontal="center" vertical="center"/>
    </xf>
    <xf numFmtId="38" fontId="4" fillId="0" borderId="2" xfId="2" applyFont="1" applyFill="1" applyBorder="1" applyAlignment="1">
      <alignment horizontal="center" vertical="center"/>
    </xf>
    <xf numFmtId="0" fontId="4" fillId="0" borderId="5" xfId="3" applyFont="1" applyFill="1" applyBorder="1" applyAlignment="1">
      <alignment horizontal="center" vertical="center"/>
    </xf>
    <xf numFmtId="0" fontId="4" fillId="0" borderId="7" xfId="3" applyFont="1" applyFill="1" applyBorder="1" applyAlignment="1">
      <alignment horizontal="center" vertical="center"/>
    </xf>
    <xf numFmtId="0" fontId="4" fillId="0" borderId="2" xfId="3" applyFont="1" applyFill="1" applyBorder="1" applyAlignment="1">
      <alignment horizontal="center" vertical="center"/>
    </xf>
    <xf numFmtId="180" fontId="4" fillId="0" borderId="10" xfId="3" applyNumberFormat="1" applyFont="1" applyFill="1" applyBorder="1" applyAlignment="1">
      <alignment horizontal="right" vertical="center"/>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6" xfId="0" applyFont="1" applyFill="1" applyBorder="1" applyAlignment="1">
      <alignment horizontal="center" vertical="center"/>
    </xf>
    <xf numFmtId="0" fontId="4" fillId="0" borderId="5" xfId="0" applyFont="1" applyFill="1" applyBorder="1" applyAlignment="1">
      <alignment vertical="center"/>
    </xf>
    <xf numFmtId="0" fontId="4" fillId="0" borderId="2" xfId="0" applyFont="1" applyFill="1" applyBorder="1" applyAlignment="1">
      <alignment vertical="center"/>
    </xf>
    <xf numFmtId="0" fontId="4" fillId="0" borderId="34" xfId="0" applyFont="1" applyFill="1" applyBorder="1" applyAlignment="1">
      <alignment vertical="center"/>
    </xf>
    <xf numFmtId="0" fontId="4" fillId="0" borderId="71" xfId="0" applyFont="1" applyFill="1" applyBorder="1" applyAlignment="1">
      <alignment vertical="center"/>
    </xf>
    <xf numFmtId="38" fontId="4" fillId="0" borderId="10" xfId="2" applyFont="1" applyFill="1" applyBorder="1" applyAlignment="1">
      <alignment horizontal="right" vertical="center"/>
    </xf>
    <xf numFmtId="0" fontId="9" fillId="0" borderId="4" xfId="3" applyFont="1" applyFill="1" applyBorder="1" applyAlignment="1">
      <alignment horizontal="left" vertical="center"/>
    </xf>
    <xf numFmtId="0" fontId="4" fillId="0" borderId="0" xfId="3" applyFont="1" applyFill="1" applyBorder="1" applyAlignment="1">
      <alignment horizontal="left" vertical="center"/>
    </xf>
    <xf numFmtId="0" fontId="4" fillId="0" borderId="95" xfId="3" applyFont="1" applyFill="1" applyBorder="1" applyAlignment="1">
      <alignment horizontal="center" vertical="center"/>
    </xf>
    <xf numFmtId="38" fontId="4" fillId="0" borderId="34" xfId="2" applyFont="1" applyFill="1" applyBorder="1" applyAlignment="1">
      <alignment horizontal="distributed" vertical="center" justifyLastLine="1"/>
    </xf>
    <xf numFmtId="38" fontId="4" fillId="0" borderId="71" xfId="2" applyFont="1" applyFill="1" applyBorder="1" applyAlignment="1">
      <alignment horizontal="distributed" vertical="center" justifyLastLine="1"/>
    </xf>
    <xf numFmtId="41" fontId="4" fillId="0" borderId="66" xfId="0" applyNumberFormat="1" applyFont="1" applyFill="1" applyBorder="1" applyAlignment="1">
      <alignment vertical="center"/>
    </xf>
    <xf numFmtId="41" fontId="4" fillId="0" borderId="58" xfId="0" applyNumberFormat="1" applyFont="1" applyFill="1" applyBorder="1" applyAlignment="1">
      <alignment vertical="center"/>
    </xf>
    <xf numFmtId="38" fontId="5" fillId="0" borderId="0" xfId="2" applyFont="1" applyFill="1" applyAlignment="1">
      <alignment vertical="center"/>
    </xf>
    <xf numFmtId="0" fontId="4" fillId="0" borderId="91" xfId="0" applyFont="1" applyFill="1" applyBorder="1" applyAlignment="1">
      <alignment horizontal="distributed" vertical="center" wrapText="1" justifyLastLine="1"/>
    </xf>
    <xf numFmtId="0" fontId="4" fillId="0" borderId="13" xfId="0" applyFont="1" applyFill="1" applyBorder="1" applyAlignment="1">
      <alignment horizontal="distributed" vertical="center" wrapText="1" justifyLastLine="1"/>
    </xf>
    <xf numFmtId="0" fontId="4" fillId="0" borderId="48" xfId="0" applyFont="1" applyFill="1" applyBorder="1" applyAlignment="1">
      <alignment horizontal="distributed" vertical="center" justifyLastLine="1"/>
    </xf>
    <xf numFmtId="0" fontId="4" fillId="0" borderId="64" xfId="0" applyFont="1" applyFill="1" applyBorder="1" applyAlignment="1">
      <alignment horizontal="distributed" vertical="center" justifyLastLine="1"/>
    </xf>
    <xf numFmtId="0" fontId="4" fillId="0" borderId="41" xfId="0" applyFont="1" applyFill="1" applyBorder="1" applyAlignment="1">
      <alignment horizontal="distributed" vertical="center" justifyLastLine="1"/>
    </xf>
    <xf numFmtId="0" fontId="4" fillId="0" borderId="23" xfId="0" applyFont="1" applyFill="1" applyBorder="1" applyAlignment="1">
      <alignment horizontal="distributed" vertical="center" justifyLastLine="1"/>
    </xf>
    <xf numFmtId="0" fontId="4" fillId="0" borderId="45" xfId="0" applyFont="1" applyFill="1" applyBorder="1" applyAlignment="1">
      <alignment horizontal="distributed" vertical="center" justifyLastLine="1"/>
    </xf>
    <xf numFmtId="0" fontId="4" fillId="0" borderId="26" xfId="0" applyFont="1" applyFill="1" applyBorder="1" applyAlignment="1">
      <alignment horizontal="distributed" vertical="center" justifyLastLine="1"/>
    </xf>
    <xf numFmtId="41" fontId="4" fillId="0" borderId="61" xfId="0" applyNumberFormat="1" applyFont="1" applyFill="1" applyBorder="1" applyAlignment="1">
      <alignment vertical="center"/>
    </xf>
    <xf numFmtId="41" fontId="4" fillId="0" borderId="60" xfId="0" applyNumberFormat="1" applyFont="1" applyFill="1" applyBorder="1" applyAlignment="1">
      <alignment vertical="center"/>
    </xf>
    <xf numFmtId="182" fontId="4" fillId="0" borderId="66" xfId="0" applyNumberFormat="1" applyFont="1" applyFill="1" applyBorder="1" applyAlignment="1">
      <alignment vertical="center"/>
    </xf>
    <xf numFmtId="182" fontId="4" fillId="0" borderId="58" xfId="0" applyNumberFormat="1" applyFont="1" applyFill="1" applyBorder="1" applyAlignment="1">
      <alignment vertical="center"/>
    </xf>
    <xf numFmtId="0" fontId="4" fillId="0" borderId="43" xfId="0" applyFont="1" applyFill="1" applyBorder="1" applyAlignment="1">
      <alignment horizontal="center" vertical="center" shrinkToFit="1"/>
    </xf>
    <xf numFmtId="0" fontId="4" fillId="0" borderId="88" xfId="0" applyFont="1" applyFill="1" applyBorder="1" applyAlignment="1">
      <alignment horizontal="center" vertical="center" shrinkToFit="1"/>
    </xf>
    <xf numFmtId="0" fontId="4" fillId="0" borderId="0" xfId="0" applyFont="1" applyFill="1" applyAlignment="1">
      <alignment vertical="center"/>
    </xf>
    <xf numFmtId="0" fontId="4" fillId="0" borderId="74" xfId="0" applyFont="1" applyFill="1" applyBorder="1" applyAlignment="1">
      <alignment vertical="center"/>
    </xf>
    <xf numFmtId="0" fontId="4" fillId="0" borderId="76" xfId="0" applyFont="1" applyFill="1" applyBorder="1" applyAlignment="1">
      <alignment vertical="center"/>
    </xf>
    <xf numFmtId="0" fontId="4" fillId="0" borderId="43" xfId="0" applyFont="1" applyFill="1" applyBorder="1" applyAlignment="1">
      <alignment horizontal="left" vertical="center" shrinkToFit="1"/>
    </xf>
    <xf numFmtId="0" fontId="4" fillId="0" borderId="88" xfId="0" applyFont="1" applyFill="1" applyBorder="1" applyAlignment="1">
      <alignment horizontal="left" vertical="center" shrinkToFit="1"/>
    </xf>
    <xf numFmtId="0" fontId="4" fillId="0" borderId="10" xfId="0" applyFont="1" applyFill="1" applyBorder="1" applyAlignment="1">
      <alignment horizontal="right" vertical="center"/>
    </xf>
    <xf numFmtId="0" fontId="4" fillId="0" borderId="91" xfId="0" applyFont="1" applyFill="1" applyBorder="1" applyAlignment="1">
      <alignment horizontal="distributed" vertical="center" justifyLastLine="1"/>
    </xf>
    <xf numFmtId="0" fontId="4" fillId="0" borderId="13" xfId="0" applyFont="1" applyFill="1" applyBorder="1" applyAlignment="1">
      <alignment horizontal="distributed" vertical="center" justifyLastLine="1"/>
    </xf>
    <xf numFmtId="0" fontId="4" fillId="0" borderId="43" xfId="0" applyFont="1" applyFill="1" applyBorder="1" applyAlignment="1">
      <alignment vertical="center"/>
    </xf>
    <xf numFmtId="0" fontId="4" fillId="0" borderId="88" xfId="0" applyFont="1" applyFill="1" applyBorder="1" applyAlignment="1">
      <alignment vertical="center"/>
    </xf>
    <xf numFmtId="0" fontId="4" fillId="0" borderId="44" xfId="0" applyNumberFormat="1" applyFont="1" applyFill="1" applyBorder="1" applyAlignment="1">
      <alignment horizontal="distributed" vertical="center" justifyLastLine="1"/>
    </xf>
    <xf numFmtId="0" fontId="4" fillId="0" borderId="45" xfId="0" applyNumberFormat="1" applyFont="1" applyFill="1" applyBorder="1" applyAlignment="1">
      <alignment horizontal="distributed" vertical="center" justifyLastLine="1"/>
    </xf>
    <xf numFmtId="0" fontId="4" fillId="0" borderId="41" xfId="0" applyNumberFormat="1" applyFont="1" applyFill="1" applyBorder="1" applyAlignment="1">
      <alignment horizontal="distributed" vertical="center" justifyLastLine="1"/>
    </xf>
    <xf numFmtId="0" fontId="4" fillId="0" borderId="96" xfId="0" applyNumberFormat="1" applyFont="1" applyFill="1" applyBorder="1" applyAlignment="1">
      <alignment horizontal="distributed" vertical="center" justifyLastLine="1"/>
    </xf>
    <xf numFmtId="0" fontId="4" fillId="0" borderId="30" xfId="0" applyNumberFormat="1" applyFont="1" applyFill="1" applyBorder="1" applyAlignment="1">
      <alignment horizontal="distributed" vertical="center" justifyLastLine="1"/>
    </xf>
    <xf numFmtId="0" fontId="4" fillId="0" borderId="52" xfId="0" applyNumberFormat="1" applyFont="1" applyFill="1" applyBorder="1" applyAlignment="1">
      <alignment horizontal="distributed" vertical="center" justifyLastLine="1"/>
    </xf>
    <xf numFmtId="0" fontId="4" fillId="0" borderId="54" xfId="0" applyNumberFormat="1" applyFont="1" applyFill="1" applyBorder="1" applyAlignment="1">
      <alignment horizontal="distributed" vertical="center" justifyLastLine="1"/>
    </xf>
    <xf numFmtId="0" fontId="4" fillId="0" borderId="59" xfId="0" applyFont="1" applyFill="1" applyBorder="1" applyAlignment="1">
      <alignment horizontal="distributed" vertical="center" wrapText="1" justifyLastLine="1"/>
    </xf>
    <xf numFmtId="0" fontId="4" fillId="0" borderId="23" xfId="0" applyFont="1" applyFill="1" applyBorder="1" applyAlignment="1">
      <alignment horizontal="distributed" vertical="center" wrapText="1" justifyLastLine="1"/>
    </xf>
    <xf numFmtId="0" fontId="4" fillId="0" borderId="49" xfId="0" applyFont="1" applyFill="1" applyBorder="1" applyAlignment="1">
      <alignment horizontal="distributed" vertical="center" wrapText="1" justifyLastLine="1"/>
    </xf>
    <xf numFmtId="0" fontId="6" fillId="0" borderId="49" xfId="0" applyFont="1" applyFill="1" applyBorder="1" applyAlignment="1">
      <alignment horizontal="distributed" vertical="center" wrapText="1" justifyLastLine="1"/>
    </xf>
    <xf numFmtId="0" fontId="4" fillId="0" borderId="25" xfId="0" applyFont="1" applyFill="1" applyBorder="1" applyAlignment="1">
      <alignment horizontal="distributed" vertical="center" wrapText="1" justifyLastLine="1"/>
    </xf>
    <xf numFmtId="0" fontId="4" fillId="0" borderId="41" xfId="0" applyFont="1" applyFill="1" applyBorder="1" applyAlignment="1">
      <alignment horizontal="distributed" vertical="center" wrapText="1" justifyLastLine="1"/>
    </xf>
    <xf numFmtId="0" fontId="4" fillId="0" borderId="44" xfId="0" applyFont="1" applyFill="1" applyBorder="1" applyAlignment="1">
      <alignment horizontal="distributed" vertical="center" wrapText="1" justifyLastLine="1"/>
    </xf>
    <xf numFmtId="0" fontId="4" fillId="0" borderId="30" xfId="0" applyFont="1" applyFill="1" applyBorder="1" applyAlignment="1">
      <alignment horizontal="distributed" vertical="center" wrapText="1" justifyLastLine="1"/>
    </xf>
    <xf numFmtId="0" fontId="4" fillId="0" borderId="25" xfId="0" applyFont="1" applyFill="1" applyBorder="1" applyAlignment="1">
      <alignment horizontal="distributed" vertical="center" justifyLastLine="1"/>
    </xf>
    <xf numFmtId="0" fontId="4" fillId="0" borderId="20" xfId="0" applyFont="1" applyFill="1" applyBorder="1" applyAlignment="1">
      <alignment horizontal="distributed" vertical="center" justifyLastLine="1"/>
    </xf>
    <xf numFmtId="0" fontId="4" fillId="0" borderId="61" xfId="0" applyFont="1" applyFill="1" applyBorder="1" applyAlignment="1">
      <alignment horizontal="distributed" vertical="center" wrapText="1" justifyLastLine="1"/>
    </xf>
    <xf numFmtId="0" fontId="4" fillId="0" borderId="51" xfId="0" applyFont="1" applyFill="1" applyBorder="1" applyAlignment="1">
      <alignment horizontal="distributed" vertical="center" wrapText="1" justifyLastLine="1"/>
    </xf>
    <xf numFmtId="0" fontId="4" fillId="0" borderId="59" xfId="0" applyFont="1" applyFill="1" applyBorder="1" applyAlignment="1">
      <alignment horizontal="distributed" vertical="center" shrinkToFit="1"/>
    </xf>
    <xf numFmtId="0" fontId="4" fillId="0" borderId="49" xfId="0" applyFont="1" applyFill="1" applyBorder="1" applyAlignment="1">
      <alignment horizontal="distributed" vertical="center" shrinkToFit="1"/>
    </xf>
    <xf numFmtId="0" fontId="4" fillId="0" borderId="9" xfId="0" applyFont="1" applyFill="1" applyBorder="1" applyAlignment="1">
      <alignment vertical="center"/>
    </xf>
    <xf numFmtId="0" fontId="4" fillId="0" borderId="52"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14" xfId="0" applyFont="1" applyFill="1" applyBorder="1" applyAlignment="1">
      <alignment vertical="center"/>
    </xf>
    <xf numFmtId="0" fontId="4" fillId="0" borderId="44" xfId="0" applyFont="1" applyFill="1" applyBorder="1" applyAlignment="1">
      <alignment horizontal="distributed" vertical="center" justifyLastLine="1"/>
    </xf>
    <xf numFmtId="0" fontId="4" fillId="0" borderId="30" xfId="0" applyFont="1" applyFill="1" applyBorder="1" applyAlignment="1">
      <alignment horizontal="distributed" vertical="center" justifyLastLine="1"/>
    </xf>
    <xf numFmtId="0" fontId="4" fillId="0" borderId="49" xfId="0" applyFont="1" applyFill="1" applyBorder="1" applyAlignment="1">
      <alignment horizontal="center" vertical="center" shrinkToFit="1"/>
    </xf>
    <xf numFmtId="0" fontId="4" fillId="0" borderId="96" xfId="0" applyFont="1" applyFill="1" applyBorder="1" applyAlignment="1">
      <alignment vertical="center"/>
    </xf>
    <xf numFmtId="0" fontId="4" fillId="0" borderId="24" xfId="0" applyFont="1" applyFill="1" applyBorder="1" applyAlignment="1">
      <alignment vertical="center"/>
    </xf>
    <xf numFmtId="0" fontId="3" fillId="0" borderId="10" xfId="0" applyFont="1" applyFill="1" applyBorder="1" applyAlignment="1">
      <alignment horizontal="right" vertical="center"/>
    </xf>
    <xf numFmtId="0" fontId="4" fillId="0" borderId="86" xfId="0" applyFont="1" applyFill="1" applyBorder="1" applyAlignment="1">
      <alignment horizontal="center" vertical="center" wrapText="1" justifyLastLine="1"/>
    </xf>
    <xf numFmtId="0" fontId="4" fillId="0" borderId="87" xfId="0" applyFont="1" applyFill="1" applyBorder="1" applyAlignment="1">
      <alignment horizontal="center" vertical="center" wrapText="1" justifyLastLine="1"/>
    </xf>
    <xf numFmtId="0" fontId="4" fillId="0" borderId="88" xfId="0" applyFont="1" applyFill="1" applyBorder="1" applyAlignment="1">
      <alignment horizontal="center" vertical="center" wrapText="1" justifyLastLine="1"/>
    </xf>
    <xf numFmtId="38" fontId="4" fillId="0" borderId="41" xfId="2" applyFont="1" applyFill="1" applyBorder="1" applyAlignment="1">
      <alignment horizontal="distributed" vertical="center" justifyLastLine="1"/>
    </xf>
    <xf numFmtId="38" fontId="4" fillId="0" borderId="96" xfId="2" applyFont="1" applyFill="1" applyBorder="1" applyAlignment="1">
      <alignment horizontal="distributed" vertical="center" justifyLastLine="1"/>
    </xf>
    <xf numFmtId="38" fontId="4" fillId="0" borderId="44" xfId="2" applyFont="1" applyFill="1" applyBorder="1" applyAlignment="1">
      <alignment horizontal="distributed" vertical="center" justifyLastLine="1"/>
    </xf>
    <xf numFmtId="38" fontId="4" fillId="0" borderId="30" xfId="2" applyFont="1" applyFill="1" applyBorder="1" applyAlignment="1">
      <alignment horizontal="distributed" vertical="center" justifyLastLine="1"/>
    </xf>
    <xf numFmtId="38" fontId="4" fillId="0" borderId="52" xfId="2" applyFont="1" applyFill="1" applyBorder="1" applyAlignment="1">
      <alignment horizontal="distributed" vertical="center" justifyLastLine="1"/>
    </xf>
    <xf numFmtId="38" fontId="4" fillId="0" borderId="54" xfId="2" applyFont="1" applyFill="1" applyBorder="1" applyAlignment="1">
      <alignment horizontal="distributed" vertical="center" justifyLastLine="1"/>
    </xf>
    <xf numFmtId="38" fontId="4" fillId="0" borderId="49" xfId="2" applyFont="1" applyFill="1" applyBorder="1" applyAlignment="1">
      <alignment horizontal="distributed" vertical="center" wrapText="1" justifyLastLine="1"/>
    </xf>
    <xf numFmtId="38" fontId="4" fillId="0" borderId="45" xfId="2" applyFont="1" applyFill="1" applyBorder="1" applyAlignment="1">
      <alignment horizontal="distributed" vertical="center" justifyLastLine="1"/>
    </xf>
    <xf numFmtId="38" fontId="4" fillId="0" borderId="59" xfId="2" applyFont="1" applyFill="1" applyBorder="1" applyAlignment="1">
      <alignment horizontal="distributed" vertical="center" wrapText="1" justifyLastLine="1"/>
    </xf>
    <xf numFmtId="38" fontId="4" fillId="0" borderId="86" xfId="2" applyFont="1" applyFill="1" applyBorder="1" applyAlignment="1">
      <alignment horizontal="distributed" vertical="center" wrapText="1" justifyLastLine="1"/>
    </xf>
    <xf numFmtId="38" fontId="4" fillId="0" borderId="87" xfId="2" applyFont="1" applyFill="1" applyBorder="1" applyAlignment="1">
      <alignment horizontal="distributed" vertical="center" wrapText="1" justifyLastLine="1"/>
    </xf>
    <xf numFmtId="38" fontId="4" fillId="0" borderId="61" xfId="2" applyFont="1" applyFill="1" applyBorder="1" applyAlignment="1">
      <alignment horizontal="distributed" vertical="center" wrapText="1" justifyLastLine="1"/>
    </xf>
    <xf numFmtId="38" fontId="4" fillId="0" borderId="59" xfId="2" applyFont="1" applyFill="1" applyBorder="1" applyAlignment="1">
      <alignment horizontal="center" vertical="center" shrinkToFit="1"/>
    </xf>
    <xf numFmtId="38" fontId="4" fillId="0" borderId="49" xfId="2" applyFont="1" applyFill="1" applyBorder="1" applyAlignment="1">
      <alignment horizontal="center" vertical="center" shrinkToFit="1"/>
    </xf>
    <xf numFmtId="38" fontId="4" fillId="0" borderId="89" xfId="2" applyFont="1" applyFill="1" applyBorder="1" applyAlignment="1">
      <alignment horizontal="center" vertical="distributed" textRotation="255" justifyLastLine="1"/>
    </xf>
    <xf numFmtId="38" fontId="4" fillId="0" borderId="48" xfId="2" applyFont="1" applyFill="1" applyBorder="1" applyAlignment="1">
      <alignment horizontal="center" vertical="distributed" textRotation="255" justifyLastLine="1"/>
    </xf>
    <xf numFmtId="38" fontId="4" fillId="0" borderId="52" xfId="2" applyFont="1" applyFill="1" applyBorder="1" applyAlignment="1">
      <alignment horizontal="center" vertical="distributed" textRotation="255" justifyLastLine="1"/>
    </xf>
    <xf numFmtId="38" fontId="4" fillId="0" borderId="23" xfId="2" applyFont="1" applyFill="1" applyBorder="1" applyAlignment="1">
      <alignment horizontal="distributed" vertical="center" justifyLastLine="1"/>
    </xf>
    <xf numFmtId="38" fontId="4" fillId="0" borderId="25" xfId="2" applyFont="1" applyFill="1" applyBorder="1" applyAlignment="1">
      <alignment horizontal="distributed" vertical="center" justifyLastLine="1"/>
    </xf>
    <xf numFmtId="38" fontId="4" fillId="0" borderId="20" xfId="2" applyFont="1" applyFill="1" applyBorder="1" applyAlignment="1">
      <alignment horizontal="distributed" vertical="center" justifyLastLine="1"/>
    </xf>
    <xf numFmtId="38" fontId="4" fillId="0" borderId="51" xfId="2" applyFont="1" applyFill="1" applyBorder="1" applyAlignment="1">
      <alignment horizontal="distributed" vertical="center" wrapText="1" justifyLastLine="1"/>
    </xf>
    <xf numFmtId="38" fontId="4" fillId="0" borderId="23" xfId="2" applyFont="1" applyFill="1" applyBorder="1" applyAlignment="1">
      <alignment horizontal="distributed" vertical="center" wrapText="1" justifyLastLine="1"/>
    </xf>
    <xf numFmtId="38" fontId="4" fillId="0" borderId="25" xfId="2" applyFont="1" applyFill="1" applyBorder="1" applyAlignment="1">
      <alignment horizontal="distributed" vertical="center" wrapText="1" justifyLastLine="1"/>
    </xf>
    <xf numFmtId="38" fontId="8" fillId="0" borderId="49" xfId="2" applyFont="1" applyFill="1" applyBorder="1" applyAlignment="1">
      <alignment horizontal="distributed" vertical="center" wrapText="1" justifyLastLine="1"/>
    </xf>
    <xf numFmtId="38" fontId="4" fillId="0" borderId="47" xfId="2" applyFont="1" applyFill="1" applyBorder="1" applyAlignment="1">
      <alignment horizontal="center" vertical="center" shrinkToFit="1"/>
    </xf>
    <xf numFmtId="38" fontId="4" fillId="0" borderId="51" xfId="2" applyFont="1" applyFill="1" applyBorder="1" applyAlignment="1">
      <alignment horizontal="center" vertical="center" shrinkToFit="1"/>
    </xf>
    <xf numFmtId="38" fontId="4" fillId="0" borderId="41" xfId="2" applyFont="1" applyFill="1" applyBorder="1" applyAlignment="1">
      <alignment horizontal="distributed" vertical="center" wrapText="1" justifyLastLine="1"/>
    </xf>
    <xf numFmtId="38" fontId="4" fillId="0" borderId="44" xfId="2" applyFont="1" applyFill="1" applyBorder="1" applyAlignment="1">
      <alignment horizontal="distributed" vertical="center" wrapText="1" justifyLastLine="1"/>
    </xf>
    <xf numFmtId="38" fontId="4" fillId="0" borderId="30" xfId="2" applyFont="1" applyFill="1" applyBorder="1" applyAlignment="1">
      <alignment horizontal="distributed" vertical="center" wrapText="1" justifyLastLine="1"/>
    </xf>
    <xf numFmtId="38" fontId="4" fillId="0" borderId="63" xfId="2" applyFont="1" applyFill="1" applyBorder="1" applyAlignment="1">
      <alignment horizontal="distributed" vertical="center" justifyLastLine="1"/>
    </xf>
    <xf numFmtId="38" fontId="4" fillId="0" borderId="64" xfId="2" applyFont="1" applyFill="1" applyBorder="1" applyAlignment="1">
      <alignment horizontal="distributed" vertical="center" justifyLastLine="1"/>
    </xf>
    <xf numFmtId="38" fontId="4" fillId="0" borderId="90" xfId="2" applyFont="1" applyFill="1" applyBorder="1" applyAlignment="1">
      <alignment horizontal="center" vertical="center" shrinkToFit="1"/>
    </xf>
    <xf numFmtId="38" fontId="4" fillId="0" borderId="70" xfId="2" applyFont="1" applyFill="1" applyBorder="1" applyAlignment="1">
      <alignment horizontal="center" vertical="center" shrinkToFit="1"/>
    </xf>
    <xf numFmtId="38" fontId="4" fillId="0" borderId="93" xfId="2" applyFont="1" applyFill="1" applyBorder="1" applyAlignment="1">
      <alignment horizontal="center" vertical="center" shrinkToFit="1"/>
    </xf>
    <xf numFmtId="38" fontId="4" fillId="0" borderId="56" xfId="2" applyFont="1" applyFill="1" applyBorder="1" applyAlignment="1">
      <alignment horizontal="center" vertical="center" shrinkToFit="1"/>
    </xf>
    <xf numFmtId="0" fontId="4" fillId="0" borderId="0" xfId="0" applyFont="1" applyFill="1" applyBorder="1" applyAlignment="1">
      <alignment horizontal="right" vertical="center"/>
    </xf>
    <xf numFmtId="0" fontId="4" fillId="0" borderId="0" xfId="0" applyFont="1" applyFill="1" applyAlignment="1">
      <alignment horizontal="right" vertical="center"/>
    </xf>
    <xf numFmtId="0" fontId="4" fillId="0" borderId="5" xfId="0" applyFont="1" applyFill="1" applyBorder="1" applyAlignment="1">
      <alignment horizontal="center" vertical="distributed" textRotation="255" justifyLastLine="1"/>
    </xf>
    <xf numFmtId="0" fontId="4" fillId="0" borderId="7" xfId="0" applyFont="1" applyFill="1" applyBorder="1" applyAlignment="1">
      <alignment horizontal="center" vertical="distributed" textRotation="255" justifyLastLine="1"/>
    </xf>
    <xf numFmtId="0" fontId="4" fillId="0" borderId="2" xfId="0" applyFont="1" applyFill="1" applyBorder="1" applyAlignment="1">
      <alignment horizontal="center" vertical="distributed" textRotation="255" justifyLastLine="1"/>
    </xf>
    <xf numFmtId="0" fontId="4" fillId="0" borderId="36" xfId="0" applyFont="1" applyFill="1" applyBorder="1" applyAlignment="1">
      <alignment horizontal="center" vertical="distributed" textRotation="255" wrapText="1" justifyLastLine="1"/>
    </xf>
    <xf numFmtId="0" fontId="4" fillId="0" borderId="70" xfId="0" applyFont="1" applyFill="1" applyBorder="1" applyAlignment="1">
      <alignment horizontal="center" vertical="distributed" textRotation="255" wrapText="1" justifyLastLine="1"/>
    </xf>
    <xf numFmtId="0" fontId="4" fillId="0" borderId="4" xfId="0" applyFont="1" applyFill="1" applyBorder="1" applyAlignment="1">
      <alignment horizontal="center" vertical="distributed" textRotation="255" wrapText="1" justifyLastLine="1"/>
    </xf>
    <xf numFmtId="0" fontId="4" fillId="0" borderId="62" xfId="0" applyFont="1" applyFill="1" applyBorder="1" applyAlignment="1">
      <alignment horizontal="center" vertical="distributed" textRotation="255" wrapText="1" justifyLastLine="1"/>
    </xf>
    <xf numFmtId="0" fontId="4" fillId="0" borderId="90" xfId="0" applyFont="1" applyFill="1" applyBorder="1" applyAlignment="1">
      <alignment horizontal="center" vertical="distributed" textRotation="255" wrapText="1" justifyLastLine="1"/>
    </xf>
    <xf numFmtId="0" fontId="4" fillId="0" borderId="97" xfId="0" applyFont="1" applyFill="1" applyBorder="1" applyAlignment="1">
      <alignment horizontal="center" vertical="distributed" textRotation="255" wrapText="1" justifyLastLine="1"/>
    </xf>
    <xf numFmtId="0" fontId="4" fillId="0" borderId="90" xfId="0" applyFont="1" applyFill="1" applyBorder="1" applyAlignment="1">
      <alignment horizontal="center" vertical="distributed" textRotation="255" wrapText="1" justifyLastLine="1" shrinkToFit="1"/>
    </xf>
    <xf numFmtId="0" fontId="4" fillId="0" borderId="70" xfId="0" applyFont="1" applyFill="1" applyBorder="1" applyAlignment="1">
      <alignment horizontal="center" vertical="distributed" textRotation="255" wrapText="1" justifyLastLine="1" shrinkToFit="1"/>
    </xf>
    <xf numFmtId="0" fontId="4" fillId="0" borderId="97" xfId="0" applyFont="1" applyFill="1" applyBorder="1" applyAlignment="1">
      <alignment horizontal="center" vertical="distributed" textRotation="255" wrapText="1" justifyLastLine="1" shrinkToFit="1"/>
    </xf>
    <xf numFmtId="0" fontId="4" fillId="0" borderId="62" xfId="0" applyFont="1" applyFill="1" applyBorder="1" applyAlignment="1">
      <alignment horizontal="center" vertical="distributed" textRotation="255" wrapText="1" justifyLastLine="1" shrinkToFit="1"/>
    </xf>
    <xf numFmtId="0" fontId="4" fillId="0" borderId="86" xfId="0" applyFont="1" applyFill="1" applyBorder="1" applyAlignment="1">
      <alignment horizontal="center" vertical="center" justifyLastLine="1"/>
    </xf>
    <xf numFmtId="0" fontId="4" fillId="0" borderId="87" xfId="0" applyFont="1" applyFill="1" applyBorder="1" applyAlignment="1">
      <alignment horizontal="center" vertical="center" justifyLastLine="1"/>
    </xf>
    <xf numFmtId="0" fontId="4" fillId="0" borderId="88" xfId="0" applyFont="1" applyFill="1" applyBorder="1" applyAlignment="1">
      <alignment horizontal="center" vertical="center" justifyLastLine="1"/>
    </xf>
    <xf numFmtId="0" fontId="4" fillId="0" borderId="97" xfId="0" applyFont="1" applyFill="1" applyBorder="1" applyAlignment="1">
      <alignment horizontal="center" vertical="distributed" textRotation="255" justifyLastLine="1"/>
    </xf>
    <xf numFmtId="0" fontId="4" fillId="0" borderId="62" xfId="0" applyFont="1" applyFill="1" applyBorder="1" applyAlignment="1">
      <alignment horizontal="center" vertical="distributed" textRotation="255" justifyLastLine="1"/>
    </xf>
    <xf numFmtId="0" fontId="4" fillId="0" borderId="50" xfId="0" applyFont="1" applyFill="1" applyBorder="1" applyAlignment="1">
      <alignment horizontal="center" vertical="distributed" textRotation="255" justifyLastLine="1"/>
    </xf>
    <xf numFmtId="0" fontId="4" fillId="0" borderId="26" xfId="0" applyFont="1" applyFill="1" applyBorder="1" applyAlignment="1">
      <alignment horizontal="center" vertical="distributed" textRotation="255" justifyLastLine="1"/>
    </xf>
    <xf numFmtId="0" fontId="4" fillId="0" borderId="90" xfId="0" applyFont="1" applyFill="1" applyBorder="1" applyAlignment="1">
      <alignment horizontal="center" vertical="distributed" textRotation="255" justifyLastLine="1"/>
    </xf>
    <xf numFmtId="0" fontId="4" fillId="0" borderId="70" xfId="0" applyFont="1" applyFill="1" applyBorder="1" applyAlignment="1">
      <alignment horizontal="center" vertical="distributed" textRotation="255" justifyLastLine="1"/>
    </xf>
    <xf numFmtId="0" fontId="4" fillId="0" borderId="86" xfId="0" applyFont="1" applyFill="1" applyBorder="1" applyAlignment="1">
      <alignment horizontal="distributed" vertical="center" wrapText="1" justifyLastLine="1"/>
    </xf>
    <xf numFmtId="0" fontId="4" fillId="0" borderId="94" xfId="0" applyFont="1" applyFill="1" applyBorder="1" applyAlignment="1">
      <alignment horizontal="center" vertical="distributed" textRotation="255" justifyLastLine="1"/>
    </xf>
    <xf numFmtId="0" fontId="4" fillId="0" borderId="60" xfId="0" applyFont="1" applyFill="1" applyBorder="1" applyAlignment="1">
      <alignment horizontal="center" vertical="distributed" textRotation="255" justifyLastLine="1"/>
    </xf>
    <xf numFmtId="0" fontId="4" fillId="0" borderId="47" xfId="0" applyFont="1" applyFill="1" applyBorder="1" applyAlignment="1">
      <alignment horizontal="center" vertical="center" wrapText="1" justifyLastLine="1"/>
    </xf>
    <xf numFmtId="0" fontId="4" fillId="0" borderId="42" xfId="0" applyFont="1" applyFill="1" applyBorder="1" applyAlignment="1">
      <alignment horizontal="center" vertical="center" wrapText="1" justifyLastLine="1"/>
    </xf>
    <xf numFmtId="0" fontId="4" fillId="0" borderId="51" xfId="0" applyFont="1" applyFill="1" applyBorder="1" applyAlignment="1">
      <alignment horizontal="center" vertical="center" wrapText="1" justifyLastLine="1"/>
    </xf>
    <xf numFmtId="0" fontId="4" fillId="0" borderId="18" xfId="0" applyFont="1" applyFill="1" applyBorder="1" applyAlignment="1">
      <alignment horizontal="center" vertical="distributed" textRotation="255" justifyLastLine="1"/>
    </xf>
    <xf numFmtId="0" fontId="4" fillId="0" borderId="38" xfId="0" applyFont="1" applyFill="1" applyBorder="1" applyAlignment="1">
      <alignment horizontal="center" vertical="distributed" textRotation="255" justifyLastLine="1"/>
    </xf>
    <xf numFmtId="0" fontId="4" fillId="0" borderId="36" xfId="0" applyFont="1" applyFill="1" applyBorder="1" applyAlignment="1">
      <alignment horizontal="center" vertical="distributed" textRotation="255" justifyLastLine="1"/>
    </xf>
    <xf numFmtId="0" fontId="4" fillId="0" borderId="70" xfId="0" applyFont="1" applyFill="1" applyBorder="1"/>
    <xf numFmtId="0" fontId="4" fillId="0" borderId="4" xfId="0" applyFont="1" applyFill="1" applyBorder="1"/>
    <xf numFmtId="0" fontId="4" fillId="0" borderId="62" xfId="0" applyFont="1" applyFill="1" applyBorder="1"/>
    <xf numFmtId="0" fontId="4" fillId="0" borderId="74" xfId="0" applyFont="1" applyFill="1" applyBorder="1"/>
    <xf numFmtId="0" fontId="4" fillId="0" borderId="56" xfId="0" applyFont="1" applyFill="1" applyBorder="1"/>
    <xf numFmtId="0" fontId="4" fillId="0" borderId="90" xfId="0" applyFont="1" applyFill="1" applyBorder="1" applyAlignment="1">
      <alignment horizontal="center" vertical="center" textRotation="255" shrinkToFit="1"/>
    </xf>
    <xf numFmtId="0" fontId="4" fillId="0" borderId="70" xfId="0" applyFont="1" applyFill="1" applyBorder="1" applyAlignment="1">
      <alignment horizontal="center" vertical="center" textRotation="255" shrinkToFit="1"/>
    </xf>
    <xf numFmtId="0" fontId="4" fillId="0" borderId="97" xfId="0" applyFont="1" applyFill="1" applyBorder="1" applyAlignment="1">
      <alignment horizontal="center" vertical="center" textRotation="255" shrinkToFit="1"/>
    </xf>
    <xf numFmtId="0" fontId="4" fillId="0" borderId="62" xfId="0" applyFont="1" applyFill="1" applyBorder="1" applyAlignment="1">
      <alignment horizontal="center" vertical="center" textRotation="255" shrinkToFit="1"/>
    </xf>
    <xf numFmtId="0" fontId="4" fillId="0" borderId="93" xfId="0" applyFont="1" applyFill="1" applyBorder="1" applyAlignment="1">
      <alignment horizontal="center" vertical="center" textRotation="255" shrinkToFit="1"/>
    </xf>
    <xf numFmtId="0" fontId="4" fillId="0" borderId="56" xfId="0" applyFont="1" applyFill="1" applyBorder="1" applyAlignment="1">
      <alignment horizontal="center" vertical="center" textRotation="255" shrinkToFit="1"/>
    </xf>
    <xf numFmtId="0" fontId="4" fillId="0" borderId="89" xfId="0" applyNumberFormat="1" applyFont="1" applyFill="1" applyBorder="1" applyAlignment="1">
      <alignment horizontal="center" vertical="center" justifyLastLine="1"/>
    </xf>
    <xf numFmtId="0" fontId="4" fillId="0" borderId="48" xfId="0" applyNumberFormat="1" applyFont="1" applyFill="1" applyBorder="1" applyAlignment="1">
      <alignment horizontal="center" vertical="center" justifyLastLine="1"/>
    </xf>
    <xf numFmtId="0" fontId="4" fillId="0" borderId="52" xfId="0" applyNumberFormat="1" applyFont="1" applyFill="1" applyBorder="1" applyAlignment="1">
      <alignment horizontal="center" vertical="center" justifyLastLine="1"/>
    </xf>
    <xf numFmtId="0" fontId="4" fillId="0" borderId="91" xfId="0" applyNumberFormat="1" applyFont="1" applyFill="1" applyBorder="1" applyAlignment="1">
      <alignment horizontal="distributed" vertical="center" justifyLastLine="1"/>
    </xf>
    <xf numFmtId="0" fontId="4" fillId="0" borderId="13" xfId="0" applyNumberFormat="1" applyFont="1" applyFill="1" applyBorder="1" applyAlignment="1">
      <alignment horizontal="distributed" vertical="center" justifyLastLine="1"/>
    </xf>
    <xf numFmtId="0" fontId="4" fillId="0" borderId="59" xfId="0" applyFont="1" applyFill="1" applyBorder="1" applyAlignment="1">
      <alignment horizontal="distributed" vertical="center" justifyLastLine="1"/>
    </xf>
    <xf numFmtId="0" fontId="4" fillId="0" borderId="49" xfId="0" applyFont="1" applyFill="1" applyBorder="1" applyAlignment="1">
      <alignment horizontal="distributed" vertical="center" justifyLastLine="1"/>
    </xf>
    <xf numFmtId="0" fontId="4" fillId="0" borderId="25" xfId="0" applyFont="1" applyFill="1" applyBorder="1" applyAlignment="1">
      <alignment horizontal="center" vertical="center" shrinkToFit="1"/>
    </xf>
    <xf numFmtId="0" fontId="3" fillId="0" borderId="34"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9" xfId="0" applyFont="1" applyFill="1" applyBorder="1" applyAlignment="1">
      <alignment horizontal="center" vertical="center"/>
    </xf>
    <xf numFmtId="0" fontId="4" fillId="0" borderId="1" xfId="0" applyFont="1" applyFill="1" applyBorder="1" applyAlignment="1">
      <alignment horizontal="distributed" vertical="center" wrapText="1" justifyLastLine="1"/>
    </xf>
    <xf numFmtId="0" fontId="4" fillId="0" borderId="1" xfId="0" applyFont="1" applyFill="1" applyBorder="1" applyAlignment="1">
      <alignment horizontal="distributed" vertical="center" justifyLastLine="1"/>
    </xf>
    <xf numFmtId="0" fontId="4" fillId="0" borderId="1" xfId="0" applyFont="1" applyFill="1" applyBorder="1" applyAlignment="1">
      <alignment horizontal="center" vertical="center"/>
    </xf>
    <xf numFmtId="0" fontId="4" fillId="0" borderId="61" xfId="0" applyFont="1" applyFill="1" applyBorder="1" applyAlignment="1">
      <alignment horizontal="distributed" vertical="center" justifyLastLine="1"/>
    </xf>
    <xf numFmtId="38" fontId="6" fillId="0" borderId="1" xfId="2" applyFont="1" applyFill="1" applyBorder="1" applyAlignment="1">
      <alignment horizontal="center" vertical="center"/>
    </xf>
    <xf numFmtId="38" fontId="6" fillId="0" borderId="5" xfId="2" applyFont="1" applyFill="1" applyBorder="1" applyAlignment="1">
      <alignment horizontal="center" vertical="center" wrapText="1"/>
    </xf>
    <xf numFmtId="38" fontId="6" fillId="0" borderId="2" xfId="2" applyFont="1" applyFill="1" applyBorder="1" applyAlignment="1">
      <alignment horizontal="center" vertical="center"/>
    </xf>
    <xf numFmtId="38" fontId="6" fillId="0" borderId="0" xfId="2" applyFont="1" applyFill="1" applyAlignment="1">
      <alignment horizontal="left" vertical="center" wrapText="1"/>
    </xf>
    <xf numFmtId="38" fontId="6" fillId="0" borderId="1" xfId="2" quotePrefix="1" applyFont="1" applyFill="1" applyBorder="1" applyAlignment="1">
      <alignment horizontal="center" vertical="center"/>
    </xf>
    <xf numFmtId="38" fontId="6" fillId="0" borderId="34" xfId="2" applyFont="1" applyFill="1" applyBorder="1" applyAlignment="1">
      <alignment horizontal="center" vertical="center"/>
    </xf>
    <xf numFmtId="38" fontId="6" fillId="0" borderId="67" xfId="2" applyFont="1" applyFill="1" applyBorder="1" applyAlignment="1">
      <alignment horizontal="center" vertical="center"/>
    </xf>
    <xf numFmtId="38" fontId="6" fillId="0" borderId="71" xfId="2" applyFont="1" applyFill="1" applyBorder="1" applyAlignment="1">
      <alignment horizontal="center" vertical="center"/>
    </xf>
    <xf numFmtId="38" fontId="6" fillId="0" borderId="5" xfId="2" applyFont="1" applyFill="1" applyBorder="1" applyAlignment="1">
      <alignment horizontal="center" vertical="center"/>
    </xf>
    <xf numFmtId="41" fontId="6" fillId="0" borderId="34" xfId="2" applyNumberFormat="1" applyFont="1" applyFill="1" applyBorder="1" applyAlignment="1">
      <alignment horizontal="right" vertical="center"/>
    </xf>
    <xf numFmtId="41" fontId="6" fillId="0" borderId="71" xfId="2" applyNumberFormat="1" applyFont="1" applyFill="1" applyBorder="1" applyAlignment="1">
      <alignment horizontal="right" vertical="center"/>
    </xf>
    <xf numFmtId="41" fontId="6" fillId="0" borderId="14" xfId="2" applyNumberFormat="1" applyFont="1" applyFill="1" applyBorder="1" applyAlignment="1">
      <alignment horizontal="right" vertical="center"/>
    </xf>
    <xf numFmtId="41" fontId="6" fillId="0" borderId="15" xfId="2" applyNumberFormat="1" applyFont="1" applyFill="1" applyBorder="1" applyAlignment="1">
      <alignment horizontal="right" vertical="center"/>
    </xf>
    <xf numFmtId="41" fontId="6" fillId="0" borderId="8" xfId="2" applyNumberFormat="1" applyFont="1" applyFill="1" applyBorder="1" applyAlignment="1">
      <alignment horizontal="right" vertical="center"/>
    </xf>
    <xf numFmtId="41" fontId="6" fillId="0" borderId="39" xfId="2" applyNumberFormat="1" applyFont="1" applyFill="1" applyBorder="1" applyAlignment="1">
      <alignment horizontal="right" vertical="center"/>
    </xf>
    <xf numFmtId="41" fontId="6" fillId="0" borderId="36" xfId="2" applyNumberFormat="1" applyFont="1" applyFill="1" applyBorder="1" applyAlignment="1">
      <alignment horizontal="right" vertical="center"/>
    </xf>
    <xf numFmtId="41" fontId="6" fillId="0" borderId="37" xfId="2" applyNumberFormat="1" applyFont="1" applyFill="1" applyBorder="1" applyAlignment="1">
      <alignment horizontal="right" vertical="center"/>
    </xf>
    <xf numFmtId="41" fontId="6" fillId="0" borderId="9" xfId="2" applyNumberFormat="1" applyFont="1" applyFill="1" applyBorder="1" applyAlignment="1">
      <alignment horizontal="right" vertical="center"/>
    </xf>
    <xf numFmtId="41" fontId="6" fillId="0" borderId="16" xfId="2" applyNumberFormat="1" applyFont="1" applyFill="1" applyBorder="1" applyAlignment="1">
      <alignment horizontal="right" vertical="center"/>
    </xf>
    <xf numFmtId="38" fontId="6" fillId="0" borderId="8" xfId="2" applyFont="1" applyFill="1" applyBorder="1" applyAlignment="1">
      <alignment horizontal="center" vertical="center" shrinkToFit="1"/>
    </xf>
    <xf numFmtId="38" fontId="6" fillId="0" borderId="39" xfId="2" applyFont="1" applyFill="1" applyBorder="1" applyAlignment="1">
      <alignment horizontal="center" vertical="center" shrinkToFit="1"/>
    </xf>
    <xf numFmtId="38" fontId="6" fillId="0" borderId="36" xfId="2" applyFont="1" applyFill="1" applyBorder="1" applyAlignment="1">
      <alignment horizontal="center" vertical="center" shrinkToFit="1"/>
    </xf>
    <xf numFmtId="38" fontId="6" fillId="0" borderId="37" xfId="2" applyFont="1" applyFill="1" applyBorder="1" applyAlignment="1">
      <alignment horizontal="center" vertical="center" shrinkToFit="1"/>
    </xf>
    <xf numFmtId="38" fontId="6" fillId="0" borderId="4" xfId="2" applyFont="1" applyFill="1" applyBorder="1" applyAlignment="1">
      <alignment horizontal="center" vertical="center" shrinkToFit="1"/>
    </xf>
    <xf numFmtId="38" fontId="6" fillId="0" borderId="38" xfId="2" applyFont="1" applyFill="1" applyBorder="1" applyAlignment="1">
      <alignment horizontal="center" vertical="center" shrinkToFit="1"/>
    </xf>
    <xf numFmtId="38" fontId="4" fillId="0" borderId="36" xfId="2" applyFont="1" applyFill="1" applyBorder="1" applyAlignment="1">
      <alignment horizontal="center" vertical="center" shrinkToFit="1"/>
    </xf>
    <xf numFmtId="38" fontId="4" fillId="0" borderId="37" xfId="2" applyFont="1" applyFill="1" applyBorder="1" applyAlignment="1">
      <alignment horizontal="center" vertical="center" shrinkToFit="1"/>
    </xf>
    <xf numFmtId="41" fontId="6" fillId="0" borderId="34" xfId="2" quotePrefix="1" applyNumberFormat="1" applyFont="1" applyFill="1" applyBorder="1" applyAlignment="1">
      <alignment horizontal="center" vertical="center"/>
    </xf>
    <xf numFmtId="41" fontId="6" fillId="0" borderId="71" xfId="2" quotePrefix="1" applyNumberFormat="1" applyFont="1" applyFill="1" applyBorder="1" applyAlignment="1">
      <alignment horizontal="center" vertical="center"/>
    </xf>
    <xf numFmtId="41" fontId="6" fillId="0" borderId="4" xfId="2" quotePrefix="1" applyNumberFormat="1" applyFont="1" applyFill="1" applyBorder="1" applyAlignment="1">
      <alignment horizontal="center" vertical="center"/>
    </xf>
    <xf numFmtId="41" fontId="6" fillId="0" borderId="38" xfId="2" quotePrefix="1" applyNumberFormat="1" applyFont="1" applyFill="1" applyBorder="1" applyAlignment="1">
      <alignment horizontal="center" vertical="center"/>
    </xf>
    <xf numFmtId="41" fontId="6" fillId="0" borderId="14" xfId="2" quotePrefix="1" applyNumberFormat="1" applyFont="1" applyFill="1" applyBorder="1" applyAlignment="1">
      <alignment horizontal="center" vertical="center"/>
    </xf>
    <xf numFmtId="41" fontId="6" fillId="0" borderId="15" xfId="2" quotePrefix="1" applyNumberFormat="1" applyFont="1" applyFill="1" applyBorder="1" applyAlignment="1">
      <alignment horizontal="center" vertical="center"/>
    </xf>
    <xf numFmtId="41" fontId="6" fillId="0" borderId="36" xfId="2" quotePrefix="1" applyNumberFormat="1" applyFont="1" applyFill="1" applyBorder="1" applyAlignment="1">
      <alignment horizontal="center" vertical="center"/>
    </xf>
    <xf numFmtId="41" fontId="6" fillId="0" borderId="37" xfId="2" quotePrefix="1" applyNumberFormat="1" applyFont="1" applyFill="1" applyBorder="1" applyAlignment="1">
      <alignment horizontal="center" vertical="center"/>
    </xf>
    <xf numFmtId="38" fontId="4" fillId="0" borderId="34" xfId="2" applyFont="1" applyFill="1" applyBorder="1" applyAlignment="1">
      <alignment horizontal="center" vertical="center" shrinkToFit="1"/>
    </xf>
    <xf numFmtId="38" fontId="4" fillId="0" borderId="71" xfId="2" applyFont="1" applyFill="1" applyBorder="1" applyAlignment="1">
      <alignment horizontal="center" vertical="center" shrinkToFit="1"/>
    </xf>
    <xf numFmtId="38" fontId="4" fillId="0" borderId="4" xfId="2" applyFont="1" applyFill="1" applyBorder="1" applyAlignment="1">
      <alignment horizontal="center" vertical="center" shrinkToFit="1"/>
    </xf>
    <xf numFmtId="38" fontId="4" fillId="0" borderId="38" xfId="2" applyFont="1" applyFill="1" applyBorder="1" applyAlignment="1">
      <alignment horizontal="center" vertical="center" shrinkToFit="1"/>
    </xf>
    <xf numFmtId="0" fontId="4" fillId="0" borderId="9" xfId="0" applyFont="1" applyFill="1" applyBorder="1" applyAlignment="1">
      <alignment horizontal="center" vertical="center" justifyLastLine="1"/>
    </xf>
    <xf numFmtId="0" fontId="4" fillId="0" borderId="16" xfId="0" applyFont="1" applyFill="1" applyBorder="1" applyAlignment="1">
      <alignment horizontal="center" vertical="center" justifyLastLine="1"/>
    </xf>
    <xf numFmtId="0" fontId="4" fillId="0" borderId="9" xfId="0" applyFont="1" applyFill="1" applyBorder="1" applyAlignment="1">
      <alignment horizontal="left" vertical="center" wrapText="1"/>
    </xf>
    <xf numFmtId="38" fontId="4" fillId="0" borderId="67" xfId="2" applyFont="1" applyFill="1" applyBorder="1" applyAlignment="1">
      <alignment horizontal="center" vertical="center" shrinkToFit="1"/>
    </xf>
    <xf numFmtId="0" fontId="4" fillId="0" borderId="43" xfId="0" applyFont="1" applyFill="1" applyBorder="1" applyAlignment="1">
      <alignment horizontal="center" vertical="center" justifyLastLine="1"/>
    </xf>
    <xf numFmtId="58" fontId="4" fillId="0" borderId="43" xfId="0" applyNumberFormat="1" applyFont="1" applyFill="1" applyBorder="1" applyAlignment="1">
      <alignment horizontal="left" vertical="center" wrapText="1"/>
    </xf>
    <xf numFmtId="58" fontId="4" fillId="0" borderId="87" xfId="0" applyNumberFormat="1" applyFont="1" applyFill="1" applyBorder="1" applyAlignment="1">
      <alignment horizontal="left" vertical="center" wrapText="1"/>
    </xf>
    <xf numFmtId="58" fontId="4" fillId="0" borderId="88"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87" xfId="0" applyNumberFormat="1" applyFont="1" applyFill="1" applyBorder="1" applyAlignment="1">
      <alignment horizontal="left" vertical="center" wrapText="1"/>
    </xf>
    <xf numFmtId="0" fontId="4" fillId="0" borderId="88" xfId="0" applyNumberFormat="1" applyFont="1" applyFill="1" applyBorder="1" applyAlignment="1">
      <alignment horizontal="left" vertical="center" wrapText="1"/>
    </xf>
    <xf numFmtId="0" fontId="4" fillId="0" borderId="14" xfId="0" applyFont="1" applyFill="1" applyBorder="1" applyAlignment="1">
      <alignment horizontal="center" vertical="center" justifyLastLine="1"/>
    </xf>
    <xf numFmtId="0" fontId="4" fillId="0" borderId="15" xfId="0" applyFont="1" applyFill="1" applyBorder="1" applyAlignment="1">
      <alignment horizontal="center" vertical="center" justifyLastLine="1"/>
    </xf>
    <xf numFmtId="58" fontId="4" fillId="0" borderId="14" xfId="0" applyNumberFormat="1" applyFont="1" applyFill="1" applyBorder="1" applyAlignment="1">
      <alignment horizontal="left" vertical="center" wrapText="1"/>
    </xf>
    <xf numFmtId="58" fontId="4" fillId="0" borderId="42" xfId="0" applyNumberFormat="1" applyFont="1" applyFill="1" applyBorder="1" applyAlignment="1">
      <alignment horizontal="left" vertical="center" wrapText="1"/>
    </xf>
    <xf numFmtId="58" fontId="4" fillId="0" borderId="15" xfId="0" applyNumberFormat="1" applyFont="1" applyFill="1" applyBorder="1" applyAlignment="1">
      <alignment horizontal="left" vertical="center" wrapText="1"/>
    </xf>
    <xf numFmtId="38" fontId="4" fillId="0" borderId="5" xfId="2" applyFont="1" applyFill="1" applyBorder="1" applyAlignment="1">
      <alignment horizontal="center" vertical="center" shrinkToFit="1"/>
    </xf>
    <xf numFmtId="38" fontId="4" fillId="0" borderId="7" xfId="2" applyFont="1" applyFill="1" applyBorder="1" applyAlignment="1">
      <alignment horizontal="center" vertical="center" shrinkToFit="1"/>
    </xf>
    <xf numFmtId="38" fontId="4" fillId="0" borderId="2" xfId="2" applyFont="1" applyFill="1" applyBorder="1" applyAlignment="1">
      <alignment horizontal="center" vertical="center" shrinkToFit="1"/>
    </xf>
    <xf numFmtId="38" fontId="4" fillId="0" borderId="1" xfId="2" applyFont="1" applyFill="1" applyBorder="1" applyAlignment="1">
      <alignment horizontal="center" vertical="center" shrinkToFit="1"/>
    </xf>
    <xf numFmtId="38" fontId="4" fillId="0" borderId="1" xfId="2" quotePrefix="1" applyFont="1" applyFill="1" applyBorder="1" applyAlignment="1">
      <alignment horizontal="center" vertical="center" shrinkToFit="1"/>
    </xf>
    <xf numFmtId="0" fontId="4" fillId="0" borderId="9" xfId="0" applyFont="1" applyFill="1" applyBorder="1" applyAlignment="1">
      <alignment horizontal="right" vertical="center" wrapText="1"/>
    </xf>
    <xf numFmtId="0" fontId="4" fillId="0" borderId="54" xfId="0" applyFont="1" applyFill="1" applyBorder="1" applyAlignment="1">
      <alignment vertical="center" wrapText="1"/>
    </xf>
  </cellXfs>
  <cellStyles count="5">
    <cellStyle name="パーセント 2" xfId="1"/>
    <cellStyle name="桁区切り 2" xfId="2"/>
    <cellStyle name="標準" xfId="0" builtinId="0"/>
    <cellStyle name="標準 2" xfId="3"/>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8"/>
  <sheetViews>
    <sheetView showGridLines="0" view="pageBreakPreview" topLeftCell="A28" zoomScaleNormal="115" zoomScaleSheetLayoutView="100" workbookViewId="0">
      <selection activeCell="B12" sqref="B12:B14"/>
    </sheetView>
  </sheetViews>
  <sheetFormatPr defaultRowHeight="20.100000000000001" customHeight="1" x14ac:dyDescent="0.15"/>
  <cols>
    <col min="1" max="1" width="1.625" style="41" customWidth="1"/>
    <col min="2" max="2" width="16" style="41" customWidth="1"/>
    <col min="3" max="3" width="20.625" style="41" customWidth="1"/>
    <col min="4" max="4" width="21.375" style="41" customWidth="1"/>
    <col min="5" max="5" width="9.625" style="41" customWidth="1"/>
    <col min="6" max="6" width="7.625" style="41" customWidth="1"/>
    <col min="7" max="8" width="8.625" style="41" customWidth="1"/>
    <col min="9" max="16384" width="9" style="41"/>
  </cols>
  <sheetData>
    <row r="1" spans="1:9" ht="21" customHeight="1" x14ac:dyDescent="0.15">
      <c r="A1" s="493" t="s">
        <v>0</v>
      </c>
      <c r="B1" s="493"/>
      <c r="C1" s="493"/>
      <c r="D1" s="493"/>
      <c r="E1" s="493"/>
      <c r="F1" s="493"/>
      <c r="G1" s="493"/>
    </row>
    <row r="2" spans="1:9" ht="21" customHeight="1" x14ac:dyDescent="0.15">
      <c r="A2" s="147"/>
      <c r="B2" s="147"/>
      <c r="C2" s="147"/>
      <c r="D2" s="147"/>
      <c r="E2" s="147"/>
      <c r="F2" s="147"/>
      <c r="G2" s="147"/>
    </row>
    <row r="3" spans="1:9" ht="45" customHeight="1" x14ac:dyDescent="0.15">
      <c r="A3" s="494" t="s">
        <v>556</v>
      </c>
      <c r="B3" s="494"/>
      <c r="C3" s="494"/>
      <c r="D3" s="494"/>
      <c r="E3" s="494"/>
      <c r="F3" s="494"/>
      <c r="G3" s="494"/>
      <c r="H3" s="32"/>
      <c r="I3" s="177"/>
    </row>
    <row r="4" spans="1:9" ht="34.5" customHeight="1" x14ac:dyDescent="0.15">
      <c r="A4" s="494"/>
      <c r="B4" s="494"/>
      <c r="C4" s="494"/>
      <c r="D4" s="494"/>
      <c r="E4" s="494"/>
      <c r="F4" s="494"/>
      <c r="G4" s="494"/>
      <c r="H4" s="32"/>
      <c r="I4" s="177"/>
    </row>
    <row r="5" spans="1:9" ht="20.25" customHeight="1" x14ac:dyDescent="0.15">
      <c r="A5" s="31"/>
      <c r="B5" s="31"/>
      <c r="C5" s="31"/>
      <c r="D5" s="31"/>
      <c r="E5" s="31"/>
      <c r="F5" s="31"/>
      <c r="G5" s="31"/>
      <c r="H5" s="32"/>
      <c r="I5" s="177"/>
    </row>
    <row r="6" spans="1:9" ht="21" customHeight="1" x14ac:dyDescent="0.15">
      <c r="A6" s="495" t="s">
        <v>27</v>
      </c>
      <c r="B6" s="495"/>
      <c r="C6" s="495"/>
      <c r="D6" s="495"/>
      <c r="E6" s="495"/>
      <c r="F6" s="495"/>
      <c r="G6" s="495"/>
    </row>
    <row r="7" spans="1:9" ht="14.25" customHeight="1" x14ac:dyDescent="0.15">
      <c r="A7" s="36"/>
      <c r="B7" s="148" t="s">
        <v>109</v>
      </c>
      <c r="C7" s="36"/>
      <c r="D7" s="36"/>
      <c r="E7" s="178" t="s">
        <v>557</v>
      </c>
      <c r="F7" s="36"/>
      <c r="G7" s="36"/>
    </row>
    <row r="8" spans="1:9" s="29" customFormat="1" ht="19.5" customHeight="1" x14ac:dyDescent="0.15">
      <c r="B8" s="149" t="s">
        <v>5</v>
      </c>
      <c r="C8" s="496" t="s">
        <v>6</v>
      </c>
      <c r="D8" s="497"/>
      <c r="E8" s="498"/>
      <c r="F8" s="35"/>
    </row>
    <row r="9" spans="1:9" s="29" customFormat="1" ht="18" customHeight="1" x14ac:dyDescent="0.15">
      <c r="B9" s="499" t="s">
        <v>139</v>
      </c>
      <c r="C9" s="452" t="s">
        <v>140</v>
      </c>
      <c r="D9" s="453"/>
      <c r="E9" s="454"/>
    </row>
    <row r="10" spans="1:9" s="29" customFormat="1" ht="18" customHeight="1" x14ac:dyDescent="0.15">
      <c r="B10" s="500"/>
      <c r="C10" s="455" t="s">
        <v>7</v>
      </c>
      <c r="D10" s="456"/>
      <c r="E10" s="457"/>
    </row>
    <row r="11" spans="1:9" s="29" customFormat="1" ht="18" customHeight="1" x14ac:dyDescent="0.15">
      <c r="B11" s="500"/>
      <c r="C11" s="501" t="s">
        <v>28</v>
      </c>
      <c r="D11" s="502"/>
      <c r="E11" s="503"/>
    </row>
    <row r="12" spans="1:9" s="29" customFormat="1" ht="18" customHeight="1" x14ac:dyDescent="0.15">
      <c r="B12" s="476" t="s">
        <v>110</v>
      </c>
      <c r="C12" s="479" t="s">
        <v>76</v>
      </c>
      <c r="D12" s="480"/>
      <c r="E12" s="481"/>
    </row>
    <row r="13" spans="1:9" s="29" customFormat="1" ht="18" customHeight="1" x14ac:dyDescent="0.15">
      <c r="B13" s="477"/>
      <c r="C13" s="482" t="s">
        <v>77</v>
      </c>
      <c r="D13" s="483"/>
      <c r="E13" s="484"/>
      <c r="H13" s="35"/>
    </row>
    <row r="14" spans="1:9" s="29" customFormat="1" ht="18" customHeight="1" x14ac:dyDescent="0.15">
      <c r="B14" s="478"/>
      <c r="C14" s="485" t="s">
        <v>78</v>
      </c>
      <c r="D14" s="486"/>
      <c r="E14" s="487"/>
    </row>
    <row r="15" spans="1:9" s="29" customFormat="1" ht="18" customHeight="1" x14ac:dyDescent="0.15">
      <c r="B15" s="488" t="s">
        <v>111</v>
      </c>
      <c r="C15" s="490" t="s">
        <v>125</v>
      </c>
      <c r="D15" s="491"/>
      <c r="E15" s="492"/>
    </row>
    <row r="16" spans="1:9" s="29" customFormat="1" ht="42" customHeight="1" x14ac:dyDescent="0.15">
      <c r="B16" s="489"/>
      <c r="C16" s="458"/>
      <c r="D16" s="459"/>
      <c r="E16" s="460"/>
      <c r="I16" s="35"/>
    </row>
    <row r="17" spans="2:9" s="29" customFormat="1" ht="30.75" customHeight="1" x14ac:dyDescent="0.15">
      <c r="B17" s="151"/>
      <c r="C17" s="150"/>
      <c r="D17" s="150"/>
      <c r="E17" s="150"/>
      <c r="I17" s="35"/>
    </row>
    <row r="18" spans="2:9" s="29" customFormat="1" ht="18" customHeight="1" x14ac:dyDescent="0.15">
      <c r="B18" s="148" t="s">
        <v>112</v>
      </c>
      <c r="C18" s="163"/>
      <c r="D18" s="163"/>
      <c r="E18" s="163"/>
      <c r="I18" s="35"/>
    </row>
    <row r="19" spans="2:9" s="29" customFormat="1" ht="19.5" customHeight="1" x14ac:dyDescent="0.15">
      <c r="B19" s="467" t="s">
        <v>113</v>
      </c>
      <c r="C19" s="452" t="s">
        <v>114</v>
      </c>
      <c r="D19" s="453"/>
      <c r="E19" s="454"/>
      <c r="F19" s="35"/>
    </row>
    <row r="20" spans="2:9" s="29" customFormat="1" ht="19.5" customHeight="1" x14ac:dyDescent="0.15">
      <c r="B20" s="468"/>
      <c r="C20" s="455" t="s">
        <v>115</v>
      </c>
      <c r="D20" s="456"/>
      <c r="E20" s="457"/>
      <c r="F20" s="35"/>
    </row>
    <row r="21" spans="2:9" s="29" customFormat="1" ht="19.5" customHeight="1" x14ac:dyDescent="0.15">
      <c r="B21" s="469"/>
      <c r="C21" s="455" t="s">
        <v>585</v>
      </c>
      <c r="D21" s="456"/>
      <c r="E21" s="457"/>
      <c r="F21" s="35"/>
    </row>
    <row r="22" spans="2:9" s="29" customFormat="1" ht="18" customHeight="1" x14ac:dyDescent="0.15">
      <c r="B22" s="470" t="s">
        <v>560</v>
      </c>
      <c r="C22" s="452" t="s">
        <v>71</v>
      </c>
      <c r="D22" s="453"/>
      <c r="E22" s="454"/>
    </row>
    <row r="23" spans="2:9" s="29" customFormat="1" ht="18" customHeight="1" x14ac:dyDescent="0.15">
      <c r="B23" s="471"/>
      <c r="C23" s="473" t="s">
        <v>141</v>
      </c>
      <c r="D23" s="474"/>
      <c r="E23" s="475"/>
    </row>
    <row r="24" spans="2:9" s="29" customFormat="1" ht="18" customHeight="1" x14ac:dyDescent="0.15">
      <c r="B24" s="472"/>
      <c r="C24" s="458" t="s">
        <v>72</v>
      </c>
      <c r="D24" s="459"/>
      <c r="E24" s="460"/>
    </row>
    <row r="25" spans="2:9" s="29" customFormat="1" ht="18" customHeight="1" x14ac:dyDescent="0.15">
      <c r="B25" s="449" t="s">
        <v>559</v>
      </c>
      <c r="C25" s="452" t="s">
        <v>73</v>
      </c>
      <c r="D25" s="453"/>
      <c r="E25" s="454"/>
    </row>
    <row r="26" spans="2:9" s="29" customFormat="1" ht="18" customHeight="1" x14ac:dyDescent="0.15">
      <c r="B26" s="450"/>
      <c r="C26" s="455" t="s">
        <v>29</v>
      </c>
      <c r="D26" s="456"/>
      <c r="E26" s="457"/>
    </row>
    <row r="27" spans="2:9" s="29" customFormat="1" ht="18" customHeight="1" x14ac:dyDescent="0.15">
      <c r="B27" s="450"/>
      <c r="C27" s="455" t="s">
        <v>74</v>
      </c>
      <c r="D27" s="456"/>
      <c r="E27" s="457"/>
    </row>
    <row r="28" spans="2:9" s="29" customFormat="1" ht="18" customHeight="1" x14ac:dyDescent="0.15">
      <c r="B28" s="451"/>
      <c r="C28" s="458" t="s">
        <v>75</v>
      </c>
      <c r="D28" s="459"/>
      <c r="E28" s="460"/>
    </row>
    <row r="29" spans="2:9" s="29" customFormat="1" ht="36.75" customHeight="1" x14ac:dyDescent="0.15">
      <c r="B29" s="168" t="s">
        <v>561</v>
      </c>
      <c r="C29" s="461" t="s">
        <v>558</v>
      </c>
      <c r="D29" s="462"/>
      <c r="E29" s="463"/>
    </row>
    <row r="30" spans="2:9" s="29" customFormat="1" ht="24.75" customHeight="1" x14ac:dyDescent="0.15"/>
    <row r="31" spans="2:9" s="29" customFormat="1" ht="18" customHeight="1" x14ac:dyDescent="0.15">
      <c r="B31" s="29" t="s">
        <v>161</v>
      </c>
    </row>
    <row r="32" spans="2:9" s="29" customFormat="1" ht="18" customHeight="1" x14ac:dyDescent="0.15">
      <c r="B32" s="464" t="s">
        <v>116</v>
      </c>
      <c r="C32" s="169" t="s">
        <v>144</v>
      </c>
      <c r="D32" s="170"/>
      <c r="E32" s="171"/>
      <c r="I32" s="41"/>
    </row>
    <row r="33" spans="1:8" s="29" customFormat="1" ht="18" customHeight="1" x14ac:dyDescent="0.15">
      <c r="B33" s="465"/>
      <c r="C33" s="167" t="s">
        <v>130</v>
      </c>
      <c r="D33" s="35"/>
      <c r="E33" s="172"/>
    </row>
    <row r="34" spans="1:8" s="29" customFormat="1" ht="18" customHeight="1" x14ac:dyDescent="0.15">
      <c r="B34" s="465"/>
      <c r="C34" s="167" t="s">
        <v>162</v>
      </c>
      <c r="D34" s="35"/>
      <c r="E34" s="172"/>
      <c r="H34" s="40"/>
    </row>
    <row r="35" spans="1:8" s="29" customFormat="1" ht="18" customHeight="1" x14ac:dyDescent="0.15">
      <c r="B35" s="465"/>
      <c r="C35" s="167" t="s">
        <v>126</v>
      </c>
      <c r="D35" s="28"/>
      <c r="E35" s="173"/>
      <c r="H35" s="448"/>
    </row>
    <row r="36" spans="1:8" s="29" customFormat="1" ht="18" customHeight="1" x14ac:dyDescent="0.15">
      <c r="B36" s="465"/>
      <c r="C36" s="167" t="s">
        <v>169</v>
      </c>
      <c r="D36" s="28"/>
      <c r="E36" s="173"/>
      <c r="H36" s="448"/>
    </row>
    <row r="37" spans="1:8" s="29" customFormat="1" ht="18" customHeight="1" x14ac:dyDescent="0.15">
      <c r="B37" s="466"/>
      <c r="C37" s="174" t="s">
        <v>145</v>
      </c>
      <c r="D37" s="175"/>
      <c r="E37" s="176"/>
      <c r="H37" s="448"/>
    </row>
    <row r="38" spans="1:8" ht="20.100000000000001" customHeight="1" x14ac:dyDescent="0.15">
      <c r="A38" s="29"/>
      <c r="B38" s="29"/>
      <c r="C38" s="29"/>
      <c r="D38" s="29"/>
      <c r="E38" s="29"/>
      <c r="F38" s="29"/>
      <c r="G38" s="29"/>
    </row>
  </sheetData>
  <mergeCells count="30">
    <mergeCell ref="A1:G1"/>
    <mergeCell ref="A3:G4"/>
    <mergeCell ref="A6:G6"/>
    <mergeCell ref="C8:E8"/>
    <mergeCell ref="B9:B11"/>
    <mergeCell ref="C9:E9"/>
    <mergeCell ref="C10:E10"/>
    <mergeCell ref="C11:E11"/>
    <mergeCell ref="B12:B14"/>
    <mergeCell ref="C12:E12"/>
    <mergeCell ref="C13:E13"/>
    <mergeCell ref="C14:E14"/>
    <mergeCell ref="B15:B16"/>
    <mergeCell ref="C15:E16"/>
    <mergeCell ref="B19:B21"/>
    <mergeCell ref="C19:E19"/>
    <mergeCell ref="C20:E20"/>
    <mergeCell ref="C21:E21"/>
    <mergeCell ref="B22:B24"/>
    <mergeCell ref="C22:E22"/>
    <mergeCell ref="C23:E23"/>
    <mergeCell ref="C24:E24"/>
    <mergeCell ref="H35:H37"/>
    <mergeCell ref="B25:B28"/>
    <mergeCell ref="C25:E25"/>
    <mergeCell ref="C26:E26"/>
    <mergeCell ref="C27:E27"/>
    <mergeCell ref="C28:E28"/>
    <mergeCell ref="C29:E29"/>
    <mergeCell ref="B32:B37"/>
  </mergeCells>
  <phoneticPr fontId="1"/>
  <pageMargins left="0.70866141732283472" right="0.70866141732283472" top="0.74803149606299213" bottom="0.74803149606299213" header="0.31496062992125984" footer="0.31496062992125984"/>
  <pageSetup paperSize="9" scale="90" firstPageNumber="73" orientation="portrait" useFirstPageNumber="1"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G75"/>
  <sheetViews>
    <sheetView showGridLines="0" view="pageBreakPreview" zoomScale="90" zoomScaleNormal="115" zoomScaleSheetLayoutView="90" workbookViewId="0">
      <pane xSplit="3" ySplit="4" topLeftCell="E11" activePane="bottomRight" state="frozen"/>
      <selection activeCell="F12" sqref="F12"/>
      <selection pane="topRight" activeCell="F12" sqref="F12"/>
      <selection pane="bottomLeft" activeCell="F12" sqref="F12"/>
      <selection pane="bottomRight" activeCell="AF3" sqref="AF3:AG3"/>
    </sheetView>
  </sheetViews>
  <sheetFormatPr defaultRowHeight="20.100000000000001" customHeight="1" x14ac:dyDescent="0.15"/>
  <cols>
    <col min="1" max="1" width="1.625" style="43" customWidth="1"/>
    <col min="2" max="2" width="2.625" style="43" customWidth="1"/>
    <col min="3" max="3" width="11.75" style="43" bestFit="1" customWidth="1"/>
    <col min="4" max="4" width="7.125" style="43" customWidth="1"/>
    <col min="5" max="5" width="6.375" style="43" customWidth="1"/>
    <col min="6" max="6" width="7.125" style="43" customWidth="1"/>
    <col min="7" max="7" width="6.125" style="43" customWidth="1"/>
    <col min="8" max="8" width="5.75" style="43" customWidth="1"/>
    <col min="9" max="9" width="4.5" style="43" customWidth="1"/>
    <col min="10" max="10" width="5.75" style="43" customWidth="1"/>
    <col min="11" max="11" width="4.75" style="43" customWidth="1"/>
    <col min="12" max="12" width="5.5" style="43" customWidth="1"/>
    <col min="13" max="13" width="5.375" style="43" customWidth="1"/>
    <col min="14" max="33" width="5.625" style="43" customWidth="1"/>
    <col min="34" max="34" width="4.125" style="43" customWidth="1"/>
    <col min="35" max="35" width="3.875" style="43" customWidth="1"/>
    <col min="36" max="37" width="4.125" style="43" customWidth="1"/>
    <col min="38" max="16384" width="9" style="43"/>
  </cols>
  <sheetData>
    <row r="1" spans="1:33" ht="20.100000000000001" customHeight="1" x14ac:dyDescent="0.15">
      <c r="A1" s="739" t="s">
        <v>494</v>
      </c>
      <c r="B1" s="739"/>
      <c r="C1" s="739"/>
      <c r="D1" s="739"/>
      <c r="E1" s="739"/>
      <c r="F1" s="739"/>
      <c r="G1" s="739"/>
      <c r="H1" s="739"/>
      <c r="I1" s="739"/>
      <c r="J1" s="739"/>
      <c r="K1" s="739"/>
      <c r="L1" s="739"/>
      <c r="M1" s="739"/>
      <c r="N1" s="739"/>
      <c r="O1" s="739"/>
    </row>
    <row r="2" spans="1:33" s="82" customFormat="1" ht="13.5" x14ac:dyDescent="0.15">
      <c r="B2" s="824" t="s">
        <v>278</v>
      </c>
      <c r="C2" s="827" t="s">
        <v>279</v>
      </c>
      <c r="D2" s="809" t="s">
        <v>245</v>
      </c>
      <c r="E2" s="806"/>
      <c r="F2" s="806" t="s">
        <v>280</v>
      </c>
      <c r="G2" s="806"/>
      <c r="H2" s="829" t="s">
        <v>248</v>
      </c>
      <c r="I2" s="830"/>
      <c r="J2" s="806" t="s">
        <v>329</v>
      </c>
      <c r="K2" s="806"/>
      <c r="L2" s="806" t="s">
        <v>330</v>
      </c>
      <c r="M2" s="806"/>
      <c r="N2" s="806" t="s">
        <v>344</v>
      </c>
      <c r="O2" s="806"/>
      <c r="P2" s="806"/>
      <c r="Q2" s="806"/>
      <c r="R2" s="806"/>
      <c r="S2" s="806"/>
      <c r="T2" s="806"/>
      <c r="U2" s="806"/>
      <c r="V2" s="806"/>
      <c r="W2" s="806"/>
      <c r="X2" s="806"/>
      <c r="Y2" s="806"/>
      <c r="Z2" s="806"/>
      <c r="AA2" s="806"/>
      <c r="AB2" s="806"/>
      <c r="AC2" s="806"/>
      <c r="AD2" s="806"/>
      <c r="AE2" s="806"/>
      <c r="AF2" s="806"/>
      <c r="AG2" s="819"/>
    </row>
    <row r="3" spans="1:33" s="82" customFormat="1" ht="63" customHeight="1" x14ac:dyDescent="0.15">
      <c r="B3" s="825"/>
      <c r="C3" s="828"/>
      <c r="D3" s="818"/>
      <c r="E3" s="804"/>
      <c r="F3" s="804"/>
      <c r="G3" s="804"/>
      <c r="H3" s="831"/>
      <c r="I3" s="832"/>
      <c r="J3" s="804"/>
      <c r="K3" s="804"/>
      <c r="L3" s="804"/>
      <c r="M3" s="804"/>
      <c r="N3" s="804" t="s">
        <v>345</v>
      </c>
      <c r="O3" s="804"/>
      <c r="P3" s="804" t="s">
        <v>346</v>
      </c>
      <c r="Q3" s="804"/>
      <c r="R3" s="804" t="s">
        <v>599</v>
      </c>
      <c r="S3" s="804"/>
      <c r="T3" s="821" t="s">
        <v>600</v>
      </c>
      <c r="U3" s="821"/>
      <c r="V3" s="822" t="s">
        <v>347</v>
      </c>
      <c r="W3" s="823"/>
      <c r="X3" s="804" t="s">
        <v>348</v>
      </c>
      <c r="Y3" s="804"/>
      <c r="Z3" s="804" t="s">
        <v>349</v>
      </c>
      <c r="AA3" s="804"/>
      <c r="AB3" s="804" t="s">
        <v>289</v>
      </c>
      <c r="AC3" s="804"/>
      <c r="AD3" s="804" t="s">
        <v>290</v>
      </c>
      <c r="AE3" s="804"/>
      <c r="AF3" s="804" t="s">
        <v>340</v>
      </c>
      <c r="AG3" s="820"/>
    </row>
    <row r="4" spans="1:33" s="82" customFormat="1" ht="47.1" customHeight="1" x14ac:dyDescent="0.15">
      <c r="B4" s="826"/>
      <c r="C4" s="803"/>
      <c r="D4" s="91" t="s">
        <v>341</v>
      </c>
      <c r="E4" s="92" t="s">
        <v>342</v>
      </c>
      <c r="F4" s="91" t="s">
        <v>341</v>
      </c>
      <c r="G4" s="92" t="s">
        <v>342</v>
      </c>
      <c r="H4" s="91" t="s">
        <v>341</v>
      </c>
      <c r="I4" s="92" t="s">
        <v>342</v>
      </c>
      <c r="J4" s="91" t="s">
        <v>341</v>
      </c>
      <c r="K4" s="92" t="s">
        <v>342</v>
      </c>
      <c r="L4" s="91" t="s">
        <v>341</v>
      </c>
      <c r="M4" s="92" t="s">
        <v>342</v>
      </c>
      <c r="N4" s="91" t="s">
        <v>341</v>
      </c>
      <c r="O4" s="92" t="s">
        <v>342</v>
      </c>
      <c r="P4" s="92" t="s">
        <v>341</v>
      </c>
      <c r="Q4" s="92" t="s">
        <v>342</v>
      </c>
      <c r="R4" s="92" t="s">
        <v>341</v>
      </c>
      <c r="S4" s="92" t="s">
        <v>342</v>
      </c>
      <c r="T4" s="91" t="s">
        <v>341</v>
      </c>
      <c r="U4" s="92" t="s">
        <v>342</v>
      </c>
      <c r="V4" s="91" t="s">
        <v>341</v>
      </c>
      <c r="W4" s="92" t="s">
        <v>342</v>
      </c>
      <c r="X4" s="91" t="s">
        <v>341</v>
      </c>
      <c r="Y4" s="92" t="s">
        <v>342</v>
      </c>
      <c r="Z4" s="91" t="s">
        <v>341</v>
      </c>
      <c r="AA4" s="92" t="s">
        <v>342</v>
      </c>
      <c r="AB4" s="91" t="s">
        <v>341</v>
      </c>
      <c r="AC4" s="92" t="s">
        <v>342</v>
      </c>
      <c r="AD4" s="91" t="s">
        <v>341</v>
      </c>
      <c r="AE4" s="92" t="s">
        <v>342</v>
      </c>
      <c r="AF4" s="91" t="s">
        <v>341</v>
      </c>
      <c r="AG4" s="93" t="s">
        <v>342</v>
      </c>
    </row>
    <row r="5" spans="1:33" s="82" customFormat="1" ht="18.75" customHeight="1" x14ac:dyDescent="0.15">
      <c r="B5" s="798" t="s">
        <v>291</v>
      </c>
      <c r="C5" s="88" t="s">
        <v>292</v>
      </c>
      <c r="D5" s="333">
        <f>F5+H5</f>
        <v>39</v>
      </c>
      <c r="E5" s="334">
        <f>G5+I5</f>
        <v>56</v>
      </c>
      <c r="F5" s="334">
        <v>39</v>
      </c>
      <c r="G5" s="334">
        <v>55</v>
      </c>
      <c r="H5" s="334">
        <v>0</v>
      </c>
      <c r="I5" s="334">
        <v>1</v>
      </c>
      <c r="J5" s="334">
        <f>+N5+P5+R5+T5+V5+X5+Z5+AB5+AD5+AF5</f>
        <v>0</v>
      </c>
      <c r="K5" s="334">
        <f>+O5+Q5+S5+U5+W5+Y5+AA5+AC5+AE5+AG5</f>
        <v>1</v>
      </c>
      <c r="L5" s="345">
        <f>IF(H5=0,0,J5/H5*100)</f>
        <v>0</v>
      </c>
      <c r="M5" s="335">
        <f>IF(I5=0,0,K5/I5*100)</f>
        <v>100</v>
      </c>
      <c r="N5" s="334">
        <v>0</v>
      </c>
      <c r="O5" s="334">
        <v>0</v>
      </c>
      <c r="P5" s="334">
        <v>0</v>
      </c>
      <c r="Q5" s="334">
        <v>0</v>
      </c>
      <c r="R5" s="334">
        <v>0</v>
      </c>
      <c r="S5" s="334">
        <v>1</v>
      </c>
      <c r="T5" s="334">
        <v>0</v>
      </c>
      <c r="U5" s="334">
        <v>0</v>
      </c>
      <c r="V5" s="334">
        <v>0</v>
      </c>
      <c r="W5" s="334">
        <v>0</v>
      </c>
      <c r="X5" s="334">
        <v>0</v>
      </c>
      <c r="Y5" s="334">
        <v>0</v>
      </c>
      <c r="Z5" s="334">
        <v>0</v>
      </c>
      <c r="AA5" s="334">
        <v>0</v>
      </c>
      <c r="AB5" s="334">
        <v>0</v>
      </c>
      <c r="AC5" s="334">
        <v>0</v>
      </c>
      <c r="AD5" s="334">
        <v>0</v>
      </c>
      <c r="AE5" s="334">
        <v>0</v>
      </c>
      <c r="AF5" s="334">
        <v>0</v>
      </c>
      <c r="AG5" s="336">
        <v>0</v>
      </c>
    </row>
    <row r="6" spans="1:33" s="82" customFormat="1" ht="18.75" customHeight="1" x14ac:dyDescent="0.15">
      <c r="B6" s="799"/>
      <c r="C6" s="89" t="s">
        <v>293</v>
      </c>
      <c r="D6" s="351">
        <f t="shared" ref="D6:E11" si="0">F6+H6</f>
        <v>45</v>
      </c>
      <c r="E6" s="338">
        <f t="shared" si="0"/>
        <v>71</v>
      </c>
      <c r="F6" s="338">
        <v>45</v>
      </c>
      <c r="G6" s="338">
        <v>67</v>
      </c>
      <c r="H6" s="338">
        <v>0</v>
      </c>
      <c r="I6" s="338">
        <v>4</v>
      </c>
      <c r="J6" s="338">
        <f t="shared" ref="J6:K11" si="1">+N6+P6+R6+T6+V6+X6+Z6+AB6+AD6+AF6</f>
        <v>0</v>
      </c>
      <c r="K6" s="338">
        <f t="shared" si="1"/>
        <v>2</v>
      </c>
      <c r="L6" s="335">
        <f>IF(H6=0,0,J6/H6*100)</f>
        <v>0</v>
      </c>
      <c r="M6" s="335">
        <f t="shared" ref="M6:M20" si="2">IF(I6=0,0,K6/I6*100)</f>
        <v>50</v>
      </c>
      <c r="N6" s="338">
        <v>0</v>
      </c>
      <c r="O6" s="338">
        <v>1</v>
      </c>
      <c r="P6" s="338">
        <v>0</v>
      </c>
      <c r="Q6" s="338">
        <v>0</v>
      </c>
      <c r="R6" s="338">
        <v>0</v>
      </c>
      <c r="S6" s="338">
        <v>1</v>
      </c>
      <c r="T6" s="338">
        <v>0</v>
      </c>
      <c r="U6" s="338">
        <v>0</v>
      </c>
      <c r="V6" s="338">
        <v>0</v>
      </c>
      <c r="W6" s="338">
        <v>0</v>
      </c>
      <c r="X6" s="338">
        <v>0</v>
      </c>
      <c r="Y6" s="338">
        <v>0</v>
      </c>
      <c r="Z6" s="338">
        <v>0</v>
      </c>
      <c r="AA6" s="338">
        <v>0</v>
      </c>
      <c r="AB6" s="338">
        <v>0</v>
      </c>
      <c r="AC6" s="338">
        <v>0</v>
      </c>
      <c r="AD6" s="338">
        <v>0</v>
      </c>
      <c r="AE6" s="338">
        <v>0</v>
      </c>
      <c r="AF6" s="338">
        <v>0</v>
      </c>
      <c r="AG6" s="339">
        <v>0</v>
      </c>
    </row>
    <row r="7" spans="1:33" s="82" customFormat="1" ht="18.75" customHeight="1" x14ac:dyDescent="0.15">
      <c r="B7" s="800"/>
      <c r="C7" s="89" t="s">
        <v>294</v>
      </c>
      <c r="D7" s="351">
        <f t="shared" si="0"/>
        <v>75</v>
      </c>
      <c r="E7" s="338">
        <f t="shared" si="0"/>
        <v>71</v>
      </c>
      <c r="F7" s="338">
        <v>73</v>
      </c>
      <c r="G7" s="338">
        <v>69</v>
      </c>
      <c r="H7" s="338">
        <v>2</v>
      </c>
      <c r="I7" s="338">
        <v>2</v>
      </c>
      <c r="J7" s="338">
        <f>+N7+P7+R7+T7+V7+X7+Z7+AB7+AD7+AF7</f>
        <v>2</v>
      </c>
      <c r="K7" s="338">
        <f t="shared" si="1"/>
        <v>1</v>
      </c>
      <c r="L7" s="335">
        <f t="shared" ref="L7:L21" si="3">IF(H7=0,0,J7/H7*100)</f>
        <v>100</v>
      </c>
      <c r="M7" s="335">
        <f t="shared" si="2"/>
        <v>50</v>
      </c>
      <c r="N7" s="338">
        <v>2</v>
      </c>
      <c r="O7" s="338">
        <v>0</v>
      </c>
      <c r="P7" s="338">
        <v>0</v>
      </c>
      <c r="Q7" s="338">
        <v>0</v>
      </c>
      <c r="R7" s="338">
        <v>0</v>
      </c>
      <c r="S7" s="338">
        <v>1</v>
      </c>
      <c r="T7" s="338">
        <v>0</v>
      </c>
      <c r="U7" s="338">
        <v>0</v>
      </c>
      <c r="V7" s="338">
        <v>0</v>
      </c>
      <c r="W7" s="338">
        <v>0</v>
      </c>
      <c r="X7" s="338">
        <v>0</v>
      </c>
      <c r="Y7" s="338">
        <v>0</v>
      </c>
      <c r="Z7" s="338">
        <v>0</v>
      </c>
      <c r="AA7" s="338">
        <v>0</v>
      </c>
      <c r="AB7" s="338">
        <v>0</v>
      </c>
      <c r="AC7" s="338">
        <v>0</v>
      </c>
      <c r="AD7" s="338">
        <v>0</v>
      </c>
      <c r="AE7" s="338">
        <v>0</v>
      </c>
      <c r="AF7" s="338">
        <v>0</v>
      </c>
      <c r="AG7" s="339">
        <v>0</v>
      </c>
    </row>
    <row r="8" spans="1:33" s="82" customFormat="1" ht="18.75" customHeight="1" x14ac:dyDescent="0.15">
      <c r="B8" s="800"/>
      <c r="C8" s="89" t="s">
        <v>295</v>
      </c>
      <c r="D8" s="351">
        <f t="shared" si="0"/>
        <v>270</v>
      </c>
      <c r="E8" s="338">
        <f t="shared" si="0"/>
        <v>67</v>
      </c>
      <c r="F8" s="338">
        <v>248</v>
      </c>
      <c r="G8" s="338">
        <v>62</v>
      </c>
      <c r="H8" s="338">
        <v>22</v>
      </c>
      <c r="I8" s="338">
        <v>5</v>
      </c>
      <c r="J8" s="338">
        <f t="shared" si="1"/>
        <v>16</v>
      </c>
      <c r="K8" s="338">
        <f t="shared" si="1"/>
        <v>2</v>
      </c>
      <c r="L8" s="335">
        <f t="shared" si="3"/>
        <v>72.727272727272734</v>
      </c>
      <c r="M8" s="335">
        <f t="shared" si="2"/>
        <v>40</v>
      </c>
      <c r="N8" s="338">
        <v>1</v>
      </c>
      <c r="O8" s="338">
        <v>0</v>
      </c>
      <c r="P8" s="338">
        <v>0</v>
      </c>
      <c r="Q8" s="338">
        <v>0</v>
      </c>
      <c r="R8" s="338">
        <v>5</v>
      </c>
      <c r="S8" s="338">
        <v>2</v>
      </c>
      <c r="T8" s="338">
        <v>1</v>
      </c>
      <c r="U8" s="338">
        <v>0</v>
      </c>
      <c r="V8" s="338">
        <v>1</v>
      </c>
      <c r="W8" s="338">
        <v>0</v>
      </c>
      <c r="X8" s="338">
        <v>0</v>
      </c>
      <c r="Y8" s="338">
        <v>0</v>
      </c>
      <c r="Z8" s="338">
        <v>5</v>
      </c>
      <c r="AA8" s="338">
        <v>0</v>
      </c>
      <c r="AB8" s="338">
        <v>0</v>
      </c>
      <c r="AC8" s="338">
        <v>0</v>
      </c>
      <c r="AD8" s="338">
        <v>3</v>
      </c>
      <c r="AE8" s="338">
        <v>0</v>
      </c>
      <c r="AF8" s="338">
        <v>0</v>
      </c>
      <c r="AG8" s="339">
        <v>0</v>
      </c>
    </row>
    <row r="9" spans="1:33" s="82" customFormat="1" ht="18.75" customHeight="1" x14ac:dyDescent="0.15">
      <c r="B9" s="800"/>
      <c r="C9" s="89" t="s">
        <v>296</v>
      </c>
      <c r="D9" s="351">
        <f t="shared" si="0"/>
        <v>588</v>
      </c>
      <c r="E9" s="338">
        <f t="shared" si="0"/>
        <v>79</v>
      </c>
      <c r="F9" s="338">
        <v>553</v>
      </c>
      <c r="G9" s="338">
        <v>74</v>
      </c>
      <c r="H9" s="338">
        <v>35</v>
      </c>
      <c r="I9" s="338">
        <v>5</v>
      </c>
      <c r="J9" s="338">
        <f>+N9+P9+R9+T9+V9+X9+Z9+AB9+AD9+AF9</f>
        <v>19</v>
      </c>
      <c r="K9" s="338">
        <f t="shared" si="1"/>
        <v>1</v>
      </c>
      <c r="L9" s="335">
        <f t="shared" si="3"/>
        <v>54.285714285714285</v>
      </c>
      <c r="M9" s="335">
        <f t="shared" si="2"/>
        <v>20</v>
      </c>
      <c r="N9" s="338">
        <v>5</v>
      </c>
      <c r="O9" s="338">
        <v>0</v>
      </c>
      <c r="P9" s="338">
        <v>0</v>
      </c>
      <c r="Q9" s="338">
        <v>0</v>
      </c>
      <c r="R9" s="338">
        <v>7</v>
      </c>
      <c r="S9" s="338">
        <v>1</v>
      </c>
      <c r="T9" s="338">
        <v>0</v>
      </c>
      <c r="U9" s="338">
        <v>0</v>
      </c>
      <c r="V9" s="338">
        <v>0</v>
      </c>
      <c r="W9" s="338">
        <v>0</v>
      </c>
      <c r="X9" s="338">
        <v>0</v>
      </c>
      <c r="Y9" s="338">
        <v>0</v>
      </c>
      <c r="Z9" s="338">
        <v>1</v>
      </c>
      <c r="AA9" s="338">
        <v>0</v>
      </c>
      <c r="AB9" s="338">
        <v>0</v>
      </c>
      <c r="AC9" s="338">
        <v>0</v>
      </c>
      <c r="AD9" s="338">
        <v>6</v>
      </c>
      <c r="AE9" s="338">
        <v>0</v>
      </c>
      <c r="AF9" s="338">
        <v>0</v>
      </c>
      <c r="AG9" s="339">
        <v>0</v>
      </c>
    </row>
    <row r="10" spans="1:33" s="82" customFormat="1" ht="18.75" customHeight="1" x14ac:dyDescent="0.15">
      <c r="B10" s="800"/>
      <c r="C10" s="89" t="s">
        <v>297</v>
      </c>
      <c r="D10" s="351">
        <f t="shared" si="0"/>
        <v>1681</v>
      </c>
      <c r="E10" s="338">
        <f t="shared" si="0"/>
        <v>122</v>
      </c>
      <c r="F10" s="338">
        <v>1594</v>
      </c>
      <c r="G10" s="338">
        <v>114</v>
      </c>
      <c r="H10" s="338">
        <v>87</v>
      </c>
      <c r="I10" s="338">
        <v>8</v>
      </c>
      <c r="J10" s="338">
        <f t="shared" si="1"/>
        <v>65</v>
      </c>
      <c r="K10" s="338">
        <f t="shared" si="1"/>
        <v>3</v>
      </c>
      <c r="L10" s="335">
        <f t="shared" si="3"/>
        <v>74.712643678160916</v>
      </c>
      <c r="M10" s="335">
        <f t="shared" si="2"/>
        <v>37.5</v>
      </c>
      <c r="N10" s="338">
        <v>10</v>
      </c>
      <c r="O10" s="338">
        <v>1</v>
      </c>
      <c r="P10" s="338">
        <v>0</v>
      </c>
      <c r="Q10" s="338">
        <v>0</v>
      </c>
      <c r="R10" s="338">
        <v>36</v>
      </c>
      <c r="S10" s="338">
        <v>1</v>
      </c>
      <c r="T10" s="338">
        <v>5</v>
      </c>
      <c r="U10" s="338">
        <v>0</v>
      </c>
      <c r="V10" s="338">
        <v>2</v>
      </c>
      <c r="W10" s="338">
        <v>0</v>
      </c>
      <c r="X10" s="338">
        <v>1</v>
      </c>
      <c r="Y10" s="338">
        <v>0</v>
      </c>
      <c r="Z10" s="338">
        <v>3</v>
      </c>
      <c r="AA10" s="338">
        <v>0</v>
      </c>
      <c r="AB10" s="338">
        <v>2</v>
      </c>
      <c r="AC10" s="338">
        <v>1</v>
      </c>
      <c r="AD10" s="338">
        <v>6</v>
      </c>
      <c r="AE10" s="338">
        <v>0</v>
      </c>
      <c r="AF10" s="338">
        <v>0</v>
      </c>
      <c r="AG10" s="339">
        <v>0</v>
      </c>
    </row>
    <row r="11" spans="1:33" s="82" customFormat="1" ht="18.75" customHeight="1" x14ac:dyDescent="0.15">
      <c r="B11" s="800"/>
      <c r="C11" s="89" t="s">
        <v>343</v>
      </c>
      <c r="D11" s="351">
        <f t="shared" si="0"/>
        <v>2038</v>
      </c>
      <c r="E11" s="338">
        <f t="shared" si="0"/>
        <v>331</v>
      </c>
      <c r="F11" s="338">
        <v>1866</v>
      </c>
      <c r="G11" s="338">
        <v>306</v>
      </c>
      <c r="H11" s="338">
        <v>172</v>
      </c>
      <c r="I11" s="338">
        <v>25</v>
      </c>
      <c r="J11" s="338">
        <f t="shared" si="1"/>
        <v>107</v>
      </c>
      <c r="K11" s="338">
        <f t="shared" si="1"/>
        <v>19</v>
      </c>
      <c r="L11" s="335">
        <f t="shared" si="3"/>
        <v>62.209302325581397</v>
      </c>
      <c r="M11" s="335">
        <f t="shared" si="2"/>
        <v>76</v>
      </c>
      <c r="N11" s="338">
        <v>13</v>
      </c>
      <c r="O11" s="338">
        <v>2</v>
      </c>
      <c r="P11" s="338">
        <v>0</v>
      </c>
      <c r="Q11" s="338">
        <v>0</v>
      </c>
      <c r="R11" s="338">
        <v>57</v>
      </c>
      <c r="S11" s="338">
        <v>11</v>
      </c>
      <c r="T11" s="338">
        <v>7</v>
      </c>
      <c r="U11" s="338">
        <v>1</v>
      </c>
      <c r="V11" s="338">
        <v>7</v>
      </c>
      <c r="W11" s="338">
        <v>2</v>
      </c>
      <c r="X11" s="338">
        <v>0</v>
      </c>
      <c r="Y11" s="338">
        <v>1</v>
      </c>
      <c r="Z11" s="338">
        <v>5</v>
      </c>
      <c r="AA11" s="338">
        <v>1</v>
      </c>
      <c r="AB11" s="338">
        <v>2</v>
      </c>
      <c r="AC11" s="338">
        <v>0</v>
      </c>
      <c r="AD11" s="338">
        <v>16</v>
      </c>
      <c r="AE11" s="338">
        <v>1</v>
      </c>
      <c r="AF11" s="338">
        <v>0</v>
      </c>
      <c r="AG11" s="339">
        <v>0</v>
      </c>
    </row>
    <row r="12" spans="1:33" s="82" customFormat="1" ht="18.75" customHeight="1" x14ac:dyDescent="0.15">
      <c r="B12" s="801"/>
      <c r="C12" s="83" t="s">
        <v>300</v>
      </c>
      <c r="D12" s="341">
        <f t="shared" ref="D12:K12" si="4">SUM(D5:D11)</f>
        <v>4736</v>
      </c>
      <c r="E12" s="343">
        <f t="shared" si="4"/>
        <v>797</v>
      </c>
      <c r="F12" s="343">
        <f t="shared" si="4"/>
        <v>4418</v>
      </c>
      <c r="G12" s="343">
        <f t="shared" si="4"/>
        <v>747</v>
      </c>
      <c r="H12" s="343">
        <f>SUM(H5:H11)</f>
        <v>318</v>
      </c>
      <c r="I12" s="343">
        <f>SUM(I5:I11)</f>
        <v>50</v>
      </c>
      <c r="J12" s="343">
        <f t="shared" si="4"/>
        <v>209</v>
      </c>
      <c r="K12" s="343">
        <f t="shared" si="4"/>
        <v>29</v>
      </c>
      <c r="L12" s="342">
        <f t="shared" si="3"/>
        <v>65.723270440251568</v>
      </c>
      <c r="M12" s="342">
        <f t="shared" si="2"/>
        <v>57.999999999999993</v>
      </c>
      <c r="N12" s="343">
        <f t="shared" ref="N12:AG12" si="5">SUM(N5:N11)</f>
        <v>31</v>
      </c>
      <c r="O12" s="343">
        <f>SUM(O5:O11)</f>
        <v>4</v>
      </c>
      <c r="P12" s="343">
        <f t="shared" si="5"/>
        <v>0</v>
      </c>
      <c r="Q12" s="343">
        <f t="shared" si="5"/>
        <v>0</v>
      </c>
      <c r="R12" s="343">
        <f t="shared" si="5"/>
        <v>105</v>
      </c>
      <c r="S12" s="343">
        <f t="shared" si="5"/>
        <v>18</v>
      </c>
      <c r="T12" s="343">
        <f t="shared" si="5"/>
        <v>13</v>
      </c>
      <c r="U12" s="343">
        <f>SUM(U5:U11)</f>
        <v>1</v>
      </c>
      <c r="V12" s="343">
        <f t="shared" si="5"/>
        <v>10</v>
      </c>
      <c r="W12" s="343">
        <f t="shared" si="5"/>
        <v>2</v>
      </c>
      <c r="X12" s="343">
        <f t="shared" si="5"/>
        <v>1</v>
      </c>
      <c r="Y12" s="343">
        <f t="shared" si="5"/>
        <v>1</v>
      </c>
      <c r="Z12" s="343">
        <f t="shared" si="5"/>
        <v>14</v>
      </c>
      <c r="AA12" s="343">
        <f>SUM(AA5:AA11)</f>
        <v>1</v>
      </c>
      <c r="AB12" s="343">
        <f t="shared" si="5"/>
        <v>4</v>
      </c>
      <c r="AC12" s="343">
        <f>SUM(AC5:AC11)</f>
        <v>1</v>
      </c>
      <c r="AD12" s="343">
        <f t="shared" si="5"/>
        <v>31</v>
      </c>
      <c r="AE12" s="343">
        <f t="shared" si="5"/>
        <v>1</v>
      </c>
      <c r="AF12" s="343">
        <f t="shared" si="5"/>
        <v>0</v>
      </c>
      <c r="AG12" s="344">
        <f t="shared" si="5"/>
        <v>0</v>
      </c>
    </row>
    <row r="13" spans="1:33" s="82" customFormat="1" ht="18.75" customHeight="1" x14ac:dyDescent="0.15">
      <c r="B13" s="798" t="s">
        <v>350</v>
      </c>
      <c r="C13" s="88" t="s">
        <v>292</v>
      </c>
      <c r="D13" s="333">
        <f t="shared" ref="D13:E19" si="6">F13+H13</f>
        <v>199</v>
      </c>
      <c r="E13" s="334">
        <f>G13+I13</f>
        <v>242</v>
      </c>
      <c r="F13" s="334">
        <v>188</v>
      </c>
      <c r="G13" s="334">
        <v>227</v>
      </c>
      <c r="H13" s="334">
        <v>11</v>
      </c>
      <c r="I13" s="334">
        <v>15</v>
      </c>
      <c r="J13" s="334">
        <f>+N13+P13+R13+T13+V13+X13+Z13+AB13+AD13+AF13</f>
        <v>8</v>
      </c>
      <c r="K13" s="334">
        <f>+O13+Q13+S13+U13+W13+Y13+AA13+AC13+AE13+AG13</f>
        <v>6</v>
      </c>
      <c r="L13" s="345">
        <f t="shared" si="3"/>
        <v>72.727272727272734</v>
      </c>
      <c r="M13" s="345">
        <f>IF(I13=0,0,K13/I13*100)</f>
        <v>40</v>
      </c>
      <c r="N13" s="338">
        <v>1</v>
      </c>
      <c r="O13" s="338">
        <v>0</v>
      </c>
      <c r="P13" s="334">
        <v>0</v>
      </c>
      <c r="Q13" s="334">
        <v>0</v>
      </c>
      <c r="R13" s="334">
        <v>0</v>
      </c>
      <c r="S13" s="334">
        <v>1</v>
      </c>
      <c r="T13" s="334">
        <v>0</v>
      </c>
      <c r="U13" s="334">
        <v>0</v>
      </c>
      <c r="V13" s="334">
        <v>0</v>
      </c>
      <c r="W13" s="334">
        <v>0</v>
      </c>
      <c r="X13" s="334">
        <v>0</v>
      </c>
      <c r="Y13" s="334">
        <v>0</v>
      </c>
      <c r="Z13" s="334">
        <v>2</v>
      </c>
      <c r="AA13" s="338">
        <v>1</v>
      </c>
      <c r="AB13" s="334">
        <v>0</v>
      </c>
      <c r="AC13" s="338">
        <v>1</v>
      </c>
      <c r="AD13" s="334">
        <v>5</v>
      </c>
      <c r="AE13" s="334">
        <v>3</v>
      </c>
      <c r="AF13" s="334">
        <v>0</v>
      </c>
      <c r="AG13" s="336">
        <v>0</v>
      </c>
    </row>
    <row r="14" spans="1:33" s="82" customFormat="1" ht="18.75" customHeight="1" x14ac:dyDescent="0.15">
      <c r="B14" s="799"/>
      <c r="C14" s="89" t="s">
        <v>293</v>
      </c>
      <c r="D14" s="351">
        <f t="shared" si="6"/>
        <v>204</v>
      </c>
      <c r="E14" s="338">
        <f t="shared" si="6"/>
        <v>307</v>
      </c>
      <c r="F14" s="338">
        <v>193</v>
      </c>
      <c r="G14" s="338">
        <v>294</v>
      </c>
      <c r="H14" s="338">
        <v>11</v>
      </c>
      <c r="I14" s="338">
        <v>13</v>
      </c>
      <c r="J14" s="338">
        <f t="shared" ref="J14:K19" si="7">+N14+P14+R14+T14+V14+X14+Z14+AB14+AD14+AF14</f>
        <v>8</v>
      </c>
      <c r="K14" s="338">
        <f t="shared" si="7"/>
        <v>7</v>
      </c>
      <c r="L14" s="335">
        <f t="shared" si="3"/>
        <v>72.727272727272734</v>
      </c>
      <c r="M14" s="335">
        <f>IF(I14=0,0,K14/I14*100)</f>
        <v>53.846153846153847</v>
      </c>
      <c r="N14" s="338">
        <v>0</v>
      </c>
      <c r="O14" s="338">
        <v>0</v>
      </c>
      <c r="P14" s="338">
        <v>0</v>
      </c>
      <c r="Q14" s="338">
        <v>0</v>
      </c>
      <c r="R14" s="338">
        <v>4</v>
      </c>
      <c r="S14" s="338">
        <v>3</v>
      </c>
      <c r="T14" s="338">
        <v>1</v>
      </c>
      <c r="U14" s="338">
        <v>1</v>
      </c>
      <c r="V14" s="338">
        <v>0</v>
      </c>
      <c r="W14" s="338">
        <v>0</v>
      </c>
      <c r="X14" s="338">
        <v>0</v>
      </c>
      <c r="Y14" s="338">
        <v>0</v>
      </c>
      <c r="Z14" s="338">
        <v>1</v>
      </c>
      <c r="AA14" s="338">
        <v>2</v>
      </c>
      <c r="AB14" s="338">
        <v>0</v>
      </c>
      <c r="AC14" s="338">
        <v>0</v>
      </c>
      <c r="AD14" s="338">
        <v>2</v>
      </c>
      <c r="AE14" s="338">
        <v>1</v>
      </c>
      <c r="AF14" s="338">
        <v>0</v>
      </c>
      <c r="AG14" s="339">
        <v>0</v>
      </c>
    </row>
    <row r="15" spans="1:33" s="82" customFormat="1" ht="18.75" customHeight="1" x14ac:dyDescent="0.15">
      <c r="B15" s="800"/>
      <c r="C15" s="89" t="s">
        <v>294</v>
      </c>
      <c r="D15" s="351">
        <f t="shared" si="6"/>
        <v>327</v>
      </c>
      <c r="E15" s="338">
        <f t="shared" si="6"/>
        <v>303</v>
      </c>
      <c r="F15" s="338">
        <v>321</v>
      </c>
      <c r="G15" s="338">
        <v>293</v>
      </c>
      <c r="H15" s="338">
        <v>6</v>
      </c>
      <c r="I15" s="338">
        <v>10</v>
      </c>
      <c r="J15" s="338">
        <f t="shared" si="7"/>
        <v>4</v>
      </c>
      <c r="K15" s="338">
        <f t="shared" si="7"/>
        <v>6</v>
      </c>
      <c r="L15" s="335">
        <f t="shared" si="3"/>
        <v>66.666666666666657</v>
      </c>
      <c r="M15" s="335">
        <f t="shared" si="2"/>
        <v>60</v>
      </c>
      <c r="N15" s="338">
        <v>0</v>
      </c>
      <c r="O15" s="338">
        <v>0</v>
      </c>
      <c r="P15" s="338">
        <v>0</v>
      </c>
      <c r="Q15" s="338">
        <v>0</v>
      </c>
      <c r="R15" s="338">
        <v>0</v>
      </c>
      <c r="S15" s="338">
        <v>3</v>
      </c>
      <c r="T15" s="338">
        <v>0</v>
      </c>
      <c r="U15" s="338">
        <v>0</v>
      </c>
      <c r="V15" s="338">
        <v>0</v>
      </c>
      <c r="W15" s="338">
        <v>0</v>
      </c>
      <c r="X15" s="338">
        <v>0</v>
      </c>
      <c r="Y15" s="338">
        <v>0</v>
      </c>
      <c r="Z15" s="338">
        <v>1</v>
      </c>
      <c r="AA15" s="338">
        <v>2</v>
      </c>
      <c r="AB15" s="338">
        <v>0</v>
      </c>
      <c r="AC15" s="338">
        <v>0</v>
      </c>
      <c r="AD15" s="338">
        <v>3</v>
      </c>
      <c r="AE15" s="338">
        <v>1</v>
      </c>
      <c r="AF15" s="338">
        <v>0</v>
      </c>
      <c r="AG15" s="339">
        <v>0</v>
      </c>
    </row>
    <row r="16" spans="1:33" s="82" customFormat="1" ht="18.75" customHeight="1" x14ac:dyDescent="0.15">
      <c r="B16" s="800"/>
      <c r="C16" s="89" t="s">
        <v>295</v>
      </c>
      <c r="D16" s="351">
        <f t="shared" si="6"/>
        <v>808</v>
      </c>
      <c r="E16" s="338">
        <f t="shared" si="6"/>
        <v>253</v>
      </c>
      <c r="F16" s="338">
        <v>775</v>
      </c>
      <c r="G16" s="338">
        <v>251</v>
      </c>
      <c r="H16" s="338">
        <v>33</v>
      </c>
      <c r="I16" s="338">
        <v>2</v>
      </c>
      <c r="J16" s="338">
        <f t="shared" si="7"/>
        <v>27</v>
      </c>
      <c r="K16" s="338">
        <f t="shared" si="7"/>
        <v>1</v>
      </c>
      <c r="L16" s="335">
        <f t="shared" si="3"/>
        <v>81.818181818181827</v>
      </c>
      <c r="M16" s="335">
        <f t="shared" si="2"/>
        <v>50</v>
      </c>
      <c r="N16" s="338">
        <v>1</v>
      </c>
      <c r="O16" s="338">
        <v>0</v>
      </c>
      <c r="P16" s="338">
        <v>1</v>
      </c>
      <c r="Q16" s="338">
        <v>0</v>
      </c>
      <c r="R16" s="338">
        <v>6</v>
      </c>
      <c r="S16" s="338">
        <v>0</v>
      </c>
      <c r="T16" s="338">
        <v>0</v>
      </c>
      <c r="U16" s="338">
        <v>0</v>
      </c>
      <c r="V16" s="338">
        <v>3</v>
      </c>
      <c r="W16" s="338">
        <v>1</v>
      </c>
      <c r="X16" s="338">
        <v>0</v>
      </c>
      <c r="Y16" s="338">
        <v>0</v>
      </c>
      <c r="Z16" s="338">
        <v>5</v>
      </c>
      <c r="AA16" s="338">
        <v>0</v>
      </c>
      <c r="AB16" s="338">
        <v>0</v>
      </c>
      <c r="AC16" s="338">
        <v>0</v>
      </c>
      <c r="AD16" s="338">
        <v>11</v>
      </c>
      <c r="AE16" s="338">
        <v>0</v>
      </c>
      <c r="AF16" s="338">
        <v>0</v>
      </c>
      <c r="AG16" s="339">
        <v>0</v>
      </c>
    </row>
    <row r="17" spans="2:33" s="82" customFormat="1" ht="18.75" customHeight="1" x14ac:dyDescent="0.15">
      <c r="B17" s="800"/>
      <c r="C17" s="89" t="s">
        <v>296</v>
      </c>
      <c r="D17" s="351">
        <f t="shared" si="6"/>
        <v>1638</v>
      </c>
      <c r="E17" s="338">
        <f t="shared" si="6"/>
        <v>273</v>
      </c>
      <c r="F17" s="338">
        <v>1572</v>
      </c>
      <c r="G17" s="338">
        <v>263</v>
      </c>
      <c r="H17" s="338">
        <v>66</v>
      </c>
      <c r="I17" s="338">
        <v>10</v>
      </c>
      <c r="J17" s="338">
        <f t="shared" si="7"/>
        <v>51</v>
      </c>
      <c r="K17" s="338">
        <f t="shared" si="7"/>
        <v>6</v>
      </c>
      <c r="L17" s="335">
        <f t="shared" si="3"/>
        <v>77.272727272727266</v>
      </c>
      <c r="M17" s="335">
        <f t="shared" si="2"/>
        <v>60</v>
      </c>
      <c r="N17" s="338">
        <v>3</v>
      </c>
      <c r="O17" s="338">
        <v>0</v>
      </c>
      <c r="P17" s="338">
        <v>0</v>
      </c>
      <c r="Q17" s="338">
        <v>0</v>
      </c>
      <c r="R17" s="338">
        <v>20</v>
      </c>
      <c r="S17" s="338">
        <v>2</v>
      </c>
      <c r="T17" s="338">
        <v>3</v>
      </c>
      <c r="U17" s="338">
        <v>1</v>
      </c>
      <c r="V17" s="338">
        <v>3</v>
      </c>
      <c r="W17" s="338">
        <v>1</v>
      </c>
      <c r="X17" s="338">
        <v>1</v>
      </c>
      <c r="Y17" s="338">
        <v>0</v>
      </c>
      <c r="Z17" s="338">
        <v>6</v>
      </c>
      <c r="AA17" s="338">
        <v>1</v>
      </c>
      <c r="AB17" s="338">
        <v>3</v>
      </c>
      <c r="AC17" s="338">
        <v>0</v>
      </c>
      <c r="AD17" s="338">
        <v>12</v>
      </c>
      <c r="AE17" s="338">
        <v>1</v>
      </c>
      <c r="AF17" s="338">
        <v>0</v>
      </c>
      <c r="AG17" s="339">
        <v>0</v>
      </c>
    </row>
    <row r="18" spans="2:33" s="82" customFormat="1" ht="18.75" customHeight="1" x14ac:dyDescent="0.15">
      <c r="B18" s="800"/>
      <c r="C18" s="89" t="s">
        <v>297</v>
      </c>
      <c r="D18" s="351">
        <f t="shared" si="6"/>
        <v>3303</v>
      </c>
      <c r="E18" s="338">
        <f t="shared" si="6"/>
        <v>239</v>
      </c>
      <c r="F18" s="338">
        <v>3181</v>
      </c>
      <c r="G18" s="338">
        <v>236</v>
      </c>
      <c r="H18" s="338">
        <v>122</v>
      </c>
      <c r="I18" s="338">
        <v>3</v>
      </c>
      <c r="J18" s="338">
        <f t="shared" si="7"/>
        <v>99</v>
      </c>
      <c r="K18" s="338">
        <f t="shared" si="7"/>
        <v>2</v>
      </c>
      <c r="L18" s="335">
        <f t="shared" si="3"/>
        <v>81.147540983606561</v>
      </c>
      <c r="M18" s="335">
        <f t="shared" si="2"/>
        <v>66.666666666666657</v>
      </c>
      <c r="N18" s="338">
        <v>2</v>
      </c>
      <c r="O18" s="338">
        <v>0</v>
      </c>
      <c r="P18" s="338">
        <v>0</v>
      </c>
      <c r="Q18" s="338">
        <v>0</v>
      </c>
      <c r="R18" s="338">
        <v>43</v>
      </c>
      <c r="S18" s="338">
        <v>1</v>
      </c>
      <c r="T18" s="338">
        <v>6</v>
      </c>
      <c r="U18" s="338">
        <v>0</v>
      </c>
      <c r="V18" s="338">
        <v>10</v>
      </c>
      <c r="W18" s="338">
        <v>0</v>
      </c>
      <c r="X18" s="338">
        <v>0</v>
      </c>
      <c r="Y18" s="338">
        <v>0</v>
      </c>
      <c r="Z18" s="338">
        <v>16</v>
      </c>
      <c r="AA18" s="338">
        <v>0</v>
      </c>
      <c r="AB18" s="338">
        <v>3</v>
      </c>
      <c r="AC18" s="338">
        <v>0</v>
      </c>
      <c r="AD18" s="338">
        <v>19</v>
      </c>
      <c r="AE18" s="338">
        <v>1</v>
      </c>
      <c r="AF18" s="338">
        <v>0</v>
      </c>
      <c r="AG18" s="339">
        <v>0</v>
      </c>
    </row>
    <row r="19" spans="2:33" s="82" customFormat="1" ht="18.75" customHeight="1" x14ac:dyDescent="0.15">
      <c r="B19" s="800"/>
      <c r="C19" s="89" t="s">
        <v>343</v>
      </c>
      <c r="D19" s="351">
        <f t="shared" si="6"/>
        <v>3233</v>
      </c>
      <c r="E19" s="338">
        <f t="shared" si="6"/>
        <v>398</v>
      </c>
      <c r="F19" s="338">
        <v>3080</v>
      </c>
      <c r="G19" s="338">
        <v>377</v>
      </c>
      <c r="H19" s="338">
        <v>153</v>
      </c>
      <c r="I19" s="338">
        <v>21</v>
      </c>
      <c r="J19" s="338">
        <f t="shared" si="7"/>
        <v>119</v>
      </c>
      <c r="K19" s="338">
        <f t="shared" si="7"/>
        <v>15</v>
      </c>
      <c r="L19" s="335">
        <f t="shared" si="3"/>
        <v>77.777777777777786</v>
      </c>
      <c r="M19" s="335">
        <f>IF(I19=0,0,K19/I19*100)</f>
        <v>71.428571428571431</v>
      </c>
      <c r="N19" s="338">
        <v>7</v>
      </c>
      <c r="O19" s="338">
        <v>0</v>
      </c>
      <c r="P19" s="338">
        <v>0</v>
      </c>
      <c r="Q19" s="338">
        <v>0</v>
      </c>
      <c r="R19" s="338">
        <v>56</v>
      </c>
      <c r="S19" s="338">
        <v>7</v>
      </c>
      <c r="T19" s="338">
        <v>9</v>
      </c>
      <c r="U19" s="338">
        <v>1</v>
      </c>
      <c r="V19" s="338">
        <v>6</v>
      </c>
      <c r="W19" s="338">
        <v>2</v>
      </c>
      <c r="X19" s="338">
        <v>0</v>
      </c>
      <c r="Y19" s="338">
        <v>0</v>
      </c>
      <c r="Z19" s="338">
        <v>15</v>
      </c>
      <c r="AA19" s="338">
        <v>2</v>
      </c>
      <c r="AB19" s="338">
        <v>3</v>
      </c>
      <c r="AC19" s="338">
        <v>1</v>
      </c>
      <c r="AD19" s="338">
        <v>23</v>
      </c>
      <c r="AE19" s="338">
        <v>2</v>
      </c>
      <c r="AF19" s="338">
        <v>0</v>
      </c>
      <c r="AG19" s="339">
        <v>0</v>
      </c>
    </row>
    <row r="20" spans="2:33" s="82" customFormat="1" ht="18.75" customHeight="1" x14ac:dyDescent="0.15">
      <c r="B20" s="801"/>
      <c r="C20" s="83" t="s">
        <v>300</v>
      </c>
      <c r="D20" s="341">
        <f t="shared" ref="D20:K20" si="8">SUM(D13:D19)</f>
        <v>9712</v>
      </c>
      <c r="E20" s="343">
        <f t="shared" si="8"/>
        <v>2015</v>
      </c>
      <c r="F20" s="343">
        <f t="shared" si="8"/>
        <v>9310</v>
      </c>
      <c r="G20" s="343">
        <f t="shared" si="8"/>
        <v>1941</v>
      </c>
      <c r="H20" s="343">
        <f t="shared" si="8"/>
        <v>402</v>
      </c>
      <c r="I20" s="343">
        <f t="shared" si="8"/>
        <v>74</v>
      </c>
      <c r="J20" s="343">
        <f>SUM(J13:J19)</f>
        <v>316</v>
      </c>
      <c r="K20" s="343">
        <f t="shared" si="8"/>
        <v>43</v>
      </c>
      <c r="L20" s="342">
        <f t="shared" si="3"/>
        <v>78.606965174129357</v>
      </c>
      <c r="M20" s="342">
        <f t="shared" si="2"/>
        <v>58.108108108108105</v>
      </c>
      <c r="N20" s="343">
        <f>SUM(N13:N19)</f>
        <v>14</v>
      </c>
      <c r="O20" s="343">
        <f t="shared" ref="O20:AG20" si="9">SUM(O13:O19)</f>
        <v>0</v>
      </c>
      <c r="P20" s="343">
        <f t="shared" si="9"/>
        <v>1</v>
      </c>
      <c r="Q20" s="343">
        <f t="shared" si="9"/>
        <v>0</v>
      </c>
      <c r="R20" s="343">
        <f t="shared" si="9"/>
        <v>129</v>
      </c>
      <c r="S20" s="343">
        <f t="shared" si="9"/>
        <v>17</v>
      </c>
      <c r="T20" s="343">
        <f t="shared" si="9"/>
        <v>19</v>
      </c>
      <c r="U20" s="343">
        <f t="shared" si="9"/>
        <v>3</v>
      </c>
      <c r="V20" s="343">
        <f t="shared" si="9"/>
        <v>22</v>
      </c>
      <c r="W20" s="343">
        <f t="shared" si="9"/>
        <v>4</v>
      </c>
      <c r="X20" s="343">
        <f t="shared" si="9"/>
        <v>1</v>
      </c>
      <c r="Y20" s="343">
        <f t="shared" si="9"/>
        <v>0</v>
      </c>
      <c r="Z20" s="343">
        <f t="shared" si="9"/>
        <v>46</v>
      </c>
      <c r="AA20" s="343">
        <f t="shared" si="9"/>
        <v>8</v>
      </c>
      <c r="AB20" s="343">
        <f t="shared" si="9"/>
        <v>9</v>
      </c>
      <c r="AC20" s="343">
        <f>SUM(AC13:AC19)</f>
        <v>2</v>
      </c>
      <c r="AD20" s="343">
        <f t="shared" si="9"/>
        <v>75</v>
      </c>
      <c r="AE20" s="343">
        <f>SUM(AE13:AE19)</f>
        <v>9</v>
      </c>
      <c r="AF20" s="343">
        <f t="shared" si="9"/>
        <v>0</v>
      </c>
      <c r="AG20" s="344">
        <f t="shared" si="9"/>
        <v>0</v>
      </c>
    </row>
    <row r="21" spans="2:33" ht="18.75" customHeight="1" x14ac:dyDescent="0.15">
      <c r="B21" s="769" t="s">
        <v>302</v>
      </c>
      <c r="C21" s="770"/>
      <c r="D21" s="352">
        <f>D12+D20</f>
        <v>14448</v>
      </c>
      <c r="E21" s="352">
        <f t="shared" ref="E21:K21" si="10">E12+E20</f>
        <v>2812</v>
      </c>
      <c r="F21" s="352">
        <f t="shared" si="10"/>
        <v>13728</v>
      </c>
      <c r="G21" s="352">
        <f t="shared" si="10"/>
        <v>2688</v>
      </c>
      <c r="H21" s="352">
        <f>H12+H20</f>
        <v>720</v>
      </c>
      <c r="I21" s="352">
        <f t="shared" si="10"/>
        <v>124</v>
      </c>
      <c r="J21" s="352">
        <f>J12+J20</f>
        <v>525</v>
      </c>
      <c r="K21" s="352">
        <f t="shared" si="10"/>
        <v>72</v>
      </c>
      <c r="L21" s="353">
        <f t="shared" si="3"/>
        <v>72.916666666666657</v>
      </c>
      <c r="M21" s="353">
        <f>IF(I21=0,0,K21/I21*100)</f>
        <v>58.064516129032263</v>
      </c>
      <c r="N21" s="352">
        <f>N12+N20</f>
        <v>45</v>
      </c>
      <c r="O21" s="352">
        <f t="shared" ref="O21:AG21" si="11">O12+O20</f>
        <v>4</v>
      </c>
      <c r="P21" s="352">
        <f t="shared" si="11"/>
        <v>1</v>
      </c>
      <c r="Q21" s="352">
        <f t="shared" si="11"/>
        <v>0</v>
      </c>
      <c r="R21" s="62">
        <f t="shared" si="11"/>
        <v>234</v>
      </c>
      <c r="S21" s="352">
        <f t="shared" si="11"/>
        <v>35</v>
      </c>
      <c r="T21" s="352">
        <f t="shared" si="11"/>
        <v>32</v>
      </c>
      <c r="U21" s="352">
        <f t="shared" si="11"/>
        <v>4</v>
      </c>
      <c r="V21" s="352">
        <f t="shared" si="11"/>
        <v>32</v>
      </c>
      <c r="W21" s="352">
        <f t="shared" si="11"/>
        <v>6</v>
      </c>
      <c r="X21" s="352">
        <f t="shared" si="11"/>
        <v>2</v>
      </c>
      <c r="Y21" s="352">
        <f t="shared" si="11"/>
        <v>1</v>
      </c>
      <c r="Z21" s="352">
        <f t="shared" si="11"/>
        <v>60</v>
      </c>
      <c r="AA21" s="352">
        <f>AA12+AA20</f>
        <v>9</v>
      </c>
      <c r="AB21" s="352">
        <f t="shared" si="11"/>
        <v>13</v>
      </c>
      <c r="AC21" s="352">
        <f>AC12+AC20</f>
        <v>3</v>
      </c>
      <c r="AD21" s="352">
        <f t="shared" si="11"/>
        <v>106</v>
      </c>
      <c r="AE21" s="352">
        <f>AE12+AE20</f>
        <v>10</v>
      </c>
      <c r="AF21" s="352">
        <f t="shared" si="11"/>
        <v>0</v>
      </c>
      <c r="AG21" s="354">
        <f t="shared" si="11"/>
        <v>0</v>
      </c>
    </row>
    <row r="22" spans="2:33" ht="14.25" x14ac:dyDescent="0.15">
      <c r="D22" s="94"/>
      <c r="E22" s="94"/>
      <c r="F22" s="94"/>
      <c r="G22" s="94"/>
      <c r="H22" s="94"/>
      <c r="I22" s="94"/>
      <c r="J22" s="94"/>
      <c r="K22" s="94"/>
      <c r="L22" s="94"/>
      <c r="M22" s="94"/>
      <c r="N22" s="94"/>
    </row>
    <row r="70" ht="15" customHeight="1" x14ac:dyDescent="0.15"/>
    <row r="71" ht="15" customHeight="1" x14ac:dyDescent="0.15"/>
    <row r="72" ht="15" customHeight="1" x14ac:dyDescent="0.15"/>
    <row r="73" ht="15" customHeight="1" x14ac:dyDescent="0.15"/>
    <row r="74" ht="15" customHeight="1" x14ac:dyDescent="0.15"/>
    <row r="75" ht="15" customHeight="1" x14ac:dyDescent="0.15"/>
  </sheetData>
  <mergeCells count="22">
    <mergeCell ref="A1:O1"/>
    <mergeCell ref="B2:B4"/>
    <mergeCell ref="C2:C4"/>
    <mergeCell ref="D2:E3"/>
    <mergeCell ref="F2:G3"/>
    <mergeCell ref="H2:I3"/>
    <mergeCell ref="AB3:AC3"/>
    <mergeCell ref="AD3:AE3"/>
    <mergeCell ref="AF3:AG3"/>
    <mergeCell ref="B5:B12"/>
    <mergeCell ref="N2:AG2"/>
    <mergeCell ref="N3:O3"/>
    <mergeCell ref="X3:Y3"/>
    <mergeCell ref="Z3:AA3"/>
    <mergeCell ref="V3:W3"/>
    <mergeCell ref="B13:B20"/>
    <mergeCell ref="B21:C21"/>
    <mergeCell ref="P3:Q3"/>
    <mergeCell ref="R3:S3"/>
    <mergeCell ref="T3:U3"/>
    <mergeCell ref="J2:K3"/>
    <mergeCell ref="L2:M3"/>
  </mergeCells>
  <phoneticPr fontId="1"/>
  <pageMargins left="0.19685039370078741" right="0.19685039370078741" top="0.35433070866141736" bottom="0.39370078740157483" header="0.31496062992125984" footer="0.31496062992125984"/>
  <pageSetup paperSize="9" scale="79" firstPageNumber="85" orientation="landscape" useFirstPageNumber="1" r:id="rId1"/>
  <headerFooter>
    <oddFooter>&amp;C&amp;P</oddFooter>
  </headerFooter>
  <colBreaks count="1" manualBreakCount="1">
    <brk id="1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D92"/>
  <sheetViews>
    <sheetView showGridLines="0" view="pageBreakPreview" topLeftCell="A19" zoomScale="90" zoomScaleNormal="100" zoomScaleSheetLayoutView="90" workbookViewId="0">
      <selection activeCell="T8" sqref="T8"/>
    </sheetView>
  </sheetViews>
  <sheetFormatPr defaultRowHeight="20.100000000000001" customHeight="1" x14ac:dyDescent="0.15"/>
  <cols>
    <col min="1" max="1" width="1.625" style="41" customWidth="1"/>
    <col min="2" max="30" width="5.875" style="41" customWidth="1"/>
    <col min="31" max="50" width="4.625" style="41" customWidth="1"/>
    <col min="51" max="16384" width="9" style="41"/>
  </cols>
  <sheetData>
    <row r="1" spans="1:30" ht="20.100000000000001" customHeight="1" x14ac:dyDescent="0.15">
      <c r="A1" s="36" t="s">
        <v>495</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66"/>
    </row>
    <row r="2" spans="1:30" s="29" customFormat="1" ht="13.5" x14ac:dyDescent="0.15">
      <c r="B2" s="835" t="s">
        <v>351</v>
      </c>
      <c r="C2" s="865" t="s">
        <v>245</v>
      </c>
      <c r="D2" s="866"/>
      <c r="E2" s="871" t="s">
        <v>352</v>
      </c>
      <c r="F2" s="872"/>
      <c r="G2" s="855" t="s">
        <v>353</v>
      </c>
      <c r="H2" s="856"/>
      <c r="I2" s="855" t="s">
        <v>248</v>
      </c>
      <c r="J2" s="856"/>
      <c r="K2" s="855" t="s">
        <v>281</v>
      </c>
      <c r="L2" s="856"/>
      <c r="M2" s="855" t="s">
        <v>354</v>
      </c>
      <c r="N2" s="856"/>
      <c r="O2" s="771" t="s">
        <v>283</v>
      </c>
      <c r="P2" s="771"/>
      <c r="Q2" s="771"/>
      <c r="R2" s="771"/>
      <c r="S2" s="771"/>
      <c r="T2" s="771"/>
      <c r="U2" s="771"/>
      <c r="V2" s="771"/>
      <c r="W2" s="771"/>
      <c r="X2" s="771"/>
      <c r="Y2" s="771"/>
      <c r="Z2" s="771"/>
      <c r="AA2" s="771"/>
      <c r="AB2" s="857"/>
      <c r="AC2" s="857"/>
      <c r="AD2" s="772"/>
    </row>
    <row r="3" spans="1:30" s="29" customFormat="1" ht="63" customHeight="1" x14ac:dyDescent="0.15">
      <c r="B3" s="836"/>
      <c r="C3" s="867"/>
      <c r="D3" s="868"/>
      <c r="E3" s="873"/>
      <c r="F3" s="874"/>
      <c r="G3" s="851"/>
      <c r="H3" s="852"/>
      <c r="I3" s="851"/>
      <c r="J3" s="852"/>
      <c r="K3" s="851"/>
      <c r="L3" s="852"/>
      <c r="M3" s="851"/>
      <c r="N3" s="852"/>
      <c r="O3" s="858" t="s">
        <v>355</v>
      </c>
      <c r="P3" s="859"/>
      <c r="Q3" s="858" t="s">
        <v>356</v>
      </c>
      <c r="R3" s="859"/>
      <c r="S3" s="860" t="s">
        <v>357</v>
      </c>
      <c r="T3" s="861"/>
      <c r="U3" s="861"/>
      <c r="V3" s="861"/>
      <c r="W3" s="861"/>
      <c r="X3" s="862"/>
      <c r="Y3" s="858" t="s">
        <v>358</v>
      </c>
      <c r="Z3" s="859"/>
      <c r="AA3" s="858" t="s">
        <v>289</v>
      </c>
      <c r="AB3" s="859"/>
      <c r="AC3" s="858" t="s">
        <v>290</v>
      </c>
      <c r="AD3" s="863"/>
    </row>
    <row r="4" spans="1:30" s="29" customFormat="1" ht="96.75" customHeight="1" x14ac:dyDescent="0.15">
      <c r="B4" s="836"/>
      <c r="C4" s="869"/>
      <c r="D4" s="870"/>
      <c r="E4" s="875"/>
      <c r="F4" s="876"/>
      <c r="G4" s="851"/>
      <c r="H4" s="852"/>
      <c r="I4" s="851"/>
      <c r="J4" s="852"/>
      <c r="K4" s="851"/>
      <c r="L4" s="852"/>
      <c r="M4" s="851"/>
      <c r="N4" s="852"/>
      <c r="O4" s="851"/>
      <c r="P4" s="852"/>
      <c r="Q4" s="851"/>
      <c r="R4" s="852"/>
      <c r="S4" s="858" t="s">
        <v>359</v>
      </c>
      <c r="T4" s="859"/>
      <c r="U4" s="858" t="s">
        <v>360</v>
      </c>
      <c r="V4" s="859"/>
      <c r="W4" s="858" t="s">
        <v>361</v>
      </c>
      <c r="X4" s="859"/>
      <c r="Y4" s="851"/>
      <c r="Z4" s="852"/>
      <c r="AA4" s="851"/>
      <c r="AB4" s="852"/>
      <c r="AC4" s="851"/>
      <c r="AD4" s="864"/>
    </row>
    <row r="5" spans="1:30" s="29" customFormat="1" ht="48.75" customHeight="1" x14ac:dyDescent="0.15">
      <c r="B5" s="837"/>
      <c r="C5" s="95" t="s">
        <v>341</v>
      </c>
      <c r="D5" s="96" t="s">
        <v>342</v>
      </c>
      <c r="E5" s="95" t="s">
        <v>341</v>
      </c>
      <c r="F5" s="96" t="s">
        <v>342</v>
      </c>
      <c r="G5" s="95" t="s">
        <v>341</v>
      </c>
      <c r="H5" s="96" t="s">
        <v>342</v>
      </c>
      <c r="I5" s="95" t="s">
        <v>341</v>
      </c>
      <c r="J5" s="96" t="s">
        <v>342</v>
      </c>
      <c r="K5" s="95" t="s">
        <v>341</v>
      </c>
      <c r="L5" s="96" t="s">
        <v>342</v>
      </c>
      <c r="M5" s="95" t="s">
        <v>341</v>
      </c>
      <c r="N5" s="96" t="s">
        <v>342</v>
      </c>
      <c r="O5" s="96" t="s">
        <v>341</v>
      </c>
      <c r="P5" s="96" t="s">
        <v>342</v>
      </c>
      <c r="Q5" s="96" t="s">
        <v>341</v>
      </c>
      <c r="R5" s="96" t="s">
        <v>342</v>
      </c>
      <c r="S5" s="95" t="s">
        <v>341</v>
      </c>
      <c r="T5" s="96" t="s">
        <v>342</v>
      </c>
      <c r="U5" s="95" t="s">
        <v>341</v>
      </c>
      <c r="V5" s="96" t="s">
        <v>342</v>
      </c>
      <c r="W5" s="95" t="s">
        <v>341</v>
      </c>
      <c r="X5" s="96" t="s">
        <v>342</v>
      </c>
      <c r="Y5" s="95" t="s">
        <v>341</v>
      </c>
      <c r="Z5" s="96" t="s">
        <v>342</v>
      </c>
      <c r="AA5" s="95" t="s">
        <v>341</v>
      </c>
      <c r="AB5" s="96" t="s">
        <v>342</v>
      </c>
      <c r="AC5" s="95" t="s">
        <v>341</v>
      </c>
      <c r="AD5" s="97" t="s">
        <v>342</v>
      </c>
    </row>
    <row r="6" spans="1:30" s="79" customFormat="1" ht="20.100000000000001" customHeight="1" x14ac:dyDescent="0.15">
      <c r="B6" s="98" t="s">
        <v>362</v>
      </c>
      <c r="C6" s="355">
        <f t="shared" ref="C6:D10" si="0">E6+G6+I6</f>
        <v>356</v>
      </c>
      <c r="D6" s="356">
        <f t="shared" si="0"/>
        <v>87</v>
      </c>
      <c r="E6" s="357">
        <v>317</v>
      </c>
      <c r="F6" s="357">
        <v>76</v>
      </c>
      <c r="G6" s="357">
        <v>17</v>
      </c>
      <c r="H6" s="357">
        <v>4</v>
      </c>
      <c r="I6" s="357">
        <v>22</v>
      </c>
      <c r="J6" s="357">
        <v>7</v>
      </c>
      <c r="K6" s="356">
        <f t="shared" ref="K6:L9" si="1">O6+Q6+S6+U6+W6+Y6+AA6+AC6</f>
        <v>17</v>
      </c>
      <c r="L6" s="356">
        <f t="shared" si="1"/>
        <v>3</v>
      </c>
      <c r="M6" s="358">
        <f t="shared" ref="M6:N10" si="2">K6/I6*100</f>
        <v>77.272727272727266</v>
      </c>
      <c r="N6" s="358">
        <f t="shared" si="2"/>
        <v>42.857142857142854</v>
      </c>
      <c r="O6" s="357">
        <v>1</v>
      </c>
      <c r="P6" s="357">
        <v>0</v>
      </c>
      <c r="Q6" s="357">
        <v>2</v>
      </c>
      <c r="R6" s="357">
        <v>0</v>
      </c>
      <c r="S6" s="357">
        <v>6</v>
      </c>
      <c r="T6" s="357">
        <v>1</v>
      </c>
      <c r="U6" s="357">
        <v>7</v>
      </c>
      <c r="V6" s="357">
        <v>1</v>
      </c>
      <c r="W6" s="357">
        <v>0</v>
      </c>
      <c r="X6" s="357">
        <v>0</v>
      </c>
      <c r="Y6" s="357">
        <v>0</v>
      </c>
      <c r="Z6" s="357">
        <v>0</v>
      </c>
      <c r="AA6" s="357">
        <v>0</v>
      </c>
      <c r="AB6" s="357">
        <v>0</v>
      </c>
      <c r="AC6" s="357">
        <v>1</v>
      </c>
      <c r="AD6" s="359">
        <v>1</v>
      </c>
    </row>
    <row r="7" spans="1:30" s="79" customFormat="1" ht="20.100000000000001" customHeight="1" x14ac:dyDescent="0.15">
      <c r="B7" s="99" t="s">
        <v>296</v>
      </c>
      <c r="C7" s="360">
        <f t="shared" si="0"/>
        <v>320</v>
      </c>
      <c r="D7" s="361">
        <f t="shared" si="0"/>
        <v>78</v>
      </c>
      <c r="E7" s="361">
        <v>265</v>
      </c>
      <c r="F7" s="361">
        <v>52</v>
      </c>
      <c r="G7" s="361">
        <v>33</v>
      </c>
      <c r="H7" s="361">
        <v>11</v>
      </c>
      <c r="I7" s="361">
        <v>22</v>
      </c>
      <c r="J7" s="361">
        <v>15</v>
      </c>
      <c r="K7" s="361">
        <f t="shared" si="1"/>
        <v>15</v>
      </c>
      <c r="L7" s="361">
        <f t="shared" si="1"/>
        <v>10</v>
      </c>
      <c r="M7" s="362">
        <f t="shared" si="2"/>
        <v>68.181818181818173</v>
      </c>
      <c r="N7" s="362">
        <f t="shared" si="2"/>
        <v>66.666666666666657</v>
      </c>
      <c r="O7" s="361">
        <v>1</v>
      </c>
      <c r="P7" s="361">
        <v>2</v>
      </c>
      <c r="Q7" s="361">
        <v>0</v>
      </c>
      <c r="R7" s="361">
        <v>1</v>
      </c>
      <c r="S7" s="361">
        <v>3</v>
      </c>
      <c r="T7" s="361">
        <v>3</v>
      </c>
      <c r="U7" s="361">
        <v>8</v>
      </c>
      <c r="V7" s="361">
        <v>2</v>
      </c>
      <c r="W7" s="361">
        <v>2</v>
      </c>
      <c r="X7" s="361">
        <v>0</v>
      </c>
      <c r="Y7" s="361">
        <v>0</v>
      </c>
      <c r="Z7" s="361">
        <v>1</v>
      </c>
      <c r="AA7" s="361">
        <v>0</v>
      </c>
      <c r="AB7" s="361">
        <v>1</v>
      </c>
      <c r="AC7" s="361">
        <v>1</v>
      </c>
      <c r="AD7" s="363">
        <v>0</v>
      </c>
    </row>
    <row r="8" spans="1:30" s="79" customFormat="1" ht="20.100000000000001" customHeight="1" x14ac:dyDescent="0.15">
      <c r="B8" s="99" t="s">
        <v>297</v>
      </c>
      <c r="C8" s="360">
        <f t="shared" si="0"/>
        <v>1198</v>
      </c>
      <c r="D8" s="361">
        <f t="shared" si="0"/>
        <v>119</v>
      </c>
      <c r="E8" s="361">
        <v>914</v>
      </c>
      <c r="F8" s="361">
        <v>86</v>
      </c>
      <c r="G8" s="361">
        <v>159</v>
      </c>
      <c r="H8" s="361">
        <v>12</v>
      </c>
      <c r="I8" s="361">
        <v>125</v>
      </c>
      <c r="J8" s="361">
        <v>21</v>
      </c>
      <c r="K8" s="361">
        <f t="shared" si="1"/>
        <v>74</v>
      </c>
      <c r="L8" s="361">
        <f t="shared" si="1"/>
        <v>9</v>
      </c>
      <c r="M8" s="362">
        <f t="shared" si="2"/>
        <v>59.199999999999996</v>
      </c>
      <c r="N8" s="362">
        <f t="shared" si="2"/>
        <v>42.857142857142854</v>
      </c>
      <c r="O8" s="361">
        <v>10</v>
      </c>
      <c r="P8" s="361">
        <v>2</v>
      </c>
      <c r="Q8" s="361">
        <v>1</v>
      </c>
      <c r="R8" s="361">
        <v>0</v>
      </c>
      <c r="S8" s="361">
        <v>11</v>
      </c>
      <c r="T8" s="361">
        <v>1</v>
      </c>
      <c r="U8" s="361">
        <v>41</v>
      </c>
      <c r="V8" s="361">
        <v>6</v>
      </c>
      <c r="W8" s="361">
        <v>4</v>
      </c>
      <c r="X8" s="361">
        <v>0</v>
      </c>
      <c r="Y8" s="361">
        <v>0</v>
      </c>
      <c r="Z8" s="361">
        <v>0</v>
      </c>
      <c r="AA8" s="361">
        <v>0</v>
      </c>
      <c r="AB8" s="361">
        <v>0</v>
      </c>
      <c r="AC8" s="361">
        <v>7</v>
      </c>
      <c r="AD8" s="363">
        <v>0</v>
      </c>
    </row>
    <row r="9" spans="1:30" s="79" customFormat="1" ht="19.5" customHeight="1" x14ac:dyDescent="0.15">
      <c r="B9" s="100" t="s">
        <v>343</v>
      </c>
      <c r="C9" s="364">
        <f t="shared" si="0"/>
        <v>2769</v>
      </c>
      <c r="D9" s="365">
        <f t="shared" si="0"/>
        <v>282</v>
      </c>
      <c r="E9" s="366">
        <v>1964</v>
      </c>
      <c r="F9" s="366">
        <v>175</v>
      </c>
      <c r="G9" s="366">
        <v>554</v>
      </c>
      <c r="H9" s="366">
        <v>48</v>
      </c>
      <c r="I9" s="366">
        <v>251</v>
      </c>
      <c r="J9" s="366">
        <v>59</v>
      </c>
      <c r="K9" s="365">
        <f t="shared" si="1"/>
        <v>150</v>
      </c>
      <c r="L9" s="365">
        <f t="shared" si="1"/>
        <v>32</v>
      </c>
      <c r="M9" s="367">
        <f t="shared" si="2"/>
        <v>59.760956175298809</v>
      </c>
      <c r="N9" s="367">
        <f t="shared" si="2"/>
        <v>54.237288135593218</v>
      </c>
      <c r="O9" s="366">
        <v>36</v>
      </c>
      <c r="P9" s="366">
        <v>4</v>
      </c>
      <c r="Q9" s="366">
        <v>1</v>
      </c>
      <c r="R9" s="366">
        <v>0</v>
      </c>
      <c r="S9" s="366">
        <v>20</v>
      </c>
      <c r="T9" s="366">
        <v>14</v>
      </c>
      <c r="U9" s="366">
        <v>74</v>
      </c>
      <c r="V9" s="366">
        <v>11</v>
      </c>
      <c r="W9" s="366">
        <v>9</v>
      </c>
      <c r="X9" s="366">
        <v>2</v>
      </c>
      <c r="Y9" s="366">
        <v>0</v>
      </c>
      <c r="Z9" s="368">
        <v>0</v>
      </c>
      <c r="AA9" s="369">
        <v>1</v>
      </c>
      <c r="AB9" s="366">
        <v>0</v>
      </c>
      <c r="AC9" s="366">
        <v>9</v>
      </c>
      <c r="AD9" s="370">
        <v>1</v>
      </c>
    </row>
    <row r="10" spans="1:30" s="79" customFormat="1" ht="20.100000000000001" customHeight="1" x14ac:dyDescent="0.15">
      <c r="B10" s="101" t="s">
        <v>300</v>
      </c>
      <c r="C10" s="371">
        <f t="shared" si="0"/>
        <v>4643</v>
      </c>
      <c r="D10" s="372">
        <f t="shared" si="0"/>
        <v>566</v>
      </c>
      <c r="E10" s="373">
        <f t="shared" ref="E10:L10" si="3">SUM(E6:E9)</f>
        <v>3460</v>
      </c>
      <c r="F10" s="373">
        <f t="shared" si="3"/>
        <v>389</v>
      </c>
      <c r="G10" s="374">
        <f t="shared" si="3"/>
        <v>763</v>
      </c>
      <c r="H10" s="372">
        <f t="shared" si="3"/>
        <v>75</v>
      </c>
      <c r="I10" s="373">
        <f t="shared" si="3"/>
        <v>420</v>
      </c>
      <c r="J10" s="373">
        <f t="shared" si="3"/>
        <v>102</v>
      </c>
      <c r="K10" s="373">
        <f t="shared" si="3"/>
        <v>256</v>
      </c>
      <c r="L10" s="373">
        <f t="shared" si="3"/>
        <v>54</v>
      </c>
      <c r="M10" s="375">
        <f t="shared" si="2"/>
        <v>60.952380952380956</v>
      </c>
      <c r="N10" s="375">
        <f t="shared" si="2"/>
        <v>52.941176470588239</v>
      </c>
      <c r="O10" s="374">
        <f>SUM(O6:O9)</f>
        <v>48</v>
      </c>
      <c r="P10" s="369">
        <f t="shared" ref="P10:AD10" si="4">SUM(P6:P9)</f>
        <v>8</v>
      </c>
      <c r="Q10" s="369">
        <f>SUM(Q6:Q9)</f>
        <v>4</v>
      </c>
      <c r="R10" s="376">
        <f t="shared" si="4"/>
        <v>1</v>
      </c>
      <c r="S10" s="376">
        <f t="shared" si="4"/>
        <v>40</v>
      </c>
      <c r="T10" s="376">
        <f t="shared" si="4"/>
        <v>19</v>
      </c>
      <c r="U10" s="376">
        <f t="shared" si="4"/>
        <v>130</v>
      </c>
      <c r="V10" s="376">
        <f t="shared" si="4"/>
        <v>20</v>
      </c>
      <c r="W10" s="376">
        <f t="shared" si="4"/>
        <v>15</v>
      </c>
      <c r="X10" s="376">
        <f t="shared" si="4"/>
        <v>2</v>
      </c>
      <c r="Y10" s="376">
        <f t="shared" si="4"/>
        <v>0</v>
      </c>
      <c r="Z10" s="374">
        <f t="shared" si="4"/>
        <v>1</v>
      </c>
      <c r="AA10" s="376">
        <f t="shared" si="4"/>
        <v>1</v>
      </c>
      <c r="AB10" s="376">
        <f t="shared" si="4"/>
        <v>1</v>
      </c>
      <c r="AC10" s="376">
        <f t="shared" si="4"/>
        <v>18</v>
      </c>
      <c r="AD10" s="377">
        <f t="shared" si="4"/>
        <v>2</v>
      </c>
    </row>
    <row r="11" spans="1:30" ht="20.100000000000001" customHeight="1" x14ac:dyDescent="0.15">
      <c r="A11" s="833" t="s">
        <v>363</v>
      </c>
      <c r="B11" s="833"/>
      <c r="C11" s="833"/>
      <c r="D11" s="833"/>
      <c r="E11" s="833"/>
      <c r="F11" s="833"/>
      <c r="G11" s="833"/>
      <c r="H11" s="833"/>
      <c r="I11" s="833"/>
      <c r="J11" s="833"/>
      <c r="K11" s="833"/>
      <c r="L11" s="833"/>
      <c r="M11" s="833"/>
      <c r="N11" s="833"/>
      <c r="O11" s="833"/>
      <c r="P11" s="833"/>
      <c r="Q11" s="833"/>
      <c r="R11" s="833"/>
      <c r="S11" s="833"/>
      <c r="T11" s="833"/>
      <c r="U11" s="833"/>
      <c r="V11" s="833"/>
      <c r="W11" s="833"/>
      <c r="X11" s="833"/>
      <c r="Y11" s="833"/>
      <c r="Z11" s="833"/>
      <c r="AA11" s="834"/>
      <c r="AB11" s="834"/>
      <c r="AC11" s="834"/>
      <c r="AD11" s="834"/>
    </row>
    <row r="12" spans="1:30" ht="20.100000000000001" customHeight="1" x14ac:dyDescent="0.15">
      <c r="A12" s="495" t="s">
        <v>496</v>
      </c>
      <c r="B12" s="495"/>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row>
    <row r="13" spans="1:30" s="29" customFormat="1" ht="20.100000000000001" customHeight="1" x14ac:dyDescent="0.15">
      <c r="B13" s="835" t="s">
        <v>364</v>
      </c>
      <c r="C13" s="838" t="s">
        <v>245</v>
      </c>
      <c r="D13" s="839"/>
      <c r="E13" s="842" t="s">
        <v>365</v>
      </c>
      <c r="F13" s="839"/>
      <c r="G13" s="844" t="s">
        <v>366</v>
      </c>
      <c r="H13" s="845"/>
      <c r="I13" s="844" t="s">
        <v>248</v>
      </c>
      <c r="J13" s="845"/>
      <c r="K13" s="844" t="s">
        <v>281</v>
      </c>
      <c r="L13" s="845"/>
      <c r="M13" s="842" t="s">
        <v>354</v>
      </c>
      <c r="N13" s="839"/>
      <c r="O13" s="848" t="s">
        <v>283</v>
      </c>
      <c r="P13" s="849"/>
      <c r="Q13" s="849"/>
      <c r="R13" s="849"/>
      <c r="S13" s="849"/>
      <c r="T13" s="849"/>
      <c r="U13" s="849"/>
      <c r="V13" s="850"/>
    </row>
    <row r="14" spans="1:30" s="29" customFormat="1" ht="63" customHeight="1" x14ac:dyDescent="0.15">
      <c r="B14" s="836"/>
      <c r="C14" s="840"/>
      <c r="D14" s="841"/>
      <c r="E14" s="843"/>
      <c r="F14" s="841"/>
      <c r="G14" s="846"/>
      <c r="H14" s="847"/>
      <c r="I14" s="846"/>
      <c r="J14" s="847"/>
      <c r="K14" s="846"/>
      <c r="L14" s="847"/>
      <c r="M14" s="843"/>
      <c r="N14" s="841"/>
      <c r="O14" s="851" t="s">
        <v>367</v>
      </c>
      <c r="P14" s="852"/>
      <c r="Q14" s="851" t="s">
        <v>368</v>
      </c>
      <c r="R14" s="852"/>
      <c r="S14" s="851" t="s">
        <v>290</v>
      </c>
      <c r="T14" s="852"/>
      <c r="U14" s="853" t="s">
        <v>289</v>
      </c>
      <c r="V14" s="854"/>
    </row>
    <row r="15" spans="1:30" s="29" customFormat="1" ht="48.75" customHeight="1" x14ac:dyDescent="0.15">
      <c r="B15" s="837"/>
      <c r="C15" s="102" t="s">
        <v>341</v>
      </c>
      <c r="D15" s="96" t="s">
        <v>342</v>
      </c>
      <c r="E15" s="95" t="s">
        <v>341</v>
      </c>
      <c r="F15" s="96" t="s">
        <v>342</v>
      </c>
      <c r="G15" s="95" t="s">
        <v>341</v>
      </c>
      <c r="H15" s="96" t="s">
        <v>342</v>
      </c>
      <c r="I15" s="95" t="s">
        <v>341</v>
      </c>
      <c r="J15" s="96" t="s">
        <v>342</v>
      </c>
      <c r="K15" s="95" t="s">
        <v>341</v>
      </c>
      <c r="L15" s="96" t="s">
        <v>342</v>
      </c>
      <c r="M15" s="95" t="s">
        <v>341</v>
      </c>
      <c r="N15" s="96" t="s">
        <v>342</v>
      </c>
      <c r="O15" s="96" t="s">
        <v>341</v>
      </c>
      <c r="P15" s="96" t="s">
        <v>342</v>
      </c>
      <c r="Q15" s="96" t="s">
        <v>341</v>
      </c>
      <c r="R15" s="96" t="s">
        <v>342</v>
      </c>
      <c r="S15" s="95" t="s">
        <v>341</v>
      </c>
      <c r="T15" s="96" t="s">
        <v>342</v>
      </c>
      <c r="U15" s="96" t="s">
        <v>341</v>
      </c>
      <c r="V15" s="97" t="s">
        <v>342</v>
      </c>
    </row>
    <row r="16" spans="1:30" s="29" customFormat="1" ht="20.100000000000001" customHeight="1" x14ac:dyDescent="0.15">
      <c r="B16" s="103" t="s">
        <v>369</v>
      </c>
      <c r="C16" s="378">
        <v>0</v>
      </c>
      <c r="D16" s="379">
        <v>51</v>
      </c>
      <c r="E16" s="379">
        <v>0</v>
      </c>
      <c r="F16" s="379">
        <v>51</v>
      </c>
      <c r="G16" s="379">
        <v>0</v>
      </c>
      <c r="H16" s="379">
        <v>0</v>
      </c>
      <c r="I16" s="379">
        <v>0</v>
      </c>
      <c r="J16" s="379">
        <v>0</v>
      </c>
      <c r="K16" s="379">
        <v>0</v>
      </c>
      <c r="L16" s="379">
        <v>0</v>
      </c>
      <c r="M16" s="380">
        <f>IF(I16=0,0,K16/I16*100)</f>
        <v>0</v>
      </c>
      <c r="N16" s="380">
        <f t="shared" ref="N16:N25" si="5">IF(J16=0,0,L16/J16*100)</f>
        <v>0</v>
      </c>
      <c r="O16" s="379">
        <v>0</v>
      </c>
      <c r="P16" s="379">
        <v>0</v>
      </c>
      <c r="Q16" s="379">
        <v>0</v>
      </c>
      <c r="R16" s="379">
        <v>0</v>
      </c>
      <c r="S16" s="379">
        <v>0</v>
      </c>
      <c r="T16" s="379">
        <v>0</v>
      </c>
      <c r="U16" s="379">
        <v>0</v>
      </c>
      <c r="V16" s="381">
        <v>0</v>
      </c>
    </row>
    <row r="17" spans="2:26" s="29" customFormat="1" ht="20.100000000000001" customHeight="1" x14ac:dyDescent="0.15">
      <c r="B17" s="104" t="s">
        <v>370</v>
      </c>
      <c r="C17" s="382">
        <v>0</v>
      </c>
      <c r="D17" s="383">
        <v>74</v>
      </c>
      <c r="E17" s="383">
        <v>0</v>
      </c>
      <c r="F17" s="383">
        <v>65</v>
      </c>
      <c r="G17" s="383">
        <v>0</v>
      </c>
      <c r="H17" s="383">
        <v>9</v>
      </c>
      <c r="I17" s="383">
        <v>0</v>
      </c>
      <c r="J17" s="383">
        <v>0</v>
      </c>
      <c r="K17" s="383">
        <v>0</v>
      </c>
      <c r="L17" s="383">
        <v>0</v>
      </c>
      <c r="M17" s="322">
        <f>IF(I17=0,0,K17/I17*100)</f>
        <v>0</v>
      </c>
      <c r="N17" s="322">
        <f t="shared" si="5"/>
        <v>0</v>
      </c>
      <c r="O17" s="383">
        <v>0</v>
      </c>
      <c r="P17" s="383">
        <v>0</v>
      </c>
      <c r="Q17" s="383">
        <v>0</v>
      </c>
      <c r="R17" s="383">
        <v>0</v>
      </c>
      <c r="S17" s="384">
        <v>0</v>
      </c>
      <c r="T17" s="383">
        <v>0</v>
      </c>
      <c r="U17" s="384">
        <v>0</v>
      </c>
      <c r="V17" s="385">
        <v>0</v>
      </c>
    </row>
    <row r="18" spans="2:26" s="29" customFormat="1" ht="20.100000000000001" customHeight="1" x14ac:dyDescent="0.15">
      <c r="B18" s="104" t="s">
        <v>371</v>
      </c>
      <c r="C18" s="382">
        <v>231</v>
      </c>
      <c r="D18" s="383">
        <v>143</v>
      </c>
      <c r="E18" s="383">
        <v>178</v>
      </c>
      <c r="F18" s="383">
        <v>125</v>
      </c>
      <c r="G18" s="383">
        <v>39</v>
      </c>
      <c r="H18" s="383">
        <v>18</v>
      </c>
      <c r="I18" s="383">
        <v>14</v>
      </c>
      <c r="J18" s="383">
        <v>0</v>
      </c>
      <c r="K18" s="383">
        <v>9</v>
      </c>
      <c r="L18" s="383">
        <v>0</v>
      </c>
      <c r="M18" s="322">
        <f>IF(I18=0,0,K18/I18*100)</f>
        <v>64.285714285714292</v>
      </c>
      <c r="N18" s="322">
        <f t="shared" si="5"/>
        <v>0</v>
      </c>
      <c r="O18" s="383">
        <v>0</v>
      </c>
      <c r="P18" s="383">
        <v>0</v>
      </c>
      <c r="Q18" s="383">
        <v>2</v>
      </c>
      <c r="R18" s="383">
        <v>0</v>
      </c>
      <c r="S18" s="383">
        <v>7</v>
      </c>
      <c r="T18" s="383">
        <v>0</v>
      </c>
      <c r="U18" s="384">
        <v>0</v>
      </c>
      <c r="V18" s="385">
        <v>0</v>
      </c>
    </row>
    <row r="19" spans="2:26" s="29" customFormat="1" ht="20.100000000000001" customHeight="1" x14ac:dyDescent="0.15">
      <c r="B19" s="104" t="s">
        <v>372</v>
      </c>
      <c r="C19" s="382">
        <v>238</v>
      </c>
      <c r="D19" s="383">
        <v>135</v>
      </c>
      <c r="E19" s="383">
        <v>169</v>
      </c>
      <c r="F19" s="383">
        <v>123</v>
      </c>
      <c r="G19" s="383">
        <v>47</v>
      </c>
      <c r="H19" s="383">
        <v>10</v>
      </c>
      <c r="I19" s="383">
        <v>22</v>
      </c>
      <c r="J19" s="383">
        <v>2</v>
      </c>
      <c r="K19" s="383">
        <v>15</v>
      </c>
      <c r="L19" s="383">
        <v>0</v>
      </c>
      <c r="M19" s="322">
        <f t="shared" ref="M19:M25" si="6">IF(I19=0,0,K19/I19*100)</f>
        <v>68.181818181818173</v>
      </c>
      <c r="N19" s="322">
        <f t="shared" si="5"/>
        <v>0</v>
      </c>
      <c r="O19" s="383">
        <v>1</v>
      </c>
      <c r="P19" s="383">
        <v>0</v>
      </c>
      <c r="Q19" s="383">
        <v>3</v>
      </c>
      <c r="R19" s="383">
        <v>0</v>
      </c>
      <c r="S19" s="383">
        <v>11</v>
      </c>
      <c r="T19" s="383">
        <v>0</v>
      </c>
      <c r="U19" s="384">
        <v>0</v>
      </c>
      <c r="V19" s="385">
        <v>0</v>
      </c>
    </row>
    <row r="20" spans="2:26" s="29" customFormat="1" ht="19.5" customHeight="1" x14ac:dyDescent="0.15">
      <c r="B20" s="104" t="s">
        <v>373</v>
      </c>
      <c r="C20" s="382">
        <v>395</v>
      </c>
      <c r="D20" s="383">
        <v>140</v>
      </c>
      <c r="E20" s="383">
        <v>235</v>
      </c>
      <c r="F20" s="383">
        <v>119</v>
      </c>
      <c r="G20" s="383">
        <v>94</v>
      </c>
      <c r="H20" s="383">
        <v>18</v>
      </c>
      <c r="I20" s="383">
        <v>66</v>
      </c>
      <c r="J20" s="383">
        <v>3</v>
      </c>
      <c r="K20" s="383">
        <v>49</v>
      </c>
      <c r="L20" s="383">
        <v>0</v>
      </c>
      <c r="M20" s="322">
        <f t="shared" si="6"/>
        <v>74.242424242424249</v>
      </c>
      <c r="N20" s="322">
        <f t="shared" si="5"/>
        <v>0</v>
      </c>
      <c r="O20" s="383">
        <v>10</v>
      </c>
      <c r="P20" s="383">
        <v>0</v>
      </c>
      <c r="Q20" s="383">
        <v>15</v>
      </c>
      <c r="R20" s="383">
        <v>0</v>
      </c>
      <c r="S20" s="383">
        <v>24</v>
      </c>
      <c r="T20" s="383">
        <v>0</v>
      </c>
      <c r="U20" s="384">
        <v>0</v>
      </c>
      <c r="V20" s="385">
        <v>0</v>
      </c>
    </row>
    <row r="21" spans="2:26" s="29" customFormat="1" ht="20.100000000000001" customHeight="1" x14ac:dyDescent="0.15">
      <c r="B21" s="104" t="s">
        <v>374</v>
      </c>
      <c r="C21" s="382">
        <v>426</v>
      </c>
      <c r="D21" s="383">
        <v>0</v>
      </c>
      <c r="E21" s="383">
        <v>204</v>
      </c>
      <c r="F21" s="383">
        <v>0</v>
      </c>
      <c r="G21" s="383">
        <v>128</v>
      </c>
      <c r="H21" s="383">
        <v>0</v>
      </c>
      <c r="I21" s="383">
        <v>94</v>
      </c>
      <c r="J21" s="383">
        <v>0</v>
      </c>
      <c r="K21" s="383">
        <v>53</v>
      </c>
      <c r="L21" s="383">
        <v>0</v>
      </c>
      <c r="M21" s="322">
        <f t="shared" si="6"/>
        <v>56.38297872340425</v>
      </c>
      <c r="N21" s="322">
        <f t="shared" si="5"/>
        <v>0</v>
      </c>
      <c r="O21" s="383">
        <v>14</v>
      </c>
      <c r="P21" s="383">
        <v>0</v>
      </c>
      <c r="Q21" s="383">
        <v>31</v>
      </c>
      <c r="R21" s="383">
        <v>0</v>
      </c>
      <c r="S21" s="383">
        <v>6</v>
      </c>
      <c r="T21" s="383">
        <v>0</v>
      </c>
      <c r="U21" s="383">
        <v>2</v>
      </c>
      <c r="V21" s="385">
        <v>0</v>
      </c>
    </row>
    <row r="22" spans="2:26" s="29" customFormat="1" ht="19.5" customHeight="1" x14ac:dyDescent="0.15">
      <c r="B22" s="104" t="s">
        <v>375</v>
      </c>
      <c r="C22" s="382">
        <v>470</v>
      </c>
      <c r="D22" s="383">
        <v>0</v>
      </c>
      <c r="E22" s="383">
        <v>169</v>
      </c>
      <c r="F22" s="383">
        <v>0</v>
      </c>
      <c r="G22" s="383">
        <v>155</v>
      </c>
      <c r="H22" s="383">
        <v>0</v>
      </c>
      <c r="I22" s="383">
        <v>146</v>
      </c>
      <c r="J22" s="383">
        <v>0</v>
      </c>
      <c r="K22" s="383">
        <v>98</v>
      </c>
      <c r="L22" s="383">
        <v>0</v>
      </c>
      <c r="M22" s="322">
        <f t="shared" si="6"/>
        <v>67.123287671232873</v>
      </c>
      <c r="N22" s="322">
        <f t="shared" si="5"/>
        <v>0</v>
      </c>
      <c r="O22" s="383">
        <v>36</v>
      </c>
      <c r="P22" s="383">
        <v>0</v>
      </c>
      <c r="Q22" s="383">
        <v>39</v>
      </c>
      <c r="R22" s="383">
        <v>0</v>
      </c>
      <c r="S22" s="383">
        <v>22</v>
      </c>
      <c r="T22" s="383">
        <v>0</v>
      </c>
      <c r="U22" s="383">
        <v>1</v>
      </c>
      <c r="V22" s="385">
        <v>0</v>
      </c>
    </row>
    <row r="23" spans="2:26" s="29" customFormat="1" ht="20.100000000000001" customHeight="1" x14ac:dyDescent="0.15">
      <c r="B23" s="104" t="s">
        <v>376</v>
      </c>
      <c r="C23" s="382">
        <v>663</v>
      </c>
      <c r="D23" s="383">
        <v>0</v>
      </c>
      <c r="E23" s="383">
        <v>164</v>
      </c>
      <c r="F23" s="383">
        <v>0</v>
      </c>
      <c r="G23" s="383">
        <v>215</v>
      </c>
      <c r="H23" s="383">
        <v>0</v>
      </c>
      <c r="I23" s="383">
        <v>284</v>
      </c>
      <c r="J23" s="383">
        <v>0</v>
      </c>
      <c r="K23" s="383">
        <v>174</v>
      </c>
      <c r="L23" s="383">
        <v>0</v>
      </c>
      <c r="M23" s="322">
        <f t="shared" si="6"/>
        <v>61.267605633802816</v>
      </c>
      <c r="N23" s="322">
        <f t="shared" si="5"/>
        <v>0</v>
      </c>
      <c r="O23" s="383">
        <v>62</v>
      </c>
      <c r="P23" s="383">
        <v>0</v>
      </c>
      <c r="Q23" s="383">
        <v>81</v>
      </c>
      <c r="R23" s="383">
        <v>0</v>
      </c>
      <c r="S23" s="383">
        <v>26</v>
      </c>
      <c r="T23" s="383">
        <v>0</v>
      </c>
      <c r="U23" s="384">
        <v>5</v>
      </c>
      <c r="V23" s="385">
        <v>0</v>
      </c>
    </row>
    <row r="24" spans="2:26" s="29" customFormat="1" ht="20.100000000000001" customHeight="1" x14ac:dyDescent="0.15">
      <c r="B24" s="105" t="s">
        <v>377</v>
      </c>
      <c r="C24" s="386">
        <v>957</v>
      </c>
      <c r="D24" s="387">
        <v>0</v>
      </c>
      <c r="E24" s="387">
        <v>165</v>
      </c>
      <c r="F24" s="387"/>
      <c r="G24" s="387">
        <v>279</v>
      </c>
      <c r="H24" s="387"/>
      <c r="I24" s="387">
        <v>513</v>
      </c>
      <c r="J24" s="387"/>
      <c r="K24" s="387">
        <v>272</v>
      </c>
      <c r="L24" s="387"/>
      <c r="M24" s="326">
        <f t="shared" si="6"/>
        <v>53.021442495126706</v>
      </c>
      <c r="N24" s="326">
        <f t="shared" si="5"/>
        <v>0</v>
      </c>
      <c r="O24" s="387">
        <v>125</v>
      </c>
      <c r="P24" s="387"/>
      <c r="Q24" s="387">
        <v>100</v>
      </c>
      <c r="R24" s="387"/>
      <c r="S24" s="387">
        <v>39</v>
      </c>
      <c r="T24" s="387"/>
      <c r="U24" s="387">
        <v>8</v>
      </c>
      <c r="V24" s="388"/>
    </row>
    <row r="25" spans="2:26" s="29" customFormat="1" ht="20.100000000000001" customHeight="1" x14ac:dyDescent="0.15">
      <c r="B25" s="106" t="s">
        <v>300</v>
      </c>
      <c r="C25" s="389">
        <f t="shared" ref="C25:I25" si="7">SUM(C16:C24)</f>
        <v>3380</v>
      </c>
      <c r="D25" s="389">
        <f t="shared" si="7"/>
        <v>543</v>
      </c>
      <c r="E25" s="390">
        <f t="shared" si="7"/>
        <v>1284</v>
      </c>
      <c r="F25" s="390">
        <f t="shared" si="7"/>
        <v>483</v>
      </c>
      <c r="G25" s="390">
        <f t="shared" si="7"/>
        <v>957</v>
      </c>
      <c r="H25" s="390">
        <f t="shared" si="7"/>
        <v>55</v>
      </c>
      <c r="I25" s="390">
        <f t="shared" si="7"/>
        <v>1139</v>
      </c>
      <c r="J25" s="390">
        <f>SUM(J16:J24)</f>
        <v>5</v>
      </c>
      <c r="K25" s="390">
        <f>SUM(K16:K24)</f>
        <v>670</v>
      </c>
      <c r="L25" s="390">
        <f t="shared" ref="L25:V25" si="8">SUM(L16:L24)</f>
        <v>0</v>
      </c>
      <c r="M25" s="375">
        <f t="shared" si="6"/>
        <v>58.82352941176471</v>
      </c>
      <c r="N25" s="327">
        <f t="shared" si="5"/>
        <v>0</v>
      </c>
      <c r="O25" s="390">
        <f>SUM(O16:O24)</f>
        <v>248</v>
      </c>
      <c r="P25" s="390">
        <f t="shared" si="8"/>
        <v>0</v>
      </c>
      <c r="Q25" s="390">
        <f>SUM(Q16:Q24)</f>
        <v>271</v>
      </c>
      <c r="R25" s="390">
        <f t="shared" si="8"/>
        <v>0</v>
      </c>
      <c r="S25" s="390">
        <f>SUM(S16:S24)</f>
        <v>135</v>
      </c>
      <c r="T25" s="391">
        <f t="shared" si="8"/>
        <v>0</v>
      </c>
      <c r="U25" s="390">
        <f>SUM(U16:U24)</f>
        <v>16</v>
      </c>
      <c r="V25" s="392">
        <f t="shared" si="8"/>
        <v>0</v>
      </c>
    </row>
    <row r="26" spans="2:26" s="29" customFormat="1" ht="20.100000000000001" customHeight="1" x14ac:dyDescent="0.15">
      <c r="B26" s="759" t="s">
        <v>378</v>
      </c>
      <c r="C26" s="759"/>
      <c r="D26" s="759"/>
      <c r="E26" s="759"/>
      <c r="F26" s="759"/>
      <c r="G26" s="759"/>
      <c r="H26" s="759"/>
      <c r="I26" s="759"/>
      <c r="J26" s="759"/>
      <c r="K26" s="759"/>
      <c r="L26" s="759"/>
      <c r="M26" s="759"/>
      <c r="N26" s="759"/>
      <c r="O26" s="759"/>
      <c r="P26" s="759"/>
      <c r="Q26" s="759"/>
      <c r="R26" s="759"/>
      <c r="S26" s="759"/>
      <c r="T26" s="759"/>
      <c r="U26" s="759"/>
      <c r="V26" s="759"/>
      <c r="W26" s="49"/>
      <c r="X26" s="49"/>
      <c r="Y26" s="49"/>
      <c r="Z26" s="49"/>
    </row>
    <row r="27" spans="2:26" s="29" customFormat="1" ht="20.100000000000001"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sheetData>
  <mergeCells count="32">
    <mergeCell ref="B2:B5"/>
    <mergeCell ref="C2:D4"/>
    <mergeCell ref="E2:F4"/>
    <mergeCell ref="G2:H4"/>
    <mergeCell ref="I2:J4"/>
    <mergeCell ref="K2:L4"/>
    <mergeCell ref="M2:N4"/>
    <mergeCell ref="O2:AD2"/>
    <mergeCell ref="O3:P4"/>
    <mergeCell ref="Q3:R4"/>
    <mergeCell ref="S3:X3"/>
    <mergeCell ref="Y3:Z4"/>
    <mergeCell ref="AA3:AB4"/>
    <mergeCell ref="AC3:AD4"/>
    <mergeCell ref="S4:T4"/>
    <mergeCell ref="U4:V4"/>
    <mergeCell ref="W4:X4"/>
    <mergeCell ref="B26:V26"/>
    <mergeCell ref="A11:AD11"/>
    <mergeCell ref="A12:AD12"/>
    <mergeCell ref="B13:B15"/>
    <mergeCell ref="C13:D14"/>
    <mergeCell ref="E13:F14"/>
    <mergeCell ref="G13:H14"/>
    <mergeCell ref="I13:J14"/>
    <mergeCell ref="K13:L14"/>
    <mergeCell ref="M13:N14"/>
    <mergeCell ref="O13:V13"/>
    <mergeCell ref="O14:P14"/>
    <mergeCell ref="Q14:R14"/>
    <mergeCell ref="S14:T14"/>
    <mergeCell ref="U14:V14"/>
  </mergeCells>
  <phoneticPr fontId="1"/>
  <pageMargins left="0.70866141732283472" right="0.70866141732283472" top="0.74803149606299213" bottom="0.74803149606299213" header="0.31496062992125984" footer="0.31496062992125984"/>
  <pageSetup paperSize="9" scale="72" firstPageNumber="86" orientation="landscape" useFirstPageNumber="1" r:id="rId1"/>
  <headerFooter>
    <oddFooter>&amp;C&amp;P</oddFooter>
  </headerFooter>
  <colBreaks count="1" manualBreakCount="1">
    <brk id="1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Y102"/>
  <sheetViews>
    <sheetView showGridLines="0" view="pageBreakPreview" zoomScale="90" zoomScaleNormal="115" zoomScaleSheetLayoutView="90" workbookViewId="0">
      <pane xSplit="3" ySplit="4" topLeftCell="D26" activePane="bottomRight" state="frozen"/>
      <selection activeCell="F12" sqref="F12"/>
      <selection pane="topRight" activeCell="F12" sqref="F12"/>
      <selection pane="bottomLeft" activeCell="F12" sqref="F12"/>
      <selection pane="bottomRight" activeCell="A19" sqref="A19:M19"/>
    </sheetView>
  </sheetViews>
  <sheetFormatPr defaultRowHeight="20.100000000000001" customHeight="1" x14ac:dyDescent="0.15"/>
  <cols>
    <col min="1" max="1" width="1.625" style="41" customWidth="1"/>
    <col min="2" max="2" width="3.5" style="41" bestFit="1" customWidth="1"/>
    <col min="3" max="3" width="10.5" style="41" bestFit="1" customWidth="1"/>
    <col min="4" max="25" width="7.125" style="41" customWidth="1"/>
    <col min="26" max="39" width="4.625" style="41" customWidth="1"/>
    <col min="40" max="16384" width="9" style="41"/>
  </cols>
  <sheetData>
    <row r="1" spans="1:25" ht="20.100000000000001" customHeight="1" x14ac:dyDescent="0.15">
      <c r="A1" s="495" t="s">
        <v>497</v>
      </c>
      <c r="B1" s="495"/>
      <c r="C1" s="495"/>
      <c r="D1" s="495"/>
      <c r="E1" s="495"/>
      <c r="F1" s="495"/>
      <c r="G1" s="495"/>
      <c r="H1" s="495"/>
      <c r="I1" s="495"/>
      <c r="J1" s="495"/>
      <c r="K1" s="495"/>
      <c r="L1" s="495"/>
      <c r="M1" s="495"/>
      <c r="N1" s="36"/>
      <c r="O1" s="36"/>
      <c r="P1" s="36"/>
      <c r="Q1" s="36"/>
      <c r="Y1" s="66"/>
    </row>
    <row r="2" spans="1:25" s="29" customFormat="1" ht="14.1" customHeight="1" x14ac:dyDescent="0.15">
      <c r="B2" s="776" t="s">
        <v>278</v>
      </c>
      <c r="C2" s="745" t="s">
        <v>279</v>
      </c>
      <c r="D2" s="781" t="s">
        <v>245</v>
      </c>
      <c r="E2" s="771"/>
      <c r="F2" s="771" t="s">
        <v>379</v>
      </c>
      <c r="G2" s="882"/>
      <c r="H2" s="882" t="s">
        <v>248</v>
      </c>
      <c r="I2" s="882"/>
      <c r="J2" s="882" t="s">
        <v>281</v>
      </c>
      <c r="K2" s="882"/>
      <c r="L2" s="882" t="s">
        <v>321</v>
      </c>
      <c r="M2" s="882"/>
      <c r="N2" s="882" t="s">
        <v>283</v>
      </c>
      <c r="O2" s="882"/>
      <c r="P2" s="882"/>
      <c r="Q2" s="882"/>
      <c r="R2" s="882"/>
      <c r="S2" s="882"/>
      <c r="T2" s="882"/>
      <c r="U2" s="882"/>
      <c r="V2" s="882"/>
      <c r="W2" s="882"/>
      <c r="X2" s="882"/>
      <c r="Y2" s="745"/>
    </row>
    <row r="3" spans="1:25" s="29" customFormat="1" ht="20.100000000000001" customHeight="1" x14ac:dyDescent="0.15">
      <c r="B3" s="777"/>
      <c r="C3" s="779"/>
      <c r="D3" s="782"/>
      <c r="E3" s="773"/>
      <c r="F3" s="883"/>
      <c r="G3" s="883"/>
      <c r="H3" s="883"/>
      <c r="I3" s="883"/>
      <c r="J3" s="883"/>
      <c r="K3" s="883"/>
      <c r="L3" s="883"/>
      <c r="M3" s="883"/>
      <c r="N3" s="883" t="s">
        <v>380</v>
      </c>
      <c r="O3" s="883"/>
      <c r="P3" s="883" t="s">
        <v>381</v>
      </c>
      <c r="Q3" s="883"/>
      <c r="R3" s="883" t="s">
        <v>382</v>
      </c>
      <c r="S3" s="883"/>
      <c r="T3" s="883" t="s">
        <v>383</v>
      </c>
      <c r="U3" s="883"/>
      <c r="V3" s="883" t="s">
        <v>289</v>
      </c>
      <c r="W3" s="883"/>
      <c r="X3" s="791" t="s">
        <v>384</v>
      </c>
      <c r="Y3" s="884"/>
    </row>
    <row r="4" spans="1:25" s="29" customFormat="1" ht="20.100000000000001" customHeight="1" x14ac:dyDescent="0.15">
      <c r="B4" s="778"/>
      <c r="C4" s="780"/>
      <c r="D4" s="68" t="s">
        <v>252</v>
      </c>
      <c r="E4" s="69" t="s">
        <v>253</v>
      </c>
      <c r="F4" s="69" t="s">
        <v>252</v>
      </c>
      <c r="G4" s="69" t="s">
        <v>253</v>
      </c>
      <c r="H4" s="69" t="s">
        <v>252</v>
      </c>
      <c r="I4" s="69" t="s">
        <v>253</v>
      </c>
      <c r="J4" s="69" t="s">
        <v>252</v>
      </c>
      <c r="K4" s="69" t="s">
        <v>253</v>
      </c>
      <c r="L4" s="69" t="s">
        <v>252</v>
      </c>
      <c r="M4" s="69" t="s">
        <v>253</v>
      </c>
      <c r="N4" s="69" t="s">
        <v>252</v>
      </c>
      <c r="O4" s="69" t="s">
        <v>253</v>
      </c>
      <c r="P4" s="69" t="s">
        <v>252</v>
      </c>
      <c r="Q4" s="69" t="s">
        <v>253</v>
      </c>
      <c r="R4" s="69" t="s">
        <v>252</v>
      </c>
      <c r="S4" s="69" t="s">
        <v>253</v>
      </c>
      <c r="T4" s="69" t="s">
        <v>252</v>
      </c>
      <c r="U4" s="69" t="s">
        <v>253</v>
      </c>
      <c r="V4" s="69" t="s">
        <v>252</v>
      </c>
      <c r="W4" s="69" t="s">
        <v>253</v>
      </c>
      <c r="X4" s="69" t="s">
        <v>252</v>
      </c>
      <c r="Y4" s="70" t="s">
        <v>253</v>
      </c>
    </row>
    <row r="5" spans="1:25" s="29" customFormat="1" ht="21.75" customHeight="1" x14ac:dyDescent="0.15">
      <c r="B5" s="877" t="s">
        <v>291</v>
      </c>
      <c r="C5" s="72" t="s">
        <v>385</v>
      </c>
      <c r="D5" s="393">
        <v>88</v>
      </c>
      <c r="E5" s="394">
        <v>37</v>
      </c>
      <c r="F5" s="394">
        <v>88</v>
      </c>
      <c r="G5" s="394">
        <v>37</v>
      </c>
      <c r="H5" s="395">
        <v>0</v>
      </c>
      <c r="I5" s="394">
        <v>0</v>
      </c>
      <c r="J5" s="394">
        <f t="shared" ref="J5:K9" si="0">N5+P5+R5+T5+V5+X5</f>
        <v>0</v>
      </c>
      <c r="K5" s="394">
        <f t="shared" si="0"/>
        <v>0</v>
      </c>
      <c r="L5" s="396">
        <f>IF(H5=0,0,J5/H5*100)</f>
        <v>0</v>
      </c>
      <c r="M5" s="396">
        <f t="shared" ref="M5:M17" si="1">IF(I5=0,0,K5/I5*100)</f>
        <v>0</v>
      </c>
      <c r="N5" s="395">
        <v>0</v>
      </c>
      <c r="O5" s="395">
        <v>0</v>
      </c>
      <c r="P5" s="395">
        <v>0</v>
      </c>
      <c r="Q5" s="395">
        <v>0</v>
      </c>
      <c r="R5" s="395">
        <v>0</v>
      </c>
      <c r="S5" s="395">
        <v>0</v>
      </c>
      <c r="T5" s="395">
        <v>0</v>
      </c>
      <c r="U5" s="395">
        <v>0</v>
      </c>
      <c r="V5" s="395">
        <v>0</v>
      </c>
      <c r="W5" s="395">
        <v>0</v>
      </c>
      <c r="X5" s="395">
        <v>0</v>
      </c>
      <c r="Y5" s="397">
        <v>0</v>
      </c>
    </row>
    <row r="6" spans="1:25" s="29" customFormat="1" ht="21.75" customHeight="1" x14ac:dyDescent="0.15">
      <c r="B6" s="878"/>
      <c r="C6" s="73" t="s">
        <v>386</v>
      </c>
      <c r="D6" s="398">
        <v>89</v>
      </c>
      <c r="E6" s="399">
        <v>21</v>
      </c>
      <c r="F6" s="399">
        <v>89</v>
      </c>
      <c r="G6" s="399">
        <v>21</v>
      </c>
      <c r="H6" s="400">
        <v>0</v>
      </c>
      <c r="I6" s="400">
        <v>0</v>
      </c>
      <c r="J6" s="400">
        <f t="shared" si="0"/>
        <v>0</v>
      </c>
      <c r="K6" s="400">
        <f t="shared" si="0"/>
        <v>0</v>
      </c>
      <c r="L6" s="401">
        <f t="shared" ref="L6:L17" si="2">IF(H6=0,0,J6/H6*100)</f>
        <v>0</v>
      </c>
      <c r="M6" s="400">
        <f t="shared" si="1"/>
        <v>0</v>
      </c>
      <c r="N6" s="400">
        <v>0</v>
      </c>
      <c r="O6" s="400">
        <v>0</v>
      </c>
      <c r="P6" s="400">
        <v>0</v>
      </c>
      <c r="Q6" s="400">
        <v>0</v>
      </c>
      <c r="R6" s="400">
        <v>0</v>
      </c>
      <c r="S6" s="400">
        <v>0</v>
      </c>
      <c r="T6" s="400">
        <v>0</v>
      </c>
      <c r="U6" s="400">
        <v>0</v>
      </c>
      <c r="V6" s="400">
        <v>0</v>
      </c>
      <c r="W6" s="400">
        <v>0</v>
      </c>
      <c r="X6" s="400">
        <v>0</v>
      </c>
      <c r="Y6" s="402">
        <v>0</v>
      </c>
    </row>
    <row r="7" spans="1:25" s="29" customFormat="1" ht="21.75" customHeight="1" x14ac:dyDescent="0.15">
      <c r="B7" s="878"/>
      <c r="C7" s="73" t="s">
        <v>387</v>
      </c>
      <c r="D7" s="398">
        <v>114</v>
      </c>
      <c r="E7" s="399">
        <v>21</v>
      </c>
      <c r="F7" s="399">
        <v>114</v>
      </c>
      <c r="G7" s="399">
        <v>21</v>
      </c>
      <c r="H7" s="400">
        <v>0</v>
      </c>
      <c r="I7" s="400">
        <v>0</v>
      </c>
      <c r="J7" s="400">
        <f t="shared" si="0"/>
        <v>0</v>
      </c>
      <c r="K7" s="400">
        <f t="shared" si="0"/>
        <v>0</v>
      </c>
      <c r="L7" s="401">
        <f t="shared" si="2"/>
        <v>0</v>
      </c>
      <c r="M7" s="400">
        <f t="shared" si="1"/>
        <v>0</v>
      </c>
      <c r="N7" s="400">
        <v>0</v>
      </c>
      <c r="O7" s="400">
        <v>0</v>
      </c>
      <c r="P7" s="400">
        <v>0</v>
      </c>
      <c r="Q7" s="400">
        <v>0</v>
      </c>
      <c r="R7" s="400">
        <v>0</v>
      </c>
      <c r="S7" s="400">
        <v>0</v>
      </c>
      <c r="T7" s="400">
        <v>0</v>
      </c>
      <c r="U7" s="400">
        <v>0</v>
      </c>
      <c r="V7" s="400">
        <v>0</v>
      </c>
      <c r="W7" s="400">
        <v>0</v>
      </c>
      <c r="X7" s="400">
        <v>0</v>
      </c>
      <c r="Y7" s="402">
        <v>0</v>
      </c>
    </row>
    <row r="8" spans="1:25" s="29" customFormat="1" ht="21.75" customHeight="1" x14ac:dyDescent="0.15">
      <c r="B8" s="878"/>
      <c r="C8" s="73" t="s">
        <v>388</v>
      </c>
      <c r="D8" s="398">
        <v>112</v>
      </c>
      <c r="E8" s="399">
        <v>14</v>
      </c>
      <c r="F8" s="399">
        <v>111</v>
      </c>
      <c r="G8" s="399">
        <v>14</v>
      </c>
      <c r="H8" s="400">
        <v>1</v>
      </c>
      <c r="I8" s="400">
        <v>0</v>
      </c>
      <c r="J8" s="400">
        <f t="shared" si="0"/>
        <v>1</v>
      </c>
      <c r="K8" s="400">
        <f t="shared" si="0"/>
        <v>0</v>
      </c>
      <c r="L8" s="401">
        <f t="shared" si="2"/>
        <v>100</v>
      </c>
      <c r="M8" s="400">
        <f t="shared" si="1"/>
        <v>0</v>
      </c>
      <c r="N8" s="400">
        <v>1</v>
      </c>
      <c r="O8" s="400">
        <v>0</v>
      </c>
      <c r="P8" s="400">
        <v>0</v>
      </c>
      <c r="Q8" s="400">
        <v>0</v>
      </c>
      <c r="R8" s="400">
        <v>0</v>
      </c>
      <c r="S8" s="400">
        <v>0</v>
      </c>
      <c r="T8" s="400">
        <v>0</v>
      </c>
      <c r="U8" s="400">
        <v>0</v>
      </c>
      <c r="V8" s="400">
        <v>0</v>
      </c>
      <c r="W8" s="400">
        <v>0</v>
      </c>
      <c r="X8" s="400">
        <v>0</v>
      </c>
      <c r="Y8" s="402">
        <v>0</v>
      </c>
    </row>
    <row r="9" spans="1:25" s="29" customFormat="1" ht="21.75" customHeight="1" x14ac:dyDescent="0.15">
      <c r="B9" s="878"/>
      <c r="C9" s="73" t="s">
        <v>389</v>
      </c>
      <c r="D9" s="398">
        <v>120</v>
      </c>
      <c r="E9" s="399">
        <v>5</v>
      </c>
      <c r="F9" s="399">
        <v>120</v>
      </c>
      <c r="G9" s="399">
        <v>5</v>
      </c>
      <c r="H9" s="400">
        <v>0</v>
      </c>
      <c r="I9" s="400">
        <v>0</v>
      </c>
      <c r="J9" s="400">
        <f t="shared" si="0"/>
        <v>0</v>
      </c>
      <c r="K9" s="400">
        <f t="shared" si="0"/>
        <v>0</v>
      </c>
      <c r="L9" s="403">
        <f t="shared" si="2"/>
        <v>0</v>
      </c>
      <c r="M9" s="400">
        <f t="shared" si="1"/>
        <v>0</v>
      </c>
      <c r="N9" s="400">
        <v>0</v>
      </c>
      <c r="O9" s="400">
        <v>0</v>
      </c>
      <c r="P9" s="400">
        <v>0</v>
      </c>
      <c r="Q9" s="400">
        <v>0</v>
      </c>
      <c r="R9" s="400">
        <v>0</v>
      </c>
      <c r="S9" s="400">
        <v>0</v>
      </c>
      <c r="T9" s="400">
        <v>0</v>
      </c>
      <c r="U9" s="400">
        <v>0</v>
      </c>
      <c r="V9" s="400">
        <v>0</v>
      </c>
      <c r="W9" s="400">
        <v>0</v>
      </c>
      <c r="X9" s="400">
        <v>0</v>
      </c>
      <c r="Y9" s="402">
        <v>0</v>
      </c>
    </row>
    <row r="10" spans="1:25" s="29" customFormat="1" ht="21.75" customHeight="1" x14ac:dyDescent="0.15">
      <c r="B10" s="879"/>
      <c r="C10" s="107" t="s">
        <v>4</v>
      </c>
      <c r="D10" s="404">
        <f>SUM(F10,H10)</f>
        <v>523</v>
      </c>
      <c r="E10" s="405">
        <f>SUM(G10,I10)</f>
        <v>98</v>
      </c>
      <c r="F10" s="405">
        <f t="shared" ref="F10:K10" si="3">SUM(F5:F9)</f>
        <v>522</v>
      </c>
      <c r="G10" s="405">
        <f>SUM(G5:G9)</f>
        <v>98</v>
      </c>
      <c r="H10" s="405">
        <f t="shared" si="3"/>
        <v>1</v>
      </c>
      <c r="I10" s="405">
        <f t="shared" si="3"/>
        <v>0</v>
      </c>
      <c r="J10" s="405">
        <f>SUM(J5:J9)</f>
        <v>1</v>
      </c>
      <c r="K10" s="405">
        <f t="shared" si="3"/>
        <v>0</v>
      </c>
      <c r="L10" s="406">
        <f t="shared" si="2"/>
        <v>100</v>
      </c>
      <c r="M10" s="405">
        <f t="shared" si="1"/>
        <v>0</v>
      </c>
      <c r="N10" s="405">
        <f>SUM(N5:N9)</f>
        <v>1</v>
      </c>
      <c r="O10" s="405">
        <f t="shared" ref="O10:Y10" si="4">SUM(O5:O9)</f>
        <v>0</v>
      </c>
      <c r="P10" s="405">
        <f t="shared" si="4"/>
        <v>0</v>
      </c>
      <c r="Q10" s="405">
        <f t="shared" si="4"/>
        <v>0</v>
      </c>
      <c r="R10" s="405">
        <f t="shared" si="4"/>
        <v>0</v>
      </c>
      <c r="S10" s="405">
        <f t="shared" si="4"/>
        <v>0</v>
      </c>
      <c r="T10" s="405">
        <f t="shared" si="4"/>
        <v>0</v>
      </c>
      <c r="U10" s="405">
        <f t="shared" si="4"/>
        <v>0</v>
      </c>
      <c r="V10" s="405">
        <f t="shared" si="4"/>
        <v>0</v>
      </c>
      <c r="W10" s="405">
        <f t="shared" si="4"/>
        <v>0</v>
      </c>
      <c r="X10" s="405">
        <f t="shared" si="4"/>
        <v>0</v>
      </c>
      <c r="Y10" s="407">
        <f t="shared" si="4"/>
        <v>0</v>
      </c>
    </row>
    <row r="11" spans="1:25" s="29" customFormat="1" ht="21.75" customHeight="1" x14ac:dyDescent="0.15">
      <c r="B11" s="877" t="s">
        <v>301</v>
      </c>
      <c r="C11" s="73" t="s">
        <v>385</v>
      </c>
      <c r="D11" s="398">
        <v>255</v>
      </c>
      <c r="E11" s="399">
        <v>118</v>
      </c>
      <c r="F11" s="399">
        <v>255</v>
      </c>
      <c r="G11" s="399">
        <v>118</v>
      </c>
      <c r="H11" s="399">
        <v>0</v>
      </c>
      <c r="I11" s="399">
        <v>0</v>
      </c>
      <c r="J11" s="394">
        <f t="shared" ref="J11:K16" si="5">N11+P11+R11+T11+V11+X11</f>
        <v>0</v>
      </c>
      <c r="K11" s="394">
        <f t="shared" si="5"/>
        <v>0</v>
      </c>
      <c r="L11" s="403">
        <f t="shared" si="2"/>
        <v>0</v>
      </c>
      <c r="M11" s="403">
        <f t="shared" si="1"/>
        <v>0</v>
      </c>
      <c r="N11" s="394">
        <v>0</v>
      </c>
      <c r="O11" s="399">
        <v>0</v>
      </c>
      <c r="P11" s="399">
        <v>0</v>
      </c>
      <c r="Q11" s="399">
        <v>0</v>
      </c>
      <c r="R11" s="399">
        <v>0</v>
      </c>
      <c r="S11" s="399">
        <v>0</v>
      </c>
      <c r="T11" s="399">
        <v>0</v>
      </c>
      <c r="U11" s="399">
        <v>0</v>
      </c>
      <c r="V11" s="399">
        <v>0</v>
      </c>
      <c r="W11" s="399">
        <v>0</v>
      </c>
      <c r="X11" s="399">
        <v>0</v>
      </c>
      <c r="Y11" s="408">
        <v>0</v>
      </c>
    </row>
    <row r="12" spans="1:25" s="29" customFormat="1" ht="21.75" customHeight="1" x14ac:dyDescent="0.15">
      <c r="B12" s="878"/>
      <c r="C12" s="73" t="s">
        <v>386</v>
      </c>
      <c r="D12" s="398">
        <v>154</v>
      </c>
      <c r="E12" s="399">
        <v>62</v>
      </c>
      <c r="F12" s="399">
        <v>154</v>
      </c>
      <c r="G12" s="399">
        <v>62</v>
      </c>
      <c r="H12" s="399">
        <v>0</v>
      </c>
      <c r="I12" s="399">
        <v>0</v>
      </c>
      <c r="J12" s="400">
        <f t="shared" si="5"/>
        <v>0</v>
      </c>
      <c r="K12" s="400">
        <f t="shared" si="5"/>
        <v>0</v>
      </c>
      <c r="L12" s="403">
        <f t="shared" si="2"/>
        <v>0</v>
      </c>
      <c r="M12" s="403">
        <f t="shared" si="1"/>
        <v>0</v>
      </c>
      <c r="N12" s="399">
        <v>0</v>
      </c>
      <c r="O12" s="399">
        <v>0</v>
      </c>
      <c r="P12" s="399">
        <v>0</v>
      </c>
      <c r="Q12" s="399">
        <v>0</v>
      </c>
      <c r="R12" s="399">
        <v>0</v>
      </c>
      <c r="S12" s="399">
        <v>0</v>
      </c>
      <c r="T12" s="399">
        <v>0</v>
      </c>
      <c r="U12" s="399">
        <v>0</v>
      </c>
      <c r="V12" s="399">
        <v>0</v>
      </c>
      <c r="W12" s="399">
        <v>0</v>
      </c>
      <c r="X12" s="399">
        <v>0</v>
      </c>
      <c r="Y12" s="408">
        <v>0</v>
      </c>
    </row>
    <row r="13" spans="1:25" s="29" customFormat="1" ht="21.75" customHeight="1" x14ac:dyDescent="0.15">
      <c r="B13" s="878"/>
      <c r="C13" s="73" t="s">
        <v>387</v>
      </c>
      <c r="D13" s="398">
        <v>165</v>
      </c>
      <c r="E13" s="399">
        <v>59</v>
      </c>
      <c r="F13" s="399">
        <v>165</v>
      </c>
      <c r="G13" s="399">
        <v>59</v>
      </c>
      <c r="H13" s="399">
        <v>0</v>
      </c>
      <c r="I13" s="399">
        <v>0</v>
      </c>
      <c r="J13" s="400">
        <f t="shared" si="5"/>
        <v>0</v>
      </c>
      <c r="K13" s="400">
        <f t="shared" si="5"/>
        <v>0</v>
      </c>
      <c r="L13" s="403">
        <f t="shared" si="2"/>
        <v>0</v>
      </c>
      <c r="M13" s="403">
        <f t="shared" si="1"/>
        <v>0</v>
      </c>
      <c r="N13" s="399">
        <v>0</v>
      </c>
      <c r="O13" s="399">
        <v>0</v>
      </c>
      <c r="P13" s="399">
        <v>0</v>
      </c>
      <c r="Q13" s="399">
        <v>0</v>
      </c>
      <c r="R13" s="399">
        <v>0</v>
      </c>
      <c r="S13" s="399">
        <v>0</v>
      </c>
      <c r="T13" s="399">
        <v>0</v>
      </c>
      <c r="U13" s="399">
        <v>0</v>
      </c>
      <c r="V13" s="399">
        <v>0</v>
      </c>
      <c r="W13" s="399">
        <v>0</v>
      </c>
      <c r="X13" s="399">
        <v>0</v>
      </c>
      <c r="Y13" s="408">
        <v>0</v>
      </c>
    </row>
    <row r="14" spans="1:25" s="29" customFormat="1" ht="21.75" customHeight="1" x14ac:dyDescent="0.15">
      <c r="B14" s="878"/>
      <c r="C14" s="73" t="s">
        <v>388</v>
      </c>
      <c r="D14" s="398">
        <v>160</v>
      </c>
      <c r="E14" s="399">
        <v>32</v>
      </c>
      <c r="F14" s="399">
        <v>160</v>
      </c>
      <c r="G14" s="399">
        <v>32</v>
      </c>
      <c r="H14" s="399">
        <v>0</v>
      </c>
      <c r="I14" s="399">
        <v>0</v>
      </c>
      <c r="J14" s="400">
        <f t="shared" si="5"/>
        <v>0</v>
      </c>
      <c r="K14" s="400">
        <f t="shared" si="5"/>
        <v>0</v>
      </c>
      <c r="L14" s="403">
        <f t="shared" si="2"/>
        <v>0</v>
      </c>
      <c r="M14" s="403">
        <f t="shared" si="1"/>
        <v>0</v>
      </c>
      <c r="N14" s="399">
        <v>0</v>
      </c>
      <c r="O14" s="399">
        <v>0</v>
      </c>
      <c r="P14" s="399">
        <v>0</v>
      </c>
      <c r="Q14" s="399">
        <v>0</v>
      </c>
      <c r="R14" s="399">
        <v>0</v>
      </c>
      <c r="S14" s="399">
        <v>0</v>
      </c>
      <c r="T14" s="399">
        <v>0</v>
      </c>
      <c r="U14" s="399">
        <v>0</v>
      </c>
      <c r="V14" s="399">
        <v>0</v>
      </c>
      <c r="W14" s="399">
        <v>0</v>
      </c>
      <c r="X14" s="399">
        <v>0</v>
      </c>
      <c r="Y14" s="408">
        <v>0</v>
      </c>
    </row>
    <row r="15" spans="1:25" s="29" customFormat="1" ht="21.75" customHeight="1" x14ac:dyDescent="0.15">
      <c r="B15" s="878"/>
      <c r="C15" s="73" t="s">
        <v>389</v>
      </c>
      <c r="D15" s="398">
        <v>137</v>
      </c>
      <c r="E15" s="399">
        <v>26</v>
      </c>
      <c r="F15" s="399">
        <v>137</v>
      </c>
      <c r="G15" s="399">
        <v>26</v>
      </c>
      <c r="H15" s="399">
        <v>0</v>
      </c>
      <c r="I15" s="399">
        <v>0</v>
      </c>
      <c r="J15" s="400">
        <f t="shared" si="5"/>
        <v>0</v>
      </c>
      <c r="K15" s="400">
        <f t="shared" si="5"/>
        <v>0</v>
      </c>
      <c r="L15" s="401">
        <f t="shared" si="2"/>
        <v>0</v>
      </c>
      <c r="M15" s="403">
        <f t="shared" si="1"/>
        <v>0</v>
      </c>
      <c r="N15" s="399">
        <v>0</v>
      </c>
      <c r="O15" s="399">
        <v>0</v>
      </c>
      <c r="P15" s="399">
        <v>0</v>
      </c>
      <c r="Q15" s="399">
        <v>0</v>
      </c>
      <c r="R15" s="399">
        <v>0</v>
      </c>
      <c r="S15" s="399">
        <v>0</v>
      </c>
      <c r="T15" s="399">
        <v>0</v>
      </c>
      <c r="U15" s="399">
        <v>0</v>
      </c>
      <c r="V15" s="399">
        <v>0</v>
      </c>
      <c r="W15" s="399">
        <v>0</v>
      </c>
      <c r="X15" s="399">
        <v>0</v>
      </c>
      <c r="Y15" s="408">
        <v>0</v>
      </c>
    </row>
    <row r="16" spans="1:25" s="29" customFormat="1" ht="21.75" customHeight="1" x14ac:dyDescent="0.15">
      <c r="B16" s="878"/>
      <c r="C16" s="108" t="s">
        <v>4</v>
      </c>
      <c r="D16" s="409">
        <f>SUM(F16,H16)</f>
        <v>871</v>
      </c>
      <c r="E16" s="409">
        <f>SUM(G16,I16)</f>
        <v>297</v>
      </c>
      <c r="F16" s="410">
        <f>SUM(F11:F15)</f>
        <v>871</v>
      </c>
      <c r="G16" s="405">
        <f>SUM(G11:G15)</f>
        <v>297</v>
      </c>
      <c r="H16" s="410">
        <f>SUM(H11:H15)</f>
        <v>0</v>
      </c>
      <c r="I16" s="410">
        <f>SUM(I11:I15)</f>
        <v>0</v>
      </c>
      <c r="J16" s="405">
        <f t="shared" si="5"/>
        <v>0</v>
      </c>
      <c r="K16" s="405">
        <f t="shared" si="5"/>
        <v>0</v>
      </c>
      <c r="L16" s="401">
        <f t="shared" si="2"/>
        <v>0</v>
      </c>
      <c r="M16" s="403">
        <f t="shared" si="1"/>
        <v>0</v>
      </c>
      <c r="N16" s="410">
        <f>SUM(N11:N15)</f>
        <v>0</v>
      </c>
      <c r="O16" s="410">
        <f t="shared" ref="O16:Y16" si="6">SUM(O11:O15)</f>
        <v>0</v>
      </c>
      <c r="P16" s="410">
        <f t="shared" si="6"/>
        <v>0</v>
      </c>
      <c r="Q16" s="410">
        <f t="shared" si="6"/>
        <v>0</v>
      </c>
      <c r="R16" s="410">
        <f t="shared" si="6"/>
        <v>0</v>
      </c>
      <c r="S16" s="410">
        <f t="shared" si="6"/>
        <v>0</v>
      </c>
      <c r="T16" s="410">
        <f t="shared" si="6"/>
        <v>0</v>
      </c>
      <c r="U16" s="410">
        <f t="shared" si="6"/>
        <v>0</v>
      </c>
      <c r="V16" s="410">
        <f t="shared" si="6"/>
        <v>0</v>
      </c>
      <c r="W16" s="410">
        <f t="shared" si="6"/>
        <v>0</v>
      </c>
      <c r="X16" s="410">
        <f t="shared" si="6"/>
        <v>0</v>
      </c>
      <c r="Y16" s="411">
        <f t="shared" si="6"/>
        <v>0</v>
      </c>
    </row>
    <row r="17" spans="1:25" s="29" customFormat="1" ht="21.75" customHeight="1" x14ac:dyDescent="0.15">
      <c r="B17" s="880" t="s">
        <v>302</v>
      </c>
      <c r="C17" s="881"/>
      <c r="D17" s="412">
        <f>SUM(D10,D16)</f>
        <v>1394</v>
      </c>
      <c r="E17" s="412">
        <f>SUM(E10,E16)</f>
        <v>395</v>
      </c>
      <c r="F17" s="412">
        <f>SUM(F10,F16)</f>
        <v>1393</v>
      </c>
      <c r="G17" s="412">
        <f>SUM(G10,G16)</f>
        <v>395</v>
      </c>
      <c r="H17" s="412">
        <f>SUM(H10,H16)</f>
        <v>1</v>
      </c>
      <c r="I17" s="412">
        <f t="shared" ref="I17:Y17" si="7">SUM(I10,I16)</f>
        <v>0</v>
      </c>
      <c r="J17" s="412">
        <f t="shared" si="7"/>
        <v>1</v>
      </c>
      <c r="K17" s="412">
        <f t="shared" si="7"/>
        <v>0</v>
      </c>
      <c r="L17" s="413">
        <f t="shared" si="2"/>
        <v>100</v>
      </c>
      <c r="M17" s="412">
        <f t="shared" si="1"/>
        <v>0</v>
      </c>
      <c r="N17" s="414">
        <f t="shared" si="7"/>
        <v>1</v>
      </c>
      <c r="O17" s="412">
        <f t="shared" si="7"/>
        <v>0</v>
      </c>
      <c r="P17" s="412">
        <f t="shared" si="7"/>
        <v>0</v>
      </c>
      <c r="Q17" s="412">
        <f t="shared" si="7"/>
        <v>0</v>
      </c>
      <c r="R17" s="412">
        <f t="shared" si="7"/>
        <v>0</v>
      </c>
      <c r="S17" s="412">
        <f t="shared" si="7"/>
        <v>0</v>
      </c>
      <c r="T17" s="412">
        <f t="shared" si="7"/>
        <v>0</v>
      </c>
      <c r="U17" s="412">
        <f t="shared" si="7"/>
        <v>0</v>
      </c>
      <c r="V17" s="412">
        <f t="shared" si="7"/>
        <v>0</v>
      </c>
      <c r="W17" s="412">
        <f t="shared" si="7"/>
        <v>0</v>
      </c>
      <c r="X17" s="412">
        <f t="shared" si="7"/>
        <v>0</v>
      </c>
      <c r="Y17" s="415">
        <f t="shared" si="7"/>
        <v>0</v>
      </c>
    </row>
    <row r="18" spans="1:25" s="29" customFormat="1" ht="15.75" customHeight="1" x14ac:dyDescent="0.15"/>
    <row r="19" spans="1:25" ht="14.25" x14ac:dyDescent="0.15">
      <c r="A19" s="495" t="s">
        <v>498</v>
      </c>
      <c r="B19" s="495"/>
      <c r="C19" s="495"/>
      <c r="D19" s="495"/>
      <c r="E19" s="495"/>
      <c r="F19" s="495"/>
      <c r="G19" s="495"/>
      <c r="H19" s="495"/>
      <c r="I19" s="495"/>
      <c r="J19" s="495"/>
      <c r="K19" s="495"/>
      <c r="L19" s="495"/>
      <c r="M19" s="495"/>
    </row>
    <row r="20" spans="1:25" s="29" customFormat="1" ht="14.1" customHeight="1" x14ac:dyDescent="0.15">
      <c r="B20" s="776" t="s">
        <v>278</v>
      </c>
      <c r="C20" s="745" t="s">
        <v>279</v>
      </c>
      <c r="D20" s="781" t="s">
        <v>245</v>
      </c>
      <c r="E20" s="771"/>
      <c r="F20" s="771" t="s">
        <v>379</v>
      </c>
      <c r="G20" s="882"/>
      <c r="H20" s="882" t="s">
        <v>248</v>
      </c>
      <c r="I20" s="882"/>
      <c r="J20" s="882" t="s">
        <v>281</v>
      </c>
      <c r="K20" s="882"/>
      <c r="L20" s="882" t="s">
        <v>321</v>
      </c>
      <c r="M20" s="882"/>
      <c r="N20" s="882" t="s">
        <v>283</v>
      </c>
      <c r="O20" s="882"/>
      <c r="P20" s="882"/>
      <c r="Q20" s="882"/>
      <c r="R20" s="882"/>
      <c r="S20" s="882"/>
      <c r="T20" s="882"/>
      <c r="U20" s="882"/>
      <c r="V20" s="882"/>
      <c r="W20" s="882"/>
      <c r="X20" s="882"/>
      <c r="Y20" s="745"/>
    </row>
    <row r="21" spans="1:25" s="29" customFormat="1" ht="20.100000000000001" customHeight="1" x14ac:dyDescent="0.15">
      <c r="B21" s="777"/>
      <c r="C21" s="779"/>
      <c r="D21" s="782"/>
      <c r="E21" s="773"/>
      <c r="F21" s="883"/>
      <c r="G21" s="883"/>
      <c r="H21" s="883"/>
      <c r="I21" s="883"/>
      <c r="J21" s="883"/>
      <c r="K21" s="883"/>
      <c r="L21" s="883"/>
      <c r="M21" s="883"/>
      <c r="N21" s="883" t="s">
        <v>380</v>
      </c>
      <c r="O21" s="883"/>
      <c r="P21" s="883" t="s">
        <v>381</v>
      </c>
      <c r="Q21" s="883"/>
      <c r="R21" s="883" t="s">
        <v>382</v>
      </c>
      <c r="S21" s="883"/>
      <c r="T21" s="883" t="s">
        <v>383</v>
      </c>
      <c r="U21" s="883"/>
      <c r="V21" s="883" t="s">
        <v>289</v>
      </c>
      <c r="W21" s="883"/>
      <c r="X21" s="791" t="s">
        <v>384</v>
      </c>
      <c r="Y21" s="884"/>
    </row>
    <row r="22" spans="1:25" s="29" customFormat="1" ht="20.100000000000001" customHeight="1" x14ac:dyDescent="0.15">
      <c r="B22" s="778"/>
      <c r="C22" s="780"/>
      <c r="D22" s="68" t="s">
        <v>252</v>
      </c>
      <c r="E22" s="69" t="s">
        <v>253</v>
      </c>
      <c r="F22" s="69" t="s">
        <v>252</v>
      </c>
      <c r="G22" s="69" t="s">
        <v>253</v>
      </c>
      <c r="H22" s="69" t="s">
        <v>252</v>
      </c>
      <c r="I22" s="69" t="s">
        <v>253</v>
      </c>
      <c r="J22" s="69" t="s">
        <v>252</v>
      </c>
      <c r="K22" s="69" t="s">
        <v>253</v>
      </c>
      <c r="L22" s="69" t="s">
        <v>252</v>
      </c>
      <c r="M22" s="69" t="s">
        <v>253</v>
      </c>
      <c r="N22" s="69" t="s">
        <v>252</v>
      </c>
      <c r="O22" s="69" t="s">
        <v>253</v>
      </c>
      <c r="P22" s="69" t="s">
        <v>252</v>
      </c>
      <c r="Q22" s="69" t="s">
        <v>253</v>
      </c>
      <c r="R22" s="69" t="s">
        <v>252</v>
      </c>
      <c r="S22" s="69" t="s">
        <v>253</v>
      </c>
      <c r="T22" s="69" t="s">
        <v>252</v>
      </c>
      <c r="U22" s="69" t="s">
        <v>253</v>
      </c>
      <c r="V22" s="69" t="s">
        <v>252</v>
      </c>
      <c r="W22" s="69" t="s">
        <v>253</v>
      </c>
      <c r="X22" s="69" t="s">
        <v>252</v>
      </c>
      <c r="Y22" s="70" t="s">
        <v>253</v>
      </c>
    </row>
    <row r="23" spans="1:25" s="29" customFormat="1" ht="21.75" customHeight="1" x14ac:dyDescent="0.15">
      <c r="B23" s="877" t="s">
        <v>291</v>
      </c>
      <c r="C23" s="72" t="s">
        <v>385</v>
      </c>
      <c r="D23" s="393">
        <v>88</v>
      </c>
      <c r="E23" s="394">
        <v>37</v>
      </c>
      <c r="F23" s="394">
        <v>88</v>
      </c>
      <c r="G23" s="394">
        <v>37</v>
      </c>
      <c r="H23" s="395">
        <v>0</v>
      </c>
      <c r="I23" s="394">
        <v>0</v>
      </c>
      <c r="J23" s="394">
        <v>0</v>
      </c>
      <c r="K23" s="394">
        <f>O23+Q23+S23+U23+W23+Y23</f>
        <v>0</v>
      </c>
      <c r="L23" s="401">
        <f>IF(H23=0,0,J23/H23*100)</f>
        <v>0</v>
      </c>
      <c r="M23" s="401">
        <f t="shared" ref="M23:M35" si="8">IF(I23=0,0,K23/I23*100)</f>
        <v>0</v>
      </c>
      <c r="N23" s="395">
        <v>0</v>
      </c>
      <c r="O23" s="395">
        <v>0</v>
      </c>
      <c r="P23" s="395">
        <v>0</v>
      </c>
      <c r="Q23" s="395">
        <v>0</v>
      </c>
      <c r="R23" s="395">
        <v>0</v>
      </c>
      <c r="S23" s="395">
        <v>0</v>
      </c>
      <c r="T23" s="395">
        <v>0</v>
      </c>
      <c r="U23" s="395">
        <v>0</v>
      </c>
      <c r="V23" s="395">
        <v>0</v>
      </c>
      <c r="W23" s="395">
        <v>0</v>
      </c>
      <c r="X23" s="395">
        <v>0</v>
      </c>
      <c r="Y23" s="397">
        <v>0</v>
      </c>
    </row>
    <row r="24" spans="1:25" s="29" customFormat="1" ht="21.75" customHeight="1" x14ac:dyDescent="0.15">
      <c r="B24" s="878"/>
      <c r="C24" s="73" t="s">
        <v>386</v>
      </c>
      <c r="D24" s="398">
        <v>89</v>
      </c>
      <c r="E24" s="399">
        <v>21</v>
      </c>
      <c r="F24" s="399">
        <v>88</v>
      </c>
      <c r="G24" s="399">
        <v>21</v>
      </c>
      <c r="H24" s="400">
        <v>1</v>
      </c>
      <c r="I24" s="400">
        <v>0</v>
      </c>
      <c r="J24" s="400">
        <v>0</v>
      </c>
      <c r="K24" s="400">
        <f>O24+Q24+S24+U24+W24+Y24</f>
        <v>0</v>
      </c>
      <c r="L24" s="401">
        <f>IF(H24=0,0,J24/H24*100)</f>
        <v>0</v>
      </c>
      <c r="M24" s="400">
        <f t="shared" si="8"/>
        <v>0</v>
      </c>
      <c r="N24" s="400">
        <v>0</v>
      </c>
      <c r="O24" s="400">
        <v>0</v>
      </c>
      <c r="P24" s="400">
        <v>0</v>
      </c>
      <c r="Q24" s="400">
        <v>0</v>
      </c>
      <c r="R24" s="400">
        <v>0</v>
      </c>
      <c r="S24" s="400">
        <v>0</v>
      </c>
      <c r="T24" s="400">
        <v>0</v>
      </c>
      <c r="U24" s="400">
        <v>0</v>
      </c>
      <c r="V24" s="400">
        <v>0</v>
      </c>
      <c r="W24" s="400">
        <v>0</v>
      </c>
      <c r="X24" s="400">
        <v>0</v>
      </c>
      <c r="Y24" s="402">
        <v>0</v>
      </c>
    </row>
    <row r="25" spans="1:25" s="29" customFormat="1" ht="21.75" customHeight="1" x14ac:dyDescent="0.15">
      <c r="B25" s="878"/>
      <c r="C25" s="73" t="s">
        <v>387</v>
      </c>
      <c r="D25" s="398">
        <v>114</v>
      </c>
      <c r="E25" s="399">
        <v>21</v>
      </c>
      <c r="F25" s="399">
        <v>114</v>
      </c>
      <c r="G25" s="399">
        <v>21</v>
      </c>
      <c r="H25" s="400">
        <v>0</v>
      </c>
      <c r="I25" s="400">
        <v>0</v>
      </c>
      <c r="J25" s="400">
        <v>0</v>
      </c>
      <c r="K25" s="400">
        <f>O25+Q25+S25+U25+W25+Y25</f>
        <v>0</v>
      </c>
      <c r="L25" s="401">
        <f>IF(H25=0,0,J25/H25*100)</f>
        <v>0</v>
      </c>
      <c r="M25" s="400">
        <f t="shared" si="8"/>
        <v>0</v>
      </c>
      <c r="N25" s="400">
        <v>0</v>
      </c>
      <c r="O25" s="400">
        <v>0</v>
      </c>
      <c r="P25" s="400">
        <v>0</v>
      </c>
      <c r="Q25" s="400">
        <v>0</v>
      </c>
      <c r="R25" s="400">
        <v>0</v>
      </c>
      <c r="S25" s="400">
        <v>0</v>
      </c>
      <c r="T25" s="400">
        <v>0</v>
      </c>
      <c r="U25" s="400">
        <v>0</v>
      </c>
      <c r="V25" s="400">
        <v>0</v>
      </c>
      <c r="W25" s="400">
        <v>0</v>
      </c>
      <c r="X25" s="400">
        <v>0</v>
      </c>
      <c r="Y25" s="402">
        <v>0</v>
      </c>
    </row>
    <row r="26" spans="1:25" s="29" customFormat="1" ht="21.75" customHeight="1" x14ac:dyDescent="0.15">
      <c r="B26" s="878"/>
      <c r="C26" s="73" t="s">
        <v>388</v>
      </c>
      <c r="D26" s="398">
        <v>112</v>
      </c>
      <c r="E26" s="399">
        <v>14</v>
      </c>
      <c r="F26" s="399">
        <v>112</v>
      </c>
      <c r="G26" s="399">
        <v>14</v>
      </c>
      <c r="H26" s="400">
        <v>0</v>
      </c>
      <c r="I26" s="400">
        <v>0</v>
      </c>
      <c r="J26" s="400">
        <v>0</v>
      </c>
      <c r="K26" s="400">
        <f>O26+Q26+S26+U26+W26+Y26</f>
        <v>0</v>
      </c>
      <c r="L26" s="401">
        <f>IF(H26=0,0,J26/H26*100)</f>
        <v>0</v>
      </c>
      <c r="M26" s="400">
        <f t="shared" si="8"/>
        <v>0</v>
      </c>
      <c r="N26" s="400">
        <v>0</v>
      </c>
      <c r="O26" s="400">
        <v>0</v>
      </c>
      <c r="P26" s="400">
        <v>0</v>
      </c>
      <c r="Q26" s="400">
        <v>0</v>
      </c>
      <c r="R26" s="400">
        <v>0</v>
      </c>
      <c r="S26" s="400">
        <v>0</v>
      </c>
      <c r="T26" s="400">
        <v>0</v>
      </c>
      <c r="U26" s="400">
        <v>0</v>
      </c>
      <c r="V26" s="400">
        <v>0</v>
      </c>
      <c r="W26" s="400">
        <v>0</v>
      </c>
      <c r="X26" s="400">
        <v>0</v>
      </c>
      <c r="Y26" s="402">
        <v>0</v>
      </c>
    </row>
    <row r="27" spans="1:25" s="29" customFormat="1" ht="21.75" customHeight="1" x14ac:dyDescent="0.15">
      <c r="B27" s="878"/>
      <c r="C27" s="73" t="s">
        <v>389</v>
      </c>
      <c r="D27" s="398">
        <v>120</v>
      </c>
      <c r="E27" s="399">
        <v>5</v>
      </c>
      <c r="F27" s="399">
        <v>120</v>
      </c>
      <c r="G27" s="399">
        <v>5</v>
      </c>
      <c r="H27" s="400">
        <v>0</v>
      </c>
      <c r="I27" s="400">
        <v>0</v>
      </c>
      <c r="J27" s="400">
        <v>0</v>
      </c>
      <c r="K27" s="400">
        <f>O27+Q27+S27+U27+W27+Y27</f>
        <v>0</v>
      </c>
      <c r="L27" s="401">
        <f>IF(H27=0,0,J27/H27*100)</f>
        <v>0</v>
      </c>
      <c r="M27" s="401">
        <f t="shared" si="8"/>
        <v>0</v>
      </c>
      <c r="N27" s="400">
        <v>0</v>
      </c>
      <c r="O27" s="400">
        <v>0</v>
      </c>
      <c r="P27" s="400">
        <v>0</v>
      </c>
      <c r="Q27" s="400">
        <v>0</v>
      </c>
      <c r="R27" s="400">
        <v>0</v>
      </c>
      <c r="S27" s="400">
        <v>0</v>
      </c>
      <c r="T27" s="400">
        <v>0</v>
      </c>
      <c r="U27" s="400">
        <v>0</v>
      </c>
      <c r="V27" s="400">
        <v>0</v>
      </c>
      <c r="W27" s="400">
        <v>0</v>
      </c>
      <c r="X27" s="400">
        <v>0</v>
      </c>
      <c r="Y27" s="402">
        <v>0</v>
      </c>
    </row>
    <row r="28" spans="1:25" s="29" customFormat="1" ht="21.75" customHeight="1" x14ac:dyDescent="0.15">
      <c r="B28" s="879"/>
      <c r="C28" s="107" t="s">
        <v>4</v>
      </c>
      <c r="D28" s="404">
        <f>SUM(F28,H28)</f>
        <v>523</v>
      </c>
      <c r="E28" s="405">
        <f>SUM(G28,I28)</f>
        <v>98</v>
      </c>
      <c r="F28" s="405">
        <f t="shared" ref="F28:K28" si="9">SUM(F23:F27)</f>
        <v>522</v>
      </c>
      <c r="G28" s="405">
        <f t="shared" si="9"/>
        <v>98</v>
      </c>
      <c r="H28" s="405">
        <f t="shared" si="9"/>
        <v>1</v>
      </c>
      <c r="I28" s="405">
        <f t="shared" si="9"/>
        <v>0</v>
      </c>
      <c r="J28" s="405">
        <f>SUM(J23:J27)</f>
        <v>0</v>
      </c>
      <c r="K28" s="405">
        <f t="shared" si="9"/>
        <v>0</v>
      </c>
      <c r="L28" s="406">
        <f t="shared" ref="L28:L35" si="10">IF(H28=0,0,J28/H28*100)</f>
        <v>0</v>
      </c>
      <c r="M28" s="405">
        <f t="shared" si="8"/>
        <v>0</v>
      </c>
      <c r="N28" s="405">
        <f>SUM(N23:N27)</f>
        <v>0</v>
      </c>
      <c r="O28" s="405">
        <f t="shared" ref="O28:Y28" si="11">SUM(O23:O27)</f>
        <v>0</v>
      </c>
      <c r="P28" s="405">
        <f t="shared" si="11"/>
        <v>0</v>
      </c>
      <c r="Q28" s="405">
        <f t="shared" si="11"/>
        <v>0</v>
      </c>
      <c r="R28" s="405">
        <f t="shared" si="11"/>
        <v>0</v>
      </c>
      <c r="S28" s="405">
        <f t="shared" si="11"/>
        <v>0</v>
      </c>
      <c r="T28" s="405">
        <f t="shared" si="11"/>
        <v>0</v>
      </c>
      <c r="U28" s="405">
        <f t="shared" si="11"/>
        <v>0</v>
      </c>
      <c r="V28" s="405">
        <f>SUM(V23:V27)</f>
        <v>0</v>
      </c>
      <c r="W28" s="405">
        <f t="shared" si="11"/>
        <v>0</v>
      </c>
      <c r="X28" s="405">
        <f>SUM(X23:X27)</f>
        <v>0</v>
      </c>
      <c r="Y28" s="407">
        <f t="shared" si="11"/>
        <v>0</v>
      </c>
    </row>
    <row r="29" spans="1:25" s="29" customFormat="1" ht="21.75" customHeight="1" x14ac:dyDescent="0.15">
      <c r="B29" s="877" t="s">
        <v>301</v>
      </c>
      <c r="C29" s="73" t="s">
        <v>385</v>
      </c>
      <c r="D29" s="398">
        <v>255</v>
      </c>
      <c r="E29" s="399">
        <v>118</v>
      </c>
      <c r="F29" s="399">
        <v>255</v>
      </c>
      <c r="G29" s="399">
        <v>118</v>
      </c>
      <c r="H29" s="399">
        <v>0</v>
      </c>
      <c r="I29" s="399">
        <v>0</v>
      </c>
      <c r="J29" s="394">
        <v>0</v>
      </c>
      <c r="K29" s="394">
        <f t="shared" ref="J29:K33" si="12">O29+Q29+S29+U29+W29+Y29</f>
        <v>0</v>
      </c>
      <c r="L29" s="401">
        <f t="shared" si="10"/>
        <v>0</v>
      </c>
      <c r="M29" s="401">
        <f t="shared" si="8"/>
        <v>0</v>
      </c>
      <c r="N29" s="394">
        <v>0</v>
      </c>
      <c r="O29" s="399">
        <v>0</v>
      </c>
      <c r="P29" s="399">
        <v>0</v>
      </c>
      <c r="Q29" s="399">
        <v>0</v>
      </c>
      <c r="R29" s="399">
        <v>0</v>
      </c>
      <c r="S29" s="399">
        <v>0</v>
      </c>
      <c r="T29" s="399">
        <v>0</v>
      </c>
      <c r="U29" s="399">
        <v>0</v>
      </c>
      <c r="V29" s="399">
        <v>0</v>
      </c>
      <c r="W29" s="399">
        <v>0</v>
      </c>
      <c r="X29" s="399">
        <v>0</v>
      </c>
      <c r="Y29" s="408">
        <v>0</v>
      </c>
    </row>
    <row r="30" spans="1:25" s="29" customFormat="1" ht="21.75" customHeight="1" x14ac:dyDescent="0.15">
      <c r="B30" s="878"/>
      <c r="C30" s="73" t="s">
        <v>386</v>
      </c>
      <c r="D30" s="398">
        <v>154</v>
      </c>
      <c r="E30" s="399">
        <v>62</v>
      </c>
      <c r="F30" s="399">
        <v>152</v>
      </c>
      <c r="G30" s="399">
        <v>62</v>
      </c>
      <c r="H30" s="399">
        <v>2</v>
      </c>
      <c r="I30" s="399">
        <v>0</v>
      </c>
      <c r="J30" s="400">
        <v>1</v>
      </c>
      <c r="K30" s="400">
        <f t="shared" si="12"/>
        <v>0</v>
      </c>
      <c r="L30" s="401">
        <f t="shared" si="10"/>
        <v>50</v>
      </c>
      <c r="M30" s="401">
        <f t="shared" si="8"/>
        <v>0</v>
      </c>
      <c r="N30" s="399">
        <v>0</v>
      </c>
      <c r="O30" s="399">
        <v>0</v>
      </c>
      <c r="P30" s="399">
        <v>1</v>
      </c>
      <c r="Q30" s="399">
        <v>0</v>
      </c>
      <c r="R30" s="399">
        <v>0</v>
      </c>
      <c r="S30" s="399">
        <v>0</v>
      </c>
      <c r="T30" s="399">
        <v>0</v>
      </c>
      <c r="U30" s="399">
        <v>0</v>
      </c>
      <c r="V30" s="399">
        <v>0</v>
      </c>
      <c r="W30" s="399">
        <v>0</v>
      </c>
      <c r="X30" s="399">
        <v>0</v>
      </c>
      <c r="Y30" s="408">
        <v>0</v>
      </c>
    </row>
    <row r="31" spans="1:25" s="29" customFormat="1" ht="21.75" customHeight="1" x14ac:dyDescent="0.15">
      <c r="B31" s="878"/>
      <c r="C31" s="73" t="s">
        <v>387</v>
      </c>
      <c r="D31" s="398">
        <v>165</v>
      </c>
      <c r="E31" s="399">
        <v>59</v>
      </c>
      <c r="F31" s="399">
        <v>164</v>
      </c>
      <c r="G31" s="399">
        <v>57</v>
      </c>
      <c r="H31" s="399">
        <v>1</v>
      </c>
      <c r="I31" s="399">
        <v>2</v>
      </c>
      <c r="J31" s="400">
        <v>1</v>
      </c>
      <c r="K31" s="400">
        <f t="shared" si="12"/>
        <v>0</v>
      </c>
      <c r="L31" s="401">
        <f t="shared" si="10"/>
        <v>100</v>
      </c>
      <c r="M31" s="401">
        <f t="shared" si="8"/>
        <v>0</v>
      </c>
      <c r="N31" s="399">
        <v>0</v>
      </c>
      <c r="O31" s="399">
        <v>0</v>
      </c>
      <c r="P31" s="399">
        <v>0</v>
      </c>
      <c r="Q31" s="399">
        <v>0</v>
      </c>
      <c r="R31" s="399">
        <v>0</v>
      </c>
      <c r="S31" s="399">
        <v>0</v>
      </c>
      <c r="T31" s="399">
        <v>0</v>
      </c>
      <c r="U31" s="399">
        <v>0</v>
      </c>
      <c r="V31" s="399">
        <v>0</v>
      </c>
      <c r="W31" s="399">
        <v>0</v>
      </c>
      <c r="X31" s="399">
        <v>1</v>
      </c>
      <c r="Y31" s="408">
        <v>0</v>
      </c>
    </row>
    <row r="32" spans="1:25" s="29" customFormat="1" ht="21.75" customHeight="1" x14ac:dyDescent="0.15">
      <c r="B32" s="878"/>
      <c r="C32" s="73" t="s">
        <v>388</v>
      </c>
      <c r="D32" s="398">
        <v>160</v>
      </c>
      <c r="E32" s="399">
        <v>32</v>
      </c>
      <c r="F32" s="399">
        <v>159</v>
      </c>
      <c r="G32" s="399">
        <v>32</v>
      </c>
      <c r="H32" s="399">
        <v>1</v>
      </c>
      <c r="I32" s="399">
        <v>0</v>
      </c>
      <c r="J32" s="400">
        <v>1</v>
      </c>
      <c r="K32" s="400">
        <f t="shared" si="12"/>
        <v>0</v>
      </c>
      <c r="L32" s="401">
        <f t="shared" si="10"/>
        <v>100</v>
      </c>
      <c r="M32" s="401">
        <f t="shared" si="8"/>
        <v>0</v>
      </c>
      <c r="N32" s="399">
        <v>0</v>
      </c>
      <c r="O32" s="399">
        <v>0</v>
      </c>
      <c r="P32" s="399">
        <v>0</v>
      </c>
      <c r="Q32" s="399">
        <v>0</v>
      </c>
      <c r="R32" s="399">
        <v>0</v>
      </c>
      <c r="S32" s="399">
        <v>0</v>
      </c>
      <c r="T32" s="399">
        <v>0</v>
      </c>
      <c r="U32" s="399">
        <v>0</v>
      </c>
      <c r="V32" s="399">
        <v>0</v>
      </c>
      <c r="W32" s="399">
        <v>0</v>
      </c>
      <c r="X32" s="399">
        <v>1</v>
      </c>
      <c r="Y32" s="408">
        <v>0</v>
      </c>
    </row>
    <row r="33" spans="2:25" s="29" customFormat="1" ht="21.75" customHeight="1" x14ac:dyDescent="0.15">
      <c r="B33" s="878"/>
      <c r="C33" s="73" t="s">
        <v>389</v>
      </c>
      <c r="D33" s="398">
        <v>137</v>
      </c>
      <c r="E33" s="399">
        <v>26</v>
      </c>
      <c r="F33" s="399">
        <v>137</v>
      </c>
      <c r="G33" s="399">
        <v>26</v>
      </c>
      <c r="H33" s="399">
        <v>0</v>
      </c>
      <c r="I33" s="399">
        <v>0</v>
      </c>
      <c r="J33" s="400">
        <f t="shared" si="12"/>
        <v>0</v>
      </c>
      <c r="K33" s="400">
        <f t="shared" si="12"/>
        <v>0</v>
      </c>
      <c r="L33" s="401">
        <f t="shared" si="10"/>
        <v>0</v>
      </c>
      <c r="M33" s="403">
        <f t="shared" si="8"/>
        <v>0</v>
      </c>
      <c r="N33" s="399">
        <v>0</v>
      </c>
      <c r="O33" s="399">
        <v>0</v>
      </c>
      <c r="P33" s="399">
        <v>0</v>
      </c>
      <c r="Q33" s="399">
        <v>0</v>
      </c>
      <c r="R33" s="399">
        <v>0</v>
      </c>
      <c r="S33" s="399">
        <v>0</v>
      </c>
      <c r="T33" s="399">
        <v>0</v>
      </c>
      <c r="U33" s="399">
        <v>0</v>
      </c>
      <c r="V33" s="399">
        <v>0</v>
      </c>
      <c r="W33" s="399">
        <v>0</v>
      </c>
      <c r="X33" s="399">
        <v>0</v>
      </c>
      <c r="Y33" s="408">
        <v>0</v>
      </c>
    </row>
    <row r="34" spans="2:25" s="29" customFormat="1" ht="21.75" customHeight="1" x14ac:dyDescent="0.15">
      <c r="B34" s="878"/>
      <c r="C34" s="108" t="s">
        <v>4</v>
      </c>
      <c r="D34" s="409">
        <f>SUM(F34,H34)</f>
        <v>871</v>
      </c>
      <c r="E34" s="409">
        <f>SUM(G34,I34)</f>
        <v>297</v>
      </c>
      <c r="F34" s="410">
        <f t="shared" ref="F34:K34" si="13">SUM(F29:F33)</f>
        <v>867</v>
      </c>
      <c r="G34" s="410">
        <f t="shared" si="13"/>
        <v>295</v>
      </c>
      <c r="H34" s="410">
        <f t="shared" si="13"/>
        <v>4</v>
      </c>
      <c r="I34" s="410">
        <f t="shared" si="13"/>
        <v>2</v>
      </c>
      <c r="J34" s="410">
        <f>SUM(J29:J33)</f>
        <v>3</v>
      </c>
      <c r="K34" s="410">
        <f t="shared" si="13"/>
        <v>0</v>
      </c>
      <c r="L34" s="401">
        <f t="shared" si="10"/>
        <v>75</v>
      </c>
      <c r="M34" s="401">
        <f t="shared" si="8"/>
        <v>0</v>
      </c>
      <c r="N34" s="410">
        <f>SUM(N29:N33)</f>
        <v>0</v>
      </c>
      <c r="O34" s="410">
        <f t="shared" ref="O34:Y34" si="14">SUM(O29:O33)</f>
        <v>0</v>
      </c>
      <c r="P34" s="410">
        <f t="shared" si="14"/>
        <v>1</v>
      </c>
      <c r="Q34" s="410">
        <f t="shared" si="14"/>
        <v>0</v>
      </c>
      <c r="R34" s="410">
        <f t="shared" si="14"/>
        <v>0</v>
      </c>
      <c r="S34" s="410">
        <f t="shared" si="14"/>
        <v>0</v>
      </c>
      <c r="T34" s="410">
        <f t="shared" si="14"/>
        <v>0</v>
      </c>
      <c r="U34" s="410">
        <f t="shared" si="14"/>
        <v>0</v>
      </c>
      <c r="V34" s="410">
        <f>SUM(V29:V33)</f>
        <v>0</v>
      </c>
      <c r="W34" s="410">
        <f t="shared" si="14"/>
        <v>0</v>
      </c>
      <c r="X34" s="410">
        <f>SUM(X29:X33)</f>
        <v>2</v>
      </c>
      <c r="Y34" s="411">
        <f t="shared" si="14"/>
        <v>0</v>
      </c>
    </row>
    <row r="35" spans="2:25" s="29" customFormat="1" ht="21.75" customHeight="1" x14ac:dyDescent="0.15">
      <c r="B35" s="880" t="s">
        <v>302</v>
      </c>
      <c r="C35" s="881"/>
      <c r="D35" s="412">
        <f t="shared" ref="D35:K35" si="15">SUM(D28,D34)</f>
        <v>1394</v>
      </c>
      <c r="E35" s="412">
        <f t="shared" si="15"/>
        <v>395</v>
      </c>
      <c r="F35" s="412">
        <f t="shared" si="15"/>
        <v>1389</v>
      </c>
      <c r="G35" s="412">
        <f t="shared" si="15"/>
        <v>393</v>
      </c>
      <c r="H35" s="412">
        <f t="shared" si="15"/>
        <v>5</v>
      </c>
      <c r="I35" s="412">
        <f t="shared" si="15"/>
        <v>2</v>
      </c>
      <c r="J35" s="412">
        <f>SUM(J28,J34)</f>
        <v>3</v>
      </c>
      <c r="K35" s="412">
        <f t="shared" si="15"/>
        <v>0</v>
      </c>
      <c r="L35" s="413">
        <f t="shared" si="10"/>
        <v>60</v>
      </c>
      <c r="M35" s="412">
        <f t="shared" si="8"/>
        <v>0</v>
      </c>
      <c r="N35" s="414">
        <f>SUM(N28,N34)</f>
        <v>0</v>
      </c>
      <c r="O35" s="412">
        <f t="shared" ref="O35:Y35" si="16">SUM(O28,O34)</f>
        <v>0</v>
      </c>
      <c r="P35" s="412">
        <f t="shared" si="16"/>
        <v>1</v>
      </c>
      <c r="Q35" s="412">
        <f t="shared" si="16"/>
        <v>0</v>
      </c>
      <c r="R35" s="412">
        <f t="shared" si="16"/>
        <v>0</v>
      </c>
      <c r="S35" s="412">
        <f t="shared" si="16"/>
        <v>0</v>
      </c>
      <c r="T35" s="412">
        <f t="shared" si="16"/>
        <v>0</v>
      </c>
      <c r="U35" s="412">
        <f t="shared" si="16"/>
        <v>0</v>
      </c>
      <c r="V35" s="412">
        <f>SUM(V28,V34)</f>
        <v>0</v>
      </c>
      <c r="W35" s="412">
        <f t="shared" si="16"/>
        <v>0</v>
      </c>
      <c r="X35" s="412">
        <f>SUM(X28,X34)</f>
        <v>2</v>
      </c>
      <c r="Y35" s="415">
        <f t="shared" si="16"/>
        <v>0</v>
      </c>
    </row>
    <row r="97" ht="15" customHeight="1" x14ac:dyDescent="0.15"/>
    <row r="98" ht="15" customHeight="1" x14ac:dyDescent="0.15"/>
    <row r="99" ht="15" customHeight="1" x14ac:dyDescent="0.15"/>
    <row r="100" ht="15" customHeight="1" x14ac:dyDescent="0.15"/>
    <row r="101" ht="15" customHeight="1" x14ac:dyDescent="0.15"/>
    <row r="102" ht="15" customHeight="1" x14ac:dyDescent="0.15"/>
  </sheetData>
  <mergeCells count="36">
    <mergeCell ref="N2:Y2"/>
    <mergeCell ref="N3:O3"/>
    <mergeCell ref="P3:Q3"/>
    <mergeCell ref="R3:S3"/>
    <mergeCell ref="T3:U3"/>
    <mergeCell ref="V3:W3"/>
    <mergeCell ref="X3:Y3"/>
    <mergeCell ref="A1:M1"/>
    <mergeCell ref="B2:B4"/>
    <mergeCell ref="C2:C4"/>
    <mergeCell ref="D2:E3"/>
    <mergeCell ref="F2:G3"/>
    <mergeCell ref="H2:I3"/>
    <mergeCell ref="J2:K3"/>
    <mergeCell ref="L2:M3"/>
    <mergeCell ref="B5:B10"/>
    <mergeCell ref="B11:B16"/>
    <mergeCell ref="B17:C17"/>
    <mergeCell ref="A19:M19"/>
    <mergeCell ref="B20:B22"/>
    <mergeCell ref="C20:C22"/>
    <mergeCell ref="D20:E21"/>
    <mergeCell ref="F20:G21"/>
    <mergeCell ref="H20:I21"/>
    <mergeCell ref="J20:K21"/>
    <mergeCell ref="B23:B28"/>
    <mergeCell ref="B29:B34"/>
    <mergeCell ref="B35:C35"/>
    <mergeCell ref="L20:M21"/>
    <mergeCell ref="N20:Y20"/>
    <mergeCell ref="N21:O21"/>
    <mergeCell ref="P21:Q21"/>
    <mergeCell ref="R21:S21"/>
    <mergeCell ref="T21:U21"/>
    <mergeCell ref="V21:W21"/>
    <mergeCell ref="X21:Y21"/>
  </mergeCells>
  <phoneticPr fontId="1"/>
  <printOptions horizontalCentered="1" verticalCentered="1"/>
  <pageMargins left="0.86614173228346458" right="0.19685039370078741" top="0.35433070866141736" bottom="0.39370078740157483" header="0.31496062992125984" footer="0.31496062992125984"/>
  <pageSetup paperSize="9" scale="79" firstPageNumber="87" orientation="landscape" useFirstPageNumber="1" r:id="rId1"/>
  <headerFooter>
    <oddFooter>&amp;C&amp;P</oddFooter>
  </headerFooter>
  <ignoredErrors>
    <ignoredError sqref="J10:K1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100"/>
  <sheetViews>
    <sheetView showGridLines="0" view="pageBreakPreview" topLeftCell="A40" zoomScaleNormal="115" zoomScaleSheetLayoutView="100" workbookViewId="0">
      <selection activeCell="I3" sqref="I3"/>
    </sheetView>
  </sheetViews>
  <sheetFormatPr defaultRowHeight="20.100000000000001" customHeight="1" x14ac:dyDescent="0.15"/>
  <cols>
    <col min="1" max="1" width="1.625" style="41" customWidth="1"/>
    <col min="2" max="2" width="5.5" style="41" bestFit="1" customWidth="1"/>
    <col min="3" max="3" width="13.875" style="41" bestFit="1" customWidth="1"/>
    <col min="4" max="9" width="12.625" style="41" customWidth="1"/>
    <col min="10" max="25" width="7.125" style="41" customWidth="1"/>
    <col min="26" max="16384" width="9" style="41"/>
  </cols>
  <sheetData>
    <row r="1" spans="1:8" ht="20.100000000000001" customHeight="1" x14ac:dyDescent="0.15">
      <c r="A1" s="36" t="s">
        <v>499</v>
      </c>
      <c r="B1" s="36"/>
      <c r="C1" s="36"/>
      <c r="D1" s="36"/>
      <c r="E1" s="36"/>
      <c r="F1" s="36"/>
      <c r="G1" s="36"/>
      <c r="H1" s="49"/>
    </row>
    <row r="2" spans="1:8" s="29" customFormat="1" ht="13.5" x14ac:dyDescent="0.15">
      <c r="B2" s="776" t="s">
        <v>278</v>
      </c>
      <c r="C2" s="745" t="s">
        <v>279</v>
      </c>
      <c r="D2" s="898" t="s">
        <v>245</v>
      </c>
      <c r="E2" s="882" t="s">
        <v>390</v>
      </c>
      <c r="F2" s="882"/>
      <c r="G2" s="882"/>
      <c r="H2" s="745"/>
    </row>
    <row r="3" spans="1:8" s="29" customFormat="1" ht="63" customHeight="1" x14ac:dyDescent="0.15">
      <c r="B3" s="790"/>
      <c r="C3" s="780"/>
      <c r="D3" s="691"/>
      <c r="E3" s="109" t="s">
        <v>290</v>
      </c>
      <c r="F3" s="109" t="s">
        <v>391</v>
      </c>
      <c r="G3" s="109" t="s">
        <v>392</v>
      </c>
      <c r="H3" s="67" t="s">
        <v>393</v>
      </c>
    </row>
    <row r="4" spans="1:8" s="29" customFormat="1" ht="21.75" customHeight="1" x14ac:dyDescent="0.15">
      <c r="B4" s="767" t="s">
        <v>291</v>
      </c>
      <c r="C4" s="110" t="s">
        <v>394</v>
      </c>
      <c r="D4" s="263">
        <f>SUM(E4:H4)</f>
        <v>117</v>
      </c>
      <c r="E4" s="260">
        <v>85</v>
      </c>
      <c r="F4" s="260">
        <v>27</v>
      </c>
      <c r="G4" s="260">
        <v>5</v>
      </c>
      <c r="H4" s="262">
        <v>0</v>
      </c>
    </row>
    <row r="5" spans="1:8" s="29" customFormat="1" ht="21.75" customHeight="1" x14ac:dyDescent="0.15">
      <c r="B5" s="764"/>
      <c r="C5" s="111" t="s">
        <v>395</v>
      </c>
      <c r="D5" s="263">
        <f>SUM(E5:H5)</f>
        <v>292</v>
      </c>
      <c r="E5" s="264">
        <v>131</v>
      </c>
      <c r="F5" s="264">
        <v>133</v>
      </c>
      <c r="G5" s="264">
        <v>24</v>
      </c>
      <c r="H5" s="265">
        <v>4</v>
      </c>
    </row>
    <row r="6" spans="1:8" s="29" customFormat="1" ht="21.75" customHeight="1" x14ac:dyDescent="0.15">
      <c r="B6" s="765"/>
      <c r="C6" s="77" t="s">
        <v>300</v>
      </c>
      <c r="D6" s="274">
        <f>SUM(D4:D5)</f>
        <v>409</v>
      </c>
      <c r="E6" s="275">
        <f>SUM(E4:E5)</f>
        <v>216</v>
      </c>
      <c r="F6" s="275">
        <f>SUM(F4:F5)</f>
        <v>160</v>
      </c>
      <c r="G6" s="275">
        <f>SUM(G4:G5)</f>
        <v>29</v>
      </c>
      <c r="H6" s="277">
        <f>SUM(H4:H5)</f>
        <v>4</v>
      </c>
    </row>
    <row r="7" spans="1:8" s="29" customFormat="1" ht="21.75" customHeight="1" x14ac:dyDescent="0.15">
      <c r="B7" s="766" t="s">
        <v>301</v>
      </c>
      <c r="C7" s="110" t="s">
        <v>394</v>
      </c>
      <c r="D7" s="416">
        <f>SUM(E7:H7)</f>
        <v>406</v>
      </c>
      <c r="E7" s="279">
        <v>315</v>
      </c>
      <c r="F7" s="279">
        <v>84</v>
      </c>
      <c r="G7" s="279">
        <v>7</v>
      </c>
      <c r="H7" s="280">
        <v>0</v>
      </c>
    </row>
    <row r="8" spans="1:8" s="29" customFormat="1" ht="21.75" customHeight="1" x14ac:dyDescent="0.15">
      <c r="B8" s="764"/>
      <c r="C8" s="111" t="s">
        <v>395</v>
      </c>
      <c r="D8" s="417">
        <f>SUM(E8:H8)</f>
        <v>515</v>
      </c>
      <c r="E8" s="264">
        <v>315</v>
      </c>
      <c r="F8" s="264">
        <v>181</v>
      </c>
      <c r="G8" s="264">
        <v>19</v>
      </c>
      <c r="H8" s="265">
        <v>0</v>
      </c>
    </row>
    <row r="9" spans="1:8" s="29" customFormat="1" ht="21" customHeight="1" x14ac:dyDescent="0.15">
      <c r="B9" s="768"/>
      <c r="C9" s="77" t="s">
        <v>300</v>
      </c>
      <c r="D9" s="266">
        <f>SUM(D7:D8)</f>
        <v>921</v>
      </c>
      <c r="E9" s="267">
        <f>SUM(E7:E8)</f>
        <v>630</v>
      </c>
      <c r="F9" s="267">
        <f>SUM(F7:F8)</f>
        <v>265</v>
      </c>
      <c r="G9" s="267">
        <f>SUM(G7:G8)</f>
        <v>26</v>
      </c>
      <c r="H9" s="269">
        <f>SUM(H7:H8)</f>
        <v>0</v>
      </c>
    </row>
    <row r="10" spans="1:8" s="29" customFormat="1" ht="21.75" customHeight="1" x14ac:dyDescent="0.15">
      <c r="B10" s="769" t="s">
        <v>302</v>
      </c>
      <c r="C10" s="770"/>
      <c r="D10" s="418">
        <f>D6+D9</f>
        <v>1330</v>
      </c>
      <c r="E10" s="419">
        <f>E6+E9</f>
        <v>846</v>
      </c>
      <c r="F10" s="419">
        <f>F6+F9</f>
        <v>425</v>
      </c>
      <c r="G10" s="419">
        <f>G6+G9</f>
        <v>55</v>
      </c>
      <c r="H10" s="420">
        <f>H6+H9</f>
        <v>4</v>
      </c>
    </row>
    <row r="11" spans="1:8" s="29" customFormat="1" ht="20.100000000000001" customHeight="1" x14ac:dyDescent="0.15">
      <c r="B11" s="834" t="s">
        <v>396</v>
      </c>
      <c r="C11" s="834"/>
      <c r="D11" s="834"/>
      <c r="E11" s="834"/>
      <c r="F11" s="834"/>
      <c r="G11" s="834"/>
      <c r="H11" s="834"/>
    </row>
    <row r="13" spans="1:8" ht="20.100000000000001" customHeight="1" x14ac:dyDescent="0.15">
      <c r="A13" s="36" t="s">
        <v>500</v>
      </c>
      <c r="B13" s="36"/>
      <c r="C13" s="36"/>
      <c r="D13" s="36"/>
      <c r="E13" s="36"/>
      <c r="F13" s="36"/>
      <c r="G13" s="49"/>
    </row>
    <row r="14" spans="1:8" s="29" customFormat="1" ht="22.5" customHeight="1" x14ac:dyDescent="0.15">
      <c r="B14" s="776" t="s">
        <v>278</v>
      </c>
      <c r="C14" s="745" t="s">
        <v>279</v>
      </c>
      <c r="D14" s="898" t="s">
        <v>245</v>
      </c>
      <c r="E14" s="882" t="s">
        <v>390</v>
      </c>
      <c r="F14" s="882"/>
      <c r="G14" s="745"/>
    </row>
    <row r="15" spans="1:8" s="29" customFormat="1" ht="34.5" customHeight="1" x14ac:dyDescent="0.15">
      <c r="B15" s="790"/>
      <c r="C15" s="780"/>
      <c r="D15" s="691"/>
      <c r="E15" s="109" t="s">
        <v>290</v>
      </c>
      <c r="F15" s="109" t="s">
        <v>397</v>
      </c>
      <c r="G15" s="67" t="s">
        <v>398</v>
      </c>
    </row>
    <row r="16" spans="1:8" s="29" customFormat="1" ht="21" customHeight="1" x14ac:dyDescent="0.15">
      <c r="B16" s="767" t="s">
        <v>291</v>
      </c>
      <c r="C16" s="112" t="s">
        <v>373</v>
      </c>
      <c r="D16" s="259">
        <f>SUM(E16:G16)</f>
        <v>22</v>
      </c>
      <c r="E16" s="260">
        <v>19</v>
      </c>
      <c r="F16" s="260">
        <v>1</v>
      </c>
      <c r="G16" s="262">
        <v>2</v>
      </c>
    </row>
    <row r="17" spans="1:9" s="29" customFormat="1" ht="21" customHeight="1" x14ac:dyDescent="0.15">
      <c r="B17" s="767"/>
      <c r="C17" s="113" t="s">
        <v>374</v>
      </c>
      <c r="D17" s="259">
        <f>SUM(E17:G17)</f>
        <v>35</v>
      </c>
      <c r="E17" s="264">
        <v>24</v>
      </c>
      <c r="F17" s="264">
        <v>4</v>
      </c>
      <c r="G17" s="265">
        <v>7</v>
      </c>
    </row>
    <row r="18" spans="1:9" s="29" customFormat="1" ht="21" customHeight="1" x14ac:dyDescent="0.15">
      <c r="B18" s="764"/>
      <c r="C18" s="113" t="s">
        <v>375</v>
      </c>
      <c r="D18" s="259">
        <f>SUM(E18:G18)</f>
        <v>38</v>
      </c>
      <c r="E18" s="264">
        <v>19</v>
      </c>
      <c r="F18" s="264">
        <v>3</v>
      </c>
      <c r="G18" s="265">
        <v>16</v>
      </c>
    </row>
    <row r="19" spans="1:9" s="29" customFormat="1" ht="21" customHeight="1" x14ac:dyDescent="0.15">
      <c r="B19" s="765"/>
      <c r="C19" s="113" t="s">
        <v>376</v>
      </c>
      <c r="D19" s="259">
        <f>SUM(E19:G19)</f>
        <v>77</v>
      </c>
      <c r="E19" s="264">
        <v>47</v>
      </c>
      <c r="F19" s="264">
        <v>15</v>
      </c>
      <c r="G19" s="265">
        <v>15</v>
      </c>
    </row>
    <row r="20" spans="1:9" s="29" customFormat="1" ht="21" customHeight="1" x14ac:dyDescent="0.15">
      <c r="B20" s="765"/>
      <c r="C20" s="77" t="s">
        <v>300</v>
      </c>
      <c r="D20" s="274">
        <f>SUM(D16:D19)</f>
        <v>172</v>
      </c>
      <c r="E20" s="275">
        <f>SUM(E16:E19)</f>
        <v>109</v>
      </c>
      <c r="F20" s="275">
        <f>SUM(F16:F19)</f>
        <v>23</v>
      </c>
      <c r="G20" s="277">
        <f>SUM(G16:G19)</f>
        <v>40</v>
      </c>
    </row>
    <row r="21" spans="1:9" s="29" customFormat="1" ht="21" customHeight="1" x14ac:dyDescent="0.15">
      <c r="B21" s="766" t="s">
        <v>301</v>
      </c>
      <c r="C21" s="112" t="s">
        <v>373</v>
      </c>
      <c r="D21" s="416">
        <f>SUM(E21:G21)</f>
        <v>226</v>
      </c>
      <c r="E21" s="279">
        <v>180</v>
      </c>
      <c r="F21" s="279">
        <v>9</v>
      </c>
      <c r="G21" s="280">
        <v>37</v>
      </c>
    </row>
    <row r="22" spans="1:9" s="29" customFormat="1" ht="21" customHeight="1" x14ac:dyDescent="0.15">
      <c r="B22" s="767"/>
      <c r="C22" s="113" t="s">
        <v>374</v>
      </c>
      <c r="D22" s="417">
        <f>SUM(E22:G22)</f>
        <v>262</v>
      </c>
      <c r="E22" s="264">
        <v>203</v>
      </c>
      <c r="F22" s="264">
        <v>12</v>
      </c>
      <c r="G22" s="265">
        <v>47</v>
      </c>
    </row>
    <row r="23" spans="1:9" s="29" customFormat="1" ht="21" customHeight="1" x14ac:dyDescent="0.15">
      <c r="B23" s="764"/>
      <c r="C23" s="113" t="s">
        <v>375</v>
      </c>
      <c r="D23" s="417">
        <f>SUM(E23:G23)</f>
        <v>302</v>
      </c>
      <c r="E23" s="264">
        <v>199</v>
      </c>
      <c r="F23" s="264">
        <v>43</v>
      </c>
      <c r="G23" s="265">
        <v>60</v>
      </c>
    </row>
    <row r="24" spans="1:9" s="29" customFormat="1" ht="21" customHeight="1" x14ac:dyDescent="0.15">
      <c r="B24" s="765"/>
      <c r="C24" s="113" t="s">
        <v>376</v>
      </c>
      <c r="D24" s="259">
        <f>SUM(E24:G24)</f>
        <v>326</v>
      </c>
      <c r="E24" s="264">
        <v>199</v>
      </c>
      <c r="F24" s="264">
        <v>72</v>
      </c>
      <c r="G24" s="265">
        <v>55</v>
      </c>
    </row>
    <row r="25" spans="1:9" s="29" customFormat="1" ht="21" customHeight="1" x14ac:dyDescent="0.15">
      <c r="B25" s="768"/>
      <c r="C25" s="77" t="s">
        <v>300</v>
      </c>
      <c r="D25" s="266">
        <f>SUM(D21:D24)</f>
        <v>1116</v>
      </c>
      <c r="E25" s="267">
        <f>SUM(E21:E24)</f>
        <v>781</v>
      </c>
      <c r="F25" s="267">
        <f>SUM(F21:F24)</f>
        <v>136</v>
      </c>
      <c r="G25" s="269">
        <f>SUM(G21:G24)</f>
        <v>199</v>
      </c>
    </row>
    <row r="26" spans="1:9" s="29" customFormat="1" ht="21" customHeight="1" x14ac:dyDescent="0.15">
      <c r="B26" s="769" t="s">
        <v>302</v>
      </c>
      <c r="C26" s="770"/>
      <c r="D26" s="418">
        <f>D20+D25</f>
        <v>1288</v>
      </c>
      <c r="E26" s="419">
        <f>E20+E25</f>
        <v>890</v>
      </c>
      <c r="F26" s="419">
        <f>F20+F25</f>
        <v>159</v>
      </c>
      <c r="G26" s="420">
        <f>G20+G25</f>
        <v>239</v>
      </c>
    </row>
    <row r="27" spans="1:9" s="29" customFormat="1" ht="20.100000000000001" customHeight="1" x14ac:dyDescent="0.15">
      <c r="B27" s="834" t="s">
        <v>399</v>
      </c>
      <c r="C27" s="834"/>
      <c r="D27" s="834"/>
      <c r="E27" s="834"/>
      <c r="F27" s="834"/>
      <c r="G27" s="834"/>
    </row>
    <row r="28" spans="1:9" s="29" customFormat="1" ht="12.75" customHeight="1" x14ac:dyDescent="0.15"/>
    <row r="29" spans="1:9" s="29" customFormat="1" ht="20.100000000000001" customHeight="1" x14ac:dyDescent="0.15">
      <c r="A29" s="36" t="s">
        <v>501</v>
      </c>
      <c r="G29" s="34"/>
      <c r="H29" s="34"/>
    </row>
    <row r="30" spans="1:9" s="29" customFormat="1" ht="20.100000000000001" customHeight="1" x14ac:dyDescent="0.15">
      <c r="B30" s="895" t="s">
        <v>278</v>
      </c>
      <c r="C30" s="896" t="s">
        <v>279</v>
      </c>
      <c r="D30" s="896" t="s">
        <v>245</v>
      </c>
      <c r="E30" s="897" t="s">
        <v>400</v>
      </c>
      <c r="F30" s="897"/>
      <c r="G30" s="897"/>
      <c r="H30" s="897"/>
      <c r="I30" s="897"/>
    </row>
    <row r="31" spans="1:9" ht="20.100000000000001" customHeight="1" x14ac:dyDescent="0.15">
      <c r="B31" s="896"/>
      <c r="C31" s="896"/>
      <c r="D31" s="896"/>
      <c r="E31" s="114" t="s">
        <v>401</v>
      </c>
      <c r="F31" s="114" t="s">
        <v>402</v>
      </c>
      <c r="G31" s="114" t="s">
        <v>403</v>
      </c>
      <c r="H31" s="114" t="s">
        <v>404</v>
      </c>
      <c r="I31" s="114" t="s">
        <v>405</v>
      </c>
    </row>
    <row r="32" spans="1:9" ht="20.100000000000001" customHeight="1" x14ac:dyDescent="0.15">
      <c r="B32" s="888" t="s">
        <v>406</v>
      </c>
      <c r="C32" s="115" t="s">
        <v>377</v>
      </c>
      <c r="D32" s="421">
        <f>SUM(E32:I32)</f>
        <v>394</v>
      </c>
      <c r="E32" s="421">
        <v>286</v>
      </c>
      <c r="F32" s="421">
        <v>92</v>
      </c>
      <c r="G32" s="421">
        <v>14</v>
      </c>
      <c r="H32" s="421">
        <v>2</v>
      </c>
      <c r="I32" s="421">
        <v>0</v>
      </c>
    </row>
    <row r="33" spans="1:9" ht="20.100000000000001" customHeight="1" x14ac:dyDescent="0.15">
      <c r="B33" s="889"/>
      <c r="C33" s="117" t="s">
        <v>407</v>
      </c>
      <c r="D33" s="422">
        <f>SUM(E33:I33)</f>
        <v>709</v>
      </c>
      <c r="E33" s="422">
        <v>518</v>
      </c>
      <c r="F33" s="422">
        <v>158</v>
      </c>
      <c r="G33" s="422">
        <v>31</v>
      </c>
      <c r="H33" s="422">
        <v>1</v>
      </c>
      <c r="I33" s="423">
        <v>1</v>
      </c>
    </row>
    <row r="34" spans="1:9" ht="20.100000000000001" customHeight="1" x14ac:dyDescent="0.15">
      <c r="B34" s="889"/>
      <c r="C34" s="117" t="s">
        <v>408</v>
      </c>
      <c r="D34" s="422">
        <f>SUM(E34:I34)</f>
        <v>658</v>
      </c>
      <c r="E34" s="422">
        <v>509</v>
      </c>
      <c r="F34" s="422">
        <v>128</v>
      </c>
      <c r="G34" s="422">
        <v>18</v>
      </c>
      <c r="H34" s="422">
        <v>3</v>
      </c>
      <c r="I34" s="422">
        <v>0</v>
      </c>
    </row>
    <row r="35" spans="1:9" ht="20.100000000000001" customHeight="1" x14ac:dyDescent="0.15">
      <c r="B35" s="890"/>
      <c r="C35" s="76" t="s">
        <v>300</v>
      </c>
      <c r="D35" s="424">
        <f t="shared" ref="D35:I35" si="0">SUM(D32:D34)</f>
        <v>1761</v>
      </c>
      <c r="E35" s="424">
        <f t="shared" si="0"/>
        <v>1313</v>
      </c>
      <c r="F35" s="424">
        <f t="shared" si="0"/>
        <v>378</v>
      </c>
      <c r="G35" s="424">
        <f t="shared" si="0"/>
        <v>63</v>
      </c>
      <c r="H35" s="424">
        <f t="shared" si="0"/>
        <v>6</v>
      </c>
      <c r="I35" s="424">
        <f t="shared" si="0"/>
        <v>1</v>
      </c>
    </row>
    <row r="36" spans="1:9" ht="20.100000000000001" customHeight="1" x14ac:dyDescent="0.15">
      <c r="B36" s="891" t="s">
        <v>350</v>
      </c>
      <c r="C36" s="118" t="s">
        <v>377</v>
      </c>
      <c r="D36" s="425">
        <f>SUM(E36:I36)</f>
        <v>694</v>
      </c>
      <c r="E36" s="425">
        <v>511</v>
      </c>
      <c r="F36" s="425">
        <v>171</v>
      </c>
      <c r="G36" s="425">
        <v>7</v>
      </c>
      <c r="H36" s="425">
        <v>4</v>
      </c>
      <c r="I36" s="425">
        <v>1</v>
      </c>
    </row>
    <row r="37" spans="1:9" ht="20.100000000000001" customHeight="1" x14ac:dyDescent="0.15">
      <c r="B37" s="892"/>
      <c r="C37" s="117" t="s">
        <v>407</v>
      </c>
      <c r="D37" s="422">
        <f>SUM(E37:I37)</f>
        <v>1033</v>
      </c>
      <c r="E37" s="422">
        <v>780</v>
      </c>
      <c r="F37" s="422">
        <v>224</v>
      </c>
      <c r="G37" s="422">
        <v>25</v>
      </c>
      <c r="H37" s="422">
        <v>3</v>
      </c>
      <c r="I37" s="422">
        <v>1</v>
      </c>
    </row>
    <row r="38" spans="1:9" ht="20.100000000000001" customHeight="1" x14ac:dyDescent="0.15">
      <c r="B38" s="892"/>
      <c r="C38" s="117" t="s">
        <v>408</v>
      </c>
      <c r="D38" s="422">
        <f>SUM(E38:I38)</f>
        <v>936</v>
      </c>
      <c r="E38" s="422">
        <v>722</v>
      </c>
      <c r="F38" s="422">
        <v>194</v>
      </c>
      <c r="G38" s="422">
        <v>11</v>
      </c>
      <c r="H38" s="422">
        <v>8</v>
      </c>
      <c r="I38" s="422">
        <v>1</v>
      </c>
    </row>
    <row r="39" spans="1:9" ht="20.100000000000001" customHeight="1" x14ac:dyDescent="0.15">
      <c r="B39" s="893"/>
      <c r="C39" s="119" t="s">
        <v>300</v>
      </c>
      <c r="D39" s="422">
        <f t="shared" ref="D39:I39" si="1">SUM(D36:D38)</f>
        <v>2663</v>
      </c>
      <c r="E39" s="422">
        <f t="shared" si="1"/>
        <v>2013</v>
      </c>
      <c r="F39" s="422">
        <f t="shared" si="1"/>
        <v>589</v>
      </c>
      <c r="G39" s="422">
        <f t="shared" si="1"/>
        <v>43</v>
      </c>
      <c r="H39" s="422">
        <f t="shared" si="1"/>
        <v>15</v>
      </c>
      <c r="I39" s="422">
        <f t="shared" si="1"/>
        <v>3</v>
      </c>
    </row>
    <row r="40" spans="1:9" ht="20.100000000000001" customHeight="1" x14ac:dyDescent="0.15">
      <c r="A40" s="34"/>
      <c r="B40" s="893" t="s">
        <v>409</v>
      </c>
      <c r="C40" s="894"/>
      <c r="D40" s="426">
        <f t="shared" ref="D40:I40" si="2">D35+D39</f>
        <v>4424</v>
      </c>
      <c r="E40" s="426">
        <f t="shared" si="2"/>
        <v>3326</v>
      </c>
      <c r="F40" s="426">
        <f t="shared" si="2"/>
        <v>967</v>
      </c>
      <c r="G40" s="426">
        <f t="shared" si="2"/>
        <v>106</v>
      </c>
      <c r="H40" s="426">
        <f t="shared" si="2"/>
        <v>21</v>
      </c>
      <c r="I40" s="426">
        <f t="shared" si="2"/>
        <v>4</v>
      </c>
    </row>
    <row r="41" spans="1:9" ht="20.100000000000001" customHeight="1" x14ac:dyDescent="0.15">
      <c r="A41" s="34"/>
      <c r="B41" s="34"/>
      <c r="C41" s="34"/>
      <c r="D41" s="34"/>
      <c r="E41" s="34"/>
      <c r="F41" s="34"/>
      <c r="G41" s="34"/>
      <c r="H41" s="34"/>
    </row>
    <row r="42" spans="1:9" ht="20.100000000000001" customHeight="1" x14ac:dyDescent="0.15">
      <c r="A42" s="34"/>
      <c r="B42" s="895" t="s">
        <v>278</v>
      </c>
      <c r="C42" s="896" t="s">
        <v>279</v>
      </c>
      <c r="D42" s="896" t="s">
        <v>245</v>
      </c>
      <c r="E42" s="885" t="s">
        <v>410</v>
      </c>
      <c r="F42" s="886"/>
      <c r="G42" s="886"/>
      <c r="H42" s="886"/>
      <c r="I42" s="887"/>
    </row>
    <row r="43" spans="1:9" ht="20.100000000000001" customHeight="1" x14ac:dyDescent="0.15">
      <c r="A43" s="34"/>
      <c r="B43" s="896"/>
      <c r="C43" s="896"/>
      <c r="D43" s="896"/>
      <c r="E43" s="116" t="s">
        <v>401</v>
      </c>
      <c r="F43" s="116" t="s">
        <v>402</v>
      </c>
      <c r="G43" s="116" t="s">
        <v>403</v>
      </c>
      <c r="H43" s="116" t="s">
        <v>411</v>
      </c>
      <c r="I43" s="120" t="s">
        <v>412</v>
      </c>
    </row>
    <row r="44" spans="1:9" ht="20.100000000000001" customHeight="1" x14ac:dyDescent="0.15">
      <c r="A44" s="34"/>
      <c r="B44" s="888" t="s">
        <v>406</v>
      </c>
      <c r="C44" s="115" t="s">
        <v>377</v>
      </c>
      <c r="D44" s="421">
        <f>SUM(E44:I44)</f>
        <v>57</v>
      </c>
      <c r="E44" s="427">
        <v>47</v>
      </c>
      <c r="F44" s="427">
        <v>7</v>
      </c>
      <c r="G44" s="427">
        <v>2</v>
      </c>
      <c r="H44" s="428">
        <v>1</v>
      </c>
      <c r="I44" s="427">
        <v>0</v>
      </c>
    </row>
    <row r="45" spans="1:9" ht="20.100000000000001" customHeight="1" x14ac:dyDescent="0.15">
      <c r="A45" s="34"/>
      <c r="B45" s="889"/>
      <c r="C45" s="117" t="s">
        <v>407</v>
      </c>
      <c r="D45" s="422">
        <f>SUM(E45:I45)</f>
        <v>111</v>
      </c>
      <c r="E45" s="429">
        <v>94</v>
      </c>
      <c r="F45" s="429">
        <v>12</v>
      </c>
      <c r="G45" s="429">
        <v>4</v>
      </c>
      <c r="H45" s="423">
        <v>1</v>
      </c>
      <c r="I45" s="429">
        <v>0</v>
      </c>
    </row>
    <row r="46" spans="1:9" ht="20.100000000000001" customHeight="1" x14ac:dyDescent="0.15">
      <c r="B46" s="889"/>
      <c r="C46" s="117" t="s">
        <v>408</v>
      </c>
      <c r="D46" s="422">
        <f>SUM(E46:I46)</f>
        <v>87</v>
      </c>
      <c r="E46" s="430">
        <v>69</v>
      </c>
      <c r="F46" s="430">
        <v>15</v>
      </c>
      <c r="G46" s="430">
        <v>2</v>
      </c>
      <c r="H46" s="430">
        <v>1</v>
      </c>
      <c r="I46" s="430">
        <v>0</v>
      </c>
    </row>
    <row r="47" spans="1:9" ht="20.100000000000001" customHeight="1" x14ac:dyDescent="0.15">
      <c r="B47" s="890"/>
      <c r="C47" s="76" t="s">
        <v>300</v>
      </c>
      <c r="D47" s="431">
        <f t="shared" ref="D47:I47" si="3">SUM(D44:D46)</f>
        <v>255</v>
      </c>
      <c r="E47" s="424">
        <f t="shared" si="3"/>
        <v>210</v>
      </c>
      <c r="F47" s="424">
        <f t="shared" si="3"/>
        <v>34</v>
      </c>
      <c r="G47" s="424">
        <f t="shared" si="3"/>
        <v>8</v>
      </c>
      <c r="H47" s="424">
        <f t="shared" si="3"/>
        <v>3</v>
      </c>
      <c r="I47" s="424">
        <f t="shared" si="3"/>
        <v>0</v>
      </c>
    </row>
    <row r="48" spans="1:9" ht="20.100000000000001" customHeight="1" x14ac:dyDescent="0.15">
      <c r="A48" s="34"/>
      <c r="B48" s="891" t="s">
        <v>350</v>
      </c>
      <c r="C48" s="118" t="s">
        <v>377</v>
      </c>
      <c r="D48" s="421">
        <f>SUM(E48:I48)</f>
        <v>111</v>
      </c>
      <c r="E48" s="427">
        <v>106</v>
      </c>
      <c r="F48" s="427">
        <v>2</v>
      </c>
      <c r="G48" s="427">
        <v>1</v>
      </c>
      <c r="H48" s="427">
        <v>2</v>
      </c>
      <c r="I48" s="432">
        <v>0</v>
      </c>
    </row>
    <row r="49" spans="2:9" ht="20.100000000000001" customHeight="1" x14ac:dyDescent="0.15">
      <c r="B49" s="892"/>
      <c r="C49" s="117" t="s">
        <v>407</v>
      </c>
      <c r="D49" s="422">
        <f>SUM(E49:I49)</f>
        <v>166</v>
      </c>
      <c r="E49" s="429">
        <v>154</v>
      </c>
      <c r="F49" s="429">
        <v>8</v>
      </c>
      <c r="G49" s="429">
        <v>2</v>
      </c>
      <c r="H49" s="429">
        <v>2</v>
      </c>
      <c r="I49" s="429">
        <v>0</v>
      </c>
    </row>
    <row r="50" spans="2:9" ht="20.100000000000001" customHeight="1" x14ac:dyDescent="0.15">
      <c r="B50" s="892"/>
      <c r="C50" s="121" t="s">
        <v>408</v>
      </c>
      <c r="D50" s="422">
        <f>SUM(E50:I50)</f>
        <v>147</v>
      </c>
      <c r="E50" s="433">
        <v>131</v>
      </c>
      <c r="F50" s="433">
        <v>10</v>
      </c>
      <c r="G50" s="433">
        <v>4</v>
      </c>
      <c r="H50" s="433">
        <v>2</v>
      </c>
      <c r="I50" s="433">
        <v>0</v>
      </c>
    </row>
    <row r="51" spans="2:9" ht="20.100000000000001" customHeight="1" x14ac:dyDescent="0.15">
      <c r="B51" s="893"/>
      <c r="C51" s="119" t="s">
        <v>300</v>
      </c>
      <c r="D51" s="424">
        <f t="shared" ref="D51:I51" si="4">SUM(D48:D50)</f>
        <v>424</v>
      </c>
      <c r="E51" s="424">
        <f t="shared" si="4"/>
        <v>391</v>
      </c>
      <c r="F51" s="424">
        <f t="shared" si="4"/>
        <v>20</v>
      </c>
      <c r="G51" s="424">
        <f t="shared" si="4"/>
        <v>7</v>
      </c>
      <c r="H51" s="424">
        <f t="shared" si="4"/>
        <v>6</v>
      </c>
      <c r="I51" s="433">
        <f t="shared" si="4"/>
        <v>0</v>
      </c>
    </row>
    <row r="52" spans="2:9" ht="20.100000000000001" customHeight="1" x14ac:dyDescent="0.15">
      <c r="B52" s="885" t="s">
        <v>409</v>
      </c>
      <c r="C52" s="887"/>
      <c r="D52" s="426">
        <f t="shared" ref="D52:I52" si="5">D47+D51</f>
        <v>679</v>
      </c>
      <c r="E52" s="426">
        <f t="shared" si="5"/>
        <v>601</v>
      </c>
      <c r="F52" s="426">
        <f t="shared" si="5"/>
        <v>54</v>
      </c>
      <c r="G52" s="426">
        <f t="shared" si="5"/>
        <v>15</v>
      </c>
      <c r="H52" s="426">
        <f t="shared" si="5"/>
        <v>9</v>
      </c>
      <c r="I52" s="426">
        <f t="shared" si="5"/>
        <v>0</v>
      </c>
    </row>
    <row r="95" ht="15" customHeight="1" x14ac:dyDescent="0.15"/>
    <row r="96" ht="15" customHeight="1" x14ac:dyDescent="0.15"/>
    <row r="97" ht="15" customHeight="1" x14ac:dyDescent="0.15"/>
    <row r="98" ht="15" customHeight="1" x14ac:dyDescent="0.15"/>
    <row r="99" ht="15" customHeight="1" x14ac:dyDescent="0.15"/>
    <row r="100" ht="15" customHeight="1" x14ac:dyDescent="0.15"/>
  </sheetData>
  <mergeCells count="30">
    <mergeCell ref="B2:B3"/>
    <mergeCell ref="C2:C3"/>
    <mergeCell ref="D2:D3"/>
    <mergeCell ref="E2:H2"/>
    <mergeCell ref="B4:B6"/>
    <mergeCell ref="B7:B9"/>
    <mergeCell ref="B10:C10"/>
    <mergeCell ref="B11:H11"/>
    <mergeCell ref="B14:B15"/>
    <mergeCell ref="C14:C15"/>
    <mergeCell ref="D14:D15"/>
    <mergeCell ref="E14:G14"/>
    <mergeCell ref="B16:B20"/>
    <mergeCell ref="B21:B25"/>
    <mergeCell ref="B26:C26"/>
    <mergeCell ref="B27:G27"/>
    <mergeCell ref="B30:B31"/>
    <mergeCell ref="C30:C31"/>
    <mergeCell ref="D30:D31"/>
    <mergeCell ref="E30:I30"/>
    <mergeCell ref="E42:I42"/>
    <mergeCell ref="B44:B47"/>
    <mergeCell ref="B48:B51"/>
    <mergeCell ref="B52:C52"/>
    <mergeCell ref="B32:B35"/>
    <mergeCell ref="B36:B39"/>
    <mergeCell ref="B40:C40"/>
    <mergeCell ref="B42:B43"/>
    <mergeCell ref="C42:C43"/>
    <mergeCell ref="D42:D43"/>
  </mergeCells>
  <phoneticPr fontId="1"/>
  <pageMargins left="0.70866141732283472" right="0.70866141732283472" top="0.74803149606299213" bottom="0.74803149606299213" header="0.31496062992125984" footer="0.31496062992125984"/>
  <pageSetup paperSize="9" scale="71" firstPageNumber="88" orientation="portrait" useFirstPageNumber="1" r:id="rId1"/>
  <headerFooter>
    <oddFooter>&amp;C&amp;P</oddFooter>
  </headerFooter>
  <ignoredErrors>
    <ignoredError sqref="D20 D25 D35 D6 D9"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N52"/>
  <sheetViews>
    <sheetView showGridLines="0" view="pageBreakPreview" topLeftCell="A34" zoomScaleNormal="100" zoomScaleSheetLayoutView="100" workbookViewId="0">
      <selection activeCell="A2" sqref="A2:G2"/>
    </sheetView>
  </sheetViews>
  <sheetFormatPr defaultRowHeight="15" customHeight="1" x14ac:dyDescent="0.15"/>
  <cols>
    <col min="1" max="2" width="9" style="1"/>
    <col min="3" max="3" width="10.5" style="1" customWidth="1"/>
    <col min="4" max="6" width="11.875" style="1" customWidth="1"/>
    <col min="7" max="7" width="13.875" style="1" customWidth="1"/>
    <col min="8" max="16384" width="9" style="1"/>
  </cols>
  <sheetData>
    <row r="1" spans="1:7" ht="18.75" customHeight="1" x14ac:dyDescent="0.15">
      <c r="A1" s="44" t="s">
        <v>502</v>
      </c>
    </row>
    <row r="2" spans="1:7" ht="54" customHeight="1" x14ac:dyDescent="0.15">
      <c r="A2" s="902" t="s">
        <v>413</v>
      </c>
      <c r="B2" s="902"/>
      <c r="C2" s="902"/>
      <c r="D2" s="902"/>
      <c r="E2" s="902"/>
      <c r="F2" s="902"/>
      <c r="G2" s="902"/>
    </row>
    <row r="3" spans="1:7" ht="16.5" customHeight="1" x14ac:dyDescent="0.15"/>
    <row r="4" spans="1:7" ht="14.25" x14ac:dyDescent="0.15">
      <c r="A4" s="2" t="s">
        <v>503</v>
      </c>
      <c r="B4" s="2"/>
      <c r="C4" s="2"/>
      <c r="D4" s="2"/>
      <c r="E4" s="2"/>
      <c r="F4" s="2"/>
      <c r="G4" s="2"/>
    </row>
    <row r="5" spans="1:7" ht="12" x14ac:dyDescent="0.15">
      <c r="A5" s="899" t="s">
        <v>31</v>
      </c>
      <c r="B5" s="903" t="s">
        <v>414</v>
      </c>
      <c r="C5" s="899" t="s">
        <v>415</v>
      </c>
      <c r="D5" s="904" t="s">
        <v>416</v>
      </c>
      <c r="E5" s="905"/>
      <c r="F5" s="906"/>
      <c r="G5" s="122" t="s">
        <v>417</v>
      </c>
    </row>
    <row r="6" spans="1:7" ht="16.5" customHeight="1" x14ac:dyDescent="0.15">
      <c r="A6" s="899"/>
      <c r="B6" s="903"/>
      <c r="C6" s="899"/>
      <c r="D6" s="907" t="s">
        <v>418</v>
      </c>
      <c r="E6" s="900" t="s">
        <v>419</v>
      </c>
      <c r="F6" s="907" t="s">
        <v>420</v>
      </c>
      <c r="G6" s="900" t="s">
        <v>421</v>
      </c>
    </row>
    <row r="7" spans="1:7" ht="12" x14ac:dyDescent="0.15">
      <c r="A7" s="899"/>
      <c r="B7" s="903"/>
      <c r="C7" s="899"/>
      <c r="D7" s="901"/>
      <c r="E7" s="901"/>
      <c r="F7" s="901"/>
      <c r="G7" s="901"/>
    </row>
    <row r="8" spans="1:7" ht="12" x14ac:dyDescent="0.15">
      <c r="A8" s="899"/>
      <c r="B8" s="903"/>
      <c r="C8" s="899"/>
      <c r="D8" s="122" t="s">
        <v>422</v>
      </c>
      <c r="E8" s="122" t="s">
        <v>422</v>
      </c>
      <c r="F8" s="122" t="s">
        <v>422</v>
      </c>
      <c r="G8" s="122" t="s">
        <v>422</v>
      </c>
    </row>
    <row r="9" spans="1:7" ht="15" customHeight="1" x14ac:dyDescent="0.15">
      <c r="A9" s="899" t="s">
        <v>406</v>
      </c>
      <c r="B9" s="123" t="s">
        <v>423</v>
      </c>
      <c r="C9" s="434">
        <f>SUM(D9:F9)</f>
        <v>2</v>
      </c>
      <c r="D9" s="435">
        <v>1</v>
      </c>
      <c r="E9" s="435">
        <v>1</v>
      </c>
      <c r="F9" s="435">
        <v>0</v>
      </c>
      <c r="G9" s="436">
        <v>0</v>
      </c>
    </row>
    <row r="10" spans="1:7" ht="15" customHeight="1" x14ac:dyDescent="0.15">
      <c r="A10" s="899"/>
      <c r="B10" s="125" t="s">
        <v>424</v>
      </c>
      <c r="C10" s="437">
        <f>SUM(D10:F10)</f>
        <v>19</v>
      </c>
      <c r="D10" s="437">
        <v>2</v>
      </c>
      <c r="E10" s="437">
        <v>14</v>
      </c>
      <c r="F10" s="437">
        <v>3</v>
      </c>
      <c r="G10" s="438">
        <v>4</v>
      </c>
    </row>
    <row r="11" spans="1:7" ht="15" customHeight="1" x14ac:dyDescent="0.15">
      <c r="A11" s="899"/>
      <c r="B11" s="125" t="s">
        <v>425</v>
      </c>
      <c r="C11" s="437">
        <f>SUM(D11:F11)</f>
        <v>48</v>
      </c>
      <c r="D11" s="437">
        <v>6</v>
      </c>
      <c r="E11" s="437">
        <v>37</v>
      </c>
      <c r="F11" s="437">
        <v>5</v>
      </c>
      <c r="G11" s="438">
        <v>11</v>
      </c>
    </row>
    <row r="12" spans="1:7" ht="15" customHeight="1" x14ac:dyDescent="0.15">
      <c r="A12" s="899"/>
      <c r="B12" s="125" t="s">
        <v>426</v>
      </c>
      <c r="C12" s="437">
        <f>SUM(D12:F12)</f>
        <v>83</v>
      </c>
      <c r="D12" s="437">
        <v>7</v>
      </c>
      <c r="E12" s="437">
        <v>65</v>
      </c>
      <c r="F12" s="437">
        <v>11</v>
      </c>
      <c r="G12" s="438">
        <v>23</v>
      </c>
    </row>
    <row r="13" spans="1:7" ht="15" customHeight="1" x14ac:dyDescent="0.15">
      <c r="A13" s="899"/>
      <c r="B13" s="124" t="s">
        <v>427</v>
      </c>
      <c r="C13" s="439">
        <f>SUM(D13:F13)</f>
        <v>69</v>
      </c>
      <c r="D13" s="440">
        <v>7</v>
      </c>
      <c r="E13" s="440">
        <v>44</v>
      </c>
      <c r="F13" s="440">
        <v>18</v>
      </c>
      <c r="G13" s="441">
        <v>29</v>
      </c>
    </row>
    <row r="14" spans="1:7" ht="15" customHeight="1" x14ac:dyDescent="0.15">
      <c r="A14" s="899"/>
      <c r="B14" s="122" t="s">
        <v>4</v>
      </c>
      <c r="C14" s="442">
        <f>SUM(C9:C13)</f>
        <v>221</v>
      </c>
      <c r="D14" s="442">
        <f>SUM(D9:D13)</f>
        <v>23</v>
      </c>
      <c r="E14" s="442">
        <f>SUM(E9:E13)</f>
        <v>161</v>
      </c>
      <c r="F14" s="442">
        <f>SUM(F9:F13)</f>
        <v>37</v>
      </c>
      <c r="G14" s="442">
        <f>SUM(G9:G13)</f>
        <v>67</v>
      </c>
    </row>
    <row r="15" spans="1:7" ht="15" customHeight="1" x14ac:dyDescent="0.15">
      <c r="A15" s="899" t="s">
        <v>350</v>
      </c>
      <c r="B15" s="123" t="s">
        <v>423</v>
      </c>
      <c r="C15" s="434">
        <f>SUM(D15:F15)</f>
        <v>2</v>
      </c>
      <c r="D15" s="435">
        <v>0</v>
      </c>
      <c r="E15" s="435">
        <v>2</v>
      </c>
      <c r="F15" s="435">
        <v>0</v>
      </c>
      <c r="G15" s="436">
        <v>0</v>
      </c>
    </row>
    <row r="16" spans="1:7" ht="15" customHeight="1" x14ac:dyDescent="0.15">
      <c r="A16" s="899"/>
      <c r="B16" s="125" t="s">
        <v>424</v>
      </c>
      <c r="C16" s="437">
        <f>SUM(D16:F16)</f>
        <v>92</v>
      </c>
      <c r="D16" s="437">
        <v>30</v>
      </c>
      <c r="E16" s="437">
        <v>53</v>
      </c>
      <c r="F16" s="437">
        <v>9</v>
      </c>
      <c r="G16" s="438">
        <v>2</v>
      </c>
    </row>
    <row r="17" spans="1:14" ht="15" customHeight="1" x14ac:dyDescent="0.15">
      <c r="A17" s="899"/>
      <c r="B17" s="125" t="s">
        <v>425</v>
      </c>
      <c r="C17" s="437">
        <f>SUM(D17:F17)</f>
        <v>188</v>
      </c>
      <c r="D17" s="437">
        <v>61</v>
      </c>
      <c r="E17" s="437">
        <v>112</v>
      </c>
      <c r="F17" s="437">
        <v>15</v>
      </c>
      <c r="G17" s="438">
        <v>7</v>
      </c>
    </row>
    <row r="18" spans="1:14" ht="15" customHeight="1" x14ac:dyDescent="0.15">
      <c r="A18" s="899"/>
      <c r="B18" s="125" t="s">
        <v>426</v>
      </c>
      <c r="C18" s="437">
        <f>SUM(D18:F18)</f>
        <v>361</v>
      </c>
      <c r="D18" s="437">
        <v>77</v>
      </c>
      <c r="E18" s="437">
        <v>244</v>
      </c>
      <c r="F18" s="437">
        <v>40</v>
      </c>
      <c r="G18" s="438">
        <v>23</v>
      </c>
    </row>
    <row r="19" spans="1:14" ht="15" customHeight="1" x14ac:dyDescent="0.15">
      <c r="A19" s="899"/>
      <c r="B19" s="124" t="s">
        <v>427</v>
      </c>
      <c r="C19" s="439">
        <f>SUM(D19:F19)</f>
        <v>487</v>
      </c>
      <c r="D19" s="440">
        <v>99</v>
      </c>
      <c r="E19" s="440">
        <v>335</v>
      </c>
      <c r="F19" s="440">
        <v>53</v>
      </c>
      <c r="G19" s="441">
        <v>32</v>
      </c>
    </row>
    <row r="20" spans="1:14" ht="15" customHeight="1" x14ac:dyDescent="0.15">
      <c r="A20" s="899"/>
      <c r="B20" s="122" t="s">
        <v>4</v>
      </c>
      <c r="C20" s="442">
        <f>SUM(C15:C19)</f>
        <v>1130</v>
      </c>
      <c r="D20" s="442">
        <f>SUM(D15:D19)</f>
        <v>267</v>
      </c>
      <c r="E20" s="442">
        <f>SUM(E15:E19)</f>
        <v>746</v>
      </c>
      <c r="F20" s="442">
        <f>SUM(F15:F19)</f>
        <v>117</v>
      </c>
      <c r="G20" s="442">
        <f>SUM(G15:G19)</f>
        <v>64</v>
      </c>
    </row>
    <row r="21" spans="1:14" ht="15" customHeight="1" x14ac:dyDescent="0.15">
      <c r="A21" s="899" t="s">
        <v>4</v>
      </c>
      <c r="B21" s="123" t="s">
        <v>423</v>
      </c>
      <c r="C21" s="434">
        <f>SUM(C9+C15)</f>
        <v>4</v>
      </c>
      <c r="D21" s="435">
        <f>SUM(D9+D15)</f>
        <v>1</v>
      </c>
      <c r="E21" s="435">
        <f>SUM(E9+E15)</f>
        <v>3</v>
      </c>
      <c r="F21" s="435">
        <f>SUM(F9+F15)</f>
        <v>0</v>
      </c>
      <c r="G21" s="435">
        <f>SUM(G9+G15)</f>
        <v>0</v>
      </c>
    </row>
    <row r="22" spans="1:14" ht="15" customHeight="1" x14ac:dyDescent="0.15">
      <c r="A22" s="899"/>
      <c r="B22" s="125" t="s">
        <v>424</v>
      </c>
      <c r="C22" s="437">
        <f>SUM(C10+C16)</f>
        <v>111</v>
      </c>
      <c r="D22" s="437">
        <f t="shared" ref="D22:G25" si="0">D10+D16</f>
        <v>32</v>
      </c>
      <c r="E22" s="437">
        <f t="shared" si="0"/>
        <v>67</v>
      </c>
      <c r="F22" s="437">
        <f t="shared" si="0"/>
        <v>12</v>
      </c>
      <c r="G22" s="437">
        <f t="shared" si="0"/>
        <v>6</v>
      </c>
    </row>
    <row r="23" spans="1:14" ht="15" customHeight="1" x14ac:dyDescent="0.15">
      <c r="A23" s="899"/>
      <c r="B23" s="125" t="s">
        <v>425</v>
      </c>
      <c r="C23" s="437">
        <f>SUM(C11+C17)</f>
        <v>236</v>
      </c>
      <c r="D23" s="437">
        <f t="shared" si="0"/>
        <v>67</v>
      </c>
      <c r="E23" s="437">
        <f t="shared" si="0"/>
        <v>149</v>
      </c>
      <c r="F23" s="437">
        <f t="shared" si="0"/>
        <v>20</v>
      </c>
      <c r="G23" s="437">
        <f t="shared" si="0"/>
        <v>18</v>
      </c>
    </row>
    <row r="24" spans="1:14" ht="15" customHeight="1" x14ac:dyDescent="0.15">
      <c r="A24" s="899"/>
      <c r="B24" s="125" t="s">
        <v>426</v>
      </c>
      <c r="C24" s="437">
        <f>SUM(C12+C18)</f>
        <v>444</v>
      </c>
      <c r="D24" s="437">
        <f t="shared" si="0"/>
        <v>84</v>
      </c>
      <c r="E24" s="437">
        <f t="shared" si="0"/>
        <v>309</v>
      </c>
      <c r="F24" s="437">
        <f t="shared" si="0"/>
        <v>51</v>
      </c>
      <c r="G24" s="437">
        <f t="shared" si="0"/>
        <v>46</v>
      </c>
    </row>
    <row r="25" spans="1:14" ht="15" customHeight="1" x14ac:dyDescent="0.15">
      <c r="A25" s="899"/>
      <c r="B25" s="124" t="s">
        <v>427</v>
      </c>
      <c r="C25" s="439">
        <f>SUM(C13+C19)</f>
        <v>556</v>
      </c>
      <c r="D25" s="440">
        <f t="shared" si="0"/>
        <v>106</v>
      </c>
      <c r="E25" s="440">
        <f t="shared" si="0"/>
        <v>379</v>
      </c>
      <c r="F25" s="440">
        <f t="shared" si="0"/>
        <v>71</v>
      </c>
      <c r="G25" s="440">
        <f t="shared" si="0"/>
        <v>61</v>
      </c>
    </row>
    <row r="26" spans="1:14" ht="15" customHeight="1" x14ac:dyDescent="0.15">
      <c r="A26" s="899"/>
      <c r="B26" s="122" t="s">
        <v>4</v>
      </c>
      <c r="C26" s="442">
        <f>SUM(C21:C25)</f>
        <v>1351</v>
      </c>
      <c r="D26" s="442">
        <f>SUM(D21:D25)</f>
        <v>290</v>
      </c>
      <c r="E26" s="442">
        <f>SUM(E21:E25)</f>
        <v>907</v>
      </c>
      <c r="F26" s="442">
        <f>SUM(F21:F25)</f>
        <v>154</v>
      </c>
      <c r="G26" s="442">
        <f>SUM(G21:G25)</f>
        <v>131</v>
      </c>
    </row>
    <row r="27" spans="1:14" ht="12" x14ac:dyDescent="0.15">
      <c r="A27" s="126"/>
      <c r="B27" s="126"/>
      <c r="C27" s="126"/>
      <c r="D27" s="126"/>
      <c r="E27" s="126"/>
      <c r="H27" s="127"/>
      <c r="I27" s="127"/>
      <c r="J27" s="127"/>
      <c r="K27" s="127"/>
      <c r="L27" s="127"/>
      <c r="M27" s="127"/>
    </row>
    <row r="28" spans="1:14" ht="12" x14ac:dyDescent="0.15"/>
    <row r="29" spans="1:14" s="127" customFormat="1" ht="14.25" x14ac:dyDescent="0.15">
      <c r="A29" s="2" t="s">
        <v>504</v>
      </c>
    </row>
    <row r="30" spans="1:14" s="127" customFormat="1" ht="15" customHeight="1" x14ac:dyDescent="0.15">
      <c r="A30" s="899" t="s">
        <v>31</v>
      </c>
      <c r="B30" s="899" t="s">
        <v>428</v>
      </c>
      <c r="C30" s="899" t="s">
        <v>415</v>
      </c>
      <c r="D30" s="123" t="s">
        <v>429</v>
      </c>
      <c r="E30" s="123" t="s">
        <v>430</v>
      </c>
      <c r="F30" s="123" t="s">
        <v>431</v>
      </c>
    </row>
    <row r="31" spans="1:14" s="127" customFormat="1" ht="15" customHeight="1" x14ac:dyDescent="0.15">
      <c r="A31" s="899"/>
      <c r="B31" s="899"/>
      <c r="C31" s="899"/>
      <c r="D31" s="157" t="s">
        <v>432</v>
      </c>
      <c r="E31" s="157" t="s">
        <v>433</v>
      </c>
      <c r="F31" s="157" t="s">
        <v>434</v>
      </c>
      <c r="K31" s="2"/>
      <c r="L31" s="2"/>
      <c r="M31" s="1"/>
      <c r="N31" s="1"/>
    </row>
    <row r="32" spans="1:14" s="127" customFormat="1" ht="15" customHeight="1" x14ac:dyDescent="0.15">
      <c r="A32" s="899"/>
      <c r="B32" s="899"/>
      <c r="C32" s="899"/>
      <c r="D32" s="124" t="s">
        <v>435</v>
      </c>
      <c r="E32" s="124" t="s">
        <v>436</v>
      </c>
      <c r="F32" s="124" t="s">
        <v>437</v>
      </c>
    </row>
    <row r="33" spans="1:6" s="127" customFormat="1" ht="15" customHeight="1" x14ac:dyDescent="0.15">
      <c r="A33" s="122" t="s">
        <v>31</v>
      </c>
      <c r="B33" s="156" t="s">
        <v>414</v>
      </c>
      <c r="C33" s="122" t="s">
        <v>415</v>
      </c>
      <c r="D33" s="122" t="s">
        <v>422</v>
      </c>
      <c r="E33" s="122" t="s">
        <v>422</v>
      </c>
      <c r="F33" s="122" t="s">
        <v>422</v>
      </c>
    </row>
    <row r="34" spans="1:6" s="127" customFormat="1" ht="15" customHeight="1" x14ac:dyDescent="0.15">
      <c r="A34" s="899" t="s">
        <v>406</v>
      </c>
      <c r="B34" s="123" t="s">
        <v>423</v>
      </c>
      <c r="C34" s="435">
        <f>SUM(D34:F34)</f>
        <v>2</v>
      </c>
      <c r="D34" s="435">
        <v>2</v>
      </c>
      <c r="E34" s="434">
        <v>0</v>
      </c>
      <c r="F34" s="435">
        <v>0</v>
      </c>
    </row>
    <row r="35" spans="1:6" s="128" customFormat="1" ht="15" customHeight="1" x14ac:dyDescent="0.15">
      <c r="A35" s="899"/>
      <c r="B35" s="125" t="s">
        <v>424</v>
      </c>
      <c r="C35" s="437">
        <f>SUM(D35:F35)</f>
        <v>19</v>
      </c>
      <c r="D35" s="437">
        <v>19</v>
      </c>
      <c r="E35" s="443">
        <v>0</v>
      </c>
      <c r="F35" s="437">
        <v>0</v>
      </c>
    </row>
    <row r="36" spans="1:6" s="127" customFormat="1" ht="15" customHeight="1" x14ac:dyDescent="0.15">
      <c r="A36" s="899"/>
      <c r="B36" s="125" t="s">
        <v>425</v>
      </c>
      <c r="C36" s="437">
        <f>SUM(D36:F36)</f>
        <v>48</v>
      </c>
      <c r="D36" s="437">
        <v>44</v>
      </c>
      <c r="E36" s="437">
        <v>4</v>
      </c>
      <c r="F36" s="437">
        <v>0</v>
      </c>
    </row>
    <row r="37" spans="1:6" s="127" customFormat="1" ht="15" customHeight="1" x14ac:dyDescent="0.15">
      <c r="A37" s="899"/>
      <c r="B37" s="125" t="s">
        <v>426</v>
      </c>
      <c r="C37" s="437">
        <f>SUM(D37:F37)</f>
        <v>83</v>
      </c>
      <c r="D37" s="437">
        <v>75</v>
      </c>
      <c r="E37" s="437">
        <v>6</v>
      </c>
      <c r="F37" s="437">
        <v>2</v>
      </c>
    </row>
    <row r="38" spans="1:6" s="127" customFormat="1" ht="15" customHeight="1" x14ac:dyDescent="0.15">
      <c r="A38" s="899"/>
      <c r="B38" s="124" t="s">
        <v>427</v>
      </c>
      <c r="C38" s="440">
        <f>SUM(D38:F38)</f>
        <v>69</v>
      </c>
      <c r="D38" s="440">
        <v>57</v>
      </c>
      <c r="E38" s="440">
        <v>10</v>
      </c>
      <c r="F38" s="440">
        <v>2</v>
      </c>
    </row>
    <row r="39" spans="1:6" s="127" customFormat="1" ht="15" customHeight="1" x14ac:dyDescent="0.15">
      <c r="A39" s="899"/>
      <c r="B39" s="122" t="s">
        <v>4</v>
      </c>
      <c r="C39" s="442">
        <f>SUM(C34:C38)</f>
        <v>221</v>
      </c>
      <c r="D39" s="442">
        <f>SUM(D34:D38)</f>
        <v>197</v>
      </c>
      <c r="E39" s="442">
        <f>SUM(E34:E38)</f>
        <v>20</v>
      </c>
      <c r="F39" s="442">
        <f>SUM(F34:F38)</f>
        <v>4</v>
      </c>
    </row>
    <row r="40" spans="1:6" s="127" customFormat="1" ht="15" customHeight="1" x14ac:dyDescent="0.15">
      <c r="A40" s="899" t="s">
        <v>350</v>
      </c>
      <c r="B40" s="123" t="s">
        <v>423</v>
      </c>
      <c r="C40" s="436">
        <f>SUM(D40:F40)</f>
        <v>2</v>
      </c>
      <c r="D40" s="435">
        <v>2</v>
      </c>
      <c r="E40" s="435">
        <v>0</v>
      </c>
      <c r="F40" s="435">
        <v>0</v>
      </c>
    </row>
    <row r="41" spans="1:6" s="127" customFormat="1" ht="15" customHeight="1" x14ac:dyDescent="0.15">
      <c r="A41" s="899"/>
      <c r="B41" s="125" t="s">
        <v>424</v>
      </c>
      <c r="C41" s="437">
        <f>SUM(D41:F41)</f>
        <v>92</v>
      </c>
      <c r="D41" s="437">
        <v>91</v>
      </c>
      <c r="E41" s="437">
        <v>0</v>
      </c>
      <c r="F41" s="437">
        <v>1</v>
      </c>
    </row>
    <row r="42" spans="1:6" s="127" customFormat="1" ht="15" customHeight="1" x14ac:dyDescent="0.15">
      <c r="A42" s="899"/>
      <c r="B42" s="125" t="s">
        <v>425</v>
      </c>
      <c r="C42" s="437">
        <f>SUM(D42:F42)</f>
        <v>188</v>
      </c>
      <c r="D42" s="437">
        <v>188</v>
      </c>
      <c r="E42" s="437">
        <v>0</v>
      </c>
      <c r="F42" s="437">
        <v>0</v>
      </c>
    </row>
    <row r="43" spans="1:6" s="127" customFormat="1" ht="15" customHeight="1" x14ac:dyDescent="0.15">
      <c r="A43" s="899"/>
      <c r="B43" s="125" t="s">
        <v>426</v>
      </c>
      <c r="C43" s="437">
        <f>SUM(D43:F43)</f>
        <v>361</v>
      </c>
      <c r="D43" s="437">
        <v>353</v>
      </c>
      <c r="E43" s="437">
        <v>5</v>
      </c>
      <c r="F43" s="437">
        <v>3</v>
      </c>
    </row>
    <row r="44" spans="1:6" s="127" customFormat="1" ht="15" customHeight="1" x14ac:dyDescent="0.15">
      <c r="A44" s="899"/>
      <c r="B44" s="124" t="s">
        <v>427</v>
      </c>
      <c r="C44" s="440">
        <f>SUM(D44:F44)</f>
        <v>487</v>
      </c>
      <c r="D44" s="440">
        <v>462</v>
      </c>
      <c r="E44" s="440">
        <v>16</v>
      </c>
      <c r="F44" s="440">
        <v>9</v>
      </c>
    </row>
    <row r="45" spans="1:6" s="127" customFormat="1" ht="15" customHeight="1" x14ac:dyDescent="0.15">
      <c r="A45" s="899"/>
      <c r="B45" s="122" t="s">
        <v>4</v>
      </c>
      <c r="C45" s="442">
        <f>SUM(C40:C44)</f>
        <v>1130</v>
      </c>
      <c r="D45" s="442">
        <f>SUM(D40:D44)</f>
        <v>1096</v>
      </c>
      <c r="E45" s="442">
        <f>SUM(E40:E44)</f>
        <v>21</v>
      </c>
      <c r="F45" s="442">
        <f>SUM(F40:F44)</f>
        <v>13</v>
      </c>
    </row>
    <row r="46" spans="1:6" s="127" customFormat="1" ht="15" customHeight="1" x14ac:dyDescent="0.15">
      <c r="A46" s="899" t="s">
        <v>4</v>
      </c>
      <c r="B46" s="123" t="s">
        <v>423</v>
      </c>
      <c r="C46" s="434">
        <f>SUM(C34+C40)</f>
        <v>4</v>
      </c>
      <c r="D46" s="434">
        <f>SUM(D34+D40)</f>
        <v>4</v>
      </c>
      <c r="E46" s="435">
        <f>SUM(E34+E40)</f>
        <v>0</v>
      </c>
      <c r="F46" s="435">
        <f>F34+F40</f>
        <v>0</v>
      </c>
    </row>
    <row r="47" spans="1:6" s="127" customFormat="1" ht="15" customHeight="1" x14ac:dyDescent="0.15">
      <c r="A47" s="899"/>
      <c r="B47" s="125" t="s">
        <v>424</v>
      </c>
      <c r="C47" s="437">
        <f t="shared" ref="C47:D50" si="1">SUM(C35+C41)</f>
        <v>111</v>
      </c>
      <c r="D47" s="437">
        <f t="shared" si="1"/>
        <v>110</v>
      </c>
      <c r="E47" s="437">
        <f>E35+E41</f>
        <v>0</v>
      </c>
      <c r="F47" s="437">
        <f>F35+F41</f>
        <v>1</v>
      </c>
    </row>
    <row r="48" spans="1:6" s="127" customFormat="1" ht="15" customHeight="1" x14ac:dyDescent="0.15">
      <c r="A48" s="899"/>
      <c r="B48" s="125" t="s">
        <v>425</v>
      </c>
      <c r="C48" s="437">
        <f t="shared" si="1"/>
        <v>236</v>
      </c>
      <c r="D48" s="437">
        <f t="shared" si="1"/>
        <v>232</v>
      </c>
      <c r="E48" s="437">
        <f>E36+E42</f>
        <v>4</v>
      </c>
      <c r="F48" s="437">
        <f>F36+F42</f>
        <v>0</v>
      </c>
    </row>
    <row r="49" spans="1:6" s="127" customFormat="1" ht="15" customHeight="1" x14ac:dyDescent="0.15">
      <c r="A49" s="899"/>
      <c r="B49" s="125" t="s">
        <v>426</v>
      </c>
      <c r="C49" s="437">
        <f t="shared" si="1"/>
        <v>444</v>
      </c>
      <c r="D49" s="437">
        <f t="shared" si="1"/>
        <v>428</v>
      </c>
      <c r="E49" s="437">
        <f>E37+E43</f>
        <v>11</v>
      </c>
      <c r="F49" s="437">
        <f>F37+F43</f>
        <v>5</v>
      </c>
    </row>
    <row r="50" spans="1:6" s="127" customFormat="1" ht="15" customHeight="1" x14ac:dyDescent="0.15">
      <c r="A50" s="899"/>
      <c r="B50" s="124" t="s">
        <v>427</v>
      </c>
      <c r="C50" s="439">
        <f t="shared" si="1"/>
        <v>556</v>
      </c>
      <c r="D50" s="439">
        <f t="shared" si="1"/>
        <v>519</v>
      </c>
      <c r="E50" s="440">
        <f>E38+E44</f>
        <v>26</v>
      </c>
      <c r="F50" s="440">
        <f>F38+F44</f>
        <v>11</v>
      </c>
    </row>
    <row r="51" spans="1:6" s="127" customFormat="1" ht="15" customHeight="1" x14ac:dyDescent="0.15">
      <c r="A51" s="899"/>
      <c r="B51" s="122" t="s">
        <v>4</v>
      </c>
      <c r="C51" s="442">
        <f>SUM(C46:C50)</f>
        <v>1351</v>
      </c>
      <c r="D51" s="442">
        <f>SUM(D46:D50)</f>
        <v>1293</v>
      </c>
      <c r="E51" s="442">
        <f>SUM(E46:E50)</f>
        <v>41</v>
      </c>
      <c r="F51" s="442">
        <f>SUM(F46:F50)</f>
        <v>17</v>
      </c>
    </row>
    <row r="52" spans="1:6" s="127" customFormat="1" ht="12" x14ac:dyDescent="0.15"/>
  </sheetData>
  <mergeCells count="18">
    <mergeCell ref="G6:G7"/>
    <mergeCell ref="B30:B32"/>
    <mergeCell ref="C30:C32"/>
    <mergeCell ref="A2:G2"/>
    <mergeCell ref="A5:A8"/>
    <mergeCell ref="B5:B8"/>
    <mergeCell ref="C5:C8"/>
    <mergeCell ref="D5:F5"/>
    <mergeCell ref="D6:D7"/>
    <mergeCell ref="E6:E7"/>
    <mergeCell ref="F6:F7"/>
    <mergeCell ref="A34:A39"/>
    <mergeCell ref="A40:A45"/>
    <mergeCell ref="A46:A51"/>
    <mergeCell ref="A9:A14"/>
    <mergeCell ref="A15:A20"/>
    <mergeCell ref="A21:A26"/>
    <mergeCell ref="A30:A32"/>
  </mergeCells>
  <phoneticPr fontId="1"/>
  <pageMargins left="0.70866141732283472" right="0.70866141732283472" top="0.74803149606299213" bottom="0.74803149606299213" header="0.31496062992125984" footer="0.31496062992125984"/>
  <pageSetup paperSize="9" firstPageNumber="89" orientation="portrait" useFirstPageNumber="1" r:id="rId1"/>
  <headerFooter>
    <oddFooter>&amp;C&amp;P</oddFooter>
  </headerFooter>
  <ignoredErrors>
    <ignoredError sqref="C9:C13 C15:C19" formulaRange="1"/>
    <ignoredError sqref="C14" formula="1" formulaRange="1"/>
    <ignoredError sqref="C39"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F90"/>
  <sheetViews>
    <sheetView showGridLines="0" view="pageBreakPreview" topLeftCell="A28" zoomScaleNormal="100" zoomScaleSheetLayoutView="100" workbookViewId="0">
      <selection activeCell="G6" sqref="G6"/>
    </sheetView>
  </sheetViews>
  <sheetFormatPr defaultRowHeight="12" x14ac:dyDescent="0.15"/>
  <cols>
    <col min="1" max="1" width="6.25" style="127" customWidth="1"/>
    <col min="2" max="2" width="11.25" style="129" customWidth="1"/>
    <col min="3" max="3" width="11.25" style="127" customWidth="1"/>
    <col min="4" max="6" width="12.5" style="127" customWidth="1"/>
    <col min="7" max="16384" width="9" style="127"/>
  </cols>
  <sheetData>
    <row r="1" spans="1:6" ht="14.25" x14ac:dyDescent="0.15">
      <c r="A1" s="2" t="s">
        <v>505</v>
      </c>
    </row>
    <row r="2" spans="1:6" ht="18.75" customHeight="1" x14ac:dyDescent="0.15">
      <c r="A2" s="899" t="s">
        <v>31</v>
      </c>
      <c r="B2" s="903" t="s">
        <v>414</v>
      </c>
      <c r="C2" s="899" t="s">
        <v>415</v>
      </c>
      <c r="D2" s="123" t="s">
        <v>429</v>
      </c>
      <c r="E2" s="123" t="s">
        <v>430</v>
      </c>
      <c r="F2" s="123" t="s">
        <v>431</v>
      </c>
    </row>
    <row r="3" spans="1:6" ht="18.75" customHeight="1" x14ac:dyDescent="0.15">
      <c r="A3" s="899"/>
      <c r="B3" s="903"/>
      <c r="C3" s="899"/>
      <c r="D3" s="124" t="s">
        <v>438</v>
      </c>
      <c r="E3" s="124" t="s">
        <v>439</v>
      </c>
      <c r="F3" s="124" t="s">
        <v>440</v>
      </c>
    </row>
    <row r="4" spans="1:6" ht="18.75" customHeight="1" x14ac:dyDescent="0.15">
      <c r="A4" s="899"/>
      <c r="B4" s="903"/>
      <c r="C4" s="899"/>
      <c r="D4" s="122" t="s">
        <v>422</v>
      </c>
      <c r="E4" s="122" t="s">
        <v>422</v>
      </c>
      <c r="F4" s="122" t="s">
        <v>422</v>
      </c>
    </row>
    <row r="5" spans="1:6" ht="18.75" customHeight="1" x14ac:dyDescent="0.15">
      <c r="A5" s="899" t="s">
        <v>406</v>
      </c>
      <c r="B5" s="123" t="s">
        <v>423</v>
      </c>
      <c r="C5" s="435">
        <f>SUM(D5:F5)</f>
        <v>2</v>
      </c>
      <c r="D5" s="435">
        <v>2</v>
      </c>
      <c r="E5" s="435">
        <v>0</v>
      </c>
      <c r="F5" s="435">
        <v>0</v>
      </c>
    </row>
    <row r="6" spans="1:6" s="128" customFormat="1" ht="18.75" customHeight="1" x14ac:dyDescent="0.15">
      <c r="A6" s="899"/>
      <c r="B6" s="125" t="s">
        <v>424</v>
      </c>
      <c r="C6" s="437">
        <f>SUM(D6:F6)</f>
        <v>19</v>
      </c>
      <c r="D6" s="437">
        <v>15</v>
      </c>
      <c r="E6" s="437">
        <v>3</v>
      </c>
      <c r="F6" s="437">
        <v>1</v>
      </c>
    </row>
    <row r="7" spans="1:6" ht="18.75" customHeight="1" x14ac:dyDescent="0.15">
      <c r="A7" s="899"/>
      <c r="B7" s="125" t="s">
        <v>425</v>
      </c>
      <c r="C7" s="437">
        <f>SUM(D7:F7)</f>
        <v>48</v>
      </c>
      <c r="D7" s="437">
        <v>42</v>
      </c>
      <c r="E7" s="437">
        <v>6</v>
      </c>
      <c r="F7" s="437">
        <v>0</v>
      </c>
    </row>
    <row r="8" spans="1:6" ht="18.75" customHeight="1" x14ac:dyDescent="0.15">
      <c r="A8" s="899"/>
      <c r="B8" s="125" t="s">
        <v>426</v>
      </c>
      <c r="C8" s="437">
        <f>SUM(D8:F8)</f>
        <v>83</v>
      </c>
      <c r="D8" s="437">
        <v>71</v>
      </c>
      <c r="E8" s="437">
        <v>9</v>
      </c>
      <c r="F8" s="437">
        <v>3</v>
      </c>
    </row>
    <row r="9" spans="1:6" ht="18.75" customHeight="1" x14ac:dyDescent="0.15">
      <c r="A9" s="899"/>
      <c r="B9" s="124" t="s">
        <v>427</v>
      </c>
      <c r="C9" s="440">
        <f>SUM(D9:F9)</f>
        <v>69</v>
      </c>
      <c r="D9" s="440">
        <v>48</v>
      </c>
      <c r="E9" s="440">
        <v>19</v>
      </c>
      <c r="F9" s="440">
        <v>2</v>
      </c>
    </row>
    <row r="10" spans="1:6" ht="18.75" customHeight="1" x14ac:dyDescent="0.15">
      <c r="A10" s="899"/>
      <c r="B10" s="122" t="s">
        <v>4</v>
      </c>
      <c r="C10" s="442">
        <f>SUM(C5:C9)</f>
        <v>221</v>
      </c>
      <c r="D10" s="442">
        <f>SUM(D5:D9)</f>
        <v>178</v>
      </c>
      <c r="E10" s="442">
        <f>SUM(E5:E9)</f>
        <v>37</v>
      </c>
      <c r="F10" s="442">
        <f>SUM(F5:F9)</f>
        <v>6</v>
      </c>
    </row>
    <row r="11" spans="1:6" ht="18.75" customHeight="1" x14ac:dyDescent="0.15">
      <c r="A11" s="899" t="s">
        <v>350</v>
      </c>
      <c r="B11" s="123" t="s">
        <v>423</v>
      </c>
      <c r="C11" s="436">
        <f>SUM(D11:F11)</f>
        <v>2</v>
      </c>
      <c r="D11" s="435">
        <v>2</v>
      </c>
      <c r="E11" s="434">
        <v>0</v>
      </c>
      <c r="F11" s="435">
        <v>0</v>
      </c>
    </row>
    <row r="12" spans="1:6" ht="18.75" customHeight="1" x14ac:dyDescent="0.15">
      <c r="A12" s="899"/>
      <c r="B12" s="125" t="s">
        <v>424</v>
      </c>
      <c r="C12" s="437">
        <f>SUM(D12:F12)</f>
        <v>92</v>
      </c>
      <c r="D12" s="437">
        <v>87</v>
      </c>
      <c r="E12" s="437">
        <v>4</v>
      </c>
      <c r="F12" s="437">
        <v>1</v>
      </c>
    </row>
    <row r="13" spans="1:6" ht="18.75" customHeight="1" x14ac:dyDescent="0.15">
      <c r="A13" s="899"/>
      <c r="B13" s="125" t="s">
        <v>425</v>
      </c>
      <c r="C13" s="437">
        <f>SUM(D13:F13)</f>
        <v>188</v>
      </c>
      <c r="D13" s="437">
        <v>182</v>
      </c>
      <c r="E13" s="437">
        <v>6</v>
      </c>
      <c r="F13" s="437">
        <v>0</v>
      </c>
    </row>
    <row r="14" spans="1:6" ht="18.75" customHeight="1" x14ac:dyDescent="0.15">
      <c r="A14" s="899"/>
      <c r="B14" s="125" t="s">
        <v>426</v>
      </c>
      <c r="C14" s="437">
        <f>SUM(D14:F14)</f>
        <v>361</v>
      </c>
      <c r="D14" s="437">
        <v>330</v>
      </c>
      <c r="E14" s="437">
        <v>25</v>
      </c>
      <c r="F14" s="437">
        <v>6</v>
      </c>
    </row>
    <row r="15" spans="1:6" ht="18.75" customHeight="1" x14ac:dyDescent="0.15">
      <c r="A15" s="899"/>
      <c r="B15" s="124" t="s">
        <v>427</v>
      </c>
      <c r="C15" s="440">
        <f>SUM(D15:F15)</f>
        <v>487</v>
      </c>
      <c r="D15" s="440">
        <v>447</v>
      </c>
      <c r="E15" s="440">
        <v>36</v>
      </c>
      <c r="F15" s="437">
        <v>4</v>
      </c>
    </row>
    <row r="16" spans="1:6" ht="18.75" customHeight="1" x14ac:dyDescent="0.15">
      <c r="A16" s="899"/>
      <c r="B16" s="122" t="s">
        <v>4</v>
      </c>
      <c r="C16" s="442">
        <f>SUM(C11:C15)</f>
        <v>1130</v>
      </c>
      <c r="D16" s="442">
        <f>SUM(D11:D15)</f>
        <v>1048</v>
      </c>
      <c r="E16" s="442">
        <f>SUM(E11:E15)</f>
        <v>71</v>
      </c>
      <c r="F16" s="442">
        <f>SUM(F11:F15)</f>
        <v>11</v>
      </c>
    </row>
    <row r="17" spans="1:6" ht="18.75" customHeight="1" x14ac:dyDescent="0.15">
      <c r="A17" s="899" t="s">
        <v>4</v>
      </c>
      <c r="B17" s="123" t="s">
        <v>423</v>
      </c>
      <c r="C17" s="435">
        <f>SUM(D17:F17)</f>
        <v>4</v>
      </c>
      <c r="D17" s="435">
        <f t="shared" ref="D17:F22" si="0">D5+D11</f>
        <v>4</v>
      </c>
      <c r="E17" s="437">
        <v>0</v>
      </c>
      <c r="F17" s="435">
        <f t="shared" si="0"/>
        <v>0</v>
      </c>
    </row>
    <row r="18" spans="1:6" ht="18.75" customHeight="1" x14ac:dyDescent="0.15">
      <c r="A18" s="899"/>
      <c r="B18" s="125" t="s">
        <v>424</v>
      </c>
      <c r="C18" s="437">
        <f>SUM(D18:F18)</f>
        <v>109</v>
      </c>
      <c r="D18" s="437">
        <f t="shared" si="0"/>
        <v>102</v>
      </c>
      <c r="E18" s="437">
        <f t="shared" si="0"/>
        <v>7</v>
      </c>
      <c r="F18" s="437">
        <v>0</v>
      </c>
    </row>
    <row r="19" spans="1:6" ht="18.75" customHeight="1" x14ac:dyDescent="0.15">
      <c r="A19" s="899"/>
      <c r="B19" s="125" t="s">
        <v>425</v>
      </c>
      <c r="C19" s="437">
        <f>SUM(D19:F19)</f>
        <v>236</v>
      </c>
      <c r="D19" s="437">
        <f t="shared" si="0"/>
        <v>224</v>
      </c>
      <c r="E19" s="437">
        <f t="shared" si="0"/>
        <v>12</v>
      </c>
      <c r="F19" s="437">
        <f t="shared" si="0"/>
        <v>0</v>
      </c>
    </row>
    <row r="20" spans="1:6" ht="18.75" customHeight="1" x14ac:dyDescent="0.15">
      <c r="A20" s="899"/>
      <c r="B20" s="125" t="s">
        <v>426</v>
      </c>
      <c r="C20" s="437">
        <f>SUM(D20:F20)</f>
        <v>444</v>
      </c>
      <c r="D20" s="437">
        <f t="shared" si="0"/>
        <v>401</v>
      </c>
      <c r="E20" s="437">
        <f t="shared" si="0"/>
        <v>34</v>
      </c>
      <c r="F20" s="437">
        <f t="shared" si="0"/>
        <v>9</v>
      </c>
    </row>
    <row r="21" spans="1:6" ht="18.75" customHeight="1" x14ac:dyDescent="0.15">
      <c r="A21" s="899"/>
      <c r="B21" s="124" t="s">
        <v>427</v>
      </c>
      <c r="C21" s="440">
        <f>SUM(D21:F21)</f>
        <v>556</v>
      </c>
      <c r="D21" s="440">
        <f t="shared" si="0"/>
        <v>495</v>
      </c>
      <c r="E21" s="440">
        <f t="shared" si="0"/>
        <v>55</v>
      </c>
      <c r="F21" s="440">
        <f t="shared" si="0"/>
        <v>6</v>
      </c>
    </row>
    <row r="22" spans="1:6" ht="18.75" customHeight="1" x14ac:dyDescent="0.15">
      <c r="A22" s="899"/>
      <c r="B22" s="122" t="s">
        <v>4</v>
      </c>
      <c r="C22" s="442">
        <f>C10+C16</f>
        <v>1351</v>
      </c>
      <c r="D22" s="442">
        <f t="shared" si="0"/>
        <v>1226</v>
      </c>
      <c r="E22" s="442">
        <f t="shared" si="0"/>
        <v>108</v>
      </c>
      <c r="F22" s="442">
        <f t="shared" si="0"/>
        <v>17</v>
      </c>
    </row>
    <row r="23" spans="1:6" ht="18.75" customHeight="1" x14ac:dyDescent="0.15"/>
    <row r="24" spans="1:6" ht="18.75" customHeight="1" x14ac:dyDescent="0.15">
      <c r="A24" s="2" t="s">
        <v>506</v>
      </c>
    </row>
    <row r="25" spans="1:6" ht="18.75" customHeight="1" x14ac:dyDescent="0.15">
      <c r="A25" s="899" t="s">
        <v>31</v>
      </c>
      <c r="B25" s="903" t="s">
        <v>414</v>
      </c>
      <c r="C25" s="899" t="s">
        <v>415</v>
      </c>
      <c r="D25" s="123" t="s">
        <v>429</v>
      </c>
      <c r="E25" s="123" t="s">
        <v>430</v>
      </c>
      <c r="F25" s="123" t="s">
        <v>431</v>
      </c>
    </row>
    <row r="26" spans="1:6" ht="18.75" customHeight="1" x14ac:dyDescent="0.15">
      <c r="A26" s="899"/>
      <c r="B26" s="903"/>
      <c r="C26" s="899"/>
      <c r="D26" s="124" t="s">
        <v>441</v>
      </c>
      <c r="E26" s="124" t="s">
        <v>427</v>
      </c>
      <c r="F26" s="124" t="s">
        <v>442</v>
      </c>
    </row>
    <row r="27" spans="1:6" ht="18.75" customHeight="1" x14ac:dyDescent="0.15">
      <c r="A27" s="899"/>
      <c r="B27" s="903"/>
      <c r="C27" s="899"/>
      <c r="D27" s="122" t="s">
        <v>422</v>
      </c>
      <c r="E27" s="122" t="s">
        <v>422</v>
      </c>
      <c r="F27" s="122" t="s">
        <v>422</v>
      </c>
    </row>
    <row r="28" spans="1:6" ht="18.75" customHeight="1" x14ac:dyDescent="0.15">
      <c r="A28" s="899" t="s">
        <v>406</v>
      </c>
      <c r="B28" s="123" t="s">
        <v>423</v>
      </c>
      <c r="C28" s="435">
        <f>SUM(D28:F28)</f>
        <v>2</v>
      </c>
      <c r="D28" s="435">
        <v>2</v>
      </c>
      <c r="E28" s="435">
        <v>0</v>
      </c>
      <c r="F28" s="435">
        <v>0</v>
      </c>
    </row>
    <row r="29" spans="1:6" s="128" customFormat="1" ht="18.75" customHeight="1" x14ac:dyDescent="0.15">
      <c r="A29" s="899"/>
      <c r="B29" s="125" t="s">
        <v>424</v>
      </c>
      <c r="C29" s="437">
        <f>SUM(D29:F29)</f>
        <v>19</v>
      </c>
      <c r="D29" s="437">
        <v>16</v>
      </c>
      <c r="E29" s="437">
        <v>1</v>
      </c>
      <c r="F29" s="437">
        <v>2</v>
      </c>
    </row>
    <row r="30" spans="1:6" ht="18.75" customHeight="1" x14ac:dyDescent="0.15">
      <c r="A30" s="899"/>
      <c r="B30" s="125" t="s">
        <v>425</v>
      </c>
      <c r="C30" s="437">
        <f>SUM(D30:F30)</f>
        <v>48</v>
      </c>
      <c r="D30" s="437">
        <v>47</v>
      </c>
      <c r="E30" s="437">
        <v>1</v>
      </c>
      <c r="F30" s="437">
        <v>0</v>
      </c>
    </row>
    <row r="31" spans="1:6" ht="18.75" customHeight="1" x14ac:dyDescent="0.15">
      <c r="A31" s="899"/>
      <c r="B31" s="125" t="s">
        <v>426</v>
      </c>
      <c r="C31" s="437">
        <f>SUM(D31:F31)</f>
        <v>83</v>
      </c>
      <c r="D31" s="437">
        <v>78</v>
      </c>
      <c r="E31" s="437">
        <v>4</v>
      </c>
      <c r="F31" s="437">
        <v>1</v>
      </c>
    </row>
    <row r="32" spans="1:6" ht="18.75" customHeight="1" x14ac:dyDescent="0.15">
      <c r="A32" s="899"/>
      <c r="B32" s="124" t="s">
        <v>427</v>
      </c>
      <c r="C32" s="440">
        <f>SUM(D32:F32)</f>
        <v>69</v>
      </c>
      <c r="D32" s="440">
        <v>64</v>
      </c>
      <c r="E32" s="440">
        <v>4</v>
      </c>
      <c r="F32" s="440">
        <v>1</v>
      </c>
    </row>
    <row r="33" spans="1:6" ht="18.75" customHeight="1" x14ac:dyDescent="0.15">
      <c r="A33" s="899"/>
      <c r="B33" s="122" t="s">
        <v>4</v>
      </c>
      <c r="C33" s="442">
        <f>SUM(C28:C32)</f>
        <v>221</v>
      </c>
      <c r="D33" s="442">
        <f>SUM(D28:D32)</f>
        <v>207</v>
      </c>
      <c r="E33" s="442">
        <f>SUM(E28:E32)</f>
        <v>10</v>
      </c>
      <c r="F33" s="442">
        <f>SUM(F28:F32)</f>
        <v>4</v>
      </c>
    </row>
    <row r="34" spans="1:6" ht="18.75" customHeight="1" x14ac:dyDescent="0.15">
      <c r="A34" s="899" t="s">
        <v>350</v>
      </c>
      <c r="B34" s="123" t="s">
        <v>423</v>
      </c>
      <c r="C34" s="436">
        <f>SUM(D34:F34)</f>
        <v>2</v>
      </c>
      <c r="D34" s="435">
        <v>2</v>
      </c>
      <c r="E34" s="435">
        <v>0</v>
      </c>
      <c r="F34" s="435">
        <v>0</v>
      </c>
    </row>
    <row r="35" spans="1:6" ht="18.75" customHeight="1" x14ac:dyDescent="0.15">
      <c r="A35" s="899"/>
      <c r="B35" s="125" t="s">
        <v>424</v>
      </c>
      <c r="C35" s="437">
        <f>SUM(D35:F35)</f>
        <v>92</v>
      </c>
      <c r="D35" s="437">
        <v>92</v>
      </c>
      <c r="E35" s="437">
        <v>0</v>
      </c>
      <c r="F35" s="437">
        <v>0</v>
      </c>
    </row>
    <row r="36" spans="1:6" ht="18.75" customHeight="1" x14ac:dyDescent="0.15">
      <c r="A36" s="899"/>
      <c r="B36" s="125" t="s">
        <v>425</v>
      </c>
      <c r="C36" s="437">
        <f>SUM(D36:F36)</f>
        <v>188</v>
      </c>
      <c r="D36" s="437">
        <v>187</v>
      </c>
      <c r="E36" s="437">
        <v>1</v>
      </c>
      <c r="F36" s="437">
        <v>0</v>
      </c>
    </row>
    <row r="37" spans="1:6" ht="18.75" customHeight="1" x14ac:dyDescent="0.15">
      <c r="A37" s="899"/>
      <c r="B37" s="125" t="s">
        <v>426</v>
      </c>
      <c r="C37" s="437">
        <f>SUM(D37:F37)</f>
        <v>361</v>
      </c>
      <c r="D37" s="437">
        <v>358</v>
      </c>
      <c r="E37" s="437">
        <v>2</v>
      </c>
      <c r="F37" s="437">
        <v>1</v>
      </c>
    </row>
    <row r="38" spans="1:6" ht="18.75" customHeight="1" x14ac:dyDescent="0.15">
      <c r="A38" s="899"/>
      <c r="B38" s="124" t="s">
        <v>427</v>
      </c>
      <c r="C38" s="440">
        <f>SUM(D38:F38)</f>
        <v>487</v>
      </c>
      <c r="D38" s="440">
        <v>482</v>
      </c>
      <c r="E38" s="440">
        <v>4</v>
      </c>
      <c r="F38" s="440">
        <v>1</v>
      </c>
    </row>
    <row r="39" spans="1:6" ht="18.75" customHeight="1" x14ac:dyDescent="0.15">
      <c r="A39" s="899"/>
      <c r="B39" s="122" t="s">
        <v>4</v>
      </c>
      <c r="C39" s="442">
        <f>SUM(C34:C38)</f>
        <v>1130</v>
      </c>
      <c r="D39" s="442">
        <f>SUM(D34:D38)</f>
        <v>1121</v>
      </c>
      <c r="E39" s="442">
        <f>SUM(E34:E38)</f>
        <v>7</v>
      </c>
      <c r="F39" s="442">
        <f>SUM(F34:F38)</f>
        <v>2</v>
      </c>
    </row>
    <row r="40" spans="1:6" ht="18.75" customHeight="1" x14ac:dyDescent="0.15">
      <c r="A40" s="899" t="s">
        <v>4</v>
      </c>
      <c r="B40" s="123" t="s">
        <v>423</v>
      </c>
      <c r="C40" s="435">
        <f>SUM(D40:F40)</f>
        <v>4</v>
      </c>
      <c r="D40" s="435">
        <f t="shared" ref="D40:F45" si="1">D28+D34</f>
        <v>4</v>
      </c>
      <c r="E40" s="435">
        <f t="shared" si="1"/>
        <v>0</v>
      </c>
      <c r="F40" s="435">
        <f t="shared" si="1"/>
        <v>0</v>
      </c>
    </row>
    <row r="41" spans="1:6" ht="18.75" customHeight="1" x14ac:dyDescent="0.15">
      <c r="A41" s="899"/>
      <c r="B41" s="125" t="s">
        <v>424</v>
      </c>
      <c r="C41" s="437">
        <f>SUM(D41:F41)</f>
        <v>111</v>
      </c>
      <c r="D41" s="437">
        <f t="shared" si="1"/>
        <v>108</v>
      </c>
      <c r="E41" s="437">
        <f t="shared" si="1"/>
        <v>1</v>
      </c>
      <c r="F41" s="437">
        <f t="shared" si="1"/>
        <v>2</v>
      </c>
    </row>
    <row r="42" spans="1:6" ht="18.75" customHeight="1" x14ac:dyDescent="0.15">
      <c r="A42" s="899"/>
      <c r="B42" s="125" t="s">
        <v>425</v>
      </c>
      <c r="C42" s="437">
        <f>SUM(D42:F42)</f>
        <v>236</v>
      </c>
      <c r="D42" s="437">
        <f t="shared" si="1"/>
        <v>234</v>
      </c>
      <c r="E42" s="437">
        <f t="shared" si="1"/>
        <v>2</v>
      </c>
      <c r="F42" s="437">
        <f t="shared" si="1"/>
        <v>0</v>
      </c>
    </row>
    <row r="43" spans="1:6" ht="18.75" customHeight="1" x14ac:dyDescent="0.15">
      <c r="A43" s="899"/>
      <c r="B43" s="125" t="s">
        <v>426</v>
      </c>
      <c r="C43" s="437">
        <f>SUM(D43:F43)</f>
        <v>444</v>
      </c>
      <c r="D43" s="437">
        <f t="shared" si="1"/>
        <v>436</v>
      </c>
      <c r="E43" s="437">
        <f t="shared" si="1"/>
        <v>6</v>
      </c>
      <c r="F43" s="437">
        <f t="shared" si="1"/>
        <v>2</v>
      </c>
    </row>
    <row r="44" spans="1:6" ht="18.75" customHeight="1" x14ac:dyDescent="0.15">
      <c r="A44" s="899"/>
      <c r="B44" s="124" t="s">
        <v>427</v>
      </c>
      <c r="C44" s="440">
        <f>SUM(D44:F44)</f>
        <v>556</v>
      </c>
      <c r="D44" s="440">
        <f t="shared" si="1"/>
        <v>546</v>
      </c>
      <c r="E44" s="440">
        <f t="shared" si="1"/>
        <v>8</v>
      </c>
      <c r="F44" s="440">
        <f t="shared" si="1"/>
        <v>2</v>
      </c>
    </row>
    <row r="45" spans="1:6" ht="18.75" customHeight="1" x14ac:dyDescent="0.15">
      <c r="A45" s="899"/>
      <c r="B45" s="122" t="s">
        <v>4</v>
      </c>
      <c r="C45" s="442">
        <f>C33+C39</f>
        <v>1351</v>
      </c>
      <c r="D45" s="442">
        <f t="shared" si="1"/>
        <v>1328</v>
      </c>
      <c r="E45" s="442">
        <f t="shared" si="1"/>
        <v>17</v>
      </c>
      <c r="F45" s="442">
        <f t="shared" si="1"/>
        <v>6</v>
      </c>
    </row>
    <row r="85" ht="15" customHeight="1" x14ac:dyDescent="0.15"/>
    <row r="86" ht="15" customHeight="1" x14ac:dyDescent="0.15"/>
    <row r="87" ht="15" customHeight="1" x14ac:dyDescent="0.15"/>
    <row r="88" ht="15" customHeight="1" x14ac:dyDescent="0.15"/>
    <row r="89" ht="15" customHeight="1" x14ac:dyDescent="0.15"/>
    <row r="90" ht="15" customHeight="1" x14ac:dyDescent="0.15"/>
  </sheetData>
  <mergeCells count="12">
    <mergeCell ref="C25:C27"/>
    <mergeCell ref="A28:A33"/>
    <mergeCell ref="A2:A4"/>
    <mergeCell ref="B2:B4"/>
    <mergeCell ref="C2:C4"/>
    <mergeCell ref="A5:A10"/>
    <mergeCell ref="A11:A16"/>
    <mergeCell ref="A34:A39"/>
    <mergeCell ref="A40:A45"/>
    <mergeCell ref="A17:A22"/>
    <mergeCell ref="A25:A27"/>
    <mergeCell ref="B25:B27"/>
  </mergeCells>
  <phoneticPr fontId="1"/>
  <pageMargins left="0.70866141732283472" right="0.70866141732283472" top="0.74803149606299213" bottom="0.74803149606299213" header="0.31496062992125984" footer="0.31496062992125984"/>
  <pageSetup paperSize="9" scale="96" firstPageNumber="90" orientation="portrait" useFirstPageNumber="1" r:id="rId1"/>
  <headerFooter>
    <oddFooter>&amp;C&amp;P</oddFooter>
  </headerFooter>
  <ignoredErrors>
    <ignoredError sqref="C10 C16"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F46"/>
  <sheetViews>
    <sheetView showGridLines="0" view="pageBreakPreview" topLeftCell="A31" zoomScaleNormal="100" zoomScaleSheetLayoutView="100" workbookViewId="0">
      <selection activeCell="E27" sqref="E27"/>
    </sheetView>
  </sheetViews>
  <sheetFormatPr defaultRowHeight="15" customHeight="1" x14ac:dyDescent="0.15"/>
  <cols>
    <col min="1" max="1" width="6.25" style="1" customWidth="1"/>
    <col min="2" max="2" width="11.125" style="130" customWidth="1"/>
    <col min="3" max="3" width="11.125" style="1" customWidth="1"/>
    <col min="4" max="6" width="12.5" style="1" customWidth="1"/>
    <col min="7" max="16384" width="9" style="1"/>
  </cols>
  <sheetData>
    <row r="1" spans="1:6" ht="14.25" x14ac:dyDescent="0.15">
      <c r="A1" s="2" t="s">
        <v>507</v>
      </c>
    </row>
    <row r="2" spans="1:6" ht="18.75" customHeight="1" x14ac:dyDescent="0.15">
      <c r="A2" s="899" t="s">
        <v>31</v>
      </c>
      <c r="B2" s="903" t="s">
        <v>414</v>
      </c>
      <c r="C2" s="899" t="s">
        <v>415</v>
      </c>
      <c r="D2" s="123" t="s">
        <v>429</v>
      </c>
      <c r="E2" s="123" t="s">
        <v>430</v>
      </c>
      <c r="F2" s="123" t="s">
        <v>431</v>
      </c>
    </row>
    <row r="3" spans="1:6" ht="18.75" customHeight="1" x14ac:dyDescent="0.15">
      <c r="A3" s="899"/>
      <c r="B3" s="903"/>
      <c r="C3" s="899"/>
      <c r="D3" s="124" t="s">
        <v>443</v>
      </c>
      <c r="E3" s="124" t="s">
        <v>444</v>
      </c>
      <c r="F3" s="124" t="s">
        <v>445</v>
      </c>
    </row>
    <row r="4" spans="1:6" ht="18.75" customHeight="1" x14ac:dyDescent="0.15">
      <c r="A4" s="899"/>
      <c r="B4" s="903"/>
      <c r="C4" s="899"/>
      <c r="D4" s="122" t="s">
        <v>422</v>
      </c>
      <c r="E4" s="122" t="s">
        <v>422</v>
      </c>
      <c r="F4" s="122" t="s">
        <v>422</v>
      </c>
    </row>
    <row r="5" spans="1:6" ht="18" customHeight="1" x14ac:dyDescent="0.15">
      <c r="A5" s="899" t="s">
        <v>406</v>
      </c>
      <c r="B5" s="123" t="s">
        <v>423</v>
      </c>
      <c r="C5" s="435">
        <f>SUM(D5:F5)</f>
        <v>2</v>
      </c>
      <c r="D5" s="435">
        <v>2</v>
      </c>
      <c r="E5" s="435">
        <v>0</v>
      </c>
      <c r="F5" s="435">
        <v>0</v>
      </c>
    </row>
    <row r="6" spans="1:6" s="131" customFormat="1" ht="18" customHeight="1" x14ac:dyDescent="0.15">
      <c r="A6" s="899"/>
      <c r="B6" s="125" t="s">
        <v>424</v>
      </c>
      <c r="C6" s="437">
        <f>SUM(D6:F6)</f>
        <v>19</v>
      </c>
      <c r="D6" s="437">
        <v>16</v>
      </c>
      <c r="E6" s="437">
        <v>1</v>
      </c>
      <c r="F6" s="437">
        <v>2</v>
      </c>
    </row>
    <row r="7" spans="1:6" ht="18" customHeight="1" x14ac:dyDescent="0.15">
      <c r="A7" s="899"/>
      <c r="B7" s="125" t="s">
        <v>425</v>
      </c>
      <c r="C7" s="437">
        <f>SUM(D7:F7)</f>
        <v>48</v>
      </c>
      <c r="D7" s="437">
        <v>37</v>
      </c>
      <c r="E7" s="437">
        <v>5</v>
      </c>
      <c r="F7" s="437">
        <v>6</v>
      </c>
    </row>
    <row r="8" spans="1:6" ht="18" customHeight="1" x14ac:dyDescent="0.15">
      <c r="A8" s="899"/>
      <c r="B8" s="125" t="s">
        <v>426</v>
      </c>
      <c r="C8" s="437">
        <f>SUM(D8:F8)</f>
        <v>83</v>
      </c>
      <c r="D8" s="437">
        <v>61</v>
      </c>
      <c r="E8" s="437">
        <v>14</v>
      </c>
      <c r="F8" s="437">
        <v>8</v>
      </c>
    </row>
    <row r="9" spans="1:6" ht="18" customHeight="1" x14ac:dyDescent="0.15">
      <c r="A9" s="899"/>
      <c r="B9" s="124" t="s">
        <v>427</v>
      </c>
      <c r="C9" s="440">
        <f>SUM(D9:F9)</f>
        <v>69</v>
      </c>
      <c r="D9" s="440">
        <v>38</v>
      </c>
      <c r="E9" s="440">
        <v>13</v>
      </c>
      <c r="F9" s="440">
        <v>18</v>
      </c>
    </row>
    <row r="10" spans="1:6" ht="18" customHeight="1" x14ac:dyDescent="0.15">
      <c r="A10" s="899"/>
      <c r="B10" s="122" t="s">
        <v>4</v>
      </c>
      <c r="C10" s="442">
        <f>SUM(C5:C9)</f>
        <v>221</v>
      </c>
      <c r="D10" s="442">
        <f>SUM(D5:D9)</f>
        <v>154</v>
      </c>
      <c r="E10" s="442">
        <f>SUM(E5:E9)</f>
        <v>33</v>
      </c>
      <c r="F10" s="442">
        <f>SUM(F5:F9)</f>
        <v>34</v>
      </c>
    </row>
    <row r="11" spans="1:6" ht="18" customHeight="1" x14ac:dyDescent="0.15">
      <c r="A11" s="899" t="s">
        <v>350</v>
      </c>
      <c r="B11" s="123" t="s">
        <v>423</v>
      </c>
      <c r="C11" s="436">
        <f>SUM(D11:F11)</f>
        <v>2</v>
      </c>
      <c r="D11" s="435">
        <v>2</v>
      </c>
      <c r="E11" s="435">
        <v>0</v>
      </c>
      <c r="F11" s="435">
        <v>0</v>
      </c>
    </row>
    <row r="12" spans="1:6" ht="18" customHeight="1" x14ac:dyDescent="0.15">
      <c r="A12" s="899"/>
      <c r="B12" s="125" t="s">
        <v>424</v>
      </c>
      <c r="C12" s="437">
        <f>SUM(D12:F12)</f>
        <v>92</v>
      </c>
      <c r="D12" s="437">
        <v>81</v>
      </c>
      <c r="E12" s="437">
        <v>7</v>
      </c>
      <c r="F12" s="437">
        <v>4</v>
      </c>
    </row>
    <row r="13" spans="1:6" ht="18" customHeight="1" x14ac:dyDescent="0.15">
      <c r="A13" s="899"/>
      <c r="B13" s="125" t="s">
        <v>425</v>
      </c>
      <c r="C13" s="437">
        <f>SUM(D13:F13)</f>
        <v>188</v>
      </c>
      <c r="D13" s="437">
        <v>159</v>
      </c>
      <c r="E13" s="437">
        <v>15</v>
      </c>
      <c r="F13" s="437">
        <v>14</v>
      </c>
    </row>
    <row r="14" spans="1:6" ht="18" customHeight="1" x14ac:dyDescent="0.15">
      <c r="A14" s="899"/>
      <c r="B14" s="125" t="s">
        <v>426</v>
      </c>
      <c r="C14" s="437">
        <f>SUM(D14:F14)</f>
        <v>361</v>
      </c>
      <c r="D14" s="437">
        <v>271</v>
      </c>
      <c r="E14" s="437">
        <v>55</v>
      </c>
      <c r="F14" s="437">
        <v>35</v>
      </c>
    </row>
    <row r="15" spans="1:6" ht="18" customHeight="1" x14ac:dyDescent="0.15">
      <c r="A15" s="899"/>
      <c r="B15" s="124" t="s">
        <v>427</v>
      </c>
      <c r="C15" s="440">
        <f>SUM(D15:F15)</f>
        <v>487</v>
      </c>
      <c r="D15" s="440">
        <v>388</v>
      </c>
      <c r="E15" s="440">
        <v>55</v>
      </c>
      <c r="F15" s="440">
        <v>44</v>
      </c>
    </row>
    <row r="16" spans="1:6" ht="18" customHeight="1" x14ac:dyDescent="0.15">
      <c r="A16" s="899"/>
      <c r="B16" s="122" t="s">
        <v>4</v>
      </c>
      <c r="C16" s="442">
        <f>SUM(C11:C15)</f>
        <v>1130</v>
      </c>
      <c r="D16" s="442">
        <f>SUM(D11:D15)</f>
        <v>901</v>
      </c>
      <c r="E16" s="442">
        <f>SUM(E11:E15)</f>
        <v>132</v>
      </c>
      <c r="F16" s="442">
        <f>SUM(F11:F15)</f>
        <v>97</v>
      </c>
    </row>
    <row r="17" spans="1:6" ht="18" customHeight="1" x14ac:dyDescent="0.15">
      <c r="A17" s="899" t="s">
        <v>4</v>
      </c>
      <c r="B17" s="123" t="s">
        <v>423</v>
      </c>
      <c r="C17" s="435">
        <f>SUM(D17:F17)</f>
        <v>4</v>
      </c>
      <c r="D17" s="435">
        <f t="shared" ref="D17:F22" si="0">D5+D11</f>
        <v>4</v>
      </c>
      <c r="E17" s="435">
        <f t="shared" si="0"/>
        <v>0</v>
      </c>
      <c r="F17" s="435">
        <f t="shared" si="0"/>
        <v>0</v>
      </c>
    </row>
    <row r="18" spans="1:6" ht="18" customHeight="1" x14ac:dyDescent="0.15">
      <c r="A18" s="899"/>
      <c r="B18" s="125" t="s">
        <v>424</v>
      </c>
      <c r="C18" s="437">
        <f>SUM(D18:F18)</f>
        <v>111</v>
      </c>
      <c r="D18" s="437">
        <f t="shared" si="0"/>
        <v>97</v>
      </c>
      <c r="E18" s="437">
        <f t="shared" si="0"/>
        <v>8</v>
      </c>
      <c r="F18" s="437">
        <f t="shared" si="0"/>
        <v>6</v>
      </c>
    </row>
    <row r="19" spans="1:6" ht="18" customHeight="1" x14ac:dyDescent="0.15">
      <c r="A19" s="899"/>
      <c r="B19" s="125" t="s">
        <v>425</v>
      </c>
      <c r="C19" s="437">
        <f>SUM(D19:F19)</f>
        <v>236</v>
      </c>
      <c r="D19" s="437">
        <f t="shared" si="0"/>
        <v>196</v>
      </c>
      <c r="E19" s="437">
        <f t="shared" si="0"/>
        <v>20</v>
      </c>
      <c r="F19" s="437">
        <f t="shared" si="0"/>
        <v>20</v>
      </c>
    </row>
    <row r="20" spans="1:6" ht="18" customHeight="1" x14ac:dyDescent="0.15">
      <c r="A20" s="899"/>
      <c r="B20" s="125" t="s">
        <v>426</v>
      </c>
      <c r="C20" s="437">
        <f>SUM(D20:F20)</f>
        <v>444</v>
      </c>
      <c r="D20" s="437">
        <f t="shared" si="0"/>
        <v>332</v>
      </c>
      <c r="E20" s="437">
        <f t="shared" si="0"/>
        <v>69</v>
      </c>
      <c r="F20" s="437">
        <f t="shared" si="0"/>
        <v>43</v>
      </c>
    </row>
    <row r="21" spans="1:6" ht="18" customHeight="1" x14ac:dyDescent="0.15">
      <c r="A21" s="899"/>
      <c r="B21" s="124" t="s">
        <v>427</v>
      </c>
      <c r="C21" s="440">
        <f>SUM(D21:F21)</f>
        <v>556</v>
      </c>
      <c r="D21" s="440">
        <f t="shared" si="0"/>
        <v>426</v>
      </c>
      <c r="E21" s="440">
        <f t="shared" si="0"/>
        <v>68</v>
      </c>
      <c r="F21" s="440">
        <f t="shared" si="0"/>
        <v>62</v>
      </c>
    </row>
    <row r="22" spans="1:6" ht="18" customHeight="1" x14ac:dyDescent="0.15">
      <c r="A22" s="899"/>
      <c r="B22" s="122" t="s">
        <v>4</v>
      </c>
      <c r="C22" s="442">
        <f>C10+C16</f>
        <v>1351</v>
      </c>
      <c r="D22" s="442">
        <f t="shared" si="0"/>
        <v>1055</v>
      </c>
      <c r="E22" s="442">
        <f t="shared" si="0"/>
        <v>165</v>
      </c>
      <c r="F22" s="442">
        <f t="shared" si="0"/>
        <v>131</v>
      </c>
    </row>
    <row r="23" spans="1:6" ht="18.75" customHeight="1" x14ac:dyDescent="0.15"/>
    <row r="24" spans="1:6" ht="18.75" customHeight="1" x14ac:dyDescent="0.15">
      <c r="A24" s="2" t="s">
        <v>508</v>
      </c>
    </row>
    <row r="25" spans="1:6" ht="18.75" customHeight="1" x14ac:dyDescent="0.15">
      <c r="A25" s="899" t="s">
        <v>31</v>
      </c>
      <c r="B25" s="903" t="s">
        <v>414</v>
      </c>
      <c r="C25" s="899" t="s">
        <v>415</v>
      </c>
      <c r="D25" s="123" t="s">
        <v>429</v>
      </c>
      <c r="E25" s="123" t="s">
        <v>430</v>
      </c>
      <c r="F25" s="123" t="s">
        <v>431</v>
      </c>
    </row>
    <row r="26" spans="1:6" ht="18.75" customHeight="1" x14ac:dyDescent="0.15">
      <c r="A26" s="899"/>
      <c r="B26" s="903"/>
      <c r="C26" s="899"/>
      <c r="D26" s="124" t="s">
        <v>446</v>
      </c>
      <c r="E26" s="124" t="s">
        <v>447</v>
      </c>
      <c r="F26" s="124" t="s">
        <v>448</v>
      </c>
    </row>
    <row r="27" spans="1:6" ht="18.75" customHeight="1" x14ac:dyDescent="0.15">
      <c r="A27" s="899"/>
      <c r="B27" s="903"/>
      <c r="C27" s="899"/>
      <c r="D27" s="122" t="s">
        <v>422</v>
      </c>
      <c r="E27" s="122" t="s">
        <v>422</v>
      </c>
      <c r="F27" s="122" t="s">
        <v>422</v>
      </c>
    </row>
    <row r="28" spans="1:6" ht="18" customHeight="1" x14ac:dyDescent="0.15">
      <c r="A28" s="899" t="s">
        <v>406</v>
      </c>
      <c r="B28" s="123" t="s">
        <v>423</v>
      </c>
      <c r="C28" s="435">
        <f>SUM(D28:F28)</f>
        <v>2</v>
      </c>
      <c r="D28" s="437">
        <v>1</v>
      </c>
      <c r="E28" s="435">
        <v>1</v>
      </c>
      <c r="F28" s="437">
        <v>0</v>
      </c>
    </row>
    <row r="29" spans="1:6" s="131" customFormat="1" ht="18" customHeight="1" x14ac:dyDescent="0.15">
      <c r="A29" s="899"/>
      <c r="B29" s="125" t="s">
        <v>424</v>
      </c>
      <c r="C29" s="437">
        <f>SUM(D29:F29)</f>
        <v>19</v>
      </c>
      <c r="D29" s="437">
        <v>16</v>
      </c>
      <c r="E29" s="437">
        <v>1</v>
      </c>
      <c r="F29" s="437">
        <v>2</v>
      </c>
    </row>
    <row r="30" spans="1:6" ht="18" customHeight="1" x14ac:dyDescent="0.15">
      <c r="A30" s="899"/>
      <c r="B30" s="125" t="s">
        <v>425</v>
      </c>
      <c r="C30" s="437">
        <f>SUM(D30:F30)</f>
        <v>48</v>
      </c>
      <c r="D30" s="437">
        <v>44</v>
      </c>
      <c r="E30" s="437">
        <v>3</v>
      </c>
      <c r="F30" s="437">
        <v>1</v>
      </c>
    </row>
    <row r="31" spans="1:6" ht="18" customHeight="1" x14ac:dyDescent="0.15">
      <c r="A31" s="899"/>
      <c r="B31" s="125" t="s">
        <v>426</v>
      </c>
      <c r="C31" s="437">
        <f>SUM(D31:F31)</f>
        <v>83</v>
      </c>
      <c r="D31" s="437">
        <v>78</v>
      </c>
      <c r="E31" s="437">
        <v>5</v>
      </c>
      <c r="F31" s="437">
        <v>0</v>
      </c>
    </row>
    <row r="32" spans="1:6" ht="18" customHeight="1" x14ac:dyDescent="0.15">
      <c r="A32" s="899"/>
      <c r="B32" s="124" t="s">
        <v>427</v>
      </c>
      <c r="C32" s="440">
        <f>SUM(D32:F32)</f>
        <v>69</v>
      </c>
      <c r="D32" s="440">
        <v>62</v>
      </c>
      <c r="E32" s="440">
        <v>4</v>
      </c>
      <c r="F32" s="440">
        <v>3</v>
      </c>
    </row>
    <row r="33" spans="1:6" ht="18" customHeight="1" x14ac:dyDescent="0.15">
      <c r="A33" s="899"/>
      <c r="B33" s="122" t="s">
        <v>4</v>
      </c>
      <c r="C33" s="442">
        <f>SUM(C28:C32)</f>
        <v>221</v>
      </c>
      <c r="D33" s="442">
        <f>SUM(D28:D32)</f>
        <v>201</v>
      </c>
      <c r="E33" s="442">
        <f>SUM(E28:E32)</f>
        <v>14</v>
      </c>
      <c r="F33" s="442">
        <f>SUM(F28:F32)</f>
        <v>6</v>
      </c>
    </row>
    <row r="34" spans="1:6" ht="18" customHeight="1" x14ac:dyDescent="0.15">
      <c r="A34" s="899" t="s">
        <v>350</v>
      </c>
      <c r="B34" s="123" t="s">
        <v>423</v>
      </c>
      <c r="C34" s="436">
        <f>SUM(D34:F34)</f>
        <v>2</v>
      </c>
      <c r="D34" s="435">
        <v>2</v>
      </c>
      <c r="E34" s="435">
        <v>0</v>
      </c>
      <c r="F34" s="435">
        <v>0</v>
      </c>
    </row>
    <row r="35" spans="1:6" ht="18" customHeight="1" x14ac:dyDescent="0.15">
      <c r="A35" s="899"/>
      <c r="B35" s="125" t="s">
        <v>424</v>
      </c>
      <c r="C35" s="437">
        <f>SUM(D35:F35)</f>
        <v>92</v>
      </c>
      <c r="D35" s="437">
        <v>92</v>
      </c>
      <c r="E35" s="437">
        <v>0</v>
      </c>
      <c r="F35" s="437">
        <v>0</v>
      </c>
    </row>
    <row r="36" spans="1:6" ht="18" customHeight="1" x14ac:dyDescent="0.15">
      <c r="A36" s="899"/>
      <c r="B36" s="125" t="s">
        <v>425</v>
      </c>
      <c r="C36" s="437">
        <f>SUM(D36:F36)</f>
        <v>188</v>
      </c>
      <c r="D36" s="437">
        <v>183</v>
      </c>
      <c r="E36" s="437">
        <v>3</v>
      </c>
      <c r="F36" s="437">
        <v>2</v>
      </c>
    </row>
    <row r="37" spans="1:6" ht="18" customHeight="1" x14ac:dyDescent="0.15">
      <c r="A37" s="899"/>
      <c r="B37" s="125" t="s">
        <v>426</v>
      </c>
      <c r="C37" s="437">
        <f>SUM(D37:F37)</f>
        <v>361</v>
      </c>
      <c r="D37" s="437">
        <v>352</v>
      </c>
      <c r="E37" s="437">
        <v>6</v>
      </c>
      <c r="F37" s="437">
        <v>3</v>
      </c>
    </row>
    <row r="38" spans="1:6" ht="18" customHeight="1" x14ac:dyDescent="0.15">
      <c r="A38" s="899"/>
      <c r="B38" s="124" t="s">
        <v>427</v>
      </c>
      <c r="C38" s="440">
        <f>SUM(D38:F38)</f>
        <v>487</v>
      </c>
      <c r="D38" s="440">
        <v>465</v>
      </c>
      <c r="E38" s="440">
        <v>18</v>
      </c>
      <c r="F38" s="440">
        <v>4</v>
      </c>
    </row>
    <row r="39" spans="1:6" ht="18" customHeight="1" x14ac:dyDescent="0.15">
      <c r="A39" s="899"/>
      <c r="B39" s="122" t="s">
        <v>4</v>
      </c>
      <c r="C39" s="442">
        <f>SUM(C34:C38)</f>
        <v>1130</v>
      </c>
      <c r="D39" s="442">
        <f>SUM(D34:D38)</f>
        <v>1094</v>
      </c>
      <c r="E39" s="442">
        <f>SUM(E34:E38)</f>
        <v>27</v>
      </c>
      <c r="F39" s="442">
        <f>SUM(F34:F38)</f>
        <v>9</v>
      </c>
    </row>
    <row r="40" spans="1:6" ht="18" customHeight="1" x14ac:dyDescent="0.15">
      <c r="A40" s="899" t="s">
        <v>4</v>
      </c>
      <c r="B40" s="123" t="s">
        <v>423</v>
      </c>
      <c r="C40" s="435">
        <f>SUM(D40:F40)</f>
        <v>4</v>
      </c>
      <c r="D40" s="435">
        <f t="shared" ref="D40:F45" si="1">D28+D34</f>
        <v>3</v>
      </c>
      <c r="E40" s="435">
        <f t="shared" si="1"/>
        <v>1</v>
      </c>
      <c r="F40" s="435">
        <f t="shared" si="1"/>
        <v>0</v>
      </c>
    </row>
    <row r="41" spans="1:6" ht="18" customHeight="1" x14ac:dyDescent="0.15">
      <c r="A41" s="899"/>
      <c r="B41" s="125" t="s">
        <v>424</v>
      </c>
      <c r="C41" s="437">
        <f>SUM(D41:F41)</f>
        <v>111</v>
      </c>
      <c r="D41" s="437">
        <f t="shared" si="1"/>
        <v>108</v>
      </c>
      <c r="E41" s="437">
        <f t="shared" si="1"/>
        <v>1</v>
      </c>
      <c r="F41" s="437">
        <f t="shared" si="1"/>
        <v>2</v>
      </c>
    </row>
    <row r="42" spans="1:6" ht="18" customHeight="1" x14ac:dyDescent="0.15">
      <c r="A42" s="899"/>
      <c r="B42" s="125" t="s">
        <v>425</v>
      </c>
      <c r="C42" s="437">
        <f>SUM(D42:F42)</f>
        <v>236</v>
      </c>
      <c r="D42" s="437">
        <f t="shared" si="1"/>
        <v>227</v>
      </c>
      <c r="E42" s="437">
        <f t="shared" si="1"/>
        <v>6</v>
      </c>
      <c r="F42" s="437">
        <f t="shared" si="1"/>
        <v>3</v>
      </c>
    </row>
    <row r="43" spans="1:6" ht="18" customHeight="1" x14ac:dyDescent="0.15">
      <c r="A43" s="899"/>
      <c r="B43" s="125" t="s">
        <v>426</v>
      </c>
      <c r="C43" s="437">
        <f>SUM(D43:F43)</f>
        <v>444</v>
      </c>
      <c r="D43" s="437">
        <f t="shared" si="1"/>
        <v>430</v>
      </c>
      <c r="E43" s="437">
        <f t="shared" si="1"/>
        <v>11</v>
      </c>
      <c r="F43" s="437">
        <f t="shared" si="1"/>
        <v>3</v>
      </c>
    </row>
    <row r="44" spans="1:6" ht="18" customHeight="1" x14ac:dyDescent="0.15">
      <c r="A44" s="899"/>
      <c r="B44" s="124" t="s">
        <v>427</v>
      </c>
      <c r="C44" s="440">
        <f>SUM(D44:F44)</f>
        <v>556</v>
      </c>
      <c r="D44" s="440">
        <f t="shared" si="1"/>
        <v>527</v>
      </c>
      <c r="E44" s="440">
        <f t="shared" si="1"/>
        <v>22</v>
      </c>
      <c r="F44" s="440">
        <f t="shared" si="1"/>
        <v>7</v>
      </c>
    </row>
    <row r="45" spans="1:6" ht="18" customHeight="1" x14ac:dyDescent="0.15">
      <c r="A45" s="899"/>
      <c r="B45" s="122" t="s">
        <v>4</v>
      </c>
      <c r="C45" s="442">
        <f>C33+C39</f>
        <v>1351</v>
      </c>
      <c r="D45" s="442">
        <f t="shared" si="1"/>
        <v>1295</v>
      </c>
      <c r="E45" s="442">
        <f t="shared" si="1"/>
        <v>41</v>
      </c>
      <c r="F45" s="442">
        <f t="shared" si="1"/>
        <v>15</v>
      </c>
    </row>
    <row r="46" spans="1:6" ht="18.75" customHeight="1" x14ac:dyDescent="0.15"/>
  </sheetData>
  <mergeCells count="12">
    <mergeCell ref="C25:C27"/>
    <mergeCell ref="A28:A33"/>
    <mergeCell ref="A2:A4"/>
    <mergeCell ref="B2:B4"/>
    <mergeCell ref="C2:C4"/>
    <mergeCell ref="A5:A10"/>
    <mergeCell ref="A11:A16"/>
    <mergeCell ref="A34:A39"/>
    <mergeCell ref="A40:A45"/>
    <mergeCell ref="A17:A22"/>
    <mergeCell ref="A25:A27"/>
    <mergeCell ref="B25:B27"/>
  </mergeCells>
  <phoneticPr fontId="1"/>
  <pageMargins left="0.70866141732283472" right="0.70866141732283472" top="0.74803149606299213" bottom="0.74803149606299213" header="0.31496062992125984" footer="0.31496062992125984"/>
  <pageSetup paperSize="9" scale="95" firstPageNumber="91" orientation="portrait" useFirstPageNumber="1" r:id="rId1"/>
  <headerFooter>
    <oddFooter>&amp;C&amp;P</oddFooter>
  </headerFooter>
  <ignoredErrors>
    <ignoredError sqref="C10 C16 C33 C39"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F46"/>
  <sheetViews>
    <sheetView showGridLines="0" view="pageBreakPreview" topLeftCell="A31" zoomScaleNormal="100" zoomScaleSheetLayoutView="100" workbookViewId="0">
      <selection activeCell="G4" sqref="G4"/>
    </sheetView>
  </sheetViews>
  <sheetFormatPr defaultRowHeight="15" customHeight="1" x14ac:dyDescent="0.15"/>
  <cols>
    <col min="1" max="1" width="6.25" style="127" customWidth="1"/>
    <col min="2" max="2" width="11.125" style="129" customWidth="1"/>
    <col min="3" max="3" width="11.125" style="127" customWidth="1"/>
    <col min="4" max="6" width="12.5" style="127" customWidth="1"/>
    <col min="7" max="16384" width="9" style="127"/>
  </cols>
  <sheetData>
    <row r="1" spans="1:6" ht="18.75" customHeight="1" x14ac:dyDescent="0.15">
      <c r="A1" s="2" t="s">
        <v>509</v>
      </c>
    </row>
    <row r="2" spans="1:6" ht="18.75" customHeight="1" x14ac:dyDescent="0.15">
      <c r="A2" s="899" t="s">
        <v>31</v>
      </c>
      <c r="B2" s="903" t="s">
        <v>414</v>
      </c>
      <c r="C2" s="899" t="s">
        <v>415</v>
      </c>
      <c r="D2" s="123" t="s">
        <v>429</v>
      </c>
      <c r="E2" s="123" t="s">
        <v>430</v>
      </c>
      <c r="F2" s="123" t="s">
        <v>431</v>
      </c>
    </row>
    <row r="3" spans="1:6" ht="18.75" customHeight="1" x14ac:dyDescent="0.15">
      <c r="A3" s="899"/>
      <c r="B3" s="903"/>
      <c r="C3" s="899"/>
      <c r="D3" s="124" t="s">
        <v>449</v>
      </c>
      <c r="E3" s="124" t="s">
        <v>447</v>
      </c>
      <c r="F3" s="124" t="s">
        <v>448</v>
      </c>
    </row>
    <row r="4" spans="1:6" ht="18.75" customHeight="1" x14ac:dyDescent="0.15">
      <c r="A4" s="899"/>
      <c r="B4" s="903"/>
      <c r="C4" s="899"/>
      <c r="D4" s="122" t="s">
        <v>422</v>
      </c>
      <c r="E4" s="122" t="s">
        <v>422</v>
      </c>
      <c r="F4" s="122" t="s">
        <v>422</v>
      </c>
    </row>
    <row r="5" spans="1:6" ht="18" customHeight="1" x14ac:dyDescent="0.15">
      <c r="A5" s="899" t="s">
        <v>406</v>
      </c>
      <c r="B5" s="123" t="s">
        <v>423</v>
      </c>
      <c r="C5" s="435">
        <f>SUM(D5:F5)</f>
        <v>2</v>
      </c>
      <c r="D5" s="435">
        <v>2</v>
      </c>
      <c r="E5" s="435">
        <v>0</v>
      </c>
      <c r="F5" s="435">
        <v>0</v>
      </c>
    </row>
    <row r="6" spans="1:6" s="128" customFormat="1" ht="18" customHeight="1" x14ac:dyDescent="0.15">
      <c r="A6" s="899"/>
      <c r="B6" s="125" t="s">
        <v>424</v>
      </c>
      <c r="C6" s="437">
        <f>SUM(D6:F6)</f>
        <v>19</v>
      </c>
      <c r="D6" s="437">
        <v>14</v>
      </c>
      <c r="E6" s="437">
        <v>3</v>
      </c>
      <c r="F6" s="437">
        <v>2</v>
      </c>
    </row>
    <row r="7" spans="1:6" ht="18" customHeight="1" x14ac:dyDescent="0.15">
      <c r="A7" s="899"/>
      <c r="B7" s="125" t="s">
        <v>425</v>
      </c>
      <c r="C7" s="437">
        <f>SUM(D7:F7)</f>
        <v>48</v>
      </c>
      <c r="D7" s="437">
        <v>34</v>
      </c>
      <c r="E7" s="437">
        <v>11</v>
      </c>
      <c r="F7" s="437">
        <v>3</v>
      </c>
    </row>
    <row r="8" spans="1:6" ht="18" customHeight="1" x14ac:dyDescent="0.15">
      <c r="A8" s="899"/>
      <c r="B8" s="125" t="s">
        <v>426</v>
      </c>
      <c r="C8" s="437">
        <f>SUM(D8:F8)</f>
        <v>83</v>
      </c>
      <c r="D8" s="437">
        <v>67</v>
      </c>
      <c r="E8" s="437">
        <v>12</v>
      </c>
      <c r="F8" s="437">
        <v>4</v>
      </c>
    </row>
    <row r="9" spans="1:6" ht="18" customHeight="1" x14ac:dyDescent="0.15">
      <c r="A9" s="899"/>
      <c r="B9" s="124" t="s">
        <v>427</v>
      </c>
      <c r="C9" s="440">
        <f>SUM(D9:F9)</f>
        <v>69</v>
      </c>
      <c r="D9" s="440">
        <v>45</v>
      </c>
      <c r="E9" s="440">
        <v>18</v>
      </c>
      <c r="F9" s="440">
        <v>6</v>
      </c>
    </row>
    <row r="10" spans="1:6" ht="18" customHeight="1" x14ac:dyDescent="0.15">
      <c r="A10" s="899"/>
      <c r="B10" s="122" t="s">
        <v>4</v>
      </c>
      <c r="C10" s="442">
        <f>SUM(C5:C9)</f>
        <v>221</v>
      </c>
      <c r="D10" s="442">
        <f>SUM(D5:D9)</f>
        <v>162</v>
      </c>
      <c r="E10" s="442">
        <f>SUM(E5:E9)</f>
        <v>44</v>
      </c>
      <c r="F10" s="442">
        <f>SUM(F5:F9)</f>
        <v>15</v>
      </c>
    </row>
    <row r="11" spans="1:6" ht="18" customHeight="1" x14ac:dyDescent="0.15">
      <c r="A11" s="899" t="s">
        <v>350</v>
      </c>
      <c r="B11" s="123" t="s">
        <v>423</v>
      </c>
      <c r="C11" s="436">
        <f>SUM(D11:F11)</f>
        <v>2</v>
      </c>
      <c r="D11" s="435">
        <v>2</v>
      </c>
      <c r="E11" s="435">
        <v>0</v>
      </c>
      <c r="F11" s="435">
        <v>0</v>
      </c>
    </row>
    <row r="12" spans="1:6" ht="18" customHeight="1" x14ac:dyDescent="0.15">
      <c r="A12" s="899"/>
      <c r="B12" s="125" t="s">
        <v>424</v>
      </c>
      <c r="C12" s="437">
        <f>SUM(D12:F12)</f>
        <v>92</v>
      </c>
      <c r="D12" s="437">
        <v>89</v>
      </c>
      <c r="E12" s="437">
        <v>3</v>
      </c>
      <c r="F12" s="437">
        <v>0</v>
      </c>
    </row>
    <row r="13" spans="1:6" ht="18" customHeight="1" x14ac:dyDescent="0.15">
      <c r="A13" s="899"/>
      <c r="B13" s="125" t="s">
        <v>425</v>
      </c>
      <c r="C13" s="437">
        <f>SUM(D13:F13)</f>
        <v>188</v>
      </c>
      <c r="D13" s="437">
        <v>182</v>
      </c>
      <c r="E13" s="437">
        <v>4</v>
      </c>
      <c r="F13" s="437">
        <v>2</v>
      </c>
    </row>
    <row r="14" spans="1:6" ht="18" customHeight="1" x14ac:dyDescent="0.15">
      <c r="A14" s="899"/>
      <c r="B14" s="125" t="s">
        <v>426</v>
      </c>
      <c r="C14" s="437">
        <f>SUM(D14:F14)</f>
        <v>361</v>
      </c>
      <c r="D14" s="437">
        <v>336</v>
      </c>
      <c r="E14" s="437">
        <v>18</v>
      </c>
      <c r="F14" s="437">
        <v>7</v>
      </c>
    </row>
    <row r="15" spans="1:6" ht="18" customHeight="1" x14ac:dyDescent="0.15">
      <c r="A15" s="899"/>
      <c r="B15" s="124" t="s">
        <v>427</v>
      </c>
      <c r="C15" s="440">
        <f>SUM(D15:F15)</f>
        <v>487</v>
      </c>
      <c r="D15" s="440">
        <v>461</v>
      </c>
      <c r="E15" s="440">
        <v>15</v>
      </c>
      <c r="F15" s="440">
        <v>11</v>
      </c>
    </row>
    <row r="16" spans="1:6" ht="18" customHeight="1" x14ac:dyDescent="0.15">
      <c r="A16" s="899"/>
      <c r="B16" s="122" t="s">
        <v>4</v>
      </c>
      <c r="C16" s="442">
        <f>SUM(C11:C15)</f>
        <v>1130</v>
      </c>
      <c r="D16" s="442">
        <f>SUM(D11:D15)</f>
        <v>1070</v>
      </c>
      <c r="E16" s="442">
        <f>SUM(E11:E15)</f>
        <v>40</v>
      </c>
      <c r="F16" s="442">
        <f>SUM(F11:F15)</f>
        <v>20</v>
      </c>
    </row>
    <row r="17" spans="1:6" ht="18" customHeight="1" x14ac:dyDescent="0.15">
      <c r="A17" s="899" t="s">
        <v>4</v>
      </c>
      <c r="B17" s="123" t="s">
        <v>423</v>
      </c>
      <c r="C17" s="435">
        <f>SUM(D17:F17)</f>
        <v>4</v>
      </c>
      <c r="D17" s="435">
        <f t="shared" ref="D17:F22" si="0">D5+D11</f>
        <v>4</v>
      </c>
      <c r="E17" s="435">
        <f t="shared" si="0"/>
        <v>0</v>
      </c>
      <c r="F17" s="435">
        <f t="shared" si="0"/>
        <v>0</v>
      </c>
    </row>
    <row r="18" spans="1:6" ht="18" customHeight="1" x14ac:dyDescent="0.15">
      <c r="A18" s="899"/>
      <c r="B18" s="125" t="s">
        <v>424</v>
      </c>
      <c r="C18" s="437">
        <f>SUM(D18:F18)</f>
        <v>111</v>
      </c>
      <c r="D18" s="437">
        <f t="shared" si="0"/>
        <v>103</v>
      </c>
      <c r="E18" s="437">
        <f t="shared" si="0"/>
        <v>6</v>
      </c>
      <c r="F18" s="437">
        <f t="shared" si="0"/>
        <v>2</v>
      </c>
    </row>
    <row r="19" spans="1:6" ht="18" customHeight="1" x14ac:dyDescent="0.15">
      <c r="A19" s="899"/>
      <c r="B19" s="125" t="s">
        <v>425</v>
      </c>
      <c r="C19" s="437">
        <f>SUM(D19:F19)</f>
        <v>236</v>
      </c>
      <c r="D19" s="437">
        <f t="shared" si="0"/>
        <v>216</v>
      </c>
      <c r="E19" s="437">
        <f t="shared" si="0"/>
        <v>15</v>
      </c>
      <c r="F19" s="437">
        <f t="shared" si="0"/>
        <v>5</v>
      </c>
    </row>
    <row r="20" spans="1:6" ht="18" customHeight="1" x14ac:dyDescent="0.15">
      <c r="A20" s="899"/>
      <c r="B20" s="125" t="s">
        <v>426</v>
      </c>
      <c r="C20" s="437">
        <f>SUM(D20:F20)</f>
        <v>444</v>
      </c>
      <c r="D20" s="437">
        <f t="shared" si="0"/>
        <v>403</v>
      </c>
      <c r="E20" s="437">
        <f t="shared" si="0"/>
        <v>30</v>
      </c>
      <c r="F20" s="437">
        <f t="shared" si="0"/>
        <v>11</v>
      </c>
    </row>
    <row r="21" spans="1:6" ht="18" customHeight="1" x14ac:dyDescent="0.15">
      <c r="A21" s="899"/>
      <c r="B21" s="124" t="s">
        <v>427</v>
      </c>
      <c r="C21" s="440">
        <f>SUM(D21:F21)</f>
        <v>556</v>
      </c>
      <c r="D21" s="440">
        <f t="shared" si="0"/>
        <v>506</v>
      </c>
      <c r="E21" s="440">
        <f t="shared" si="0"/>
        <v>33</v>
      </c>
      <c r="F21" s="440">
        <f t="shared" si="0"/>
        <v>17</v>
      </c>
    </row>
    <row r="22" spans="1:6" ht="18" customHeight="1" x14ac:dyDescent="0.15">
      <c r="A22" s="899"/>
      <c r="B22" s="122" t="s">
        <v>4</v>
      </c>
      <c r="C22" s="442">
        <f>C10+C16</f>
        <v>1351</v>
      </c>
      <c r="D22" s="442">
        <f t="shared" si="0"/>
        <v>1232</v>
      </c>
      <c r="E22" s="442">
        <f t="shared" si="0"/>
        <v>84</v>
      </c>
      <c r="F22" s="442">
        <f t="shared" si="0"/>
        <v>35</v>
      </c>
    </row>
    <row r="23" spans="1:6" ht="16.5" customHeight="1" x14ac:dyDescent="0.15"/>
    <row r="24" spans="1:6" ht="16.5" customHeight="1" x14ac:dyDescent="0.15">
      <c r="A24" s="2" t="s">
        <v>510</v>
      </c>
    </row>
    <row r="25" spans="1:6" ht="16.5" customHeight="1" x14ac:dyDescent="0.15">
      <c r="A25" s="899" t="s">
        <v>31</v>
      </c>
      <c r="B25" s="903" t="s">
        <v>414</v>
      </c>
      <c r="C25" s="899" t="s">
        <v>415</v>
      </c>
      <c r="D25" s="123" t="s">
        <v>429</v>
      </c>
      <c r="E25" s="123" t="s">
        <v>430</v>
      </c>
      <c r="F25" s="123" t="s">
        <v>431</v>
      </c>
    </row>
    <row r="26" spans="1:6" ht="16.5" customHeight="1" x14ac:dyDescent="0.15">
      <c r="A26" s="899"/>
      <c r="B26" s="903"/>
      <c r="C26" s="899"/>
      <c r="D26" s="124" t="s">
        <v>450</v>
      </c>
      <c r="E26" s="124" t="s">
        <v>451</v>
      </c>
      <c r="F26" s="124" t="s">
        <v>452</v>
      </c>
    </row>
    <row r="27" spans="1:6" ht="16.5" customHeight="1" x14ac:dyDescent="0.15">
      <c r="A27" s="899"/>
      <c r="B27" s="903"/>
      <c r="C27" s="899"/>
      <c r="D27" s="122" t="s">
        <v>422</v>
      </c>
      <c r="E27" s="122" t="s">
        <v>422</v>
      </c>
      <c r="F27" s="122" t="s">
        <v>422</v>
      </c>
    </row>
    <row r="28" spans="1:6" ht="18" customHeight="1" x14ac:dyDescent="0.15">
      <c r="A28" s="899" t="s">
        <v>406</v>
      </c>
      <c r="B28" s="123" t="s">
        <v>423</v>
      </c>
      <c r="C28" s="435">
        <f>SUM(D28:F28)</f>
        <v>2</v>
      </c>
      <c r="D28" s="435">
        <v>2</v>
      </c>
      <c r="E28" s="435">
        <v>0</v>
      </c>
      <c r="F28" s="435">
        <v>0</v>
      </c>
    </row>
    <row r="29" spans="1:6" s="128" customFormat="1" ht="18" customHeight="1" x14ac:dyDescent="0.15">
      <c r="A29" s="899"/>
      <c r="B29" s="125" t="s">
        <v>424</v>
      </c>
      <c r="C29" s="437">
        <f>SUM(D29:F29)</f>
        <v>19</v>
      </c>
      <c r="D29" s="437">
        <v>18</v>
      </c>
      <c r="E29" s="437">
        <v>1</v>
      </c>
      <c r="F29" s="437">
        <v>0</v>
      </c>
    </row>
    <row r="30" spans="1:6" ht="18" customHeight="1" x14ac:dyDescent="0.15">
      <c r="A30" s="899"/>
      <c r="B30" s="125" t="s">
        <v>425</v>
      </c>
      <c r="C30" s="437">
        <f>SUM(D30:F30)</f>
        <v>48</v>
      </c>
      <c r="D30" s="437">
        <v>46</v>
      </c>
      <c r="E30" s="437">
        <v>2</v>
      </c>
      <c r="F30" s="437">
        <v>0</v>
      </c>
    </row>
    <row r="31" spans="1:6" ht="18" customHeight="1" x14ac:dyDescent="0.15">
      <c r="A31" s="899"/>
      <c r="B31" s="125" t="s">
        <v>426</v>
      </c>
      <c r="C31" s="437">
        <f>SUM(D31:F31)</f>
        <v>83</v>
      </c>
      <c r="D31" s="437">
        <v>73</v>
      </c>
      <c r="E31" s="437">
        <v>7</v>
      </c>
      <c r="F31" s="437">
        <v>3</v>
      </c>
    </row>
    <row r="32" spans="1:6" ht="18" customHeight="1" x14ac:dyDescent="0.15">
      <c r="A32" s="899"/>
      <c r="B32" s="124" t="s">
        <v>427</v>
      </c>
      <c r="C32" s="440">
        <f>SUM(D32:F32)</f>
        <v>69</v>
      </c>
      <c r="D32" s="440">
        <v>55</v>
      </c>
      <c r="E32" s="440">
        <v>12</v>
      </c>
      <c r="F32" s="440">
        <v>2</v>
      </c>
    </row>
    <row r="33" spans="1:6" ht="18" customHeight="1" x14ac:dyDescent="0.15">
      <c r="A33" s="899"/>
      <c r="B33" s="122" t="s">
        <v>4</v>
      </c>
      <c r="C33" s="442">
        <f>SUM(C28:C32)</f>
        <v>221</v>
      </c>
      <c r="D33" s="442">
        <f>SUM(D28:D32)</f>
        <v>194</v>
      </c>
      <c r="E33" s="442">
        <f>SUM(E28:E32)</f>
        <v>22</v>
      </c>
      <c r="F33" s="442">
        <f>SUM(F28:F32)</f>
        <v>5</v>
      </c>
    </row>
    <row r="34" spans="1:6" ht="18" customHeight="1" x14ac:dyDescent="0.15">
      <c r="A34" s="899" t="s">
        <v>350</v>
      </c>
      <c r="B34" s="123" t="s">
        <v>423</v>
      </c>
      <c r="C34" s="436">
        <f>SUM(D34:F34)</f>
        <v>2</v>
      </c>
      <c r="D34" s="435">
        <v>2</v>
      </c>
      <c r="E34" s="435">
        <v>0</v>
      </c>
      <c r="F34" s="435">
        <v>0</v>
      </c>
    </row>
    <row r="35" spans="1:6" ht="18" customHeight="1" x14ac:dyDescent="0.15">
      <c r="A35" s="899"/>
      <c r="B35" s="125" t="s">
        <v>424</v>
      </c>
      <c r="C35" s="437">
        <f>SUM(D35:F35)</f>
        <v>92</v>
      </c>
      <c r="D35" s="437">
        <v>91</v>
      </c>
      <c r="E35" s="437">
        <v>1</v>
      </c>
      <c r="F35" s="437">
        <v>0</v>
      </c>
    </row>
    <row r="36" spans="1:6" ht="18" customHeight="1" x14ac:dyDescent="0.15">
      <c r="A36" s="899"/>
      <c r="B36" s="125" t="s">
        <v>425</v>
      </c>
      <c r="C36" s="437">
        <f>SUM(D36:F36)</f>
        <v>188</v>
      </c>
      <c r="D36" s="437">
        <v>185</v>
      </c>
      <c r="E36" s="437">
        <v>3</v>
      </c>
      <c r="F36" s="437">
        <v>0</v>
      </c>
    </row>
    <row r="37" spans="1:6" ht="18" customHeight="1" x14ac:dyDescent="0.15">
      <c r="A37" s="899"/>
      <c r="B37" s="125" t="s">
        <v>426</v>
      </c>
      <c r="C37" s="437">
        <f>SUM(D37:F37)</f>
        <v>361</v>
      </c>
      <c r="D37" s="437">
        <v>351</v>
      </c>
      <c r="E37" s="437">
        <v>8</v>
      </c>
      <c r="F37" s="437">
        <v>2</v>
      </c>
    </row>
    <row r="38" spans="1:6" ht="18" customHeight="1" x14ac:dyDescent="0.15">
      <c r="A38" s="899"/>
      <c r="B38" s="124" t="s">
        <v>427</v>
      </c>
      <c r="C38" s="440">
        <f>SUM(D38:F38)</f>
        <v>487</v>
      </c>
      <c r="D38" s="440">
        <v>471</v>
      </c>
      <c r="E38" s="440">
        <v>12</v>
      </c>
      <c r="F38" s="440">
        <v>4</v>
      </c>
    </row>
    <row r="39" spans="1:6" ht="18" customHeight="1" x14ac:dyDescent="0.15">
      <c r="A39" s="899"/>
      <c r="B39" s="122" t="s">
        <v>4</v>
      </c>
      <c r="C39" s="442">
        <f>SUM(C34:C38)</f>
        <v>1130</v>
      </c>
      <c r="D39" s="442">
        <f>SUM(D34:D38)</f>
        <v>1100</v>
      </c>
      <c r="E39" s="442">
        <f>SUM(E34:E38)</f>
        <v>24</v>
      </c>
      <c r="F39" s="442">
        <f>SUM(F34:F38)</f>
        <v>6</v>
      </c>
    </row>
    <row r="40" spans="1:6" ht="18" customHeight="1" x14ac:dyDescent="0.15">
      <c r="A40" s="899" t="s">
        <v>4</v>
      </c>
      <c r="B40" s="123" t="s">
        <v>423</v>
      </c>
      <c r="C40" s="435">
        <f>SUM(D40:F40)</f>
        <v>4</v>
      </c>
      <c r="D40" s="435">
        <f t="shared" ref="D40:F45" si="1">D28+D34</f>
        <v>4</v>
      </c>
      <c r="E40" s="435">
        <f t="shared" si="1"/>
        <v>0</v>
      </c>
      <c r="F40" s="435">
        <f t="shared" si="1"/>
        <v>0</v>
      </c>
    </row>
    <row r="41" spans="1:6" ht="18" customHeight="1" x14ac:dyDescent="0.15">
      <c r="A41" s="899"/>
      <c r="B41" s="125" t="s">
        <v>424</v>
      </c>
      <c r="C41" s="437">
        <f>SUM(D41:F41)</f>
        <v>111</v>
      </c>
      <c r="D41" s="437">
        <f t="shared" si="1"/>
        <v>109</v>
      </c>
      <c r="E41" s="437">
        <f t="shared" si="1"/>
        <v>2</v>
      </c>
      <c r="F41" s="437">
        <f t="shared" si="1"/>
        <v>0</v>
      </c>
    </row>
    <row r="42" spans="1:6" ht="18" customHeight="1" x14ac:dyDescent="0.15">
      <c r="A42" s="899"/>
      <c r="B42" s="125" t="s">
        <v>425</v>
      </c>
      <c r="C42" s="437">
        <f>SUM(D42:F42)</f>
        <v>236</v>
      </c>
      <c r="D42" s="437">
        <f t="shared" si="1"/>
        <v>231</v>
      </c>
      <c r="E42" s="437">
        <f t="shared" si="1"/>
        <v>5</v>
      </c>
      <c r="F42" s="437">
        <f t="shared" si="1"/>
        <v>0</v>
      </c>
    </row>
    <row r="43" spans="1:6" ht="18" customHeight="1" x14ac:dyDescent="0.15">
      <c r="A43" s="899"/>
      <c r="B43" s="125" t="s">
        <v>426</v>
      </c>
      <c r="C43" s="437">
        <f>SUM(D43:F43)</f>
        <v>444</v>
      </c>
      <c r="D43" s="437">
        <f t="shared" si="1"/>
        <v>424</v>
      </c>
      <c r="E43" s="437">
        <f t="shared" si="1"/>
        <v>15</v>
      </c>
      <c r="F43" s="437">
        <f t="shared" si="1"/>
        <v>5</v>
      </c>
    </row>
    <row r="44" spans="1:6" ht="18" customHeight="1" x14ac:dyDescent="0.15">
      <c r="A44" s="899"/>
      <c r="B44" s="124" t="s">
        <v>427</v>
      </c>
      <c r="C44" s="440">
        <f>SUM(D44:F44)</f>
        <v>556</v>
      </c>
      <c r="D44" s="440">
        <f t="shared" si="1"/>
        <v>526</v>
      </c>
      <c r="E44" s="440">
        <f t="shared" si="1"/>
        <v>24</v>
      </c>
      <c r="F44" s="440">
        <f t="shared" si="1"/>
        <v>6</v>
      </c>
    </row>
    <row r="45" spans="1:6" ht="18" customHeight="1" x14ac:dyDescent="0.15">
      <c r="A45" s="899"/>
      <c r="B45" s="122" t="s">
        <v>4</v>
      </c>
      <c r="C45" s="442">
        <f>C33+C39</f>
        <v>1351</v>
      </c>
      <c r="D45" s="442">
        <f t="shared" si="1"/>
        <v>1294</v>
      </c>
      <c r="E45" s="442">
        <f t="shared" si="1"/>
        <v>46</v>
      </c>
      <c r="F45" s="442">
        <f t="shared" si="1"/>
        <v>11</v>
      </c>
    </row>
    <row r="46" spans="1:6" ht="16.5" customHeight="1" x14ac:dyDescent="0.15"/>
  </sheetData>
  <mergeCells count="12">
    <mergeCell ref="C25:C27"/>
    <mergeCell ref="A28:A33"/>
    <mergeCell ref="A2:A4"/>
    <mergeCell ref="B2:B4"/>
    <mergeCell ref="C2:C4"/>
    <mergeCell ref="A5:A10"/>
    <mergeCell ref="A11:A16"/>
    <mergeCell ref="A34:A39"/>
    <mergeCell ref="A40:A45"/>
    <mergeCell ref="A17:A22"/>
    <mergeCell ref="A25:A27"/>
    <mergeCell ref="B25:B27"/>
  </mergeCells>
  <phoneticPr fontId="1"/>
  <pageMargins left="0.70866141732283472" right="0.70866141732283472" top="0.74803149606299213" bottom="0.74803149606299213" header="0.31496062992125984" footer="0.31496062992125984"/>
  <pageSetup paperSize="9" scale="96" firstPageNumber="92" orientation="portrait" useFirstPageNumber="1" r:id="rId1"/>
  <headerFooter>
    <oddFooter>&amp;C&amp;P</oddFooter>
  </headerFooter>
  <ignoredErrors>
    <ignoredError sqref="C10 C16 C33 C39"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I89"/>
  <sheetViews>
    <sheetView showGridLines="0" view="pageBreakPreview" topLeftCell="A34" zoomScaleNormal="100" zoomScaleSheetLayoutView="100" workbookViewId="0">
      <selection activeCell="J4" sqref="J4"/>
    </sheetView>
  </sheetViews>
  <sheetFormatPr defaultRowHeight="12" x14ac:dyDescent="0.15"/>
  <cols>
    <col min="1" max="1" width="5" style="1" customWidth="1"/>
    <col min="2" max="2" width="10.125" style="130" customWidth="1"/>
    <col min="3" max="3" width="10" style="1" customWidth="1"/>
    <col min="4" max="6" width="9.375" style="1" customWidth="1"/>
    <col min="7" max="7" width="12" style="1" customWidth="1"/>
    <col min="8" max="8" width="9.375" style="1" customWidth="1"/>
    <col min="9" max="9" width="7.75" style="1" bestFit="1" customWidth="1"/>
    <col min="10" max="16384" width="9" style="1"/>
  </cols>
  <sheetData>
    <row r="1" spans="1:9" ht="17.25" customHeight="1" x14ac:dyDescent="0.15">
      <c r="A1" s="2" t="s">
        <v>511</v>
      </c>
    </row>
    <row r="2" spans="1:9" ht="20.100000000000001" customHeight="1" x14ac:dyDescent="0.15">
      <c r="A2" s="899" t="s">
        <v>31</v>
      </c>
      <c r="B2" s="903" t="s">
        <v>414</v>
      </c>
      <c r="C2" s="899" t="s">
        <v>415</v>
      </c>
      <c r="D2" s="920" t="s">
        <v>429</v>
      </c>
      <c r="E2" s="921"/>
      <c r="F2" s="920" t="s">
        <v>430</v>
      </c>
      <c r="G2" s="921"/>
      <c r="H2" s="920" t="s">
        <v>431</v>
      </c>
      <c r="I2" s="921"/>
    </row>
    <row r="3" spans="1:9" ht="17.100000000000001" customHeight="1" x14ac:dyDescent="0.15">
      <c r="A3" s="899"/>
      <c r="B3" s="903"/>
      <c r="C3" s="899"/>
      <c r="D3" s="922" t="s">
        <v>453</v>
      </c>
      <c r="E3" s="923"/>
      <c r="F3" s="922" t="s">
        <v>454</v>
      </c>
      <c r="G3" s="923"/>
      <c r="H3" s="922" t="s">
        <v>455</v>
      </c>
      <c r="I3" s="923"/>
    </row>
    <row r="4" spans="1:9" ht="17.100000000000001" customHeight="1" x14ac:dyDescent="0.15">
      <c r="A4" s="899"/>
      <c r="B4" s="903"/>
      <c r="C4" s="899"/>
      <c r="D4" s="922" t="s">
        <v>456</v>
      </c>
      <c r="E4" s="923"/>
      <c r="F4" s="922" t="s">
        <v>456</v>
      </c>
      <c r="G4" s="923"/>
      <c r="H4" s="922" t="s">
        <v>456</v>
      </c>
      <c r="I4" s="923"/>
    </row>
    <row r="5" spans="1:9" ht="17.100000000000001" customHeight="1" x14ac:dyDescent="0.15">
      <c r="A5" s="899"/>
      <c r="B5" s="903"/>
      <c r="C5" s="899"/>
      <c r="D5" s="918" t="s">
        <v>457</v>
      </c>
      <c r="E5" s="919"/>
      <c r="F5" s="918" t="s">
        <v>458</v>
      </c>
      <c r="G5" s="919"/>
      <c r="H5" s="918" t="s">
        <v>459</v>
      </c>
      <c r="I5" s="919"/>
    </row>
    <row r="6" spans="1:9" ht="18" customHeight="1" x14ac:dyDescent="0.15">
      <c r="A6" s="899"/>
      <c r="B6" s="903"/>
      <c r="C6" s="899"/>
      <c r="D6" s="904" t="s">
        <v>422</v>
      </c>
      <c r="E6" s="906"/>
      <c r="F6" s="904" t="s">
        <v>422</v>
      </c>
      <c r="G6" s="906"/>
      <c r="H6" s="904" t="s">
        <v>422</v>
      </c>
      <c r="I6" s="906"/>
    </row>
    <row r="7" spans="1:9" ht="18" customHeight="1" x14ac:dyDescent="0.15">
      <c r="A7" s="899" t="s">
        <v>406</v>
      </c>
      <c r="B7" s="123" t="s">
        <v>423</v>
      </c>
      <c r="C7" s="435">
        <f>SUM(D7:I7)</f>
        <v>2</v>
      </c>
      <c r="D7" s="914">
        <v>2</v>
      </c>
      <c r="E7" s="915"/>
      <c r="F7" s="914">
        <v>0</v>
      </c>
      <c r="G7" s="915"/>
      <c r="H7" s="914">
        <v>0</v>
      </c>
      <c r="I7" s="915"/>
    </row>
    <row r="8" spans="1:9" s="131" customFormat="1" ht="18" customHeight="1" x14ac:dyDescent="0.15">
      <c r="A8" s="899"/>
      <c r="B8" s="125" t="s">
        <v>424</v>
      </c>
      <c r="C8" s="437">
        <f>SUM(D8:I8)</f>
        <v>19</v>
      </c>
      <c r="D8" s="910">
        <v>16</v>
      </c>
      <c r="E8" s="911"/>
      <c r="F8" s="910">
        <v>3</v>
      </c>
      <c r="G8" s="911"/>
      <c r="H8" s="910">
        <v>0</v>
      </c>
      <c r="I8" s="911"/>
    </row>
    <row r="9" spans="1:9" ht="18" customHeight="1" x14ac:dyDescent="0.15">
      <c r="A9" s="899"/>
      <c r="B9" s="125" t="s">
        <v>425</v>
      </c>
      <c r="C9" s="437">
        <f>SUM(D9:I9)</f>
        <v>48</v>
      </c>
      <c r="D9" s="910">
        <v>40</v>
      </c>
      <c r="E9" s="911"/>
      <c r="F9" s="910">
        <v>8</v>
      </c>
      <c r="G9" s="911"/>
      <c r="H9" s="910">
        <v>0</v>
      </c>
      <c r="I9" s="911"/>
    </row>
    <row r="10" spans="1:9" ht="18" customHeight="1" x14ac:dyDescent="0.15">
      <c r="A10" s="899"/>
      <c r="B10" s="125" t="s">
        <v>426</v>
      </c>
      <c r="C10" s="437">
        <f>SUM(D10:I10)</f>
        <v>83</v>
      </c>
      <c r="D10" s="910">
        <v>72</v>
      </c>
      <c r="E10" s="911"/>
      <c r="F10" s="910">
        <v>11</v>
      </c>
      <c r="G10" s="911"/>
      <c r="H10" s="910">
        <v>0</v>
      </c>
      <c r="I10" s="911"/>
    </row>
    <row r="11" spans="1:9" ht="18" customHeight="1" x14ac:dyDescent="0.15">
      <c r="A11" s="899"/>
      <c r="B11" s="124" t="s">
        <v>427</v>
      </c>
      <c r="C11" s="440">
        <f>SUM(D11:I11)</f>
        <v>69</v>
      </c>
      <c r="D11" s="916">
        <v>55</v>
      </c>
      <c r="E11" s="917"/>
      <c r="F11" s="912">
        <v>14</v>
      </c>
      <c r="G11" s="913"/>
      <c r="H11" s="912">
        <v>0</v>
      </c>
      <c r="I11" s="913"/>
    </row>
    <row r="12" spans="1:9" ht="18" customHeight="1" x14ac:dyDescent="0.15">
      <c r="A12" s="899"/>
      <c r="B12" s="122" t="s">
        <v>4</v>
      </c>
      <c r="C12" s="442">
        <f>SUM(C7:C11)</f>
        <v>221</v>
      </c>
      <c r="D12" s="908">
        <f>SUM(D7:E11)</f>
        <v>185</v>
      </c>
      <c r="E12" s="909"/>
      <c r="F12" s="908">
        <f>SUM(F7:G11)</f>
        <v>36</v>
      </c>
      <c r="G12" s="909"/>
      <c r="H12" s="908">
        <f>SUM(H7:I11)</f>
        <v>0</v>
      </c>
      <c r="I12" s="909"/>
    </row>
    <row r="13" spans="1:9" ht="18" customHeight="1" x14ac:dyDescent="0.15">
      <c r="A13" s="899" t="s">
        <v>350</v>
      </c>
      <c r="B13" s="123" t="s">
        <v>423</v>
      </c>
      <c r="C13" s="436">
        <f>SUM(D13:I13)</f>
        <v>2</v>
      </c>
      <c r="D13" s="914">
        <v>1</v>
      </c>
      <c r="E13" s="915"/>
      <c r="F13" s="914">
        <v>1</v>
      </c>
      <c r="G13" s="915"/>
      <c r="H13" s="914">
        <v>0</v>
      </c>
      <c r="I13" s="915"/>
    </row>
    <row r="14" spans="1:9" ht="18" customHeight="1" x14ac:dyDescent="0.15">
      <c r="A14" s="899"/>
      <c r="B14" s="125" t="s">
        <v>424</v>
      </c>
      <c r="C14" s="437">
        <f>SUM(D14:I14)</f>
        <v>92</v>
      </c>
      <c r="D14" s="910">
        <v>86</v>
      </c>
      <c r="E14" s="911"/>
      <c r="F14" s="910">
        <v>5</v>
      </c>
      <c r="G14" s="911"/>
      <c r="H14" s="910">
        <v>1</v>
      </c>
      <c r="I14" s="911"/>
    </row>
    <row r="15" spans="1:9" ht="18" customHeight="1" x14ac:dyDescent="0.15">
      <c r="A15" s="899"/>
      <c r="B15" s="125" t="s">
        <v>425</v>
      </c>
      <c r="C15" s="437">
        <f>SUM(D15:I15)</f>
        <v>188</v>
      </c>
      <c r="D15" s="910">
        <v>178</v>
      </c>
      <c r="E15" s="911"/>
      <c r="F15" s="910">
        <v>10</v>
      </c>
      <c r="G15" s="911"/>
      <c r="H15" s="910">
        <v>0</v>
      </c>
      <c r="I15" s="911"/>
    </row>
    <row r="16" spans="1:9" ht="18" customHeight="1" x14ac:dyDescent="0.15">
      <c r="A16" s="899"/>
      <c r="B16" s="125" t="s">
        <v>426</v>
      </c>
      <c r="C16" s="437">
        <f>SUM(D16:I16)</f>
        <v>361</v>
      </c>
      <c r="D16" s="910">
        <v>325</v>
      </c>
      <c r="E16" s="911"/>
      <c r="F16" s="910">
        <v>36</v>
      </c>
      <c r="G16" s="911"/>
      <c r="H16" s="910">
        <v>0</v>
      </c>
      <c r="I16" s="911"/>
    </row>
    <row r="17" spans="1:9" ht="18" customHeight="1" x14ac:dyDescent="0.15">
      <c r="A17" s="899"/>
      <c r="B17" s="124" t="s">
        <v>427</v>
      </c>
      <c r="C17" s="440">
        <f>SUM(D17:I17)</f>
        <v>487</v>
      </c>
      <c r="D17" s="916">
        <v>403</v>
      </c>
      <c r="E17" s="917"/>
      <c r="F17" s="912">
        <v>83</v>
      </c>
      <c r="G17" s="913"/>
      <c r="H17" s="912">
        <v>1</v>
      </c>
      <c r="I17" s="913"/>
    </row>
    <row r="18" spans="1:9" ht="18" customHeight="1" x14ac:dyDescent="0.15">
      <c r="A18" s="899"/>
      <c r="B18" s="122" t="s">
        <v>4</v>
      </c>
      <c r="C18" s="442">
        <f>SUM(C13:C17)</f>
        <v>1130</v>
      </c>
      <c r="D18" s="908">
        <f>SUM(D13:E17)</f>
        <v>993</v>
      </c>
      <c r="E18" s="909"/>
      <c r="F18" s="908">
        <f>SUM(F13:G17)</f>
        <v>135</v>
      </c>
      <c r="G18" s="909"/>
      <c r="H18" s="908">
        <f>SUM(H13:I17)</f>
        <v>2</v>
      </c>
      <c r="I18" s="909"/>
    </row>
    <row r="19" spans="1:9" ht="18" customHeight="1" x14ac:dyDescent="0.15">
      <c r="A19" s="899" t="s">
        <v>4</v>
      </c>
      <c r="B19" s="123" t="s">
        <v>423</v>
      </c>
      <c r="C19" s="435">
        <f>SUM(D19:I19)</f>
        <v>4</v>
      </c>
      <c r="D19" s="914">
        <f t="shared" ref="D19:D24" si="0">D7+D13</f>
        <v>3</v>
      </c>
      <c r="E19" s="915"/>
      <c r="F19" s="914">
        <f t="shared" ref="F19:F24" si="1">F7+F13</f>
        <v>1</v>
      </c>
      <c r="G19" s="915"/>
      <c r="H19" s="914">
        <f t="shared" ref="H19:H24" si="2">H7+H13</f>
        <v>0</v>
      </c>
      <c r="I19" s="915"/>
    </row>
    <row r="20" spans="1:9" ht="18" customHeight="1" x14ac:dyDescent="0.15">
      <c r="A20" s="899"/>
      <c r="B20" s="125" t="s">
        <v>424</v>
      </c>
      <c r="C20" s="437">
        <f>SUM(D20:I20)</f>
        <v>111</v>
      </c>
      <c r="D20" s="910">
        <f t="shared" si="0"/>
        <v>102</v>
      </c>
      <c r="E20" s="911"/>
      <c r="F20" s="910">
        <f t="shared" si="1"/>
        <v>8</v>
      </c>
      <c r="G20" s="911"/>
      <c r="H20" s="910">
        <f t="shared" si="2"/>
        <v>1</v>
      </c>
      <c r="I20" s="911"/>
    </row>
    <row r="21" spans="1:9" ht="18" customHeight="1" x14ac:dyDescent="0.15">
      <c r="A21" s="899"/>
      <c r="B21" s="125" t="s">
        <v>425</v>
      </c>
      <c r="C21" s="437">
        <f>SUM(D21:I21)</f>
        <v>236</v>
      </c>
      <c r="D21" s="910">
        <f t="shared" si="0"/>
        <v>218</v>
      </c>
      <c r="E21" s="911"/>
      <c r="F21" s="910">
        <f t="shared" si="1"/>
        <v>18</v>
      </c>
      <c r="G21" s="911"/>
      <c r="H21" s="910">
        <f t="shared" si="2"/>
        <v>0</v>
      </c>
      <c r="I21" s="911"/>
    </row>
    <row r="22" spans="1:9" ht="18" customHeight="1" x14ac:dyDescent="0.15">
      <c r="A22" s="899"/>
      <c r="B22" s="125" t="s">
        <v>426</v>
      </c>
      <c r="C22" s="437">
        <f>SUM(D22:I22)</f>
        <v>444</v>
      </c>
      <c r="D22" s="910">
        <f t="shared" si="0"/>
        <v>397</v>
      </c>
      <c r="E22" s="911"/>
      <c r="F22" s="910">
        <f t="shared" si="1"/>
        <v>47</v>
      </c>
      <c r="G22" s="911"/>
      <c r="H22" s="910">
        <f t="shared" si="2"/>
        <v>0</v>
      </c>
      <c r="I22" s="911"/>
    </row>
    <row r="23" spans="1:9" ht="18" customHeight="1" x14ac:dyDescent="0.15">
      <c r="A23" s="899"/>
      <c r="B23" s="124" t="s">
        <v>427</v>
      </c>
      <c r="C23" s="440">
        <f>SUM(D23:I23)</f>
        <v>556</v>
      </c>
      <c r="D23" s="912">
        <f t="shared" si="0"/>
        <v>458</v>
      </c>
      <c r="E23" s="913"/>
      <c r="F23" s="912">
        <f t="shared" si="1"/>
        <v>97</v>
      </c>
      <c r="G23" s="913"/>
      <c r="H23" s="912">
        <f t="shared" si="2"/>
        <v>1</v>
      </c>
      <c r="I23" s="913"/>
    </row>
    <row r="24" spans="1:9" ht="18" customHeight="1" x14ac:dyDescent="0.15">
      <c r="A24" s="899"/>
      <c r="B24" s="122" t="s">
        <v>4</v>
      </c>
      <c r="C24" s="442">
        <f>SUM(C19:C23)</f>
        <v>1351</v>
      </c>
      <c r="D24" s="908">
        <f t="shared" si="0"/>
        <v>1178</v>
      </c>
      <c r="E24" s="909"/>
      <c r="F24" s="908">
        <f t="shared" si="1"/>
        <v>171</v>
      </c>
      <c r="G24" s="909"/>
      <c r="H24" s="908">
        <f t="shared" si="2"/>
        <v>2</v>
      </c>
      <c r="I24" s="909"/>
    </row>
    <row r="25" spans="1:9" ht="18" customHeight="1" x14ac:dyDescent="0.15">
      <c r="A25" s="132"/>
      <c r="B25" s="132"/>
      <c r="C25" s="133"/>
      <c r="D25" s="134"/>
      <c r="E25" s="134"/>
      <c r="F25" s="134"/>
      <c r="G25" s="134"/>
      <c r="H25" s="134"/>
      <c r="I25" s="134"/>
    </row>
    <row r="26" spans="1:9" ht="18" customHeight="1" x14ac:dyDescent="0.15">
      <c r="A26" s="2" t="s">
        <v>512</v>
      </c>
    </row>
    <row r="27" spans="1:9" ht="18" customHeight="1" x14ac:dyDescent="0.15">
      <c r="A27" s="899" t="s">
        <v>31</v>
      </c>
      <c r="B27" s="903" t="s">
        <v>414</v>
      </c>
      <c r="C27" s="899" t="s">
        <v>415</v>
      </c>
      <c r="D27" s="904" t="s">
        <v>460</v>
      </c>
      <c r="E27" s="905"/>
      <c r="F27" s="906"/>
      <c r="G27" s="904" t="s">
        <v>461</v>
      </c>
      <c r="H27" s="905"/>
      <c r="I27" s="906"/>
    </row>
    <row r="28" spans="1:9" ht="18" customHeight="1" x14ac:dyDescent="0.15">
      <c r="A28" s="899"/>
      <c r="B28" s="903"/>
      <c r="C28" s="899"/>
      <c r="D28" s="124" t="s">
        <v>462</v>
      </c>
      <c r="E28" s="124" t="s">
        <v>463</v>
      </c>
      <c r="F28" s="124" t="s">
        <v>464</v>
      </c>
      <c r="G28" s="124" t="s">
        <v>462</v>
      </c>
      <c r="H28" s="124" t="s">
        <v>463</v>
      </c>
      <c r="I28" s="124" t="s">
        <v>464</v>
      </c>
    </row>
    <row r="29" spans="1:9" ht="18" customHeight="1" x14ac:dyDescent="0.15">
      <c r="A29" s="899"/>
      <c r="B29" s="903"/>
      <c r="C29" s="899"/>
      <c r="D29" s="122" t="s">
        <v>422</v>
      </c>
      <c r="E29" s="122" t="s">
        <v>422</v>
      </c>
      <c r="F29" s="122" t="s">
        <v>422</v>
      </c>
      <c r="G29" s="122" t="s">
        <v>422</v>
      </c>
      <c r="H29" s="122" t="s">
        <v>422</v>
      </c>
      <c r="I29" s="122" t="s">
        <v>422</v>
      </c>
    </row>
    <row r="30" spans="1:9" ht="18" customHeight="1" x14ac:dyDescent="0.15">
      <c r="A30" s="899" t="s">
        <v>406</v>
      </c>
      <c r="B30" s="123" t="s">
        <v>423</v>
      </c>
      <c r="C30" s="435">
        <f>SUM(D30:F30)</f>
        <v>2</v>
      </c>
      <c r="D30" s="435">
        <v>2</v>
      </c>
      <c r="E30" s="435">
        <v>0</v>
      </c>
      <c r="F30" s="435">
        <v>0</v>
      </c>
      <c r="G30" s="435">
        <v>2</v>
      </c>
      <c r="H30" s="435">
        <v>0</v>
      </c>
      <c r="I30" s="435">
        <v>0</v>
      </c>
    </row>
    <row r="31" spans="1:9" s="131" customFormat="1" ht="18" customHeight="1" x14ac:dyDescent="0.15">
      <c r="A31" s="899"/>
      <c r="B31" s="125" t="s">
        <v>424</v>
      </c>
      <c r="C31" s="437">
        <f t="shared" ref="C31:C40" si="3">SUM(D31:F31)</f>
        <v>19</v>
      </c>
      <c r="D31" s="437">
        <v>19</v>
      </c>
      <c r="E31" s="437">
        <v>0</v>
      </c>
      <c r="F31" s="437">
        <v>0</v>
      </c>
      <c r="G31" s="437">
        <v>19</v>
      </c>
      <c r="H31" s="437">
        <v>0</v>
      </c>
      <c r="I31" s="437">
        <v>0</v>
      </c>
    </row>
    <row r="32" spans="1:9" ht="18" customHeight="1" x14ac:dyDescent="0.15">
      <c r="A32" s="899"/>
      <c r="B32" s="125" t="s">
        <v>425</v>
      </c>
      <c r="C32" s="437">
        <f t="shared" si="3"/>
        <v>48</v>
      </c>
      <c r="D32" s="437">
        <v>47</v>
      </c>
      <c r="E32" s="437">
        <v>1</v>
      </c>
      <c r="F32" s="437">
        <v>0</v>
      </c>
      <c r="G32" s="437">
        <v>48</v>
      </c>
      <c r="H32" s="437">
        <v>0</v>
      </c>
      <c r="I32" s="437">
        <v>0</v>
      </c>
    </row>
    <row r="33" spans="1:9" ht="18" customHeight="1" x14ac:dyDescent="0.15">
      <c r="A33" s="899"/>
      <c r="B33" s="125" t="s">
        <v>426</v>
      </c>
      <c r="C33" s="437">
        <f t="shared" si="3"/>
        <v>83</v>
      </c>
      <c r="D33" s="437">
        <v>83</v>
      </c>
      <c r="E33" s="437">
        <v>0</v>
      </c>
      <c r="F33" s="437">
        <v>0</v>
      </c>
      <c r="G33" s="437">
        <v>83</v>
      </c>
      <c r="H33" s="437">
        <v>0</v>
      </c>
      <c r="I33" s="437">
        <v>0</v>
      </c>
    </row>
    <row r="34" spans="1:9" ht="18" customHeight="1" x14ac:dyDescent="0.15">
      <c r="A34" s="899"/>
      <c r="B34" s="124" t="s">
        <v>427</v>
      </c>
      <c r="C34" s="440">
        <f t="shared" si="3"/>
        <v>69</v>
      </c>
      <c r="D34" s="440">
        <v>67</v>
      </c>
      <c r="E34" s="440">
        <v>2</v>
      </c>
      <c r="F34" s="440">
        <v>0</v>
      </c>
      <c r="G34" s="440">
        <v>69</v>
      </c>
      <c r="H34" s="440">
        <v>0</v>
      </c>
      <c r="I34" s="440">
        <v>0</v>
      </c>
    </row>
    <row r="35" spans="1:9" ht="18" customHeight="1" x14ac:dyDescent="0.15">
      <c r="A35" s="899"/>
      <c r="B35" s="122" t="s">
        <v>4</v>
      </c>
      <c r="C35" s="442">
        <f>SUM(C30:C34)</f>
        <v>221</v>
      </c>
      <c r="D35" s="442">
        <f t="shared" ref="D35:I35" si="4">SUM(D30:D34)</f>
        <v>218</v>
      </c>
      <c r="E35" s="442">
        <f t="shared" si="4"/>
        <v>3</v>
      </c>
      <c r="F35" s="442">
        <f t="shared" si="4"/>
        <v>0</v>
      </c>
      <c r="G35" s="442">
        <f t="shared" si="4"/>
        <v>221</v>
      </c>
      <c r="H35" s="442">
        <f t="shared" si="4"/>
        <v>0</v>
      </c>
      <c r="I35" s="442">
        <f t="shared" si="4"/>
        <v>0</v>
      </c>
    </row>
    <row r="36" spans="1:9" ht="18" customHeight="1" x14ac:dyDescent="0.15">
      <c r="A36" s="899" t="s">
        <v>350</v>
      </c>
      <c r="B36" s="123" t="s">
        <v>423</v>
      </c>
      <c r="C36" s="436">
        <f t="shared" si="3"/>
        <v>2</v>
      </c>
      <c r="D36" s="435">
        <v>2</v>
      </c>
      <c r="E36" s="435">
        <v>0</v>
      </c>
      <c r="F36" s="435">
        <v>0</v>
      </c>
      <c r="G36" s="435">
        <v>2</v>
      </c>
      <c r="H36" s="435">
        <v>0</v>
      </c>
      <c r="I36" s="435">
        <v>0</v>
      </c>
    </row>
    <row r="37" spans="1:9" ht="18" customHeight="1" x14ac:dyDescent="0.15">
      <c r="A37" s="899"/>
      <c r="B37" s="125" t="s">
        <v>424</v>
      </c>
      <c r="C37" s="437">
        <f t="shared" si="3"/>
        <v>92</v>
      </c>
      <c r="D37" s="437">
        <v>88</v>
      </c>
      <c r="E37" s="437">
        <v>4</v>
      </c>
      <c r="F37" s="437">
        <v>0</v>
      </c>
      <c r="G37" s="437">
        <v>92</v>
      </c>
      <c r="H37" s="437">
        <v>0</v>
      </c>
      <c r="I37" s="437">
        <v>0</v>
      </c>
    </row>
    <row r="38" spans="1:9" ht="18" customHeight="1" x14ac:dyDescent="0.15">
      <c r="A38" s="899"/>
      <c r="B38" s="125" t="s">
        <v>425</v>
      </c>
      <c r="C38" s="437">
        <f t="shared" si="3"/>
        <v>188</v>
      </c>
      <c r="D38" s="437">
        <v>184</v>
      </c>
      <c r="E38" s="437">
        <v>4</v>
      </c>
      <c r="F38" s="437">
        <v>0</v>
      </c>
      <c r="G38" s="437">
        <v>186</v>
      </c>
      <c r="H38" s="437">
        <v>2</v>
      </c>
      <c r="I38" s="437">
        <v>0</v>
      </c>
    </row>
    <row r="39" spans="1:9" ht="18" customHeight="1" x14ac:dyDescent="0.15">
      <c r="A39" s="899"/>
      <c r="B39" s="125" t="s">
        <v>426</v>
      </c>
      <c r="C39" s="437">
        <f t="shared" si="3"/>
        <v>361</v>
      </c>
      <c r="D39" s="437">
        <v>356</v>
      </c>
      <c r="E39" s="437">
        <v>5</v>
      </c>
      <c r="F39" s="437">
        <v>0</v>
      </c>
      <c r="G39" s="437">
        <v>361</v>
      </c>
      <c r="H39" s="437">
        <v>0</v>
      </c>
      <c r="I39" s="437">
        <v>0</v>
      </c>
    </row>
    <row r="40" spans="1:9" ht="18" customHeight="1" x14ac:dyDescent="0.15">
      <c r="A40" s="899"/>
      <c r="B40" s="124" t="s">
        <v>427</v>
      </c>
      <c r="C40" s="440">
        <f t="shared" si="3"/>
        <v>487</v>
      </c>
      <c r="D40" s="440">
        <v>480</v>
      </c>
      <c r="E40" s="440">
        <v>7</v>
      </c>
      <c r="F40" s="440">
        <v>0</v>
      </c>
      <c r="G40" s="440">
        <v>486</v>
      </c>
      <c r="H40" s="440">
        <v>1</v>
      </c>
      <c r="I40" s="440">
        <v>0</v>
      </c>
    </row>
    <row r="41" spans="1:9" ht="18" customHeight="1" x14ac:dyDescent="0.15">
      <c r="A41" s="899"/>
      <c r="B41" s="122" t="s">
        <v>4</v>
      </c>
      <c r="C41" s="442">
        <f>SUM(C36:C40)</f>
        <v>1130</v>
      </c>
      <c r="D41" s="442">
        <f t="shared" ref="D41:I41" si="5">SUM(D36:D40)</f>
        <v>1110</v>
      </c>
      <c r="E41" s="442">
        <f t="shared" si="5"/>
        <v>20</v>
      </c>
      <c r="F41" s="442">
        <f t="shared" si="5"/>
        <v>0</v>
      </c>
      <c r="G41" s="442">
        <f t="shared" si="5"/>
        <v>1127</v>
      </c>
      <c r="H41" s="442">
        <f t="shared" si="5"/>
        <v>3</v>
      </c>
      <c r="I41" s="442">
        <f t="shared" si="5"/>
        <v>0</v>
      </c>
    </row>
    <row r="42" spans="1:9" ht="18" customHeight="1" x14ac:dyDescent="0.15">
      <c r="A42" s="899" t="s">
        <v>4</v>
      </c>
      <c r="B42" s="123" t="s">
        <v>423</v>
      </c>
      <c r="C42" s="435">
        <f>SUM(D42:F42)</f>
        <v>4</v>
      </c>
      <c r="D42" s="435">
        <f t="shared" ref="D42:I47" si="6">D30+D36</f>
        <v>4</v>
      </c>
      <c r="E42" s="435">
        <f t="shared" si="6"/>
        <v>0</v>
      </c>
      <c r="F42" s="435">
        <f t="shared" si="6"/>
        <v>0</v>
      </c>
      <c r="G42" s="435">
        <f t="shared" si="6"/>
        <v>4</v>
      </c>
      <c r="H42" s="435">
        <f t="shared" si="6"/>
        <v>0</v>
      </c>
      <c r="I42" s="435">
        <f t="shared" si="6"/>
        <v>0</v>
      </c>
    </row>
    <row r="43" spans="1:9" ht="18" customHeight="1" x14ac:dyDescent="0.15">
      <c r="A43" s="899"/>
      <c r="B43" s="125" t="s">
        <v>424</v>
      </c>
      <c r="C43" s="437">
        <f>SUM(D43:F43)</f>
        <v>111</v>
      </c>
      <c r="D43" s="437">
        <f t="shared" si="6"/>
        <v>107</v>
      </c>
      <c r="E43" s="437">
        <f t="shared" si="6"/>
        <v>4</v>
      </c>
      <c r="F43" s="437">
        <f t="shared" si="6"/>
        <v>0</v>
      </c>
      <c r="G43" s="437">
        <f t="shared" si="6"/>
        <v>111</v>
      </c>
      <c r="H43" s="437">
        <f t="shared" si="6"/>
        <v>0</v>
      </c>
      <c r="I43" s="437">
        <f t="shared" si="6"/>
        <v>0</v>
      </c>
    </row>
    <row r="44" spans="1:9" ht="18" customHeight="1" x14ac:dyDescent="0.15">
      <c r="A44" s="899"/>
      <c r="B44" s="125" t="s">
        <v>425</v>
      </c>
      <c r="C44" s="437">
        <f>SUM(D44:F44)</f>
        <v>236</v>
      </c>
      <c r="D44" s="437">
        <f t="shared" si="6"/>
        <v>231</v>
      </c>
      <c r="E44" s="437">
        <f t="shared" si="6"/>
        <v>5</v>
      </c>
      <c r="F44" s="437">
        <f t="shared" si="6"/>
        <v>0</v>
      </c>
      <c r="G44" s="437">
        <f t="shared" si="6"/>
        <v>234</v>
      </c>
      <c r="H44" s="437">
        <f t="shared" si="6"/>
        <v>2</v>
      </c>
      <c r="I44" s="437">
        <f t="shared" si="6"/>
        <v>0</v>
      </c>
    </row>
    <row r="45" spans="1:9" ht="18" customHeight="1" x14ac:dyDescent="0.15">
      <c r="A45" s="899"/>
      <c r="B45" s="125" t="s">
        <v>426</v>
      </c>
      <c r="C45" s="437">
        <f>SUM(D45:F45)</f>
        <v>444</v>
      </c>
      <c r="D45" s="437">
        <f t="shared" si="6"/>
        <v>439</v>
      </c>
      <c r="E45" s="437">
        <f t="shared" si="6"/>
        <v>5</v>
      </c>
      <c r="F45" s="437">
        <f t="shared" si="6"/>
        <v>0</v>
      </c>
      <c r="G45" s="437">
        <f t="shared" si="6"/>
        <v>444</v>
      </c>
      <c r="H45" s="437">
        <f t="shared" si="6"/>
        <v>0</v>
      </c>
      <c r="I45" s="437">
        <f t="shared" si="6"/>
        <v>0</v>
      </c>
    </row>
    <row r="46" spans="1:9" ht="18" customHeight="1" x14ac:dyDescent="0.15">
      <c r="A46" s="899"/>
      <c r="B46" s="124" t="s">
        <v>427</v>
      </c>
      <c r="C46" s="440">
        <f>SUM(D46:F46)</f>
        <v>556</v>
      </c>
      <c r="D46" s="440">
        <f t="shared" si="6"/>
        <v>547</v>
      </c>
      <c r="E46" s="440">
        <f t="shared" si="6"/>
        <v>9</v>
      </c>
      <c r="F46" s="440">
        <f t="shared" si="6"/>
        <v>0</v>
      </c>
      <c r="G46" s="440">
        <f t="shared" si="6"/>
        <v>555</v>
      </c>
      <c r="H46" s="440">
        <f t="shared" si="6"/>
        <v>1</v>
      </c>
      <c r="I46" s="440">
        <f t="shared" si="6"/>
        <v>0</v>
      </c>
    </row>
    <row r="47" spans="1:9" ht="18" customHeight="1" x14ac:dyDescent="0.15">
      <c r="A47" s="899"/>
      <c r="B47" s="122" t="s">
        <v>4</v>
      </c>
      <c r="C47" s="442">
        <f>SUM(C42:C46)</f>
        <v>1351</v>
      </c>
      <c r="D47" s="442">
        <f t="shared" si="6"/>
        <v>1328</v>
      </c>
      <c r="E47" s="442">
        <f t="shared" si="6"/>
        <v>23</v>
      </c>
      <c r="F47" s="442">
        <f t="shared" si="6"/>
        <v>0</v>
      </c>
      <c r="G47" s="442">
        <f t="shared" si="6"/>
        <v>1348</v>
      </c>
      <c r="H47" s="442">
        <f t="shared" si="6"/>
        <v>3</v>
      </c>
      <c r="I47" s="442">
        <f t="shared" si="6"/>
        <v>0</v>
      </c>
    </row>
    <row r="84" ht="15" customHeight="1" x14ac:dyDescent="0.15"/>
    <row r="85" ht="15" customHeight="1" x14ac:dyDescent="0.15"/>
    <row r="86" ht="15" customHeight="1" x14ac:dyDescent="0.15"/>
    <row r="87" ht="15" customHeight="1" x14ac:dyDescent="0.15"/>
    <row r="88" ht="15" customHeight="1" x14ac:dyDescent="0.15"/>
    <row r="89" ht="15" customHeight="1" x14ac:dyDescent="0.15"/>
  </sheetData>
  <mergeCells count="83">
    <mergeCell ref="A2:A6"/>
    <mergeCell ref="B2:B6"/>
    <mergeCell ref="C2:C6"/>
    <mergeCell ref="D2:E2"/>
    <mergeCell ref="F2:G2"/>
    <mergeCell ref="D5:E5"/>
    <mergeCell ref="F5:G5"/>
    <mergeCell ref="H2:I2"/>
    <mergeCell ref="D3:E3"/>
    <mergeCell ref="F3:G3"/>
    <mergeCell ref="H3:I3"/>
    <mergeCell ref="D4:E4"/>
    <mergeCell ref="F4:G4"/>
    <mergeCell ref="H4:I4"/>
    <mergeCell ref="H5:I5"/>
    <mergeCell ref="D6:E6"/>
    <mergeCell ref="F6:G6"/>
    <mergeCell ref="H6:I6"/>
    <mergeCell ref="A7:A12"/>
    <mergeCell ref="D7:E7"/>
    <mergeCell ref="F7:G7"/>
    <mergeCell ref="H7:I7"/>
    <mergeCell ref="D8:E8"/>
    <mergeCell ref="F8:G8"/>
    <mergeCell ref="H8:I8"/>
    <mergeCell ref="D9:E9"/>
    <mergeCell ref="F9:G9"/>
    <mergeCell ref="H9:I9"/>
    <mergeCell ref="D10:E10"/>
    <mergeCell ref="F10:G10"/>
    <mergeCell ref="H10:I10"/>
    <mergeCell ref="D11:E11"/>
    <mergeCell ref="F11:G11"/>
    <mergeCell ref="H11:I11"/>
    <mergeCell ref="D12:E12"/>
    <mergeCell ref="F12:G12"/>
    <mergeCell ref="H12:I12"/>
    <mergeCell ref="D16:E16"/>
    <mergeCell ref="F16:G16"/>
    <mergeCell ref="H16:I16"/>
    <mergeCell ref="D17:E17"/>
    <mergeCell ref="F17:G17"/>
    <mergeCell ref="H17:I17"/>
    <mergeCell ref="H13:I13"/>
    <mergeCell ref="D14:E14"/>
    <mergeCell ref="F14:G14"/>
    <mergeCell ref="H14:I14"/>
    <mergeCell ref="D15:E15"/>
    <mergeCell ref="F15:G15"/>
    <mergeCell ref="H15:I15"/>
    <mergeCell ref="D18:E18"/>
    <mergeCell ref="F18:G18"/>
    <mergeCell ref="H18:I18"/>
    <mergeCell ref="A19:A24"/>
    <mergeCell ref="D19:E19"/>
    <mergeCell ref="F19:G19"/>
    <mergeCell ref="H19:I19"/>
    <mergeCell ref="D20:E20"/>
    <mergeCell ref="F20:G20"/>
    <mergeCell ref="H20:I20"/>
    <mergeCell ref="D21:E21"/>
    <mergeCell ref="F21:G21"/>
    <mergeCell ref="H21:I21"/>
    <mergeCell ref="A13:A18"/>
    <mergeCell ref="D13:E13"/>
    <mergeCell ref="F13:G13"/>
    <mergeCell ref="D22:E22"/>
    <mergeCell ref="F22:G22"/>
    <mergeCell ref="H22:I22"/>
    <mergeCell ref="D23:E23"/>
    <mergeCell ref="F23:G23"/>
    <mergeCell ref="H23:I23"/>
    <mergeCell ref="A30:A35"/>
    <mergeCell ref="A36:A41"/>
    <mergeCell ref="A42:A47"/>
    <mergeCell ref="D24:E24"/>
    <mergeCell ref="F24:G24"/>
    <mergeCell ref="A27:A29"/>
    <mergeCell ref="B27:B29"/>
    <mergeCell ref="C27:C29"/>
    <mergeCell ref="D27:F27"/>
    <mergeCell ref="G27:I27"/>
    <mergeCell ref="H24:I24"/>
  </mergeCells>
  <phoneticPr fontId="1"/>
  <pageMargins left="0.70866141732283472" right="0.70866141732283472" top="0.74803149606299213" bottom="0.74803149606299213" header="0.31496062992125984" footer="0.31496062992125984"/>
  <pageSetup paperSize="9" scale="96" firstPageNumber="93" orientation="portrait" useFirstPageNumber="1" r:id="rId1"/>
  <headerFooter>
    <oddFooter>&amp;C&amp;P</oddFooter>
  </headerFooter>
  <ignoredErrors>
    <ignoredError sqref="C12 C18" formula="1"/>
    <ignoredError sqref="C30:C34 C36:C40" formulaRange="1"/>
    <ignoredError sqref="C35 C41" formula="1"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S96"/>
  <sheetViews>
    <sheetView showGridLines="0" tabSelected="1" view="pageBreakPreview" topLeftCell="A39" zoomScaleNormal="100" zoomScaleSheetLayoutView="100" workbookViewId="0">
      <selection activeCell="A51" sqref="A51:I51"/>
    </sheetView>
  </sheetViews>
  <sheetFormatPr defaultRowHeight="13.5" x14ac:dyDescent="0.15"/>
  <cols>
    <col min="1" max="1" width="5" style="136" customWidth="1"/>
    <col min="2" max="2" width="10" style="135" customWidth="1"/>
    <col min="3" max="3" width="10" style="136" customWidth="1"/>
    <col min="4" max="9" width="11.25" style="136" customWidth="1"/>
    <col min="10" max="10" width="3.5" style="136" customWidth="1"/>
    <col min="11" max="16384" width="9" style="136"/>
  </cols>
  <sheetData>
    <row r="1" spans="1:7" ht="15" customHeight="1" x14ac:dyDescent="0.15">
      <c r="A1" s="2" t="s">
        <v>513</v>
      </c>
    </row>
    <row r="2" spans="1:7" s="139" customFormat="1" ht="15" customHeight="1" x14ac:dyDescent="0.15">
      <c r="A2" s="957" t="s">
        <v>31</v>
      </c>
      <c r="B2" s="958" t="s">
        <v>414</v>
      </c>
      <c r="C2" s="957" t="s">
        <v>415</v>
      </c>
      <c r="D2" s="924" t="s">
        <v>429</v>
      </c>
      <c r="E2" s="925"/>
      <c r="F2" s="924" t="s">
        <v>264</v>
      </c>
      <c r="G2" s="925"/>
    </row>
    <row r="3" spans="1:7" s="139" customFormat="1" ht="15" customHeight="1" x14ac:dyDescent="0.15">
      <c r="A3" s="957"/>
      <c r="B3" s="958"/>
      <c r="C3" s="957"/>
      <c r="D3" s="936" t="s">
        <v>465</v>
      </c>
      <c r="E3" s="937"/>
      <c r="F3" s="936" t="s">
        <v>466</v>
      </c>
      <c r="G3" s="937"/>
    </row>
    <row r="4" spans="1:7" s="139" customFormat="1" ht="15" customHeight="1" x14ac:dyDescent="0.15">
      <c r="A4" s="957"/>
      <c r="B4" s="958"/>
      <c r="C4" s="957"/>
      <c r="D4" s="936" t="s">
        <v>467</v>
      </c>
      <c r="E4" s="937"/>
      <c r="F4" s="936" t="s">
        <v>468</v>
      </c>
      <c r="G4" s="937"/>
    </row>
    <row r="5" spans="1:7" s="139" customFormat="1" ht="15" customHeight="1" x14ac:dyDescent="0.15">
      <c r="A5" s="957"/>
      <c r="B5" s="958"/>
      <c r="C5" s="957"/>
      <c r="D5" s="934" t="s">
        <v>422</v>
      </c>
      <c r="E5" s="935"/>
      <c r="F5" s="934" t="s">
        <v>422</v>
      </c>
      <c r="G5" s="935"/>
    </row>
    <row r="6" spans="1:7" ht="15" customHeight="1" x14ac:dyDescent="0.15">
      <c r="A6" s="954" t="s">
        <v>406</v>
      </c>
      <c r="B6" s="141" t="s">
        <v>423</v>
      </c>
      <c r="C6" s="435">
        <f>SUM(D6:F6)</f>
        <v>2</v>
      </c>
      <c r="D6" s="932">
        <v>2</v>
      </c>
      <c r="E6" s="933"/>
      <c r="F6" s="932">
        <v>0</v>
      </c>
      <c r="G6" s="933"/>
    </row>
    <row r="7" spans="1:7" ht="15" customHeight="1" x14ac:dyDescent="0.15">
      <c r="A7" s="955"/>
      <c r="B7" s="142" t="s">
        <v>424</v>
      </c>
      <c r="C7" s="437">
        <f>SUM(D7:F7)</f>
        <v>19</v>
      </c>
      <c r="D7" s="930">
        <v>19</v>
      </c>
      <c r="E7" s="931"/>
      <c r="F7" s="930">
        <v>0</v>
      </c>
      <c r="G7" s="931"/>
    </row>
    <row r="8" spans="1:7" ht="15" customHeight="1" x14ac:dyDescent="0.15">
      <c r="A8" s="955"/>
      <c r="B8" s="142" t="s">
        <v>425</v>
      </c>
      <c r="C8" s="437">
        <f>SUM(D8:F8)</f>
        <v>48</v>
      </c>
      <c r="D8" s="930">
        <v>48</v>
      </c>
      <c r="E8" s="931"/>
      <c r="F8" s="930">
        <v>0</v>
      </c>
      <c r="G8" s="931"/>
    </row>
    <row r="9" spans="1:7" ht="15" customHeight="1" x14ac:dyDescent="0.15">
      <c r="A9" s="955"/>
      <c r="B9" s="142" t="s">
        <v>426</v>
      </c>
      <c r="C9" s="437">
        <f>SUM(D9:F9)</f>
        <v>83</v>
      </c>
      <c r="D9" s="930">
        <v>83</v>
      </c>
      <c r="E9" s="931"/>
      <c r="F9" s="930">
        <v>0</v>
      </c>
      <c r="G9" s="931"/>
    </row>
    <row r="10" spans="1:7" ht="15" customHeight="1" x14ac:dyDescent="0.15">
      <c r="A10" s="955"/>
      <c r="B10" s="143" t="s">
        <v>427</v>
      </c>
      <c r="C10" s="440">
        <f>SUM(D10:F10)</f>
        <v>69</v>
      </c>
      <c r="D10" s="928">
        <v>68</v>
      </c>
      <c r="E10" s="929"/>
      <c r="F10" s="928">
        <v>1</v>
      </c>
      <c r="G10" s="929"/>
    </row>
    <row r="11" spans="1:7" ht="15" customHeight="1" x14ac:dyDescent="0.15">
      <c r="A11" s="956"/>
      <c r="B11" s="137" t="s">
        <v>4</v>
      </c>
      <c r="C11" s="442">
        <f>SUM(C6:C10)</f>
        <v>221</v>
      </c>
      <c r="D11" s="926">
        <f>SUM(D6:D10)</f>
        <v>220</v>
      </c>
      <c r="E11" s="927"/>
      <c r="F11" s="926">
        <f>SUM(F6:F10)</f>
        <v>1</v>
      </c>
      <c r="G11" s="927"/>
    </row>
    <row r="12" spans="1:7" ht="15" customHeight="1" x14ac:dyDescent="0.15">
      <c r="A12" s="954" t="s">
        <v>350</v>
      </c>
      <c r="B12" s="141" t="s">
        <v>423</v>
      </c>
      <c r="C12" s="436">
        <f>SUM(D12:F12)</f>
        <v>2</v>
      </c>
      <c r="D12" s="928">
        <v>2</v>
      </c>
      <c r="E12" s="929"/>
      <c r="F12" s="928">
        <v>0</v>
      </c>
      <c r="G12" s="929"/>
    </row>
    <row r="13" spans="1:7" ht="15" customHeight="1" x14ac:dyDescent="0.15">
      <c r="A13" s="955"/>
      <c r="B13" s="142" t="s">
        <v>424</v>
      </c>
      <c r="C13" s="437">
        <f>SUM(D13:F13)</f>
        <v>92</v>
      </c>
      <c r="D13" s="930">
        <v>92</v>
      </c>
      <c r="E13" s="931"/>
      <c r="F13" s="930">
        <v>0</v>
      </c>
      <c r="G13" s="931"/>
    </row>
    <row r="14" spans="1:7" ht="15" customHeight="1" x14ac:dyDescent="0.15">
      <c r="A14" s="955"/>
      <c r="B14" s="142" t="s">
        <v>425</v>
      </c>
      <c r="C14" s="437">
        <f>SUM(D14:F14)</f>
        <v>188</v>
      </c>
      <c r="D14" s="930">
        <v>187</v>
      </c>
      <c r="E14" s="931"/>
      <c r="F14" s="930">
        <v>1</v>
      </c>
      <c r="G14" s="931"/>
    </row>
    <row r="15" spans="1:7" ht="15" customHeight="1" x14ac:dyDescent="0.15">
      <c r="A15" s="955"/>
      <c r="B15" s="142" t="s">
        <v>426</v>
      </c>
      <c r="C15" s="437">
        <f>SUM(D15:F15)</f>
        <v>361</v>
      </c>
      <c r="D15" s="930">
        <v>360</v>
      </c>
      <c r="E15" s="931"/>
      <c r="F15" s="930">
        <v>1</v>
      </c>
      <c r="G15" s="931"/>
    </row>
    <row r="16" spans="1:7" ht="15" customHeight="1" x14ac:dyDescent="0.15">
      <c r="A16" s="955"/>
      <c r="B16" s="143" t="s">
        <v>427</v>
      </c>
      <c r="C16" s="440">
        <f>SUM(D16:F16)</f>
        <v>487</v>
      </c>
      <c r="D16" s="928">
        <v>487</v>
      </c>
      <c r="E16" s="929"/>
      <c r="F16" s="928">
        <v>0</v>
      </c>
      <c r="G16" s="929"/>
    </row>
    <row r="17" spans="1:9" ht="15" customHeight="1" x14ac:dyDescent="0.15">
      <c r="A17" s="956"/>
      <c r="B17" s="137" t="s">
        <v>4</v>
      </c>
      <c r="C17" s="442">
        <f>SUM(C12:C16)</f>
        <v>1130</v>
      </c>
      <c r="D17" s="926">
        <f>SUM(D12:D16)</f>
        <v>1128</v>
      </c>
      <c r="E17" s="927"/>
      <c r="F17" s="926">
        <f>SUM(F12:F16)</f>
        <v>2</v>
      </c>
      <c r="G17" s="927"/>
    </row>
    <row r="18" spans="1:9" ht="15" customHeight="1" x14ac:dyDescent="0.15">
      <c r="A18" s="954" t="s">
        <v>4</v>
      </c>
      <c r="B18" s="141" t="s">
        <v>423</v>
      </c>
      <c r="C18" s="434">
        <f>C6+C12</f>
        <v>4</v>
      </c>
      <c r="D18" s="928">
        <f>D6+D12</f>
        <v>4</v>
      </c>
      <c r="E18" s="929"/>
      <c r="F18" s="928">
        <f t="shared" ref="F18:F23" si="0">F6+F12</f>
        <v>0</v>
      </c>
      <c r="G18" s="929"/>
    </row>
    <row r="19" spans="1:9" ht="15" customHeight="1" x14ac:dyDescent="0.15">
      <c r="A19" s="955"/>
      <c r="B19" s="142" t="s">
        <v>424</v>
      </c>
      <c r="C19" s="437">
        <f t="shared" ref="C19:D23" si="1">C7+C13</f>
        <v>111</v>
      </c>
      <c r="D19" s="930">
        <f t="shared" si="1"/>
        <v>111</v>
      </c>
      <c r="E19" s="931"/>
      <c r="F19" s="930">
        <f t="shared" si="0"/>
        <v>0</v>
      </c>
      <c r="G19" s="931"/>
    </row>
    <row r="20" spans="1:9" ht="15" customHeight="1" x14ac:dyDescent="0.15">
      <c r="A20" s="955"/>
      <c r="B20" s="142" t="s">
        <v>425</v>
      </c>
      <c r="C20" s="437">
        <f t="shared" si="1"/>
        <v>236</v>
      </c>
      <c r="D20" s="930">
        <f t="shared" si="1"/>
        <v>235</v>
      </c>
      <c r="E20" s="931"/>
      <c r="F20" s="930">
        <f t="shared" si="0"/>
        <v>1</v>
      </c>
      <c r="G20" s="931"/>
    </row>
    <row r="21" spans="1:9" ht="15" customHeight="1" x14ac:dyDescent="0.15">
      <c r="A21" s="955"/>
      <c r="B21" s="142" t="s">
        <v>426</v>
      </c>
      <c r="C21" s="437">
        <f t="shared" si="1"/>
        <v>444</v>
      </c>
      <c r="D21" s="930">
        <f t="shared" si="1"/>
        <v>443</v>
      </c>
      <c r="E21" s="931"/>
      <c r="F21" s="930">
        <f t="shared" si="0"/>
        <v>1</v>
      </c>
      <c r="G21" s="931"/>
    </row>
    <row r="22" spans="1:9" ht="15" customHeight="1" x14ac:dyDescent="0.15">
      <c r="A22" s="955"/>
      <c r="B22" s="143" t="s">
        <v>427</v>
      </c>
      <c r="C22" s="439">
        <f t="shared" si="1"/>
        <v>556</v>
      </c>
      <c r="D22" s="928">
        <f t="shared" si="1"/>
        <v>555</v>
      </c>
      <c r="E22" s="929"/>
      <c r="F22" s="928">
        <f t="shared" si="0"/>
        <v>1</v>
      </c>
      <c r="G22" s="929"/>
    </row>
    <row r="23" spans="1:9" ht="15" customHeight="1" x14ac:dyDescent="0.15">
      <c r="A23" s="956"/>
      <c r="B23" s="137" t="s">
        <v>4</v>
      </c>
      <c r="C23" s="442">
        <f t="shared" si="1"/>
        <v>1351</v>
      </c>
      <c r="D23" s="926">
        <f t="shared" si="1"/>
        <v>1348</v>
      </c>
      <c r="E23" s="927"/>
      <c r="F23" s="926">
        <f t="shared" si="0"/>
        <v>3</v>
      </c>
      <c r="G23" s="927"/>
    </row>
    <row r="24" spans="1:9" ht="15" customHeight="1" x14ac:dyDescent="0.15">
      <c r="A24" s="144"/>
      <c r="B24" s="145"/>
      <c r="C24" s="144"/>
      <c r="D24" s="144"/>
    </row>
    <row r="25" spans="1:9" ht="15" customHeight="1" x14ac:dyDescent="0.15">
      <c r="A25" s="2" t="s">
        <v>514</v>
      </c>
    </row>
    <row r="26" spans="1:9" s="139" customFormat="1" ht="15" customHeight="1" x14ac:dyDescent="0.15">
      <c r="A26" s="954" t="s">
        <v>31</v>
      </c>
      <c r="B26" s="954" t="s">
        <v>414</v>
      </c>
      <c r="C26" s="954" t="s">
        <v>415</v>
      </c>
      <c r="D26" s="934" t="s">
        <v>469</v>
      </c>
      <c r="E26" s="941"/>
      <c r="F26" s="935"/>
      <c r="G26" s="934" t="s">
        <v>470</v>
      </c>
      <c r="H26" s="941"/>
      <c r="I26" s="935"/>
    </row>
    <row r="27" spans="1:9" s="139" customFormat="1" ht="15" customHeight="1" x14ac:dyDescent="0.15">
      <c r="A27" s="955"/>
      <c r="B27" s="955"/>
      <c r="C27" s="955"/>
      <c r="D27" s="954" t="s">
        <v>471</v>
      </c>
      <c r="E27" s="954" t="s">
        <v>472</v>
      </c>
      <c r="F27" s="954" t="s">
        <v>464</v>
      </c>
      <c r="G27" s="138" t="s">
        <v>429</v>
      </c>
      <c r="H27" s="138" t="s">
        <v>430</v>
      </c>
      <c r="I27" s="138" t="s">
        <v>473</v>
      </c>
    </row>
    <row r="28" spans="1:9" s="139" customFormat="1" ht="15" customHeight="1" x14ac:dyDescent="0.15">
      <c r="A28" s="955"/>
      <c r="B28" s="955"/>
      <c r="C28" s="955"/>
      <c r="D28" s="955"/>
      <c r="E28" s="955"/>
      <c r="F28" s="955"/>
      <c r="G28" s="140" t="s">
        <v>474</v>
      </c>
      <c r="H28" s="140" t="s">
        <v>475</v>
      </c>
      <c r="I28" s="140" t="s">
        <v>476</v>
      </c>
    </row>
    <row r="29" spans="1:9" s="139" customFormat="1" ht="15" customHeight="1" x14ac:dyDescent="0.15">
      <c r="A29" s="955"/>
      <c r="B29" s="955"/>
      <c r="C29" s="955"/>
      <c r="D29" s="954" t="s">
        <v>422</v>
      </c>
      <c r="E29" s="954" t="s">
        <v>422</v>
      </c>
      <c r="F29" s="954" t="s">
        <v>422</v>
      </c>
      <c r="G29" s="140" t="s">
        <v>477</v>
      </c>
      <c r="H29" s="140" t="s">
        <v>478</v>
      </c>
      <c r="I29" s="140" t="s">
        <v>479</v>
      </c>
    </row>
    <row r="30" spans="1:9" s="139" customFormat="1" ht="15" customHeight="1" x14ac:dyDescent="0.15">
      <c r="A30" s="955"/>
      <c r="B30" s="955"/>
      <c r="C30" s="955"/>
      <c r="D30" s="955"/>
      <c r="E30" s="955"/>
      <c r="F30" s="955"/>
      <c r="G30" s="446" t="s">
        <v>603</v>
      </c>
      <c r="H30" s="446" t="s">
        <v>422</v>
      </c>
      <c r="I30" s="446" t="s">
        <v>422</v>
      </c>
    </row>
    <row r="31" spans="1:9" ht="15" customHeight="1" x14ac:dyDescent="0.15">
      <c r="A31" s="954" t="s">
        <v>406</v>
      </c>
      <c r="B31" s="141" t="s">
        <v>423</v>
      </c>
      <c r="C31" s="435">
        <f>SUM(D31:F31)</f>
        <v>2</v>
      </c>
      <c r="D31" s="435">
        <v>1</v>
      </c>
      <c r="E31" s="435">
        <v>1</v>
      </c>
      <c r="F31" s="435">
        <v>0</v>
      </c>
      <c r="G31" s="435">
        <v>2</v>
      </c>
      <c r="H31" s="435">
        <v>0</v>
      </c>
      <c r="I31" s="435">
        <v>0</v>
      </c>
    </row>
    <row r="32" spans="1:9" s="146" customFormat="1" ht="15" customHeight="1" x14ac:dyDescent="0.15">
      <c r="A32" s="955"/>
      <c r="B32" s="142" t="s">
        <v>424</v>
      </c>
      <c r="C32" s="437">
        <f>SUM(D32:F32)</f>
        <v>19</v>
      </c>
      <c r="D32" s="437">
        <v>15</v>
      </c>
      <c r="E32" s="437">
        <v>4</v>
      </c>
      <c r="F32" s="437">
        <v>0</v>
      </c>
      <c r="G32" s="437">
        <v>19</v>
      </c>
      <c r="H32" s="437">
        <v>0</v>
      </c>
      <c r="I32" s="437">
        <v>0</v>
      </c>
    </row>
    <row r="33" spans="1:9" ht="15" customHeight="1" x14ac:dyDescent="0.15">
      <c r="A33" s="955"/>
      <c r="B33" s="142" t="s">
        <v>425</v>
      </c>
      <c r="C33" s="437">
        <f>SUM(D33:F33)</f>
        <v>48</v>
      </c>
      <c r="D33" s="437">
        <v>33</v>
      </c>
      <c r="E33" s="437">
        <v>15</v>
      </c>
      <c r="F33" s="437">
        <v>0</v>
      </c>
      <c r="G33" s="437">
        <v>48</v>
      </c>
      <c r="H33" s="437">
        <v>0</v>
      </c>
      <c r="I33" s="437">
        <v>0</v>
      </c>
    </row>
    <row r="34" spans="1:9" ht="15" customHeight="1" x14ac:dyDescent="0.15">
      <c r="A34" s="955"/>
      <c r="B34" s="142" t="s">
        <v>426</v>
      </c>
      <c r="C34" s="437">
        <f>SUM(D34:F34)</f>
        <v>83</v>
      </c>
      <c r="D34" s="437">
        <v>56</v>
      </c>
      <c r="E34" s="437">
        <v>27</v>
      </c>
      <c r="F34" s="437">
        <v>0</v>
      </c>
      <c r="G34" s="437">
        <v>82</v>
      </c>
      <c r="H34" s="437">
        <v>1</v>
      </c>
      <c r="I34" s="437">
        <v>0</v>
      </c>
    </row>
    <row r="35" spans="1:9" ht="15" customHeight="1" x14ac:dyDescent="0.15">
      <c r="A35" s="955"/>
      <c r="B35" s="143" t="s">
        <v>427</v>
      </c>
      <c r="C35" s="440">
        <f>SUM(D35:F35)</f>
        <v>69</v>
      </c>
      <c r="D35" s="440">
        <v>56</v>
      </c>
      <c r="E35" s="440">
        <v>13</v>
      </c>
      <c r="F35" s="440">
        <v>0</v>
      </c>
      <c r="G35" s="440">
        <v>68</v>
      </c>
      <c r="H35" s="440">
        <v>1</v>
      </c>
      <c r="I35" s="440">
        <v>0</v>
      </c>
    </row>
    <row r="36" spans="1:9" ht="15" customHeight="1" x14ac:dyDescent="0.15">
      <c r="A36" s="956"/>
      <c r="B36" s="137" t="s">
        <v>4</v>
      </c>
      <c r="C36" s="442">
        <f>SUM(C31:C35)</f>
        <v>221</v>
      </c>
      <c r="D36" s="442">
        <f t="shared" ref="D36:I36" si="2">SUM(D31:D35)</f>
        <v>161</v>
      </c>
      <c r="E36" s="442">
        <f t="shared" si="2"/>
        <v>60</v>
      </c>
      <c r="F36" s="442">
        <f t="shared" si="2"/>
        <v>0</v>
      </c>
      <c r="G36" s="442">
        <f t="shared" si="2"/>
        <v>219</v>
      </c>
      <c r="H36" s="442">
        <f t="shared" si="2"/>
        <v>2</v>
      </c>
      <c r="I36" s="442">
        <f t="shared" si="2"/>
        <v>0</v>
      </c>
    </row>
    <row r="37" spans="1:9" ht="15" customHeight="1" x14ac:dyDescent="0.15">
      <c r="A37" s="954" t="s">
        <v>350</v>
      </c>
      <c r="B37" s="141" t="s">
        <v>423</v>
      </c>
      <c r="C37" s="436">
        <f>SUM(D37:F37)</f>
        <v>2</v>
      </c>
      <c r="D37" s="435">
        <v>0</v>
      </c>
      <c r="E37" s="435">
        <v>2</v>
      </c>
      <c r="F37" s="435">
        <v>0</v>
      </c>
      <c r="G37" s="435">
        <v>1</v>
      </c>
      <c r="H37" s="435">
        <v>0</v>
      </c>
      <c r="I37" s="435">
        <v>1</v>
      </c>
    </row>
    <row r="38" spans="1:9" ht="15" customHeight="1" x14ac:dyDescent="0.15">
      <c r="A38" s="955"/>
      <c r="B38" s="142" t="s">
        <v>424</v>
      </c>
      <c r="C38" s="437">
        <f>SUM(D38:F38)</f>
        <v>92</v>
      </c>
      <c r="D38" s="437">
        <v>82</v>
      </c>
      <c r="E38" s="437">
        <v>10</v>
      </c>
      <c r="F38" s="437">
        <v>0</v>
      </c>
      <c r="G38" s="437">
        <v>88</v>
      </c>
      <c r="H38" s="437">
        <v>2</v>
      </c>
      <c r="I38" s="437">
        <v>2</v>
      </c>
    </row>
    <row r="39" spans="1:9" ht="15" customHeight="1" x14ac:dyDescent="0.15">
      <c r="A39" s="955"/>
      <c r="B39" s="142" t="s">
        <v>425</v>
      </c>
      <c r="C39" s="437">
        <f>SUM(D39:F39)</f>
        <v>188</v>
      </c>
      <c r="D39" s="437">
        <v>145</v>
      </c>
      <c r="E39" s="437">
        <v>43</v>
      </c>
      <c r="F39" s="437">
        <v>0</v>
      </c>
      <c r="G39" s="437">
        <v>162</v>
      </c>
      <c r="H39" s="437">
        <v>21</v>
      </c>
      <c r="I39" s="437">
        <v>5</v>
      </c>
    </row>
    <row r="40" spans="1:9" ht="15" customHeight="1" x14ac:dyDescent="0.15">
      <c r="A40" s="955"/>
      <c r="B40" s="142" t="s">
        <v>426</v>
      </c>
      <c r="C40" s="437">
        <f>SUM(D40:F40)</f>
        <v>361</v>
      </c>
      <c r="D40" s="437">
        <v>287</v>
      </c>
      <c r="E40" s="437">
        <v>74</v>
      </c>
      <c r="F40" s="437">
        <v>0</v>
      </c>
      <c r="G40" s="437">
        <v>310</v>
      </c>
      <c r="H40" s="437">
        <v>39</v>
      </c>
      <c r="I40" s="437">
        <v>12</v>
      </c>
    </row>
    <row r="41" spans="1:9" ht="15" customHeight="1" x14ac:dyDescent="0.15">
      <c r="A41" s="955"/>
      <c r="B41" s="143" t="s">
        <v>427</v>
      </c>
      <c r="C41" s="440">
        <f>SUM(D41:F41)</f>
        <v>487</v>
      </c>
      <c r="D41" s="440">
        <v>396</v>
      </c>
      <c r="E41" s="440">
        <v>91</v>
      </c>
      <c r="F41" s="440">
        <v>0</v>
      </c>
      <c r="G41" s="440">
        <v>363</v>
      </c>
      <c r="H41" s="440">
        <v>79</v>
      </c>
      <c r="I41" s="440">
        <v>45</v>
      </c>
    </row>
    <row r="42" spans="1:9" ht="15" customHeight="1" x14ac:dyDescent="0.15">
      <c r="A42" s="956"/>
      <c r="B42" s="137" t="s">
        <v>4</v>
      </c>
      <c r="C42" s="442">
        <f>SUM(C37:C41)</f>
        <v>1130</v>
      </c>
      <c r="D42" s="442">
        <f t="shared" ref="D42:I42" si="3">SUM(D37:D41)</f>
        <v>910</v>
      </c>
      <c r="E42" s="442">
        <f t="shared" si="3"/>
        <v>220</v>
      </c>
      <c r="F42" s="442">
        <f t="shared" si="3"/>
        <v>0</v>
      </c>
      <c r="G42" s="442">
        <f t="shared" si="3"/>
        <v>924</v>
      </c>
      <c r="H42" s="442">
        <f t="shared" si="3"/>
        <v>141</v>
      </c>
      <c r="I42" s="442">
        <f t="shared" si="3"/>
        <v>65</v>
      </c>
    </row>
    <row r="43" spans="1:9" ht="15" customHeight="1" x14ac:dyDescent="0.15">
      <c r="A43" s="954" t="s">
        <v>4</v>
      </c>
      <c r="B43" s="141" t="s">
        <v>423</v>
      </c>
      <c r="C43" s="434">
        <f t="shared" ref="C43:F48" si="4">C31+C37</f>
        <v>4</v>
      </c>
      <c r="D43" s="434">
        <f t="shared" si="4"/>
        <v>1</v>
      </c>
      <c r="E43" s="435">
        <f>E31+E37</f>
        <v>3</v>
      </c>
      <c r="F43" s="435">
        <f>F31+F37</f>
        <v>0</v>
      </c>
      <c r="G43" s="435">
        <f t="shared" ref="G43:I48" si="5">G31+G37</f>
        <v>3</v>
      </c>
      <c r="H43" s="435">
        <f t="shared" si="5"/>
        <v>0</v>
      </c>
      <c r="I43" s="435">
        <f t="shared" si="5"/>
        <v>1</v>
      </c>
    </row>
    <row r="44" spans="1:9" ht="15" customHeight="1" x14ac:dyDescent="0.15">
      <c r="A44" s="955"/>
      <c r="B44" s="142" t="s">
        <v>424</v>
      </c>
      <c r="C44" s="437">
        <f t="shared" si="4"/>
        <v>111</v>
      </c>
      <c r="D44" s="437">
        <f t="shared" si="4"/>
        <v>97</v>
      </c>
      <c r="E44" s="437">
        <f t="shared" si="4"/>
        <v>14</v>
      </c>
      <c r="F44" s="437">
        <f t="shared" si="4"/>
        <v>0</v>
      </c>
      <c r="G44" s="437">
        <f t="shared" si="5"/>
        <v>107</v>
      </c>
      <c r="H44" s="437">
        <f t="shared" si="5"/>
        <v>2</v>
      </c>
      <c r="I44" s="437">
        <f t="shared" si="5"/>
        <v>2</v>
      </c>
    </row>
    <row r="45" spans="1:9" ht="15" customHeight="1" x14ac:dyDescent="0.15">
      <c r="A45" s="955"/>
      <c r="B45" s="142" t="s">
        <v>425</v>
      </c>
      <c r="C45" s="437">
        <f t="shared" si="4"/>
        <v>236</v>
      </c>
      <c r="D45" s="437">
        <f t="shared" si="4"/>
        <v>178</v>
      </c>
      <c r="E45" s="437">
        <f t="shared" si="4"/>
        <v>58</v>
      </c>
      <c r="F45" s="437">
        <f t="shared" si="4"/>
        <v>0</v>
      </c>
      <c r="G45" s="437">
        <f t="shared" si="5"/>
        <v>210</v>
      </c>
      <c r="H45" s="437">
        <f t="shared" si="5"/>
        <v>21</v>
      </c>
      <c r="I45" s="437">
        <f t="shared" si="5"/>
        <v>5</v>
      </c>
    </row>
    <row r="46" spans="1:9" ht="15" customHeight="1" x14ac:dyDescent="0.15">
      <c r="A46" s="955"/>
      <c r="B46" s="142" t="s">
        <v>426</v>
      </c>
      <c r="C46" s="437">
        <f t="shared" si="4"/>
        <v>444</v>
      </c>
      <c r="D46" s="437">
        <f t="shared" si="4"/>
        <v>343</v>
      </c>
      <c r="E46" s="437">
        <f t="shared" si="4"/>
        <v>101</v>
      </c>
      <c r="F46" s="437">
        <f t="shared" si="4"/>
        <v>0</v>
      </c>
      <c r="G46" s="437">
        <f t="shared" si="5"/>
        <v>392</v>
      </c>
      <c r="H46" s="437">
        <f t="shared" si="5"/>
        <v>40</v>
      </c>
      <c r="I46" s="437">
        <f t="shared" si="5"/>
        <v>12</v>
      </c>
    </row>
    <row r="47" spans="1:9" ht="15" customHeight="1" x14ac:dyDescent="0.15">
      <c r="A47" s="955"/>
      <c r="B47" s="143" t="s">
        <v>427</v>
      </c>
      <c r="C47" s="439">
        <f t="shared" si="4"/>
        <v>556</v>
      </c>
      <c r="D47" s="439">
        <f t="shared" si="4"/>
        <v>452</v>
      </c>
      <c r="E47" s="439">
        <f t="shared" si="4"/>
        <v>104</v>
      </c>
      <c r="F47" s="439">
        <f t="shared" si="4"/>
        <v>0</v>
      </c>
      <c r="G47" s="439">
        <f t="shared" si="5"/>
        <v>431</v>
      </c>
      <c r="H47" s="439">
        <f t="shared" si="5"/>
        <v>80</v>
      </c>
      <c r="I47" s="439">
        <f t="shared" si="5"/>
        <v>45</v>
      </c>
    </row>
    <row r="48" spans="1:9" ht="15" customHeight="1" x14ac:dyDescent="0.15">
      <c r="A48" s="956"/>
      <c r="B48" s="137" t="s">
        <v>4</v>
      </c>
      <c r="C48" s="442">
        <f t="shared" si="4"/>
        <v>1351</v>
      </c>
      <c r="D48" s="442">
        <f t="shared" si="4"/>
        <v>1071</v>
      </c>
      <c r="E48" s="442">
        <f>E36+E42</f>
        <v>280</v>
      </c>
      <c r="F48" s="442">
        <f>F36+F42</f>
        <v>0</v>
      </c>
      <c r="G48" s="442">
        <f t="shared" si="5"/>
        <v>1143</v>
      </c>
      <c r="H48" s="442">
        <f t="shared" si="5"/>
        <v>143</v>
      </c>
      <c r="I48" s="442">
        <f t="shared" si="5"/>
        <v>65</v>
      </c>
    </row>
    <row r="49" spans="1:19" x14ac:dyDescent="0.15">
      <c r="J49" s="38"/>
      <c r="K49" s="38"/>
      <c r="L49" s="38"/>
      <c r="M49" s="38"/>
      <c r="N49" s="38"/>
      <c r="O49" s="38"/>
      <c r="P49" s="38"/>
      <c r="Q49" s="38"/>
      <c r="R49" s="38"/>
      <c r="S49" s="38"/>
    </row>
    <row r="50" spans="1:19" s="41" customFormat="1" ht="20.100000000000001" customHeight="1" x14ac:dyDescent="0.15">
      <c r="A50" s="36" t="s">
        <v>515</v>
      </c>
      <c r="B50" s="36"/>
      <c r="C50" s="36"/>
      <c r="D50" s="36"/>
      <c r="E50" s="36"/>
      <c r="F50" s="36"/>
      <c r="G50" s="36"/>
      <c r="H50" s="36"/>
      <c r="I50" s="36"/>
      <c r="J50" s="36"/>
      <c r="K50" s="36"/>
      <c r="L50" s="36"/>
    </row>
    <row r="51" spans="1:19" s="41" customFormat="1" ht="39.6" customHeight="1" x14ac:dyDescent="0.15">
      <c r="A51" s="552" t="s">
        <v>526</v>
      </c>
      <c r="B51" s="552"/>
      <c r="C51" s="552"/>
      <c r="D51" s="552"/>
      <c r="E51" s="552"/>
      <c r="F51" s="552"/>
      <c r="G51" s="552"/>
      <c r="H51" s="552"/>
      <c r="I51" s="552"/>
      <c r="J51" s="32"/>
      <c r="K51" s="32"/>
      <c r="L51" s="32"/>
    </row>
    <row r="52" spans="1:19" s="41" customFormat="1" ht="18" customHeight="1" x14ac:dyDescent="0.15">
      <c r="A52" s="33"/>
      <c r="B52" s="37"/>
      <c r="C52" s="33"/>
      <c r="D52" s="33"/>
      <c r="E52" s="33"/>
      <c r="F52" s="33"/>
      <c r="G52" s="33"/>
      <c r="H52" s="33"/>
      <c r="I52" s="178" t="s">
        <v>525</v>
      </c>
      <c r="J52" s="33"/>
      <c r="K52" s="33"/>
    </row>
    <row r="53" spans="1:19" s="29" customFormat="1" ht="24" customHeight="1" x14ac:dyDescent="0.15">
      <c r="A53" s="942" t="s">
        <v>480</v>
      </c>
      <c r="B53" s="850"/>
      <c r="C53" s="943">
        <v>45005</v>
      </c>
      <c r="D53" s="944"/>
      <c r="E53" s="945"/>
      <c r="F53" s="444" t="s">
        <v>481</v>
      </c>
      <c r="G53" s="946" t="s">
        <v>527</v>
      </c>
      <c r="H53" s="947"/>
      <c r="I53" s="948"/>
    </row>
    <row r="54" spans="1:19" s="29" customFormat="1" ht="24" customHeight="1" x14ac:dyDescent="0.15">
      <c r="A54" s="949" t="s">
        <v>482</v>
      </c>
      <c r="B54" s="950"/>
      <c r="C54" s="951" t="s">
        <v>528</v>
      </c>
      <c r="D54" s="952"/>
      <c r="E54" s="952"/>
      <c r="F54" s="952"/>
      <c r="G54" s="952"/>
      <c r="H54" s="952"/>
      <c r="I54" s="953"/>
    </row>
    <row r="55" spans="1:19" s="41" customFormat="1" ht="24" customHeight="1" x14ac:dyDescent="0.15">
      <c r="A55" s="938" t="s">
        <v>483</v>
      </c>
      <c r="B55" s="939"/>
      <c r="C55" s="940" t="s">
        <v>529</v>
      </c>
      <c r="D55" s="713"/>
      <c r="E55" s="713"/>
      <c r="F55" s="713"/>
      <c r="G55" s="713"/>
      <c r="H55" s="713"/>
      <c r="I55" s="706"/>
    </row>
    <row r="91" ht="15" customHeight="1" x14ac:dyDescent="0.15"/>
    <row r="92" ht="15" customHeight="1" x14ac:dyDescent="0.15"/>
    <row r="93" ht="15" customHeight="1" x14ac:dyDescent="0.15"/>
    <row r="94" ht="15" customHeight="1" x14ac:dyDescent="0.15"/>
    <row r="95" ht="15" customHeight="1" x14ac:dyDescent="0.15"/>
    <row r="96" ht="15" customHeight="1" x14ac:dyDescent="0.15"/>
  </sheetData>
  <mergeCells count="72">
    <mergeCell ref="A18:A23"/>
    <mergeCell ref="D27:D28"/>
    <mergeCell ref="E27:E28"/>
    <mergeCell ref="F27:F28"/>
    <mergeCell ref="F29:F30"/>
    <mergeCell ref="A26:A30"/>
    <mergeCell ref="B26:B30"/>
    <mergeCell ref="C26:C30"/>
    <mergeCell ref="D26:F26"/>
    <mergeCell ref="D23:E23"/>
    <mergeCell ref="D22:E22"/>
    <mergeCell ref="D21:E21"/>
    <mergeCell ref="D20:E20"/>
    <mergeCell ref="D19:E19"/>
    <mergeCell ref="D18:E18"/>
    <mergeCell ref="A2:A5"/>
    <mergeCell ref="B2:B5"/>
    <mergeCell ref="C2:C5"/>
    <mergeCell ref="A6:A11"/>
    <mergeCell ref="A12:A17"/>
    <mergeCell ref="A55:B55"/>
    <mergeCell ref="C55:I55"/>
    <mergeCell ref="G26:I26"/>
    <mergeCell ref="A53:B53"/>
    <mergeCell ref="C53:E53"/>
    <mergeCell ref="G53:I53"/>
    <mergeCell ref="A54:B54"/>
    <mergeCell ref="C54:I54"/>
    <mergeCell ref="D29:D30"/>
    <mergeCell ref="E29:E30"/>
    <mergeCell ref="A51:I51"/>
    <mergeCell ref="A31:A36"/>
    <mergeCell ref="A37:A42"/>
    <mergeCell ref="A43:A48"/>
    <mergeCell ref="D17:E17"/>
    <mergeCell ref="D16:E16"/>
    <mergeCell ref="D15:E15"/>
    <mergeCell ref="D14:E14"/>
    <mergeCell ref="D13:E13"/>
    <mergeCell ref="D12:E12"/>
    <mergeCell ref="D11:E11"/>
    <mergeCell ref="D10:E10"/>
    <mergeCell ref="D9:E9"/>
    <mergeCell ref="D8:E8"/>
    <mergeCell ref="D7:E7"/>
    <mergeCell ref="D6:E6"/>
    <mergeCell ref="D5:E5"/>
    <mergeCell ref="D4:E4"/>
    <mergeCell ref="D3:E3"/>
    <mergeCell ref="D2:E2"/>
    <mergeCell ref="F23:G23"/>
    <mergeCell ref="F22:G22"/>
    <mergeCell ref="F21:G21"/>
    <mergeCell ref="F20:G20"/>
    <mergeCell ref="F19:G19"/>
    <mergeCell ref="F18:G18"/>
    <mergeCell ref="F17:G17"/>
    <mergeCell ref="F16:G16"/>
    <mergeCell ref="F15:G15"/>
    <mergeCell ref="F14:G14"/>
    <mergeCell ref="F13:G13"/>
    <mergeCell ref="F12:G12"/>
    <mergeCell ref="F5:G5"/>
    <mergeCell ref="F4:G4"/>
    <mergeCell ref="F3:G3"/>
    <mergeCell ref="F2:G2"/>
    <mergeCell ref="F11:G11"/>
    <mergeCell ref="F10:G10"/>
    <mergeCell ref="F9:G9"/>
    <mergeCell ref="F8:G8"/>
    <mergeCell ref="F7:G7"/>
    <mergeCell ref="F6:G6"/>
  </mergeCells>
  <phoneticPr fontId="1"/>
  <pageMargins left="0.70866141732283472" right="0.70866141732283472" top="0.74803149606299213" bottom="0.74803149606299213" header="0.31496062992125984" footer="0.31496062992125984"/>
  <pageSetup paperSize="9" scale="85" firstPageNumber="94" orientation="portrait" useFirstPageNumber="1" r:id="rId1"/>
  <headerFooter>
    <oddFooter>&amp;C&amp;P</oddFooter>
  </headerFooter>
  <ignoredErrors>
    <ignoredError sqref="C11" formula="1"/>
    <ignoredError sqref="C31:C35 C37:C42" formulaRange="1"/>
    <ignoredError sqref="C36" formula="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2"/>
  <sheetViews>
    <sheetView showGridLines="0" view="pageBreakPreview" topLeftCell="A67" zoomScale="90" zoomScaleNormal="100" zoomScaleSheetLayoutView="90" workbookViewId="0">
      <selection activeCell="E8" sqref="E8:M8"/>
    </sheetView>
  </sheetViews>
  <sheetFormatPr defaultRowHeight="13.5" x14ac:dyDescent="0.15"/>
  <cols>
    <col min="1" max="1" width="1.625" style="29" customWidth="1"/>
    <col min="2" max="2" width="3.375" style="29" customWidth="1"/>
    <col min="3" max="3" width="8.875" style="29" customWidth="1"/>
    <col min="4" max="4" width="11.125" style="29" customWidth="1"/>
    <col min="5" max="12" width="5.375" style="29" customWidth="1"/>
    <col min="13" max="13" width="6.625" style="29" customWidth="1"/>
    <col min="14" max="15" width="10.125" style="29" customWidth="1"/>
    <col min="16" max="16" width="1.125" style="29" customWidth="1"/>
    <col min="17" max="17" width="7.125" style="29" bestFit="1" customWidth="1"/>
    <col min="18" max="18" width="9.5" style="29" customWidth="1"/>
    <col min="19" max="16384" width="9" style="29"/>
  </cols>
  <sheetData>
    <row r="1" spans="1:25" ht="9" customHeight="1" x14ac:dyDescent="0.15"/>
    <row r="2" spans="1:25" ht="20.25" customHeight="1" x14ac:dyDescent="0.15">
      <c r="A2" s="614" t="s">
        <v>562</v>
      </c>
      <c r="B2" s="614"/>
      <c r="C2" s="614"/>
      <c r="D2" s="614"/>
      <c r="E2" s="614"/>
      <c r="F2" s="614"/>
      <c r="G2" s="614"/>
      <c r="H2" s="614"/>
      <c r="I2" s="614"/>
      <c r="J2" s="614"/>
      <c r="K2" s="614"/>
      <c r="L2" s="614"/>
      <c r="M2" s="614"/>
      <c r="N2" s="614"/>
      <c r="O2" s="36"/>
      <c r="P2" s="36"/>
      <c r="Q2" s="179"/>
    </row>
    <row r="3" spans="1:25" ht="44.25" customHeight="1" x14ac:dyDescent="0.15">
      <c r="A3" s="615" t="s">
        <v>158</v>
      </c>
      <c r="B3" s="615"/>
      <c r="C3" s="615"/>
      <c r="D3" s="615"/>
      <c r="E3" s="615"/>
      <c r="F3" s="615"/>
      <c r="G3" s="615"/>
      <c r="H3" s="615"/>
      <c r="I3" s="615"/>
      <c r="J3" s="615"/>
      <c r="K3" s="615"/>
      <c r="L3" s="615"/>
      <c r="M3" s="615"/>
      <c r="N3" s="615"/>
      <c r="O3" s="615"/>
      <c r="P3" s="615"/>
      <c r="Q3" s="181"/>
      <c r="R3" s="181"/>
      <c r="S3" s="181"/>
      <c r="T3" s="181"/>
      <c r="U3" s="181"/>
      <c r="V3" s="181"/>
      <c r="W3" s="181"/>
      <c r="X3" s="181"/>
      <c r="Y3" s="181"/>
    </row>
    <row r="4" spans="1:25" ht="11.25" customHeight="1" x14ac:dyDescent="0.15">
      <c r="A4" s="180"/>
      <c r="B4" s="180"/>
      <c r="C4" s="180"/>
      <c r="D4" s="180"/>
      <c r="E4" s="180"/>
      <c r="F4" s="180"/>
      <c r="G4" s="180"/>
      <c r="H4" s="180"/>
      <c r="I4" s="180"/>
      <c r="J4" s="180"/>
      <c r="K4" s="180"/>
      <c r="L4" s="180"/>
      <c r="M4" s="180"/>
      <c r="N4" s="180"/>
      <c r="O4" s="180"/>
      <c r="P4" s="180"/>
      <c r="Q4" s="179"/>
    </row>
    <row r="5" spans="1:25" ht="21.75" customHeight="1" x14ac:dyDescent="0.15">
      <c r="A5" s="36" t="s">
        <v>563</v>
      </c>
      <c r="B5" s="36"/>
      <c r="C5" s="36"/>
      <c r="D5" s="36"/>
      <c r="E5" s="36"/>
      <c r="F5" s="36"/>
      <c r="G5" s="36"/>
      <c r="H5" s="36"/>
      <c r="I5" s="36"/>
      <c r="J5" s="36"/>
      <c r="K5" s="36"/>
      <c r="L5" s="36"/>
      <c r="M5" s="41"/>
      <c r="N5" s="616"/>
      <c r="O5" s="617"/>
      <c r="P5" s="617"/>
      <c r="Q5" s="179"/>
    </row>
    <row r="6" spans="1:25" ht="22.5" customHeight="1" x14ac:dyDescent="0.15">
      <c r="A6" s="32"/>
      <c r="B6" s="618" t="s">
        <v>80</v>
      </c>
      <c r="C6" s="608"/>
      <c r="D6" s="619"/>
      <c r="E6" s="620" t="s">
        <v>14</v>
      </c>
      <c r="F6" s="620"/>
      <c r="G6" s="620"/>
      <c r="H6" s="620"/>
      <c r="I6" s="620"/>
      <c r="J6" s="620"/>
      <c r="K6" s="620"/>
      <c r="L6" s="620"/>
      <c r="M6" s="620"/>
      <c r="N6" s="22" t="s">
        <v>81</v>
      </c>
      <c r="O6" s="152" t="s">
        <v>36</v>
      </c>
    </row>
    <row r="7" spans="1:25" ht="31.5" customHeight="1" x14ac:dyDescent="0.15">
      <c r="A7" s="32"/>
      <c r="B7" s="621" t="s">
        <v>35</v>
      </c>
      <c r="C7" s="622"/>
      <c r="D7" s="623"/>
      <c r="E7" s="624" t="s">
        <v>82</v>
      </c>
      <c r="F7" s="624"/>
      <c r="G7" s="624"/>
      <c r="H7" s="624"/>
      <c r="I7" s="624"/>
      <c r="J7" s="624"/>
      <c r="K7" s="624"/>
      <c r="L7" s="624"/>
      <c r="M7" s="624"/>
      <c r="N7" s="186">
        <v>21</v>
      </c>
      <c r="O7" s="186">
        <v>113</v>
      </c>
      <c r="P7" s="32"/>
      <c r="Q7" s="32"/>
    </row>
    <row r="8" spans="1:25" ht="31.5" customHeight="1" x14ac:dyDescent="0.15">
      <c r="A8" s="32"/>
      <c r="B8" s="604" t="s">
        <v>30</v>
      </c>
      <c r="C8" s="183" t="s">
        <v>117</v>
      </c>
      <c r="D8" s="223"/>
      <c r="E8" s="625" t="s">
        <v>118</v>
      </c>
      <c r="F8" s="625"/>
      <c r="G8" s="625"/>
      <c r="H8" s="625"/>
      <c r="I8" s="625"/>
      <c r="J8" s="625"/>
      <c r="K8" s="625"/>
      <c r="L8" s="625"/>
      <c r="M8" s="625"/>
      <c r="N8" s="224">
        <v>3</v>
      </c>
      <c r="O8" s="225">
        <v>68</v>
      </c>
      <c r="P8" s="32"/>
      <c r="Q8" s="32"/>
    </row>
    <row r="9" spans="1:25" ht="31.5" customHeight="1" x14ac:dyDescent="0.15">
      <c r="A9" s="32"/>
      <c r="B9" s="605"/>
      <c r="C9" s="626" t="s">
        <v>119</v>
      </c>
      <c r="D9" s="627"/>
      <c r="E9" s="628" t="s">
        <v>521</v>
      </c>
      <c r="F9" s="628"/>
      <c r="G9" s="628"/>
      <c r="H9" s="628"/>
      <c r="I9" s="628"/>
      <c r="J9" s="628"/>
      <c r="K9" s="628"/>
      <c r="L9" s="628"/>
      <c r="M9" s="628"/>
      <c r="N9" s="224">
        <v>35</v>
      </c>
      <c r="O9" s="225">
        <v>649</v>
      </c>
      <c r="R9" s="29" t="s">
        <v>582</v>
      </c>
    </row>
    <row r="10" spans="1:25" ht="31.5" customHeight="1" x14ac:dyDescent="0.15">
      <c r="A10" s="32"/>
      <c r="B10" s="605"/>
      <c r="C10" s="185" t="s">
        <v>120</v>
      </c>
      <c r="D10" s="165"/>
      <c r="E10" s="39" t="s">
        <v>121</v>
      </c>
      <c r="F10" s="185"/>
      <c r="G10" s="185"/>
      <c r="H10" s="185"/>
      <c r="I10" s="185"/>
      <c r="J10" s="185"/>
      <c r="K10" s="185"/>
      <c r="L10" s="185"/>
      <c r="M10" s="185"/>
      <c r="N10" s="226">
        <v>19</v>
      </c>
      <c r="O10" s="227">
        <v>579</v>
      </c>
    </row>
    <row r="11" spans="1:25" ht="27" customHeight="1" x14ac:dyDescent="0.15">
      <c r="A11" s="32"/>
      <c r="B11" s="606"/>
      <c r="C11" s="519" t="s">
        <v>4</v>
      </c>
      <c r="D11" s="519"/>
      <c r="E11" s="519"/>
      <c r="F11" s="519"/>
      <c r="G11" s="519"/>
      <c r="H11" s="519"/>
      <c r="I11" s="519"/>
      <c r="J11" s="519"/>
      <c r="K11" s="519"/>
      <c r="L11" s="519"/>
      <c r="M11" s="519"/>
      <c r="N11" s="186">
        <f>SUM(N7:N10)</f>
        <v>78</v>
      </c>
      <c r="O11" s="187">
        <f>SUM(O7:O10)</f>
        <v>1409</v>
      </c>
    </row>
    <row r="12" spans="1:25" ht="21.75" customHeight="1" x14ac:dyDescent="0.15">
      <c r="A12" s="32"/>
      <c r="B12" s="31"/>
      <c r="C12" s="31"/>
      <c r="D12" s="228"/>
      <c r="E12" s="228"/>
      <c r="F12" s="228"/>
      <c r="G12" s="228"/>
      <c r="H12" s="228"/>
      <c r="I12" s="228"/>
      <c r="J12" s="228"/>
      <c r="K12" s="228"/>
      <c r="L12" s="228"/>
      <c r="M12" s="228"/>
      <c r="N12" s="228"/>
      <c r="O12" s="228"/>
      <c r="P12" s="31"/>
      <c r="Q12" s="31"/>
    </row>
    <row r="13" spans="1:25" ht="24" customHeight="1" x14ac:dyDescent="0.15">
      <c r="A13" s="164" t="s">
        <v>564</v>
      </c>
      <c r="B13" s="164"/>
      <c r="C13" s="164"/>
      <c r="D13" s="164"/>
      <c r="E13" s="164"/>
      <c r="F13" s="164"/>
      <c r="G13" s="164"/>
      <c r="H13" s="164"/>
      <c r="I13" s="164"/>
      <c r="J13" s="164"/>
      <c r="K13" s="164"/>
      <c r="L13" s="164"/>
      <c r="M13" s="164"/>
      <c r="N13" s="188"/>
      <c r="O13" s="188"/>
      <c r="P13" s="188"/>
      <c r="Q13" s="188"/>
      <c r="R13" s="179"/>
      <c r="S13" s="179"/>
      <c r="T13" s="179"/>
    </row>
    <row r="14" spans="1:25" ht="51" customHeight="1" x14ac:dyDescent="0.15">
      <c r="B14" s="494" t="s">
        <v>84</v>
      </c>
      <c r="C14" s="494"/>
      <c r="D14" s="494"/>
      <c r="E14" s="494"/>
      <c r="F14" s="494"/>
      <c r="G14" s="494"/>
      <c r="H14" s="494"/>
      <c r="I14" s="494"/>
      <c r="J14" s="494"/>
      <c r="K14" s="494"/>
      <c r="L14" s="494"/>
      <c r="M14" s="494"/>
      <c r="N14" s="494"/>
      <c r="O14" s="494"/>
      <c r="P14" s="188"/>
      <c r="Q14" s="188"/>
      <c r="R14" s="188"/>
    </row>
    <row r="15" spans="1:25" ht="33" customHeight="1" x14ac:dyDescent="0.15">
      <c r="A15" s="36"/>
      <c r="B15" s="602" t="s">
        <v>3</v>
      </c>
      <c r="C15" s="603"/>
      <c r="D15" s="607" t="s">
        <v>13</v>
      </c>
      <c r="E15" s="608"/>
      <c r="F15" s="608"/>
      <c r="G15" s="608"/>
      <c r="H15" s="608"/>
      <c r="I15" s="608"/>
      <c r="J15" s="608"/>
      <c r="K15" s="608"/>
      <c r="L15" s="608"/>
      <c r="M15" s="609"/>
      <c r="N15" s="189" t="s">
        <v>583</v>
      </c>
      <c r="O15" s="190" t="s">
        <v>584</v>
      </c>
      <c r="P15" s="36"/>
      <c r="Q15" s="36"/>
    </row>
    <row r="16" spans="1:25" ht="21" customHeight="1" x14ac:dyDescent="0.15">
      <c r="A16" s="191"/>
      <c r="B16" s="192" t="s">
        <v>9</v>
      </c>
      <c r="C16" s="193"/>
      <c r="D16" s="610" t="s">
        <v>87</v>
      </c>
      <c r="E16" s="611"/>
      <c r="F16" s="611"/>
      <c r="G16" s="611"/>
      <c r="H16" s="611"/>
      <c r="I16" s="611"/>
      <c r="J16" s="611"/>
      <c r="K16" s="611"/>
      <c r="L16" s="611"/>
      <c r="M16" s="612"/>
      <c r="N16" s="194">
        <v>2</v>
      </c>
      <c r="O16" s="195">
        <v>8</v>
      </c>
      <c r="P16" s="32"/>
      <c r="Q16" s="32"/>
    </row>
    <row r="17" spans="1:17" ht="21" customHeight="1" x14ac:dyDescent="0.15">
      <c r="A17" s="191"/>
      <c r="B17" s="196" t="s">
        <v>8</v>
      </c>
      <c r="D17" s="613" t="s">
        <v>89</v>
      </c>
      <c r="E17" s="583"/>
      <c r="F17" s="583"/>
      <c r="G17" s="583"/>
      <c r="H17" s="583"/>
      <c r="I17" s="583"/>
      <c r="J17" s="583"/>
      <c r="K17" s="583"/>
      <c r="L17" s="583"/>
      <c r="M17" s="584"/>
      <c r="N17" s="197">
        <v>4</v>
      </c>
      <c r="O17" s="198">
        <v>11</v>
      </c>
      <c r="P17" s="512"/>
      <c r="Q17" s="512"/>
    </row>
    <row r="18" spans="1:17" ht="21" customHeight="1" x14ac:dyDescent="0.15">
      <c r="A18" s="191"/>
      <c r="B18" s="196" t="s">
        <v>10</v>
      </c>
      <c r="C18" s="193"/>
      <c r="D18" s="613" t="s">
        <v>90</v>
      </c>
      <c r="E18" s="583"/>
      <c r="F18" s="583"/>
      <c r="G18" s="583"/>
      <c r="H18" s="583"/>
      <c r="I18" s="583"/>
      <c r="J18" s="583"/>
      <c r="K18" s="583"/>
      <c r="L18" s="583"/>
      <c r="M18" s="584"/>
      <c r="N18" s="197">
        <v>3</v>
      </c>
      <c r="O18" s="198">
        <v>14</v>
      </c>
      <c r="P18" s="585"/>
      <c r="Q18" s="585"/>
    </row>
    <row r="19" spans="1:17" ht="21" customHeight="1" x14ac:dyDescent="0.15">
      <c r="A19" s="191"/>
      <c r="B19" s="196" t="s">
        <v>11</v>
      </c>
      <c r="C19" s="193"/>
      <c r="D19" s="599" t="s">
        <v>91</v>
      </c>
      <c r="E19" s="600"/>
      <c r="F19" s="600"/>
      <c r="G19" s="600"/>
      <c r="H19" s="600"/>
      <c r="I19" s="600"/>
      <c r="J19" s="600"/>
      <c r="K19" s="600"/>
      <c r="L19" s="600"/>
      <c r="M19" s="601"/>
      <c r="N19" s="197">
        <v>9</v>
      </c>
      <c r="O19" s="198">
        <v>23</v>
      </c>
      <c r="P19" s="585"/>
      <c r="Q19" s="585"/>
    </row>
    <row r="20" spans="1:17" ht="21" customHeight="1" x14ac:dyDescent="0.15">
      <c r="A20" s="191"/>
      <c r="B20" s="196" t="s">
        <v>12</v>
      </c>
      <c r="C20" s="193"/>
      <c r="D20" s="599" t="s">
        <v>136</v>
      </c>
      <c r="E20" s="600"/>
      <c r="F20" s="600"/>
      <c r="G20" s="600"/>
      <c r="H20" s="600"/>
      <c r="I20" s="600"/>
      <c r="J20" s="600"/>
      <c r="K20" s="600"/>
      <c r="L20" s="600"/>
      <c r="M20" s="601"/>
      <c r="N20" s="197">
        <v>9</v>
      </c>
      <c r="O20" s="198">
        <v>32</v>
      </c>
      <c r="P20" s="585"/>
      <c r="Q20" s="585"/>
    </row>
    <row r="21" spans="1:17" ht="21" customHeight="1" x14ac:dyDescent="0.15">
      <c r="A21" s="191"/>
      <c r="B21" s="196" t="s">
        <v>17</v>
      </c>
      <c r="C21" s="193"/>
      <c r="D21" s="599" t="s">
        <v>18</v>
      </c>
      <c r="E21" s="600"/>
      <c r="F21" s="600"/>
      <c r="G21" s="600"/>
      <c r="H21" s="600"/>
      <c r="I21" s="600"/>
      <c r="J21" s="600"/>
      <c r="K21" s="600"/>
      <c r="L21" s="600"/>
      <c r="M21" s="601"/>
      <c r="N21" s="197">
        <v>8</v>
      </c>
      <c r="O21" s="198">
        <v>40</v>
      </c>
      <c r="P21" s="585"/>
      <c r="Q21" s="585"/>
    </row>
    <row r="22" spans="1:17" ht="21" customHeight="1" x14ac:dyDescent="0.15">
      <c r="A22" s="191"/>
      <c r="B22" s="196" t="s">
        <v>20</v>
      </c>
      <c r="C22" s="193"/>
      <c r="D22" s="598" t="s">
        <v>21</v>
      </c>
      <c r="E22" s="571"/>
      <c r="F22" s="571"/>
      <c r="G22" s="571"/>
      <c r="H22" s="571"/>
      <c r="I22" s="571"/>
      <c r="J22" s="571"/>
      <c r="K22" s="571"/>
      <c r="L22" s="571"/>
      <c r="M22" s="572"/>
      <c r="N22" s="197">
        <v>6</v>
      </c>
      <c r="O22" s="198">
        <v>46</v>
      </c>
      <c r="P22" s="585"/>
      <c r="Q22" s="585"/>
    </row>
    <row r="23" spans="1:17" ht="21" customHeight="1" x14ac:dyDescent="0.15">
      <c r="A23" s="191"/>
      <c r="B23" s="196" t="s">
        <v>23</v>
      </c>
      <c r="C23" s="193"/>
      <c r="D23" s="598" t="s">
        <v>24</v>
      </c>
      <c r="E23" s="571"/>
      <c r="F23" s="571"/>
      <c r="G23" s="571"/>
      <c r="H23" s="571"/>
      <c r="I23" s="571"/>
      <c r="J23" s="571"/>
      <c r="K23" s="571"/>
      <c r="L23" s="571"/>
      <c r="M23" s="572"/>
      <c r="N23" s="197">
        <v>4</v>
      </c>
      <c r="O23" s="198">
        <v>50</v>
      </c>
      <c r="P23" s="585"/>
      <c r="Q23" s="585"/>
    </row>
    <row r="24" spans="1:17" ht="21" customHeight="1" x14ac:dyDescent="0.15">
      <c r="A24" s="191"/>
      <c r="B24" s="199" t="s">
        <v>25</v>
      </c>
      <c r="C24" s="200"/>
      <c r="D24" s="598" t="s">
        <v>26</v>
      </c>
      <c r="E24" s="571"/>
      <c r="F24" s="571"/>
      <c r="G24" s="571"/>
      <c r="H24" s="571"/>
      <c r="I24" s="571"/>
      <c r="J24" s="571"/>
      <c r="K24" s="571"/>
      <c r="L24" s="571"/>
      <c r="M24" s="572"/>
      <c r="N24" s="197">
        <v>2</v>
      </c>
      <c r="O24" s="198">
        <v>52</v>
      </c>
      <c r="P24" s="585"/>
      <c r="Q24" s="585"/>
    </row>
    <row r="25" spans="1:17" ht="21" customHeight="1" x14ac:dyDescent="0.15">
      <c r="A25" s="191"/>
      <c r="B25" s="199" t="s">
        <v>32</v>
      </c>
      <c r="C25" s="200"/>
      <c r="D25" s="598" t="s">
        <v>33</v>
      </c>
      <c r="E25" s="571"/>
      <c r="F25" s="571"/>
      <c r="G25" s="571"/>
      <c r="H25" s="571"/>
      <c r="I25" s="571"/>
      <c r="J25" s="571"/>
      <c r="K25" s="571"/>
      <c r="L25" s="571"/>
      <c r="M25" s="572"/>
      <c r="N25" s="197">
        <v>2</v>
      </c>
      <c r="O25" s="198">
        <v>54</v>
      </c>
      <c r="P25" s="585"/>
      <c r="Q25" s="585"/>
    </row>
    <row r="26" spans="1:17" ht="21" customHeight="1" x14ac:dyDescent="0.15">
      <c r="A26" s="191"/>
      <c r="B26" s="199" t="s">
        <v>92</v>
      </c>
      <c r="C26" s="200"/>
      <c r="D26" s="598" t="s">
        <v>93</v>
      </c>
      <c r="E26" s="571"/>
      <c r="F26" s="571"/>
      <c r="G26" s="571"/>
      <c r="H26" s="571"/>
      <c r="I26" s="571"/>
      <c r="J26" s="571"/>
      <c r="K26" s="571"/>
      <c r="L26" s="571"/>
      <c r="M26" s="572"/>
      <c r="N26" s="201" t="s">
        <v>88</v>
      </c>
      <c r="O26" s="198">
        <v>54</v>
      </c>
      <c r="P26" s="188"/>
      <c r="Q26" s="188"/>
    </row>
    <row r="27" spans="1:17" ht="21" customHeight="1" x14ac:dyDescent="0.15">
      <c r="A27" s="191"/>
      <c r="B27" s="199" t="s">
        <v>39</v>
      </c>
      <c r="C27" s="200"/>
      <c r="D27" s="598" t="s">
        <v>93</v>
      </c>
      <c r="E27" s="571"/>
      <c r="F27" s="571"/>
      <c r="G27" s="571"/>
      <c r="H27" s="571"/>
      <c r="I27" s="571"/>
      <c r="J27" s="571"/>
      <c r="K27" s="571"/>
      <c r="L27" s="571"/>
      <c r="M27" s="572"/>
      <c r="N27" s="201" t="s">
        <v>88</v>
      </c>
      <c r="O27" s="198">
        <v>54</v>
      </c>
      <c r="P27" s="188"/>
      <c r="Q27" s="188"/>
    </row>
    <row r="28" spans="1:17" ht="21" customHeight="1" x14ac:dyDescent="0.15">
      <c r="A28" s="191"/>
      <c r="B28" s="199" t="s">
        <v>79</v>
      </c>
      <c r="C28" s="200"/>
      <c r="D28" s="598" t="s">
        <v>40</v>
      </c>
      <c r="E28" s="571"/>
      <c r="F28" s="571"/>
      <c r="G28" s="571"/>
      <c r="H28" s="571"/>
      <c r="I28" s="571"/>
      <c r="J28" s="571"/>
      <c r="K28" s="571"/>
      <c r="L28" s="571"/>
      <c r="M28" s="572"/>
      <c r="N28" s="201" t="s">
        <v>88</v>
      </c>
      <c r="O28" s="198">
        <v>54</v>
      </c>
      <c r="P28" s="188"/>
      <c r="Q28" s="188"/>
    </row>
    <row r="29" spans="1:17" ht="21" customHeight="1" x14ac:dyDescent="0.15">
      <c r="A29" s="202"/>
      <c r="B29" s="199" t="s">
        <v>94</v>
      </c>
      <c r="C29" s="203"/>
      <c r="D29" s="598" t="s">
        <v>95</v>
      </c>
      <c r="E29" s="571"/>
      <c r="F29" s="571"/>
      <c r="G29" s="571"/>
      <c r="H29" s="571"/>
      <c r="I29" s="571"/>
      <c r="J29" s="571"/>
      <c r="K29" s="571"/>
      <c r="L29" s="571"/>
      <c r="M29" s="572"/>
      <c r="N29" s="197">
        <v>2</v>
      </c>
      <c r="O29" s="198">
        <v>56</v>
      </c>
      <c r="P29" s="585"/>
      <c r="Q29" s="585"/>
    </row>
    <row r="30" spans="1:17" ht="21" customHeight="1" x14ac:dyDescent="0.15">
      <c r="A30" s="202"/>
      <c r="B30" s="196" t="s">
        <v>98</v>
      </c>
      <c r="C30" s="193"/>
      <c r="D30" s="598" t="s">
        <v>40</v>
      </c>
      <c r="E30" s="571"/>
      <c r="F30" s="571"/>
      <c r="G30" s="571"/>
      <c r="H30" s="571"/>
      <c r="I30" s="571"/>
      <c r="J30" s="571"/>
      <c r="K30" s="571"/>
      <c r="L30" s="571"/>
      <c r="M30" s="572"/>
      <c r="N30" s="201" t="s">
        <v>88</v>
      </c>
      <c r="O30" s="198">
        <v>56</v>
      </c>
      <c r="P30" s="585"/>
      <c r="Q30" s="585"/>
    </row>
    <row r="31" spans="1:17" ht="21" customHeight="1" x14ac:dyDescent="0.15">
      <c r="A31" s="191"/>
      <c r="B31" s="196" t="s">
        <v>99</v>
      </c>
      <c r="C31" s="193"/>
      <c r="D31" s="598" t="s">
        <v>128</v>
      </c>
      <c r="E31" s="571"/>
      <c r="F31" s="571"/>
      <c r="G31" s="571"/>
      <c r="H31" s="571"/>
      <c r="I31" s="571"/>
      <c r="J31" s="571"/>
      <c r="K31" s="571"/>
      <c r="L31" s="571"/>
      <c r="M31" s="572"/>
      <c r="N31" s="197">
        <v>2</v>
      </c>
      <c r="O31" s="198">
        <v>58</v>
      </c>
      <c r="P31" s="188"/>
      <c r="Q31" s="188"/>
    </row>
    <row r="32" spans="1:17" ht="21" customHeight="1" x14ac:dyDescent="0.15">
      <c r="A32" s="191"/>
      <c r="B32" s="204" t="s">
        <v>127</v>
      </c>
      <c r="D32" s="592" t="s">
        <v>40</v>
      </c>
      <c r="E32" s="593"/>
      <c r="F32" s="593"/>
      <c r="G32" s="593"/>
      <c r="H32" s="593"/>
      <c r="I32" s="593"/>
      <c r="J32" s="593"/>
      <c r="K32" s="593"/>
      <c r="L32" s="593"/>
      <c r="M32" s="594"/>
      <c r="N32" s="201" t="s">
        <v>129</v>
      </c>
      <c r="O32" s="198">
        <v>58</v>
      </c>
      <c r="P32" s="188"/>
      <c r="Q32" s="188"/>
    </row>
    <row r="33" spans="1:23" ht="21" customHeight="1" x14ac:dyDescent="0.15">
      <c r="A33" s="191"/>
      <c r="B33" s="196" t="s">
        <v>137</v>
      </c>
      <c r="C33" s="205"/>
      <c r="D33" s="592" t="s">
        <v>138</v>
      </c>
      <c r="E33" s="593"/>
      <c r="F33" s="593"/>
      <c r="G33" s="593"/>
      <c r="H33" s="593"/>
      <c r="I33" s="593"/>
      <c r="J33" s="593"/>
      <c r="K33" s="593"/>
      <c r="L33" s="593"/>
      <c r="M33" s="594"/>
      <c r="N33" s="197">
        <v>1</v>
      </c>
      <c r="O33" s="198">
        <v>59</v>
      </c>
      <c r="P33" s="188"/>
      <c r="Q33" s="188"/>
    </row>
    <row r="34" spans="1:23" ht="21" customHeight="1" x14ac:dyDescent="0.15">
      <c r="A34" s="191"/>
      <c r="B34" s="204" t="s">
        <v>148</v>
      </c>
      <c r="C34" s="206"/>
      <c r="D34" s="592" t="s">
        <v>40</v>
      </c>
      <c r="E34" s="593"/>
      <c r="F34" s="593"/>
      <c r="G34" s="593"/>
      <c r="H34" s="593"/>
      <c r="I34" s="593"/>
      <c r="J34" s="593"/>
      <c r="K34" s="593"/>
      <c r="L34" s="593"/>
      <c r="M34" s="594"/>
      <c r="N34" s="201" t="s">
        <v>129</v>
      </c>
      <c r="O34" s="198">
        <v>59</v>
      </c>
      <c r="P34" s="188"/>
      <c r="Q34" s="188"/>
    </row>
    <row r="35" spans="1:23" ht="21" customHeight="1" x14ac:dyDescent="0.15">
      <c r="A35" s="191"/>
      <c r="B35" s="199" t="s">
        <v>153</v>
      </c>
      <c r="C35" s="206"/>
      <c r="D35" s="592" t="s">
        <v>40</v>
      </c>
      <c r="E35" s="593"/>
      <c r="F35" s="593"/>
      <c r="G35" s="593"/>
      <c r="H35" s="593"/>
      <c r="I35" s="593"/>
      <c r="J35" s="593"/>
      <c r="K35" s="593"/>
      <c r="L35" s="593"/>
      <c r="M35" s="594"/>
      <c r="N35" s="445" t="s">
        <v>129</v>
      </c>
      <c r="O35" s="198">
        <v>59</v>
      </c>
      <c r="P35" s="188"/>
      <c r="Q35" s="188"/>
    </row>
    <row r="36" spans="1:23" ht="21" customHeight="1" x14ac:dyDescent="0.15">
      <c r="A36" s="191"/>
      <c r="B36" s="196" t="s">
        <v>170</v>
      </c>
      <c r="C36" s="205"/>
      <c r="D36" s="592" t="s">
        <v>40</v>
      </c>
      <c r="E36" s="593"/>
      <c r="F36" s="593"/>
      <c r="G36" s="593"/>
      <c r="H36" s="593"/>
      <c r="I36" s="593"/>
      <c r="J36" s="593"/>
      <c r="K36" s="593"/>
      <c r="L36" s="593"/>
      <c r="M36" s="594"/>
      <c r="N36" s="445" t="s">
        <v>129</v>
      </c>
      <c r="O36" s="198">
        <v>59</v>
      </c>
      <c r="P36" s="188"/>
      <c r="Q36" s="188"/>
    </row>
    <row r="37" spans="1:23" ht="21" customHeight="1" x14ac:dyDescent="0.15">
      <c r="A37" s="191"/>
      <c r="B37" s="196" t="s">
        <v>519</v>
      </c>
      <c r="C37" s="207"/>
      <c r="D37" s="592" t="s">
        <v>40</v>
      </c>
      <c r="E37" s="593"/>
      <c r="F37" s="593"/>
      <c r="G37" s="593"/>
      <c r="H37" s="593"/>
      <c r="I37" s="593"/>
      <c r="J37" s="593"/>
      <c r="K37" s="593"/>
      <c r="L37" s="593"/>
      <c r="M37" s="594"/>
      <c r="N37" s="445" t="s">
        <v>129</v>
      </c>
      <c r="O37" s="198">
        <v>59</v>
      </c>
      <c r="P37" s="188"/>
      <c r="Q37" s="188"/>
    </row>
    <row r="38" spans="1:23" ht="21" customHeight="1" x14ac:dyDescent="0.15">
      <c r="A38" s="191"/>
      <c r="B38" s="229" t="s">
        <v>554</v>
      </c>
      <c r="C38" s="230"/>
      <c r="D38" s="595" t="s">
        <v>555</v>
      </c>
      <c r="E38" s="596"/>
      <c r="F38" s="596"/>
      <c r="G38" s="596"/>
      <c r="H38" s="596"/>
      <c r="I38" s="596"/>
      <c r="J38" s="596"/>
      <c r="K38" s="596"/>
      <c r="L38" s="596"/>
      <c r="M38" s="597"/>
      <c r="N38" s="959">
        <v>1</v>
      </c>
      <c r="O38" s="960">
        <v>60</v>
      </c>
      <c r="P38" s="31"/>
      <c r="Q38" s="188"/>
    </row>
    <row r="39" spans="1:23" ht="45.75" customHeight="1" x14ac:dyDescent="0.15">
      <c r="A39" s="191"/>
      <c r="B39" s="586" t="s">
        <v>149</v>
      </c>
      <c r="C39" s="586"/>
      <c r="D39" s="586"/>
      <c r="E39" s="586"/>
      <c r="F39" s="586"/>
      <c r="G39" s="586"/>
      <c r="H39" s="586"/>
      <c r="I39" s="586"/>
      <c r="J39" s="586"/>
      <c r="K39" s="586"/>
      <c r="L39" s="586"/>
      <c r="M39" s="586"/>
      <c r="N39" s="180"/>
      <c r="O39" s="31"/>
      <c r="P39" s="31"/>
      <c r="Q39" s="188"/>
    </row>
    <row r="40" spans="1:23" ht="15" customHeight="1" x14ac:dyDescent="0.15">
      <c r="A40" s="191"/>
      <c r="B40" s="31"/>
      <c r="C40" s="31"/>
      <c r="D40" s="31"/>
      <c r="E40" s="31"/>
      <c r="F40" s="31"/>
      <c r="G40" s="31"/>
      <c r="H40" s="31"/>
      <c r="I40" s="31"/>
      <c r="J40" s="31"/>
      <c r="K40" s="31"/>
      <c r="L40" s="32"/>
      <c r="M40" s="180"/>
      <c r="N40" s="180"/>
      <c r="O40" s="31"/>
      <c r="P40" s="31"/>
      <c r="Q40" s="188"/>
    </row>
    <row r="41" spans="1:23" s="208" customFormat="1" ht="22.5" customHeight="1" x14ac:dyDescent="0.15">
      <c r="A41" s="164" t="s">
        <v>565</v>
      </c>
      <c r="B41" s="164"/>
      <c r="C41" s="164"/>
      <c r="D41" s="164"/>
      <c r="E41" s="164"/>
      <c r="F41" s="164"/>
      <c r="G41" s="164"/>
      <c r="H41" s="164"/>
      <c r="I41" s="164"/>
      <c r="J41" s="164"/>
    </row>
    <row r="42" spans="1:23" s="34" customFormat="1" ht="20.25" customHeight="1" x14ac:dyDescent="0.15">
      <c r="A42" s="29" t="s">
        <v>83</v>
      </c>
      <c r="B42" s="29"/>
      <c r="C42" s="29"/>
      <c r="D42" s="29"/>
      <c r="E42" s="29"/>
      <c r="F42" s="29"/>
      <c r="G42" s="29"/>
      <c r="H42" s="29"/>
      <c r="I42" s="29"/>
      <c r="J42" s="29"/>
    </row>
    <row r="43" spans="1:23" s="34" customFormat="1" ht="19.5" customHeight="1" x14ac:dyDescent="0.15">
      <c r="A43" s="29" t="s">
        <v>168</v>
      </c>
      <c r="B43" s="29"/>
      <c r="C43" s="29"/>
      <c r="D43" s="29"/>
      <c r="E43" s="29"/>
      <c r="F43" s="29"/>
      <c r="G43" s="29"/>
      <c r="H43" s="29"/>
      <c r="I43" s="29"/>
      <c r="J43" s="29"/>
      <c r="W43" s="29"/>
    </row>
    <row r="44" spans="1:23" s="34" customFormat="1" ht="19.5" customHeight="1" x14ac:dyDescent="0.15">
      <c r="A44" s="29"/>
      <c r="B44" s="29"/>
      <c r="C44" s="29"/>
      <c r="D44" s="29"/>
      <c r="E44" s="29"/>
      <c r="F44" s="29"/>
      <c r="G44" s="29"/>
      <c r="H44" s="29"/>
      <c r="I44" s="29"/>
      <c r="J44" s="29"/>
      <c r="W44" s="29"/>
    </row>
    <row r="45" spans="1:23" ht="21.75" customHeight="1" x14ac:dyDescent="0.15">
      <c r="A45" s="36" t="s">
        <v>566</v>
      </c>
      <c r="B45" s="36"/>
      <c r="C45" s="41"/>
      <c r="D45" s="41"/>
      <c r="E45" s="41"/>
      <c r="H45" s="49"/>
      <c r="M45" s="49"/>
      <c r="N45" s="36"/>
    </row>
    <row r="46" spans="1:23" s="209" customFormat="1" ht="25.5" customHeight="1" x14ac:dyDescent="0.15">
      <c r="B46" s="518" t="s">
        <v>80</v>
      </c>
      <c r="C46" s="587"/>
      <c r="D46" s="587"/>
      <c r="E46" s="588" t="s">
        <v>1</v>
      </c>
      <c r="F46" s="589"/>
      <c r="G46" s="590" t="s">
        <v>122</v>
      </c>
      <c r="H46" s="591"/>
    </row>
    <row r="47" spans="1:23" s="209" customFormat="1" ht="25.5" customHeight="1" x14ac:dyDescent="0.15">
      <c r="B47" s="630" t="s">
        <v>159</v>
      </c>
      <c r="C47" s="631"/>
      <c r="D47" s="632"/>
      <c r="E47" s="633">
        <v>10</v>
      </c>
      <c r="F47" s="634"/>
      <c r="G47" s="635">
        <v>82</v>
      </c>
      <c r="H47" s="636"/>
      <c r="I47" s="41"/>
    </row>
    <row r="48" spans="1:23" s="209" customFormat="1" ht="25.5" customHeight="1" x14ac:dyDescent="0.15">
      <c r="B48" s="629" t="s">
        <v>131</v>
      </c>
      <c r="C48" s="571"/>
      <c r="D48" s="572"/>
      <c r="E48" s="573">
        <v>6</v>
      </c>
      <c r="F48" s="574"/>
      <c r="G48" s="568">
        <v>143</v>
      </c>
      <c r="H48" s="569"/>
      <c r="I48" s="41"/>
    </row>
    <row r="49" spans="1:23" s="209" customFormat="1" ht="25.5" customHeight="1" x14ac:dyDescent="0.15">
      <c r="B49" s="629" t="s">
        <v>160</v>
      </c>
      <c r="C49" s="571"/>
      <c r="D49" s="572"/>
      <c r="E49" s="573">
        <v>12</v>
      </c>
      <c r="F49" s="574"/>
      <c r="G49" s="568">
        <v>177</v>
      </c>
      <c r="H49" s="569"/>
      <c r="I49" s="210"/>
    </row>
    <row r="50" spans="1:23" ht="25.5" customHeight="1" x14ac:dyDescent="0.15">
      <c r="B50" s="570" t="s">
        <v>595</v>
      </c>
      <c r="C50" s="583"/>
      <c r="D50" s="584"/>
      <c r="E50" s="573">
        <v>3</v>
      </c>
      <c r="F50" s="574"/>
      <c r="G50" s="568">
        <v>76</v>
      </c>
      <c r="H50" s="569"/>
      <c r="J50" s="211"/>
      <c r="K50" s="211"/>
      <c r="L50" s="211"/>
      <c r="M50" s="32"/>
    </row>
    <row r="51" spans="1:23" ht="27.75" customHeight="1" x14ac:dyDescent="0.15">
      <c r="B51" s="570" t="s">
        <v>171</v>
      </c>
      <c r="C51" s="571"/>
      <c r="D51" s="572"/>
      <c r="E51" s="573">
        <v>8</v>
      </c>
      <c r="F51" s="574"/>
      <c r="G51" s="575">
        <v>112</v>
      </c>
      <c r="H51" s="576"/>
      <c r="J51" s="211"/>
      <c r="K51" s="211"/>
      <c r="L51" s="211"/>
      <c r="V51" s="212"/>
      <c r="W51" s="212"/>
    </row>
    <row r="52" spans="1:23" ht="25.5" customHeight="1" x14ac:dyDescent="0.15">
      <c r="B52" s="570" t="s">
        <v>146</v>
      </c>
      <c r="C52" s="571"/>
      <c r="D52" s="572"/>
      <c r="E52" s="577">
        <v>14</v>
      </c>
      <c r="F52" s="578"/>
      <c r="G52" s="579">
        <v>162</v>
      </c>
      <c r="H52" s="580"/>
      <c r="J52" s="211"/>
      <c r="K52" s="211"/>
      <c r="L52" s="211"/>
      <c r="M52" s="32"/>
    </row>
    <row r="53" spans="1:23" ht="25.5" customHeight="1" x14ac:dyDescent="0.15">
      <c r="B53" s="518" t="s">
        <v>4</v>
      </c>
      <c r="C53" s="519"/>
      <c r="D53" s="520"/>
      <c r="E53" s="581">
        <f>SUM(E47:E52)</f>
        <v>53</v>
      </c>
      <c r="F53" s="582"/>
      <c r="G53" s="549">
        <f>SUM(G47:G52)</f>
        <v>752</v>
      </c>
      <c r="H53" s="550"/>
      <c r="J53" s="211"/>
      <c r="K53" s="211"/>
      <c r="L53" s="211"/>
      <c r="M53" s="32"/>
    </row>
    <row r="54" spans="1:23" ht="27.75" customHeight="1" x14ac:dyDescent="0.15">
      <c r="B54" s="188"/>
      <c r="C54" s="188"/>
      <c r="D54" s="188"/>
      <c r="E54" s="213"/>
      <c r="F54" s="213"/>
      <c r="G54" s="214"/>
      <c r="H54" s="214"/>
      <c r="I54" s="209"/>
      <c r="J54" s="211"/>
      <c r="K54" s="211"/>
      <c r="L54" s="211"/>
      <c r="M54" s="32"/>
    </row>
    <row r="55" spans="1:23" s="179" customFormat="1" ht="26.25" customHeight="1" x14ac:dyDescent="0.15">
      <c r="A55" s="36" t="s">
        <v>567</v>
      </c>
      <c r="B55" s="36"/>
      <c r="C55" s="36"/>
      <c r="D55" s="36"/>
      <c r="E55" s="36"/>
      <c r="F55" s="36"/>
      <c r="G55" s="36"/>
      <c r="H55" s="36"/>
      <c r="I55" s="36"/>
      <c r="J55" s="36"/>
    </row>
    <row r="56" spans="1:23" s="179" customFormat="1" ht="21" customHeight="1" x14ac:dyDescent="0.15">
      <c r="A56" s="215" t="s">
        <v>123</v>
      </c>
      <c r="B56" s="552" t="s">
        <v>124</v>
      </c>
      <c r="C56" s="552"/>
      <c r="D56" s="552"/>
      <c r="E56" s="552"/>
      <c r="F56" s="552"/>
      <c r="G56" s="552"/>
      <c r="H56" s="552"/>
      <c r="I56" s="552"/>
      <c r="J56" s="552"/>
      <c r="K56" s="552"/>
      <c r="L56" s="552"/>
      <c r="M56" s="552"/>
      <c r="N56" s="552"/>
      <c r="O56" s="552"/>
    </row>
    <row r="57" spans="1:23" s="179" customFormat="1" ht="9" customHeight="1" x14ac:dyDescent="0.15">
      <c r="A57" s="215"/>
      <c r="B57" s="31"/>
      <c r="C57" s="31"/>
      <c r="D57" s="31"/>
      <c r="E57" s="31"/>
      <c r="F57" s="31"/>
      <c r="G57" s="31"/>
      <c r="H57" s="31"/>
      <c r="I57" s="31"/>
      <c r="J57" s="215"/>
    </row>
    <row r="58" spans="1:23" s="179" customFormat="1" ht="26.25" customHeight="1" x14ac:dyDescent="0.15">
      <c r="A58" s="164" t="s">
        <v>132</v>
      </c>
      <c r="B58" s="216"/>
      <c r="C58" s="216"/>
      <c r="D58" s="216"/>
      <c r="E58" s="36"/>
      <c r="F58" s="29"/>
    </row>
    <row r="59" spans="1:23" s="179" customFormat="1" ht="25.5" customHeight="1" x14ac:dyDescent="0.15">
      <c r="B59" s="553" t="s">
        <v>3</v>
      </c>
      <c r="C59" s="554"/>
      <c r="D59" s="555"/>
      <c r="E59" s="496" t="s">
        <v>1</v>
      </c>
      <c r="F59" s="498"/>
      <c r="G59" s="496" t="s">
        <v>85</v>
      </c>
      <c r="H59" s="498"/>
    </row>
    <row r="60" spans="1:23" s="179" customFormat="1" ht="26.25" customHeight="1" x14ac:dyDescent="0.15">
      <c r="B60" s="556" t="s">
        <v>15</v>
      </c>
      <c r="C60" s="557"/>
      <c r="D60" s="558"/>
      <c r="E60" s="559">
        <v>135</v>
      </c>
      <c r="F60" s="560"/>
      <c r="G60" s="561">
        <v>2064</v>
      </c>
      <c r="H60" s="562"/>
    </row>
    <row r="61" spans="1:23" s="179" customFormat="1" ht="26.25" customHeight="1" x14ac:dyDescent="0.15">
      <c r="B61" s="563" t="s">
        <v>16</v>
      </c>
      <c r="C61" s="564"/>
      <c r="D61" s="565"/>
      <c r="E61" s="566">
        <v>20</v>
      </c>
      <c r="F61" s="567"/>
      <c r="G61" s="566">
        <v>23</v>
      </c>
      <c r="H61" s="567"/>
    </row>
    <row r="62" spans="1:23" s="179" customFormat="1" ht="26.25" customHeight="1" x14ac:dyDescent="0.15">
      <c r="B62" s="535" t="s">
        <v>19</v>
      </c>
      <c r="C62" s="536"/>
      <c r="D62" s="537"/>
      <c r="E62" s="538">
        <v>22</v>
      </c>
      <c r="F62" s="539"/>
      <c r="G62" s="538">
        <v>86</v>
      </c>
      <c r="H62" s="539"/>
    </row>
    <row r="63" spans="1:23" s="179" customFormat="1" ht="26.25" customHeight="1" x14ac:dyDescent="0.15">
      <c r="B63" s="540" t="s">
        <v>86</v>
      </c>
      <c r="C63" s="541"/>
      <c r="D63" s="542"/>
      <c r="E63" s="543" t="s">
        <v>88</v>
      </c>
      <c r="F63" s="544"/>
      <c r="G63" s="545">
        <v>1321</v>
      </c>
      <c r="H63" s="546"/>
    </row>
    <row r="64" spans="1:23" s="179" customFormat="1" ht="26.25" customHeight="1" x14ac:dyDescent="0.15">
      <c r="B64" s="547" t="s">
        <v>4</v>
      </c>
      <c r="C64" s="548"/>
      <c r="D64" s="548"/>
      <c r="E64" s="549">
        <f>SUM(E60:E63)</f>
        <v>177</v>
      </c>
      <c r="F64" s="550"/>
      <c r="G64" s="551">
        <f>SUM(G60:G63)</f>
        <v>3494</v>
      </c>
      <c r="H64" s="550"/>
    </row>
    <row r="65" spans="1:15" s="179" customFormat="1" ht="18.75" customHeight="1" x14ac:dyDescent="0.15">
      <c r="B65" s="494" t="s">
        <v>568</v>
      </c>
      <c r="C65" s="494"/>
      <c r="D65" s="494"/>
      <c r="E65" s="494"/>
      <c r="F65" s="494"/>
      <c r="G65" s="494"/>
      <c r="H65" s="494"/>
      <c r="I65" s="494"/>
      <c r="J65" s="494"/>
      <c r="K65" s="494"/>
      <c r="L65" s="494"/>
      <c r="M65" s="494"/>
      <c r="N65" s="494"/>
      <c r="O65" s="494"/>
    </row>
    <row r="66" spans="1:15" s="179" customFormat="1" ht="24.75" customHeight="1" x14ac:dyDescent="0.15">
      <c r="B66" s="29"/>
      <c r="C66" s="217"/>
      <c r="D66" s="217"/>
      <c r="E66" s="218"/>
      <c r="F66" s="218"/>
    </row>
    <row r="67" spans="1:15" s="209" customFormat="1" ht="26.25" customHeight="1" x14ac:dyDescent="0.15">
      <c r="A67" s="495" t="s">
        <v>569</v>
      </c>
      <c r="B67" s="495"/>
      <c r="C67" s="495"/>
      <c r="D67" s="495"/>
      <c r="E67" s="495"/>
      <c r="F67" s="495"/>
      <c r="G67" s="495"/>
      <c r="H67" s="495"/>
      <c r="I67" s="495"/>
      <c r="N67" s="179"/>
      <c r="O67" s="179"/>
    </row>
    <row r="68" spans="1:15" s="179" customFormat="1" ht="42" customHeight="1" x14ac:dyDescent="0.15">
      <c r="A68" s="494" t="s">
        <v>164</v>
      </c>
      <c r="B68" s="494"/>
      <c r="C68" s="494"/>
      <c r="D68" s="494"/>
      <c r="E68" s="494"/>
      <c r="F68" s="494"/>
      <c r="G68" s="494"/>
      <c r="H68" s="494"/>
      <c r="I68" s="494"/>
      <c r="J68" s="494"/>
      <c r="K68" s="534"/>
      <c r="L68" s="534"/>
      <c r="M68" s="534"/>
      <c r="N68" s="534"/>
      <c r="O68" s="534"/>
    </row>
    <row r="69" spans="1:15" s="179" customFormat="1" ht="4.5" customHeight="1" x14ac:dyDescent="0.15">
      <c r="A69" s="31"/>
      <c r="B69" s="31"/>
      <c r="C69" s="31"/>
      <c r="D69" s="31"/>
      <c r="E69" s="31"/>
      <c r="F69" s="31"/>
      <c r="G69" s="31"/>
      <c r="H69" s="31"/>
      <c r="I69" s="31"/>
      <c r="J69" s="31"/>
    </row>
    <row r="70" spans="1:15" s="179" customFormat="1" ht="21" customHeight="1" x14ac:dyDescent="0.15">
      <c r="A70" s="191"/>
      <c r="B70" s="524" t="s">
        <v>570</v>
      </c>
      <c r="C70" s="524"/>
      <c r="D70" s="524"/>
      <c r="E70" s="524"/>
      <c r="F70" s="524"/>
      <c r="G70" s="524"/>
      <c r="H70" s="524"/>
      <c r="I70" s="219"/>
      <c r="J70" s="220" t="s">
        <v>34</v>
      </c>
    </row>
    <row r="71" spans="1:15" s="179" customFormat="1" ht="26.25" customHeight="1" x14ac:dyDescent="0.15">
      <c r="A71" s="221"/>
      <c r="B71" s="518" t="s">
        <v>37</v>
      </c>
      <c r="C71" s="519"/>
      <c r="D71" s="520"/>
      <c r="E71" s="518" t="s">
        <v>163</v>
      </c>
      <c r="F71" s="520"/>
      <c r="G71" s="525" t="s">
        <v>517</v>
      </c>
      <c r="H71" s="520"/>
      <c r="I71" s="525" t="s">
        <v>571</v>
      </c>
      <c r="J71" s="520"/>
    </row>
    <row r="72" spans="1:15" s="179" customFormat="1" ht="26.25" customHeight="1" x14ac:dyDescent="0.15">
      <c r="B72" s="526" t="s">
        <v>581</v>
      </c>
      <c r="C72" s="527"/>
      <c r="D72" s="528"/>
      <c r="E72" s="529">
        <v>23</v>
      </c>
      <c r="F72" s="530"/>
      <c r="G72" s="531">
        <v>84</v>
      </c>
      <c r="H72" s="532"/>
      <c r="I72" s="529">
        <v>150</v>
      </c>
      <c r="J72" s="533"/>
    </row>
    <row r="73" spans="1:15" s="179" customFormat="1" ht="26.25" customHeight="1" x14ac:dyDescent="0.15">
      <c r="B73" s="504" t="s">
        <v>38</v>
      </c>
      <c r="C73" s="505"/>
      <c r="D73" s="506"/>
      <c r="E73" s="507" t="s">
        <v>518</v>
      </c>
      <c r="F73" s="508"/>
      <c r="G73" s="509" t="s">
        <v>134</v>
      </c>
      <c r="H73" s="508"/>
      <c r="I73" s="509" t="s">
        <v>134</v>
      </c>
      <c r="J73" s="508"/>
      <c r="N73" s="209"/>
      <c r="O73" s="209"/>
    </row>
    <row r="74" spans="1:15" s="179" customFormat="1" ht="26.25" customHeight="1" x14ac:dyDescent="0.15">
      <c r="B74" s="511" t="s">
        <v>2</v>
      </c>
      <c r="C74" s="512"/>
      <c r="D74" s="513"/>
      <c r="E74" s="514" t="s">
        <v>518</v>
      </c>
      <c r="F74" s="515"/>
      <c r="G74" s="516" t="s">
        <v>134</v>
      </c>
      <c r="H74" s="517"/>
      <c r="I74" s="516" t="s">
        <v>134</v>
      </c>
      <c r="J74" s="517"/>
      <c r="N74" s="209"/>
      <c r="O74" s="209"/>
    </row>
    <row r="75" spans="1:15" s="179" customFormat="1" ht="26.25" customHeight="1" x14ac:dyDescent="0.15">
      <c r="B75" s="518" t="s">
        <v>4</v>
      </c>
      <c r="C75" s="519"/>
      <c r="D75" s="520"/>
      <c r="E75" s="521">
        <f>SUM(E72:F74)</f>
        <v>23</v>
      </c>
      <c r="F75" s="522"/>
      <c r="G75" s="523">
        <f>SUM(G72:H74)</f>
        <v>84</v>
      </c>
      <c r="H75" s="522"/>
      <c r="I75" s="523">
        <f>SUM(I72:J74)</f>
        <v>150</v>
      </c>
      <c r="J75" s="522"/>
      <c r="N75" s="209"/>
      <c r="O75" s="209"/>
    </row>
    <row r="76" spans="1:15" s="209" customFormat="1" ht="21" customHeight="1" x14ac:dyDescent="0.15">
      <c r="B76" s="510" t="s">
        <v>586</v>
      </c>
      <c r="C76" s="510"/>
      <c r="D76" s="510"/>
      <c r="E76" s="510"/>
      <c r="F76" s="510"/>
      <c r="G76" s="510"/>
      <c r="H76" s="510"/>
      <c r="I76" s="510"/>
      <c r="J76" s="510"/>
      <c r="K76" s="510"/>
      <c r="L76" s="510"/>
      <c r="M76" s="510"/>
      <c r="N76" s="510"/>
      <c r="O76" s="510"/>
    </row>
    <row r="77" spans="1:15" s="209" customFormat="1" ht="29.25" customHeight="1" x14ac:dyDescent="0.15">
      <c r="B77" s="222"/>
      <c r="C77" s="222"/>
      <c r="D77" s="222"/>
      <c r="E77" s="222"/>
      <c r="F77" s="222"/>
      <c r="G77" s="222"/>
      <c r="H77" s="222"/>
      <c r="I77" s="222"/>
      <c r="J77" s="222"/>
    </row>
    <row r="101" spans="1:17" ht="8.25" customHeight="1" x14ac:dyDescent="0.15">
      <c r="A101" s="36"/>
      <c r="B101" s="36"/>
      <c r="C101" s="36"/>
      <c r="D101" s="36"/>
      <c r="E101" s="36"/>
      <c r="F101" s="36"/>
      <c r="G101" s="36"/>
      <c r="H101" s="36"/>
      <c r="I101" s="36"/>
      <c r="J101" s="36"/>
      <c r="K101" s="36"/>
      <c r="L101" s="36"/>
      <c r="M101" s="36"/>
      <c r="N101" s="36"/>
      <c r="O101" s="36"/>
    </row>
    <row r="102" spans="1:17" ht="22.5" customHeight="1" x14ac:dyDescent="0.15">
      <c r="A102" s="191"/>
      <c r="B102" s="31"/>
      <c r="C102" s="31"/>
      <c r="D102" s="31"/>
      <c r="E102" s="31"/>
      <c r="F102" s="31"/>
      <c r="G102" s="31"/>
      <c r="H102" s="31"/>
      <c r="I102" s="31"/>
      <c r="J102" s="31"/>
      <c r="K102" s="31"/>
      <c r="L102" s="31"/>
      <c r="M102" s="31"/>
      <c r="N102" s="31"/>
      <c r="P102" s="188"/>
      <c r="Q102" s="188"/>
    </row>
  </sheetData>
  <mergeCells count="118">
    <mergeCell ref="B49:D49"/>
    <mergeCell ref="E49:F49"/>
    <mergeCell ref="G49:H49"/>
    <mergeCell ref="B47:D47"/>
    <mergeCell ref="E47:F47"/>
    <mergeCell ref="G47:H47"/>
    <mergeCell ref="B48:D48"/>
    <mergeCell ref="E48:F48"/>
    <mergeCell ref="G48:H48"/>
    <mergeCell ref="A2:N2"/>
    <mergeCell ref="A3:P3"/>
    <mergeCell ref="N5:P5"/>
    <mergeCell ref="B6:D6"/>
    <mergeCell ref="E6:M6"/>
    <mergeCell ref="B7:D7"/>
    <mergeCell ref="E7:M7"/>
    <mergeCell ref="E8:M8"/>
    <mergeCell ref="C9:D9"/>
    <mergeCell ref="E9:M9"/>
    <mergeCell ref="C11:M11"/>
    <mergeCell ref="B14:O14"/>
    <mergeCell ref="B15:C15"/>
    <mergeCell ref="B8:B11"/>
    <mergeCell ref="D15:M15"/>
    <mergeCell ref="P17:Q17"/>
    <mergeCell ref="P18:Q18"/>
    <mergeCell ref="P19:Q19"/>
    <mergeCell ref="P20:Q20"/>
    <mergeCell ref="D16:M16"/>
    <mergeCell ref="D17:M17"/>
    <mergeCell ref="D18:M18"/>
    <mergeCell ref="D19:M19"/>
    <mergeCell ref="D20:M20"/>
    <mergeCell ref="P21:Q21"/>
    <mergeCell ref="P22:Q22"/>
    <mergeCell ref="P23:Q23"/>
    <mergeCell ref="P24:Q24"/>
    <mergeCell ref="D23:M23"/>
    <mergeCell ref="D24:M24"/>
    <mergeCell ref="P25:Q25"/>
    <mergeCell ref="P29:Q29"/>
    <mergeCell ref="D25:M25"/>
    <mergeCell ref="D26:M26"/>
    <mergeCell ref="D27:M27"/>
    <mergeCell ref="D28:M28"/>
    <mergeCell ref="D29:M29"/>
    <mergeCell ref="D21:M21"/>
    <mergeCell ref="D22:M22"/>
    <mergeCell ref="P30:Q30"/>
    <mergeCell ref="B39:M39"/>
    <mergeCell ref="B46:D46"/>
    <mergeCell ref="E46:F46"/>
    <mergeCell ref="G46:H46"/>
    <mergeCell ref="D37:M37"/>
    <mergeCell ref="D38:M38"/>
    <mergeCell ref="D31:M31"/>
    <mergeCell ref="D32:M32"/>
    <mergeCell ref="D33:M33"/>
    <mergeCell ref="D34:M34"/>
    <mergeCell ref="D35:M35"/>
    <mergeCell ref="D36:M36"/>
    <mergeCell ref="D30:M30"/>
    <mergeCell ref="G50:H50"/>
    <mergeCell ref="B51:D51"/>
    <mergeCell ref="E51:F51"/>
    <mergeCell ref="G51:H51"/>
    <mergeCell ref="B52:D52"/>
    <mergeCell ref="E52:F52"/>
    <mergeCell ref="G52:H52"/>
    <mergeCell ref="B53:D53"/>
    <mergeCell ref="E53:F53"/>
    <mergeCell ref="G53:H53"/>
    <mergeCell ref="B50:D50"/>
    <mergeCell ref="E50:F50"/>
    <mergeCell ref="B56:O56"/>
    <mergeCell ref="B59:D59"/>
    <mergeCell ref="E59:F59"/>
    <mergeCell ref="G59:H59"/>
    <mergeCell ref="B60:D60"/>
    <mergeCell ref="E60:F60"/>
    <mergeCell ref="G60:H60"/>
    <mergeCell ref="B61:D61"/>
    <mergeCell ref="E61:F61"/>
    <mergeCell ref="G61:H61"/>
    <mergeCell ref="B62:D62"/>
    <mergeCell ref="E62:F62"/>
    <mergeCell ref="G62:H62"/>
    <mergeCell ref="B63:D63"/>
    <mergeCell ref="E63:F63"/>
    <mergeCell ref="G63:H63"/>
    <mergeCell ref="B64:D64"/>
    <mergeCell ref="E64:F64"/>
    <mergeCell ref="G64:H64"/>
    <mergeCell ref="B65:O65"/>
    <mergeCell ref="A67:I67"/>
    <mergeCell ref="B70:H70"/>
    <mergeCell ref="B71:D71"/>
    <mergeCell ref="E71:F71"/>
    <mergeCell ref="G71:H71"/>
    <mergeCell ref="I71:J71"/>
    <mergeCell ref="B72:D72"/>
    <mergeCell ref="E72:F72"/>
    <mergeCell ref="G72:H72"/>
    <mergeCell ref="I72:J72"/>
    <mergeCell ref="A68:O68"/>
    <mergeCell ref="B73:D73"/>
    <mergeCell ref="E73:F73"/>
    <mergeCell ref="G73:H73"/>
    <mergeCell ref="I73:J73"/>
    <mergeCell ref="B76:O76"/>
    <mergeCell ref="B74:D74"/>
    <mergeCell ref="E74:F74"/>
    <mergeCell ref="G74:H74"/>
    <mergeCell ref="I74:J74"/>
    <mergeCell ref="B75:D75"/>
    <mergeCell ref="E75:F75"/>
    <mergeCell ref="G75:H75"/>
    <mergeCell ref="I75:J75"/>
  </mergeCells>
  <phoneticPr fontId="1"/>
  <pageMargins left="0.70866141732283472" right="0.31496062992125984" top="0.74803149606299213" bottom="0.74803149606299213" header="0.31496062992125984" footer="0.51181102362204722"/>
  <pageSetup paperSize="9" scale="83" firstPageNumber="74" orientation="portrait" useFirstPageNumber="1" r:id="rId1"/>
  <headerFooter>
    <oddFooter>&amp;C&amp;P</oddFooter>
  </headerFooter>
  <rowBreaks count="2" manualBreakCount="2">
    <brk id="40" max="15" man="1"/>
    <brk id="77" max="16" man="1"/>
  </rowBreaks>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showGridLines="0" view="pageBreakPreview" topLeftCell="A10" zoomScale="80" zoomScaleNormal="100" zoomScaleSheetLayoutView="80" workbookViewId="0">
      <selection activeCell="E8" sqref="E8:N8"/>
    </sheetView>
  </sheetViews>
  <sheetFormatPr defaultRowHeight="15" customHeight="1" x14ac:dyDescent="0.15"/>
  <cols>
    <col min="1" max="1" width="1.625" style="209" customWidth="1"/>
    <col min="2" max="2" width="5.875" style="209" customWidth="1"/>
    <col min="3" max="3" width="5.5" style="209" customWidth="1"/>
    <col min="4" max="4" width="14.875" style="209" customWidth="1"/>
    <col min="5" max="5" width="8.875" style="209" customWidth="1"/>
    <col min="6" max="6" width="9.125" style="209" customWidth="1"/>
    <col min="7" max="7" width="4" style="209" customWidth="1"/>
    <col min="8" max="8" width="3.875" style="209" customWidth="1"/>
    <col min="9" max="9" width="4.125" style="209" customWidth="1"/>
    <col min="10" max="10" width="14.5" style="209" customWidth="1"/>
    <col min="11" max="11" width="10" style="209" customWidth="1"/>
    <col min="12" max="13" width="5.375" style="209" customWidth="1"/>
    <col min="14" max="14" width="0.5" style="209" customWidth="1"/>
    <col min="15" max="16" width="10.5" style="209" customWidth="1"/>
    <col min="17" max="16384" width="9" style="209"/>
  </cols>
  <sheetData>
    <row r="1" spans="1:17" s="29" customFormat="1" ht="19.5" customHeight="1" x14ac:dyDescent="0.15">
      <c r="A1" s="614" t="s">
        <v>572</v>
      </c>
      <c r="B1" s="614"/>
      <c r="C1" s="614"/>
      <c r="D1" s="614"/>
      <c r="E1" s="614"/>
      <c r="F1" s="614"/>
      <c r="G1" s="614"/>
      <c r="H1" s="614"/>
      <c r="I1" s="614"/>
      <c r="J1" s="614"/>
      <c r="K1" s="614"/>
      <c r="L1" s="614"/>
      <c r="M1" s="614"/>
      <c r="N1" s="614"/>
      <c r="O1" s="614"/>
    </row>
    <row r="2" spans="1:17" s="29" customFormat="1" ht="58.5" customHeight="1" x14ac:dyDescent="0.15">
      <c r="A2" s="494" t="s">
        <v>587</v>
      </c>
      <c r="B2" s="494"/>
      <c r="C2" s="494"/>
      <c r="D2" s="494"/>
      <c r="E2" s="494"/>
      <c r="F2" s="494"/>
      <c r="G2" s="494"/>
      <c r="H2" s="494"/>
      <c r="I2" s="494"/>
      <c r="J2" s="494"/>
      <c r="K2" s="494"/>
      <c r="L2" s="494"/>
      <c r="M2" s="494"/>
      <c r="N2" s="494"/>
      <c r="O2" s="494"/>
      <c r="P2" s="494"/>
      <c r="Q2" s="32"/>
    </row>
    <row r="3" spans="1:17" s="29" customFormat="1" ht="17.25" customHeight="1" x14ac:dyDescent="0.15">
      <c r="A3" s="31"/>
      <c r="B3" s="31"/>
      <c r="C3" s="31"/>
      <c r="D3" s="31"/>
      <c r="E3" s="31"/>
      <c r="F3" s="31"/>
      <c r="G3" s="31"/>
      <c r="H3" s="31"/>
      <c r="I3" s="31"/>
      <c r="J3" s="31"/>
      <c r="K3" s="31"/>
      <c r="L3" s="31"/>
      <c r="M3" s="31"/>
      <c r="N3" s="31"/>
      <c r="O3" s="31"/>
      <c r="P3" s="31"/>
      <c r="Q3" s="31"/>
    </row>
    <row r="4" spans="1:17" s="29" customFormat="1" ht="22.5" customHeight="1" x14ac:dyDescent="0.15">
      <c r="A4" s="36" t="s">
        <v>573</v>
      </c>
      <c r="B4" s="31"/>
      <c r="C4" s="31"/>
      <c r="D4" s="31"/>
      <c r="E4" s="31"/>
      <c r="F4" s="31"/>
      <c r="G4" s="31"/>
      <c r="H4" s="31"/>
      <c r="I4" s="31"/>
      <c r="J4" s="31"/>
      <c r="K4" s="31"/>
      <c r="L4" s="31"/>
      <c r="M4" s="31"/>
      <c r="N4" s="31"/>
      <c r="O4" s="31"/>
      <c r="P4" s="31"/>
      <c r="Q4" s="31"/>
    </row>
    <row r="5" spans="1:17" s="29" customFormat="1" ht="17.25" customHeight="1" x14ac:dyDescent="0.15">
      <c r="B5" s="644" t="s">
        <v>80</v>
      </c>
      <c r="C5" s="645"/>
      <c r="D5" s="646"/>
      <c r="E5" s="618" t="s">
        <v>14</v>
      </c>
      <c r="F5" s="608"/>
      <c r="G5" s="608"/>
      <c r="H5" s="608"/>
      <c r="I5" s="608"/>
      <c r="J5" s="608"/>
      <c r="K5" s="608"/>
      <c r="L5" s="608"/>
      <c r="M5" s="608"/>
      <c r="N5" s="608"/>
      <c r="O5" s="182" t="s">
        <v>574</v>
      </c>
      <c r="P5" s="22" t="s">
        <v>575</v>
      </c>
    </row>
    <row r="6" spans="1:17" s="29" customFormat="1" ht="56.25" customHeight="1" x14ac:dyDescent="0.15">
      <c r="B6" s="644" t="s">
        <v>588</v>
      </c>
      <c r="C6" s="647"/>
      <c r="D6" s="648"/>
      <c r="E6" s="586" t="s">
        <v>135</v>
      </c>
      <c r="F6" s="586"/>
      <c r="G6" s="586"/>
      <c r="H6" s="586"/>
      <c r="I6" s="586"/>
      <c r="J6" s="654"/>
      <c r="K6" s="655" t="s">
        <v>589</v>
      </c>
      <c r="L6" s="656"/>
      <c r="M6" s="656"/>
      <c r="N6" s="656"/>
      <c r="O6" s="233">
        <v>631</v>
      </c>
      <c r="P6" s="234">
        <v>1255</v>
      </c>
    </row>
    <row r="7" spans="1:17" s="29" customFormat="1" ht="56.25" customHeight="1" x14ac:dyDescent="0.15">
      <c r="B7" s="649"/>
      <c r="C7" s="585"/>
      <c r="D7" s="650"/>
      <c r="E7" s="462"/>
      <c r="F7" s="462"/>
      <c r="G7" s="462"/>
      <c r="H7" s="462"/>
      <c r="I7" s="462"/>
      <c r="J7" s="463"/>
      <c r="K7" s="655" t="s">
        <v>151</v>
      </c>
      <c r="L7" s="656"/>
      <c r="M7" s="656"/>
      <c r="N7" s="656"/>
      <c r="O7" s="233">
        <v>1104</v>
      </c>
      <c r="P7" s="234">
        <v>1254</v>
      </c>
    </row>
    <row r="8" spans="1:17" s="29" customFormat="1" ht="60" customHeight="1" x14ac:dyDescent="0.15">
      <c r="B8" s="651"/>
      <c r="C8" s="652"/>
      <c r="D8" s="653"/>
      <c r="E8" s="641" t="s">
        <v>157</v>
      </c>
      <c r="F8" s="642"/>
      <c r="G8" s="642"/>
      <c r="H8" s="642"/>
      <c r="I8" s="642"/>
      <c r="J8" s="642"/>
      <c r="K8" s="642"/>
      <c r="L8" s="642"/>
      <c r="M8" s="642"/>
      <c r="N8" s="642"/>
      <c r="O8" s="235">
        <v>240</v>
      </c>
      <c r="P8" s="234" t="s">
        <v>133</v>
      </c>
    </row>
    <row r="9" spans="1:17" s="29" customFormat="1" ht="15.75" customHeight="1" x14ac:dyDescent="0.15">
      <c r="B9" s="638" t="s">
        <v>576</v>
      </c>
      <c r="C9" s="638"/>
      <c r="D9" s="638"/>
      <c r="E9" s="638"/>
      <c r="F9" s="638"/>
      <c r="G9" s="638"/>
      <c r="H9" s="638"/>
      <c r="I9" s="638"/>
      <c r="J9" s="638"/>
      <c r="K9" s="638"/>
      <c r="L9" s="638"/>
      <c r="M9" s="638"/>
      <c r="N9" s="638"/>
      <c r="O9" s="638"/>
      <c r="P9" s="638"/>
    </row>
    <row r="10" spans="1:17" s="29" customFormat="1" ht="15.75" customHeight="1" x14ac:dyDescent="0.15">
      <c r="B10" s="639" t="s">
        <v>577</v>
      </c>
      <c r="C10" s="639"/>
      <c r="D10" s="639"/>
      <c r="E10" s="639"/>
      <c r="F10" s="639"/>
      <c r="G10" s="639"/>
      <c r="H10" s="639"/>
      <c r="I10" s="639"/>
      <c r="J10" s="639"/>
      <c r="K10" s="639"/>
      <c r="L10" s="639"/>
      <c r="M10" s="639"/>
      <c r="N10" s="639"/>
      <c r="O10" s="639"/>
      <c r="P10" s="639"/>
    </row>
    <row r="11" spans="1:17" s="29" customFormat="1" ht="30.75" customHeight="1" x14ac:dyDescent="0.15">
      <c r="B11" s="188"/>
      <c r="C11" s="188"/>
      <c r="D11" s="237"/>
      <c r="E11" s="31"/>
      <c r="F11" s="31"/>
      <c r="G11" s="31"/>
      <c r="H11" s="31"/>
      <c r="I11" s="31"/>
      <c r="J11" s="31"/>
      <c r="K11" s="31"/>
      <c r="L11" s="31"/>
      <c r="M11" s="231"/>
      <c r="N11" s="231"/>
      <c r="O11" s="188"/>
      <c r="P11" s="188"/>
    </row>
    <row r="12" spans="1:17" s="208" customFormat="1" ht="21" customHeight="1" x14ac:dyDescent="0.15">
      <c r="A12" s="164" t="s">
        <v>578</v>
      </c>
      <c r="B12" s="164"/>
      <c r="C12" s="164"/>
      <c r="D12" s="164"/>
      <c r="E12" s="164"/>
      <c r="F12" s="164"/>
      <c r="G12" s="164"/>
      <c r="H12" s="164"/>
      <c r="I12" s="164"/>
      <c r="J12" s="164"/>
    </row>
    <row r="13" spans="1:17" s="29" customFormat="1" ht="21.75" customHeight="1" x14ac:dyDescent="0.15">
      <c r="B13" s="618" t="s">
        <v>154</v>
      </c>
      <c r="C13" s="608"/>
      <c r="D13" s="609"/>
      <c r="E13" s="618" t="s">
        <v>155</v>
      </c>
      <c r="F13" s="608"/>
      <c r="G13" s="608"/>
      <c r="H13" s="608"/>
      <c r="I13" s="608"/>
      <c r="J13" s="608"/>
      <c r="K13" s="608"/>
      <c r="L13" s="608"/>
      <c r="M13" s="608"/>
      <c r="N13" s="609"/>
      <c r="O13" s="182" t="s">
        <v>1</v>
      </c>
      <c r="P13" s="182" t="s">
        <v>156</v>
      </c>
    </row>
    <row r="14" spans="1:17" s="29" customFormat="1" ht="60" customHeight="1" x14ac:dyDescent="0.15">
      <c r="B14" s="518" t="s">
        <v>590</v>
      </c>
      <c r="C14" s="519"/>
      <c r="D14" s="640"/>
      <c r="E14" s="641" t="s">
        <v>520</v>
      </c>
      <c r="F14" s="642"/>
      <c r="G14" s="642"/>
      <c r="H14" s="642"/>
      <c r="I14" s="642"/>
      <c r="J14" s="642"/>
      <c r="K14" s="642"/>
      <c r="L14" s="642"/>
      <c r="M14" s="642"/>
      <c r="N14" s="643"/>
      <c r="O14" s="234">
        <v>47</v>
      </c>
      <c r="P14" s="238">
        <v>554</v>
      </c>
    </row>
    <row r="15" spans="1:17" s="29" customFormat="1" ht="19.5" customHeight="1" x14ac:dyDescent="0.15">
      <c r="B15" s="236" t="s">
        <v>579</v>
      </c>
      <c r="C15" s="188"/>
      <c r="D15" s="237"/>
      <c r="E15" s="31"/>
      <c r="F15" s="31"/>
      <c r="G15" s="31"/>
      <c r="H15" s="31"/>
      <c r="I15" s="31"/>
      <c r="J15" s="31"/>
      <c r="K15" s="31"/>
      <c r="L15" s="31"/>
      <c r="M15" s="31"/>
      <c r="N15" s="31"/>
      <c r="O15" s="239"/>
      <c r="P15" s="240"/>
    </row>
    <row r="16" spans="1:17" s="29" customFormat="1" ht="30.75" customHeight="1" x14ac:dyDescent="0.15">
      <c r="B16" s="188"/>
      <c r="C16" s="188"/>
      <c r="D16" s="237"/>
      <c r="E16" s="31"/>
      <c r="F16" s="31"/>
      <c r="G16" s="31"/>
      <c r="H16" s="31"/>
      <c r="I16" s="31"/>
      <c r="J16" s="31"/>
      <c r="K16" s="31"/>
      <c r="L16" s="31"/>
      <c r="M16" s="231"/>
      <c r="N16" s="231"/>
      <c r="O16" s="188"/>
      <c r="P16" s="188"/>
    </row>
    <row r="17" spans="1:16" s="208" customFormat="1" ht="21" customHeight="1" x14ac:dyDescent="0.15">
      <c r="A17" s="164" t="s">
        <v>580</v>
      </c>
      <c r="B17" s="164"/>
      <c r="C17" s="164"/>
      <c r="D17" s="164"/>
      <c r="E17" s="164"/>
      <c r="F17" s="164"/>
      <c r="G17" s="164"/>
      <c r="H17" s="164"/>
      <c r="I17" s="164"/>
      <c r="J17" s="164"/>
    </row>
    <row r="18" spans="1:16" s="34" customFormat="1" ht="15" customHeight="1" x14ac:dyDescent="0.15">
      <c r="A18" s="615" t="s">
        <v>596</v>
      </c>
      <c r="B18" s="615"/>
      <c r="C18" s="615"/>
      <c r="D18" s="615"/>
      <c r="E18" s="615"/>
      <c r="F18" s="615"/>
      <c r="G18" s="615"/>
      <c r="H18" s="615"/>
      <c r="I18" s="615"/>
      <c r="J18" s="615"/>
      <c r="K18" s="615"/>
      <c r="L18" s="615"/>
      <c r="M18" s="615"/>
      <c r="N18" s="615"/>
      <c r="O18" s="615"/>
      <c r="P18" s="615"/>
    </row>
    <row r="19" spans="1:16" s="34" customFormat="1" ht="15" customHeight="1" x14ac:dyDescent="0.15">
      <c r="A19" s="637"/>
      <c r="B19" s="637"/>
      <c r="C19" s="637"/>
      <c r="D19" s="637"/>
      <c r="E19" s="637"/>
      <c r="F19" s="637"/>
      <c r="G19" s="637"/>
      <c r="H19" s="637"/>
      <c r="I19" s="637"/>
      <c r="J19" s="637"/>
      <c r="K19" s="637"/>
      <c r="L19" s="637"/>
      <c r="M19" s="637"/>
      <c r="N19" s="637"/>
      <c r="O19" s="637"/>
      <c r="P19" s="637"/>
    </row>
    <row r="20" spans="1:16" s="34" customFormat="1" ht="15" customHeight="1" x14ac:dyDescent="0.15">
      <c r="A20" s="637"/>
      <c r="B20" s="637"/>
      <c r="C20" s="637"/>
      <c r="D20" s="637"/>
      <c r="E20" s="637"/>
      <c r="F20" s="637"/>
      <c r="G20" s="637"/>
      <c r="H20" s="637"/>
      <c r="I20" s="637"/>
      <c r="J20" s="637"/>
      <c r="K20" s="637"/>
      <c r="L20" s="637"/>
      <c r="M20" s="637"/>
      <c r="N20" s="637"/>
      <c r="O20" s="637"/>
      <c r="P20" s="637"/>
    </row>
    <row r="21" spans="1:16" s="29" customFormat="1" ht="18" customHeight="1" x14ac:dyDescent="0.15">
      <c r="B21" s="188"/>
      <c r="C21" s="188"/>
      <c r="D21" s="237"/>
      <c r="E21" s="31"/>
      <c r="F21" s="31"/>
      <c r="G21" s="31"/>
      <c r="H21" s="31"/>
      <c r="I21" s="31"/>
      <c r="J21" s="31"/>
      <c r="K21" s="31"/>
      <c r="L21" s="31"/>
      <c r="M21" s="31"/>
      <c r="N21" s="31"/>
    </row>
    <row r="91" spans="7:7" ht="15" customHeight="1" x14ac:dyDescent="0.15">
      <c r="G91" s="232"/>
    </row>
  </sheetData>
  <mergeCells count="16">
    <mergeCell ref="A1:O1"/>
    <mergeCell ref="A2:P2"/>
    <mergeCell ref="B5:D5"/>
    <mergeCell ref="E5:N5"/>
    <mergeCell ref="B6:D8"/>
    <mergeCell ref="E6:J7"/>
    <mergeCell ref="K6:N6"/>
    <mergeCell ref="K7:N7"/>
    <mergeCell ref="E8:N8"/>
    <mergeCell ref="A18:P20"/>
    <mergeCell ref="B9:P9"/>
    <mergeCell ref="B10:P10"/>
    <mergeCell ref="B13:D13"/>
    <mergeCell ref="E13:N13"/>
    <mergeCell ref="B14:D14"/>
    <mergeCell ref="E14:N14"/>
  </mergeCells>
  <phoneticPr fontId="1"/>
  <pageMargins left="0.70866141732283472" right="0.70866141732283472" top="0.74803149606299213" bottom="0.74803149606299213" header="0.31496062992125984" footer="0.31496062992125984"/>
  <pageSetup paperSize="9" scale="68" firstPageNumber="76" orientation="portrait" useFirstPageNumber="1" r:id="rId1"/>
  <headerFooter>
    <oddFooter>&amp;C&amp;P</oddFooter>
  </headerFooter>
  <rowBreaks count="2" manualBreakCount="2">
    <brk id="52" max="11" man="1"/>
    <brk id="87"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3"/>
  <sheetViews>
    <sheetView showGridLines="0" view="pageBreakPreview" topLeftCell="A28" zoomScaleNormal="100" zoomScaleSheetLayoutView="100" workbookViewId="0">
      <selection activeCell="G2" sqref="G2"/>
    </sheetView>
  </sheetViews>
  <sheetFormatPr defaultRowHeight="18" customHeight="1" x14ac:dyDescent="0.15"/>
  <cols>
    <col min="1" max="1" width="1.625" style="41" customWidth="1"/>
    <col min="2" max="2" width="16.25" style="41" customWidth="1"/>
    <col min="3" max="3" width="27.625" style="41" customWidth="1"/>
    <col min="4" max="4" width="8.25" style="41" customWidth="1"/>
    <col min="5" max="5" width="18.75" style="41" customWidth="1"/>
    <col min="6" max="6" width="21.25" style="41" bestFit="1" customWidth="1"/>
    <col min="7" max="16384" width="9" style="41"/>
  </cols>
  <sheetData>
    <row r="1" spans="1:6" ht="18" customHeight="1" x14ac:dyDescent="0.15">
      <c r="A1" s="495" t="s">
        <v>239</v>
      </c>
      <c r="B1" s="495"/>
      <c r="C1" s="495"/>
      <c r="D1" s="495"/>
      <c r="E1" s="495"/>
      <c r="F1" s="495"/>
    </row>
    <row r="2" spans="1:6" ht="53.25" customHeight="1" x14ac:dyDescent="0.15">
      <c r="B2" s="494" t="s">
        <v>175</v>
      </c>
      <c r="C2" s="494"/>
      <c r="D2" s="494"/>
      <c r="E2" s="494"/>
      <c r="F2" s="494"/>
    </row>
    <row r="3" spans="1:6" ht="15.75" customHeight="1" x14ac:dyDescent="0.15">
      <c r="A3" s="495" t="s">
        <v>240</v>
      </c>
      <c r="B3" s="495"/>
      <c r="C3" s="495"/>
      <c r="D3" s="495"/>
      <c r="E3" s="495"/>
      <c r="F3" s="495"/>
    </row>
    <row r="4" spans="1:6" s="29" customFormat="1" ht="24" customHeight="1" x14ac:dyDescent="0.15">
      <c r="B4" s="166" t="s">
        <v>176</v>
      </c>
      <c r="C4" s="554" t="s">
        <v>177</v>
      </c>
      <c r="D4" s="707"/>
      <c r="E4" s="708" t="s">
        <v>178</v>
      </c>
      <c r="F4" s="555"/>
    </row>
    <row r="5" spans="1:6" s="29" customFormat="1" ht="87.6" customHeight="1" x14ac:dyDescent="0.15">
      <c r="B5" s="684" t="s">
        <v>179</v>
      </c>
      <c r="C5" s="709" t="s">
        <v>180</v>
      </c>
      <c r="D5" s="710"/>
      <c r="E5" s="703" t="s">
        <v>181</v>
      </c>
      <c r="F5" s="704"/>
    </row>
    <row r="6" spans="1:6" s="29" customFormat="1" ht="48" customHeight="1" x14ac:dyDescent="0.15">
      <c r="B6" s="672"/>
      <c r="C6" s="570" t="s">
        <v>182</v>
      </c>
      <c r="D6" s="711"/>
      <c r="E6" s="703" t="s">
        <v>183</v>
      </c>
      <c r="F6" s="704"/>
    </row>
    <row r="7" spans="1:6" s="29" customFormat="1" ht="24.75" customHeight="1" x14ac:dyDescent="0.15">
      <c r="B7" s="241" t="s">
        <v>184</v>
      </c>
      <c r="C7" s="571" t="s">
        <v>185</v>
      </c>
      <c r="D7" s="670"/>
      <c r="E7" s="598" t="s">
        <v>186</v>
      </c>
      <c r="F7" s="572"/>
    </row>
    <row r="8" spans="1:6" s="29" customFormat="1" ht="24.75" customHeight="1" x14ac:dyDescent="0.15">
      <c r="B8" s="241" t="s">
        <v>187</v>
      </c>
      <c r="C8" s="712" t="s">
        <v>530</v>
      </c>
      <c r="D8" s="505"/>
      <c r="E8" s="712" t="s">
        <v>531</v>
      </c>
      <c r="F8" s="506"/>
    </row>
    <row r="9" spans="1:6" s="29" customFormat="1" ht="48" customHeight="1" x14ac:dyDescent="0.15">
      <c r="B9" s="242" t="s">
        <v>188</v>
      </c>
      <c r="C9" s="713" t="s">
        <v>532</v>
      </c>
      <c r="D9" s="714"/>
      <c r="E9" s="705" t="s">
        <v>533</v>
      </c>
      <c r="F9" s="706"/>
    </row>
    <row r="10" spans="1:6" s="29" customFormat="1" ht="18" customHeight="1" x14ac:dyDescent="0.15"/>
    <row r="11" spans="1:6" ht="18" customHeight="1" x14ac:dyDescent="0.15">
      <c r="A11" s="495" t="s">
        <v>241</v>
      </c>
      <c r="B11" s="495"/>
      <c r="C11" s="495"/>
      <c r="D11" s="495"/>
      <c r="E11" s="495"/>
      <c r="F11" s="495"/>
    </row>
    <row r="12" spans="1:6" s="29" customFormat="1" ht="18" customHeight="1" x14ac:dyDescent="0.15">
      <c r="B12" s="684" t="s">
        <v>176</v>
      </c>
      <c r="C12" s="686" t="s">
        <v>189</v>
      </c>
      <c r="D12" s="688" t="s">
        <v>190</v>
      </c>
      <c r="E12" s="688"/>
      <c r="F12" s="689"/>
    </row>
    <row r="13" spans="1:6" s="29" customFormat="1" ht="18" customHeight="1" x14ac:dyDescent="0.15">
      <c r="B13" s="685"/>
      <c r="C13" s="687"/>
      <c r="D13" s="690" t="s">
        <v>177</v>
      </c>
      <c r="E13" s="691"/>
      <c r="F13" s="243" t="s">
        <v>178</v>
      </c>
    </row>
    <row r="14" spans="1:6" s="29" customFormat="1" ht="18" customHeight="1" x14ac:dyDescent="0.15">
      <c r="B14" s="660" t="s">
        <v>191</v>
      </c>
      <c r="C14" s="698" t="s">
        <v>192</v>
      </c>
      <c r="D14" s="692" t="s">
        <v>193</v>
      </c>
      <c r="E14" s="693"/>
      <c r="F14" s="694" t="s">
        <v>181</v>
      </c>
    </row>
    <row r="15" spans="1:6" s="29" customFormat="1" ht="18" customHeight="1" x14ac:dyDescent="0.15">
      <c r="B15" s="671"/>
      <c r="C15" s="699"/>
      <c r="D15" s="682" t="s">
        <v>536</v>
      </c>
      <c r="E15" s="697"/>
      <c r="F15" s="695"/>
    </row>
    <row r="16" spans="1:6" s="29" customFormat="1" ht="18" customHeight="1" x14ac:dyDescent="0.15">
      <c r="B16" s="672"/>
      <c r="C16" s="699"/>
      <c r="D16" s="629" t="s">
        <v>194</v>
      </c>
      <c r="E16" s="670"/>
      <c r="F16" s="696"/>
    </row>
    <row r="17" spans="2:6" s="29" customFormat="1" ht="15" customHeight="1" x14ac:dyDescent="0.15">
      <c r="B17" s="241" t="s">
        <v>195</v>
      </c>
      <c r="C17" s="700"/>
      <c r="D17" s="701" t="s">
        <v>133</v>
      </c>
      <c r="E17" s="702"/>
      <c r="F17" s="155" t="s">
        <v>196</v>
      </c>
    </row>
    <row r="18" spans="2:6" s="29" customFormat="1" ht="24" customHeight="1" x14ac:dyDescent="0.15">
      <c r="B18" s="660" t="s">
        <v>197</v>
      </c>
      <c r="C18" s="245" t="s">
        <v>198</v>
      </c>
      <c r="D18" s="668" t="s">
        <v>199</v>
      </c>
      <c r="E18" s="669"/>
      <c r="F18" s="657" t="s">
        <v>200</v>
      </c>
    </row>
    <row r="19" spans="2:6" s="29" customFormat="1" ht="24" customHeight="1" x14ac:dyDescent="0.15">
      <c r="B19" s="671"/>
      <c r="C19" s="246" t="s">
        <v>201</v>
      </c>
      <c r="D19" s="571" t="s">
        <v>202</v>
      </c>
      <c r="E19" s="670"/>
      <c r="F19" s="658"/>
    </row>
    <row r="20" spans="2:6" s="29" customFormat="1" ht="15" customHeight="1" x14ac:dyDescent="0.15">
      <c r="B20" s="660" t="s">
        <v>203</v>
      </c>
      <c r="C20" s="184" t="s">
        <v>591</v>
      </c>
      <c r="D20" s="673" t="s">
        <v>204</v>
      </c>
      <c r="E20" s="674"/>
      <c r="F20" s="657" t="s">
        <v>592</v>
      </c>
    </row>
    <row r="21" spans="2:6" s="29" customFormat="1" ht="15" customHeight="1" x14ac:dyDescent="0.15">
      <c r="B21" s="671"/>
      <c r="C21" s="247" t="s">
        <v>205</v>
      </c>
      <c r="D21" s="675"/>
      <c r="E21" s="676"/>
      <c r="F21" s="658"/>
    </row>
    <row r="22" spans="2:6" s="29" customFormat="1" ht="15" customHeight="1" x14ac:dyDescent="0.15">
      <c r="B22" s="672"/>
      <c r="C22" s="248" t="s">
        <v>206</v>
      </c>
      <c r="D22" s="677" t="s">
        <v>207</v>
      </c>
      <c r="E22" s="678"/>
      <c r="F22" s="659"/>
    </row>
    <row r="23" spans="2:6" s="29" customFormat="1" ht="29.25" customHeight="1" x14ac:dyDescent="0.15">
      <c r="B23" s="241" t="s">
        <v>208</v>
      </c>
      <c r="C23" s="245" t="s">
        <v>209</v>
      </c>
      <c r="D23" s="668" t="s">
        <v>210</v>
      </c>
      <c r="E23" s="669"/>
      <c r="F23" s="195" t="s">
        <v>534</v>
      </c>
    </row>
    <row r="24" spans="2:6" s="29" customFormat="1" ht="30" customHeight="1" x14ac:dyDescent="0.15">
      <c r="B24" s="244" t="s">
        <v>211</v>
      </c>
      <c r="C24" s="248" t="s">
        <v>212</v>
      </c>
      <c r="D24" s="668" t="s">
        <v>242</v>
      </c>
      <c r="E24" s="669"/>
      <c r="F24" s="249" t="s">
        <v>213</v>
      </c>
    </row>
    <row r="25" spans="2:6" s="29" customFormat="1" ht="30" customHeight="1" x14ac:dyDescent="0.15">
      <c r="B25" s="241" t="s">
        <v>214</v>
      </c>
      <c r="C25" s="245" t="s">
        <v>593</v>
      </c>
      <c r="D25" s="668" t="s">
        <v>215</v>
      </c>
      <c r="E25" s="669"/>
      <c r="F25" s="155" t="s">
        <v>216</v>
      </c>
    </row>
    <row r="26" spans="2:6" s="29" customFormat="1" ht="24" customHeight="1" x14ac:dyDescent="0.15">
      <c r="B26" s="244" t="s">
        <v>217</v>
      </c>
      <c r="C26" s="250" t="s">
        <v>218</v>
      </c>
      <c r="D26" s="682" t="s">
        <v>219</v>
      </c>
      <c r="E26" s="668"/>
      <c r="F26" s="683"/>
    </row>
    <row r="27" spans="2:6" s="29" customFormat="1" ht="24" customHeight="1" x14ac:dyDescent="0.15">
      <c r="B27" s="241" t="s">
        <v>220</v>
      </c>
      <c r="C27" s="245" t="s">
        <v>594</v>
      </c>
      <c r="D27" s="668" t="s">
        <v>221</v>
      </c>
      <c r="E27" s="669"/>
      <c r="F27" s="155" t="s">
        <v>535</v>
      </c>
    </row>
    <row r="28" spans="2:6" s="29" customFormat="1" ht="30" customHeight="1" x14ac:dyDescent="0.15">
      <c r="B28" s="241" t="s">
        <v>222</v>
      </c>
      <c r="C28" s="251" t="s">
        <v>223</v>
      </c>
      <c r="D28" s="668" t="s">
        <v>224</v>
      </c>
      <c r="E28" s="669"/>
      <c r="F28" s="155" t="s">
        <v>225</v>
      </c>
    </row>
    <row r="29" spans="2:6" s="29" customFormat="1" ht="30" customHeight="1" x14ac:dyDescent="0.15">
      <c r="B29" s="241" t="s">
        <v>226</v>
      </c>
      <c r="C29" s="251" t="s">
        <v>227</v>
      </c>
      <c r="D29" s="668" t="s">
        <v>228</v>
      </c>
      <c r="E29" s="669"/>
      <c r="F29" s="252" t="s">
        <v>134</v>
      </c>
    </row>
    <row r="30" spans="2:6" s="29" customFormat="1" ht="23.25" customHeight="1" x14ac:dyDescent="0.15">
      <c r="B30" s="660" t="s">
        <v>229</v>
      </c>
      <c r="C30" s="154" t="s">
        <v>230</v>
      </c>
      <c r="D30" s="662" t="s">
        <v>231</v>
      </c>
      <c r="E30" s="663"/>
      <c r="F30" s="664" t="s">
        <v>134</v>
      </c>
    </row>
    <row r="31" spans="2:6" s="29" customFormat="1" ht="23.25" customHeight="1" x14ac:dyDescent="0.15">
      <c r="B31" s="661"/>
      <c r="C31" s="184" t="s">
        <v>232</v>
      </c>
      <c r="D31" s="666" t="s">
        <v>233</v>
      </c>
      <c r="E31" s="667"/>
      <c r="F31" s="665"/>
    </row>
    <row r="32" spans="2:6" s="29" customFormat="1" ht="30" customHeight="1" x14ac:dyDescent="0.15">
      <c r="B32" s="244" t="s">
        <v>234</v>
      </c>
      <c r="C32" s="184" t="s">
        <v>235</v>
      </c>
      <c r="D32" s="679" t="s">
        <v>236</v>
      </c>
      <c r="E32" s="674"/>
      <c r="F32" s="253" t="s">
        <v>134</v>
      </c>
    </row>
    <row r="33" spans="2:6" s="29" customFormat="1" ht="24" customHeight="1" x14ac:dyDescent="0.15">
      <c r="B33" s="242" t="s">
        <v>237</v>
      </c>
      <c r="C33" s="254" t="s">
        <v>238</v>
      </c>
      <c r="D33" s="680" t="s">
        <v>233</v>
      </c>
      <c r="E33" s="681"/>
      <c r="F33" s="255" t="s">
        <v>134</v>
      </c>
    </row>
  </sheetData>
  <mergeCells count="49">
    <mergeCell ref="E6:F6"/>
    <mergeCell ref="E9:F9"/>
    <mergeCell ref="A1:F1"/>
    <mergeCell ref="B2:F2"/>
    <mergeCell ref="A3:F3"/>
    <mergeCell ref="C4:D4"/>
    <mergeCell ref="E4:F4"/>
    <mergeCell ref="B5:B6"/>
    <mergeCell ref="C5:D5"/>
    <mergeCell ref="E5:F5"/>
    <mergeCell ref="C6:D6"/>
    <mergeCell ref="C7:D7"/>
    <mergeCell ref="E7:F7"/>
    <mergeCell ref="C8:D8"/>
    <mergeCell ref="E8:F8"/>
    <mergeCell ref="C9:D9"/>
    <mergeCell ref="B14:B16"/>
    <mergeCell ref="D14:E14"/>
    <mergeCell ref="F14:F16"/>
    <mergeCell ref="D15:E15"/>
    <mergeCell ref="C14:C17"/>
    <mergeCell ref="D16:E16"/>
    <mergeCell ref="D17:E17"/>
    <mergeCell ref="A11:F11"/>
    <mergeCell ref="B12:B13"/>
    <mergeCell ref="C12:C13"/>
    <mergeCell ref="D12:F12"/>
    <mergeCell ref="D13:E13"/>
    <mergeCell ref="D32:E32"/>
    <mergeCell ref="D33:E33"/>
    <mergeCell ref="D24:E24"/>
    <mergeCell ref="D25:E25"/>
    <mergeCell ref="D26:F26"/>
    <mergeCell ref="D27:E27"/>
    <mergeCell ref="D28:E28"/>
    <mergeCell ref="D29:E29"/>
    <mergeCell ref="F18:F19"/>
    <mergeCell ref="F20:F22"/>
    <mergeCell ref="B30:B31"/>
    <mergeCell ref="D30:E30"/>
    <mergeCell ref="F30:F31"/>
    <mergeCell ref="D31:E31"/>
    <mergeCell ref="D18:E18"/>
    <mergeCell ref="D19:E19"/>
    <mergeCell ref="B20:B22"/>
    <mergeCell ref="D20:E21"/>
    <mergeCell ref="D22:E22"/>
    <mergeCell ref="D23:E23"/>
    <mergeCell ref="B18:B19"/>
  </mergeCells>
  <phoneticPr fontId="1"/>
  <pageMargins left="0.70866141732283472" right="0.70866141732283472" top="0.74803149606299213" bottom="0.74803149606299213" header="0.31496062992125984" footer="0.31496062992125984"/>
  <pageSetup paperSize="9" scale="89" firstPageNumber="77" orientation="portrait" useFirstPageNumber="1"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118"/>
  <sheetViews>
    <sheetView showGridLines="0" view="pageBreakPreview" topLeftCell="A106" zoomScaleNormal="100" zoomScaleSheetLayoutView="100" workbookViewId="0">
      <selection activeCell="C99" sqref="C99"/>
    </sheetView>
  </sheetViews>
  <sheetFormatPr defaultRowHeight="13.5" x14ac:dyDescent="0.15"/>
  <cols>
    <col min="1" max="1" width="14.5" style="5" customWidth="1"/>
    <col min="2" max="2" width="9" style="5"/>
    <col min="3" max="4" width="12.875" style="5" customWidth="1"/>
    <col min="5" max="6" width="10.375" style="5" customWidth="1"/>
    <col min="7" max="16384" width="9" style="5"/>
  </cols>
  <sheetData>
    <row r="1" spans="1:8" ht="17.25" x14ac:dyDescent="0.15">
      <c r="A1" s="42" t="s">
        <v>172</v>
      </c>
      <c r="B1" s="3"/>
      <c r="C1" s="3"/>
      <c r="D1" s="3"/>
      <c r="E1" s="3"/>
      <c r="F1" s="3"/>
      <c r="G1" s="3"/>
      <c r="H1" s="4"/>
    </row>
    <row r="2" spans="1:8" ht="14.25" x14ac:dyDescent="0.15">
      <c r="A2" s="43"/>
      <c r="B2" s="3"/>
      <c r="C2" s="3"/>
      <c r="D2" s="3"/>
      <c r="E2" s="3"/>
      <c r="F2" s="3"/>
      <c r="G2" s="3"/>
      <c r="H2" s="4"/>
    </row>
    <row r="3" spans="1:8" ht="15.75" customHeight="1" x14ac:dyDescent="0.15">
      <c r="A3" s="44" t="s">
        <v>173</v>
      </c>
      <c r="B3" s="3"/>
      <c r="C3" s="3"/>
      <c r="D3" s="3"/>
      <c r="E3" s="3"/>
      <c r="F3" s="3"/>
      <c r="G3" s="3"/>
      <c r="H3" s="4"/>
    </row>
    <row r="4" spans="1:8" x14ac:dyDescent="0.15">
      <c r="A4" s="1" t="s">
        <v>548</v>
      </c>
      <c r="B4" s="3"/>
      <c r="C4" s="3"/>
      <c r="D4" s="3"/>
      <c r="E4" s="3"/>
      <c r="F4" s="3"/>
      <c r="G4" s="3"/>
      <c r="H4" s="4"/>
    </row>
    <row r="5" spans="1:8" x14ac:dyDescent="0.15">
      <c r="A5" s="1" t="s">
        <v>523</v>
      </c>
      <c r="B5" s="3"/>
      <c r="C5" s="3"/>
      <c r="D5" s="3"/>
      <c r="E5" s="3"/>
      <c r="F5" s="3"/>
      <c r="G5" s="3"/>
      <c r="H5" s="4"/>
    </row>
    <row r="6" spans="1:8" x14ac:dyDescent="0.15">
      <c r="A6" s="1" t="s">
        <v>522</v>
      </c>
      <c r="B6" s="3"/>
      <c r="C6" s="3"/>
      <c r="D6" s="3"/>
      <c r="E6" s="3"/>
      <c r="F6" s="3"/>
      <c r="G6" s="3"/>
      <c r="H6" s="4"/>
    </row>
    <row r="7" spans="1:8" ht="9.9499999999999993" customHeight="1" x14ac:dyDescent="0.15">
      <c r="A7" s="1"/>
      <c r="B7" s="3"/>
      <c r="C7" s="3"/>
      <c r="D7" s="3"/>
      <c r="E7" s="3"/>
      <c r="F7" s="3"/>
      <c r="G7" s="3"/>
      <c r="H7" s="4"/>
    </row>
    <row r="8" spans="1:8" ht="14.25" x14ac:dyDescent="0.15">
      <c r="A8" s="2" t="s">
        <v>540</v>
      </c>
      <c r="B8" s="2"/>
      <c r="C8" s="2"/>
      <c r="D8" s="2"/>
      <c r="E8" s="2"/>
      <c r="F8" s="2"/>
      <c r="G8" s="2"/>
      <c r="H8" s="4"/>
    </row>
    <row r="9" spans="1:8" ht="17.25" customHeight="1" x14ac:dyDescent="0.15">
      <c r="A9" s="6"/>
      <c r="B9" s="6"/>
      <c r="C9" s="7" t="s">
        <v>41</v>
      </c>
      <c r="D9" s="7" t="s">
        <v>42</v>
      </c>
      <c r="E9" s="7" t="s">
        <v>43</v>
      </c>
      <c r="F9" s="4"/>
      <c r="G9" s="4"/>
      <c r="H9" s="4"/>
    </row>
    <row r="10" spans="1:8" ht="17.25" customHeight="1" x14ac:dyDescent="0.15">
      <c r="A10" s="715" t="s">
        <v>98</v>
      </c>
      <c r="B10" s="158" t="s">
        <v>44</v>
      </c>
      <c r="C10" s="159">
        <v>22162316</v>
      </c>
      <c r="D10" s="159">
        <v>7835065</v>
      </c>
      <c r="E10" s="160">
        <f t="shared" ref="E10:E15" si="0">D10/C10*100</f>
        <v>35.353096670943593</v>
      </c>
      <c r="F10" s="4"/>
      <c r="G10" s="4"/>
      <c r="H10" s="4"/>
    </row>
    <row r="11" spans="1:8" ht="17.25" customHeight="1" x14ac:dyDescent="0.15">
      <c r="A11" s="716"/>
      <c r="B11" s="158" t="s">
        <v>45</v>
      </c>
      <c r="C11" s="159">
        <v>191883</v>
      </c>
      <c r="D11" s="159">
        <v>83009</v>
      </c>
      <c r="E11" s="160">
        <f t="shared" si="0"/>
        <v>43.260215860706786</v>
      </c>
      <c r="F11" s="4"/>
      <c r="G11" s="4"/>
      <c r="H11" s="4"/>
    </row>
    <row r="12" spans="1:8" ht="17.25" customHeight="1" x14ac:dyDescent="0.15">
      <c r="A12" s="717"/>
      <c r="B12" s="158" t="s">
        <v>46</v>
      </c>
      <c r="C12" s="159">
        <v>71560</v>
      </c>
      <c r="D12" s="159">
        <v>25855</v>
      </c>
      <c r="E12" s="160">
        <f t="shared" si="0"/>
        <v>36.130519843487988</v>
      </c>
      <c r="F12" s="4"/>
      <c r="G12" s="4"/>
      <c r="H12" s="4"/>
    </row>
    <row r="13" spans="1:8" ht="17.25" customHeight="1" x14ac:dyDescent="0.15">
      <c r="A13" s="715" t="s">
        <v>99</v>
      </c>
      <c r="B13" s="158" t="s">
        <v>44</v>
      </c>
      <c r="C13" s="159">
        <v>21600214</v>
      </c>
      <c r="D13" s="159">
        <v>7837529</v>
      </c>
      <c r="E13" s="160">
        <f t="shared" si="0"/>
        <v>36.284496996187166</v>
      </c>
      <c r="F13" s="4"/>
      <c r="G13" s="4"/>
      <c r="H13" s="4"/>
    </row>
    <row r="14" spans="1:8" ht="17.25" customHeight="1" x14ac:dyDescent="0.15">
      <c r="A14" s="716"/>
      <c r="B14" s="158" t="s">
        <v>45</v>
      </c>
      <c r="C14" s="159">
        <v>187308</v>
      </c>
      <c r="D14" s="159">
        <v>83865</v>
      </c>
      <c r="E14" s="160">
        <f t="shared" si="0"/>
        <v>44.773848420782883</v>
      </c>
      <c r="F14" s="4"/>
      <c r="G14" s="4"/>
      <c r="H14" s="4"/>
    </row>
    <row r="15" spans="1:8" ht="17.25" customHeight="1" x14ac:dyDescent="0.15">
      <c r="A15" s="717"/>
      <c r="B15" s="158" t="s">
        <v>46</v>
      </c>
      <c r="C15" s="159">
        <v>70154</v>
      </c>
      <c r="D15" s="159">
        <v>26395</v>
      </c>
      <c r="E15" s="160">
        <f t="shared" si="0"/>
        <v>37.624369244804292</v>
      </c>
      <c r="F15" s="4"/>
      <c r="G15" s="4"/>
      <c r="H15" s="4"/>
    </row>
    <row r="16" spans="1:8" ht="17.25" customHeight="1" x14ac:dyDescent="0.15">
      <c r="A16" s="715" t="s">
        <v>127</v>
      </c>
      <c r="B16" s="158" t="s">
        <v>44</v>
      </c>
      <c r="C16" s="159">
        <v>20648144</v>
      </c>
      <c r="D16" s="159">
        <v>7552670</v>
      </c>
      <c r="E16" s="160">
        <f>D16/C16*100</f>
        <v>36.57796071162619</v>
      </c>
      <c r="F16" s="4"/>
      <c r="G16" s="4"/>
      <c r="H16" s="4"/>
    </row>
    <row r="17" spans="1:8" ht="17.25" customHeight="1" x14ac:dyDescent="0.15">
      <c r="A17" s="716"/>
      <c r="B17" s="158" t="s">
        <v>45</v>
      </c>
      <c r="C17" s="159">
        <v>179102</v>
      </c>
      <c r="D17" s="159">
        <v>80701</v>
      </c>
      <c r="E17" s="160">
        <f>D17/C17*100</f>
        <v>45.058681645096087</v>
      </c>
      <c r="F17" s="4"/>
      <c r="G17" s="4"/>
      <c r="H17" s="4"/>
    </row>
    <row r="18" spans="1:8" ht="17.25" customHeight="1" x14ac:dyDescent="0.15">
      <c r="A18" s="717"/>
      <c r="B18" s="158" t="s">
        <v>46</v>
      </c>
      <c r="C18" s="159">
        <v>67396</v>
      </c>
      <c r="D18" s="159">
        <v>25532</v>
      </c>
      <c r="E18" s="160">
        <f>D18/C18*100</f>
        <v>37.883553920113954</v>
      </c>
      <c r="F18" s="4"/>
      <c r="G18" s="4"/>
      <c r="H18" s="4"/>
    </row>
    <row r="19" spans="1:8" ht="17.25" customHeight="1" x14ac:dyDescent="0.15">
      <c r="A19" s="715" t="s">
        <v>137</v>
      </c>
      <c r="B19" s="158" t="s">
        <v>44</v>
      </c>
      <c r="C19" s="159">
        <v>19852192</v>
      </c>
      <c r="D19" s="159">
        <v>7377744</v>
      </c>
      <c r="E19" s="160">
        <v>37.161312161465801</v>
      </c>
      <c r="F19" s="4"/>
      <c r="G19" s="4"/>
      <c r="H19" s="4"/>
    </row>
    <row r="20" spans="1:8" ht="17.25" customHeight="1" x14ac:dyDescent="0.15">
      <c r="A20" s="716"/>
      <c r="B20" s="158" t="s">
        <v>45</v>
      </c>
      <c r="C20" s="159">
        <v>172774</v>
      </c>
      <c r="D20" s="159">
        <v>78819</v>
      </c>
      <c r="E20" s="160">
        <v>45.619711299153806</v>
      </c>
      <c r="F20" s="4"/>
      <c r="G20" s="4"/>
      <c r="H20" s="4"/>
    </row>
    <row r="21" spans="1:8" ht="17.25" customHeight="1" x14ac:dyDescent="0.15">
      <c r="A21" s="717"/>
      <c r="B21" s="158" t="s">
        <v>46</v>
      </c>
      <c r="C21" s="159">
        <v>65233</v>
      </c>
      <c r="D21" s="159">
        <v>25620</v>
      </c>
      <c r="E21" s="160">
        <v>39.299999999999997</v>
      </c>
      <c r="F21" s="4"/>
      <c r="G21" s="4"/>
      <c r="H21" s="4"/>
    </row>
    <row r="22" spans="1:8" ht="17.25" customHeight="1" x14ac:dyDescent="0.15">
      <c r="A22" s="715" t="s">
        <v>148</v>
      </c>
      <c r="B22" s="158" t="s">
        <v>44</v>
      </c>
      <c r="C22" s="159">
        <v>19116951</v>
      </c>
      <c r="D22" s="159">
        <v>7242648</v>
      </c>
      <c r="E22" s="160">
        <v>37.9</v>
      </c>
      <c r="F22" s="732"/>
      <c r="G22" s="4"/>
      <c r="H22" s="4"/>
    </row>
    <row r="23" spans="1:8" ht="17.25" customHeight="1" x14ac:dyDescent="0.15">
      <c r="A23" s="716"/>
      <c r="B23" s="158" t="s">
        <v>45</v>
      </c>
      <c r="C23" s="159">
        <v>166049</v>
      </c>
      <c r="D23" s="159">
        <v>76579</v>
      </c>
      <c r="E23" s="160">
        <v>46.1</v>
      </c>
      <c r="F23" s="732"/>
      <c r="G23" s="4"/>
      <c r="H23" s="4"/>
    </row>
    <row r="24" spans="1:8" ht="17.25" customHeight="1" x14ac:dyDescent="0.15">
      <c r="A24" s="717"/>
      <c r="B24" s="158" t="s">
        <v>46</v>
      </c>
      <c r="C24" s="159">
        <v>62642</v>
      </c>
      <c r="D24" s="159">
        <v>24817</v>
      </c>
      <c r="E24" s="160">
        <v>39.6</v>
      </c>
      <c r="F24" s="4"/>
      <c r="G24" s="4"/>
      <c r="H24" s="4"/>
    </row>
    <row r="25" spans="1:8" ht="17.25" customHeight="1" x14ac:dyDescent="0.15">
      <c r="A25" s="715" t="s">
        <v>152</v>
      </c>
      <c r="B25" s="158" t="s">
        <v>44</v>
      </c>
      <c r="C25" s="159">
        <v>18545204</v>
      </c>
      <c r="D25" s="159">
        <v>7053089</v>
      </c>
      <c r="E25" s="161">
        <f t="shared" ref="E25:E30" si="1">D25/C25*100</f>
        <v>38.031876058090276</v>
      </c>
      <c r="F25" s="732"/>
      <c r="G25" s="4"/>
      <c r="H25" s="4"/>
    </row>
    <row r="26" spans="1:8" ht="17.25" customHeight="1" x14ac:dyDescent="0.15">
      <c r="A26" s="716"/>
      <c r="B26" s="158" t="s">
        <v>45</v>
      </c>
      <c r="C26" s="159">
        <v>161690</v>
      </c>
      <c r="D26" s="159">
        <v>76054</v>
      </c>
      <c r="E26" s="161">
        <f t="shared" si="1"/>
        <v>47.036922506030059</v>
      </c>
      <c r="F26" s="732"/>
      <c r="G26" s="4"/>
      <c r="H26" s="4"/>
    </row>
    <row r="27" spans="1:8" ht="17.25" customHeight="1" x14ac:dyDescent="0.15">
      <c r="A27" s="717"/>
      <c r="B27" s="158" t="s">
        <v>46</v>
      </c>
      <c r="C27" s="159">
        <v>61148</v>
      </c>
      <c r="D27" s="159">
        <v>24850</v>
      </c>
      <c r="E27" s="161">
        <f t="shared" si="1"/>
        <v>40.639105121999087</v>
      </c>
      <c r="F27" s="4"/>
      <c r="G27" s="4"/>
      <c r="H27" s="4"/>
    </row>
    <row r="28" spans="1:8" ht="17.25" customHeight="1" x14ac:dyDescent="0.15">
      <c r="A28" s="715" t="s">
        <v>163</v>
      </c>
      <c r="B28" s="158" t="s">
        <v>44</v>
      </c>
      <c r="C28" s="159">
        <v>18372841</v>
      </c>
      <c r="D28" s="159">
        <v>6189917</v>
      </c>
      <c r="E28" s="161">
        <f t="shared" si="1"/>
        <v>33.690581658002699</v>
      </c>
      <c r="F28" s="732"/>
      <c r="G28" s="4"/>
      <c r="H28" s="4"/>
    </row>
    <row r="29" spans="1:8" ht="17.25" customHeight="1" x14ac:dyDescent="0.15">
      <c r="A29" s="716"/>
      <c r="B29" s="158" t="s">
        <v>45</v>
      </c>
      <c r="C29" s="159">
        <v>160547</v>
      </c>
      <c r="D29" s="159">
        <v>64480</v>
      </c>
      <c r="E29" s="161">
        <f t="shared" si="1"/>
        <v>40.162693790603377</v>
      </c>
      <c r="F29" s="732"/>
      <c r="G29" s="4"/>
      <c r="H29" s="4"/>
    </row>
    <row r="30" spans="1:8" ht="17.25" customHeight="1" x14ac:dyDescent="0.15">
      <c r="A30" s="717"/>
      <c r="B30" s="158" t="s">
        <v>46</v>
      </c>
      <c r="C30" s="159">
        <v>60794</v>
      </c>
      <c r="D30" s="159">
        <v>21549</v>
      </c>
      <c r="E30" s="161">
        <f t="shared" si="1"/>
        <v>35.445932164358325</v>
      </c>
      <c r="F30" s="732"/>
      <c r="G30" s="4"/>
      <c r="H30" s="10"/>
    </row>
    <row r="31" spans="1:8" ht="17.25" customHeight="1" x14ac:dyDescent="0.15">
      <c r="A31" s="715" t="s">
        <v>517</v>
      </c>
      <c r="B31" s="158" t="s">
        <v>44</v>
      </c>
      <c r="C31" s="159">
        <v>17865900</v>
      </c>
      <c r="D31" s="159">
        <v>6494635</v>
      </c>
      <c r="E31" s="161">
        <f>D31/C31*100</f>
        <v>36.352128915979605</v>
      </c>
      <c r="F31" s="732" t="s">
        <v>147</v>
      </c>
      <c r="G31" s="4"/>
      <c r="H31" s="4"/>
    </row>
    <row r="32" spans="1:8" ht="17.25" customHeight="1" x14ac:dyDescent="0.15">
      <c r="A32" s="716"/>
      <c r="B32" s="158" t="s">
        <v>45</v>
      </c>
      <c r="C32" s="159">
        <v>155265</v>
      </c>
      <c r="D32" s="159">
        <v>65236</v>
      </c>
      <c r="E32" s="161">
        <f>D32/C32*100</f>
        <v>42.015908285833895</v>
      </c>
      <c r="F32" s="732"/>
      <c r="G32" s="4"/>
      <c r="H32" s="4"/>
    </row>
    <row r="33" spans="1:8" ht="17.25" customHeight="1" x14ac:dyDescent="0.15">
      <c r="A33" s="717"/>
      <c r="B33" s="158" t="s">
        <v>46</v>
      </c>
      <c r="C33" s="159">
        <v>58903</v>
      </c>
      <c r="D33" s="159">
        <v>22687</v>
      </c>
      <c r="E33" s="161">
        <f>D33/C33*100</f>
        <v>38.515865066295433</v>
      </c>
      <c r="F33" s="732"/>
      <c r="G33" s="4"/>
      <c r="H33" s="10"/>
    </row>
    <row r="34" spans="1:8" x14ac:dyDescent="0.15">
      <c r="A34" s="721" t="s">
        <v>539</v>
      </c>
      <c r="B34" s="721"/>
      <c r="C34" s="721"/>
      <c r="D34" s="721"/>
      <c r="E34" s="721"/>
      <c r="F34" s="4"/>
      <c r="G34" s="4"/>
      <c r="H34" s="4"/>
    </row>
    <row r="35" spans="1:8" ht="17.25" customHeight="1" x14ac:dyDescent="0.15">
      <c r="A35" s="2" t="s">
        <v>538</v>
      </c>
      <c r="B35" s="4"/>
      <c r="C35" s="4"/>
      <c r="D35" s="4"/>
      <c r="E35" s="12"/>
      <c r="F35" s="4"/>
      <c r="G35" s="4"/>
      <c r="H35" s="4"/>
    </row>
    <row r="36" spans="1:8" ht="18.75" customHeight="1" x14ac:dyDescent="0.15">
      <c r="A36" s="13" t="s">
        <v>31</v>
      </c>
      <c r="B36" s="13" t="s">
        <v>47</v>
      </c>
      <c r="C36" s="13" t="s">
        <v>41</v>
      </c>
      <c r="D36" s="13" t="s">
        <v>42</v>
      </c>
      <c r="E36" s="14" t="s">
        <v>43</v>
      </c>
      <c r="F36" s="4"/>
      <c r="G36" s="4"/>
      <c r="H36" s="4"/>
    </row>
    <row r="37" spans="1:8" ht="18.75" customHeight="1" x14ac:dyDescent="0.15">
      <c r="A37" s="718" t="s">
        <v>48</v>
      </c>
      <c r="B37" s="15" t="s">
        <v>100</v>
      </c>
      <c r="C37" s="8">
        <v>1836</v>
      </c>
      <c r="D37" s="8">
        <v>277</v>
      </c>
      <c r="E37" s="161">
        <f>D37/C37*100</f>
        <v>15.087145969498911</v>
      </c>
      <c r="F37" s="4"/>
      <c r="G37" s="4"/>
      <c r="H37" s="4"/>
    </row>
    <row r="38" spans="1:8" ht="18.75" customHeight="1" x14ac:dyDescent="0.15">
      <c r="A38" s="719"/>
      <c r="B38" s="15" t="s">
        <v>101</v>
      </c>
      <c r="C38" s="8">
        <v>2430</v>
      </c>
      <c r="D38" s="8">
        <v>444</v>
      </c>
      <c r="E38" s="161">
        <f t="shared" ref="E38:E56" si="2">D38/C38*100</f>
        <v>18.271604938271604</v>
      </c>
      <c r="F38" s="4"/>
      <c r="G38" s="4"/>
      <c r="H38" s="4"/>
    </row>
    <row r="39" spans="1:8" ht="18.75" customHeight="1" x14ac:dyDescent="0.15">
      <c r="A39" s="719"/>
      <c r="B39" s="15" t="s">
        <v>96</v>
      </c>
      <c r="C39" s="8">
        <v>2340</v>
      </c>
      <c r="D39" s="8">
        <v>461</v>
      </c>
      <c r="E39" s="161">
        <f t="shared" si="2"/>
        <v>19.700854700854702</v>
      </c>
      <c r="F39" s="4"/>
      <c r="G39" s="4"/>
      <c r="H39" s="4"/>
    </row>
    <row r="40" spans="1:8" ht="18.75" customHeight="1" x14ac:dyDescent="0.15">
      <c r="A40" s="719"/>
      <c r="B40" s="15" t="s">
        <v>102</v>
      </c>
      <c r="C40" s="8">
        <v>1972</v>
      </c>
      <c r="D40" s="8">
        <v>435</v>
      </c>
      <c r="E40" s="161">
        <f t="shared" si="2"/>
        <v>22.058823529411764</v>
      </c>
      <c r="F40" s="4"/>
      <c r="G40" s="4"/>
      <c r="H40" s="4"/>
    </row>
    <row r="41" spans="1:8" ht="18.75" customHeight="1" x14ac:dyDescent="0.15">
      <c r="A41" s="719"/>
      <c r="B41" s="15" t="s">
        <v>103</v>
      </c>
      <c r="C41" s="8">
        <v>2548</v>
      </c>
      <c r="D41" s="8">
        <v>738</v>
      </c>
      <c r="E41" s="161">
        <f t="shared" si="2"/>
        <v>28.963893249607537</v>
      </c>
      <c r="F41" s="4"/>
      <c r="G41" s="4"/>
      <c r="H41" s="4"/>
    </row>
    <row r="42" spans="1:8" ht="18.75" customHeight="1" x14ac:dyDescent="0.15">
      <c r="A42" s="719"/>
      <c r="B42" s="15" t="s">
        <v>104</v>
      </c>
      <c r="C42" s="8">
        <v>5047</v>
      </c>
      <c r="D42" s="8">
        <v>1930</v>
      </c>
      <c r="E42" s="161">
        <f t="shared" si="2"/>
        <v>38.240538934020208</v>
      </c>
      <c r="F42" s="4"/>
      <c r="G42" s="4"/>
      <c r="H42" s="4"/>
    </row>
    <row r="43" spans="1:8" ht="18.75" customHeight="1" x14ac:dyDescent="0.15">
      <c r="A43" s="720"/>
      <c r="B43" s="15" t="s">
        <v>105</v>
      </c>
      <c r="C43" s="8">
        <v>10273</v>
      </c>
      <c r="D43" s="8">
        <v>4546</v>
      </c>
      <c r="E43" s="161">
        <f t="shared" si="2"/>
        <v>44.251922515331451</v>
      </c>
      <c r="F43" s="4"/>
      <c r="G43" s="4"/>
      <c r="H43" s="4"/>
    </row>
    <row r="44" spans="1:8" ht="18.75" customHeight="1" x14ac:dyDescent="0.15">
      <c r="A44" s="718" t="s">
        <v>49</v>
      </c>
      <c r="B44" s="15" t="s">
        <v>106</v>
      </c>
      <c r="C44" s="8">
        <f>SUM(C37:C41)</f>
        <v>11126</v>
      </c>
      <c r="D44" s="8">
        <f>SUM(D37:D41)</f>
        <v>2355</v>
      </c>
      <c r="E44" s="161">
        <f t="shared" si="2"/>
        <v>21.166636706812874</v>
      </c>
      <c r="F44" s="4"/>
      <c r="G44" s="4"/>
      <c r="H44" s="4"/>
    </row>
    <row r="45" spans="1:8" ht="18.75" customHeight="1" x14ac:dyDescent="0.15">
      <c r="A45" s="719"/>
      <c r="B45" s="15" t="s">
        <v>107</v>
      </c>
      <c r="C45" s="8">
        <f>SUM(C42:C43)</f>
        <v>15320</v>
      </c>
      <c r="D45" s="8">
        <f>SUM(D42:D43)</f>
        <v>6476</v>
      </c>
      <c r="E45" s="161">
        <f t="shared" si="2"/>
        <v>42.271540469973893</v>
      </c>
      <c r="F45" s="4"/>
      <c r="G45" s="4"/>
      <c r="H45" s="4"/>
    </row>
    <row r="46" spans="1:8" ht="18.75" customHeight="1" x14ac:dyDescent="0.15">
      <c r="A46" s="719"/>
      <c r="B46" s="15" t="s">
        <v>97</v>
      </c>
      <c r="C46" s="8">
        <f>C44+C45</f>
        <v>26446</v>
      </c>
      <c r="D46" s="8">
        <f>D44+D45</f>
        <v>8831</v>
      </c>
      <c r="E46" s="161">
        <f t="shared" si="2"/>
        <v>33.392573546093928</v>
      </c>
      <c r="F46" s="4"/>
      <c r="G46" s="4"/>
      <c r="H46" s="4"/>
    </row>
    <row r="47" spans="1:8" ht="18.75" customHeight="1" x14ac:dyDescent="0.15">
      <c r="A47" s="718" t="s">
        <v>50</v>
      </c>
      <c r="B47" s="15" t="s">
        <v>100</v>
      </c>
      <c r="C47" s="8">
        <v>1592</v>
      </c>
      <c r="D47" s="8">
        <v>379</v>
      </c>
      <c r="E47" s="161">
        <f t="shared" si="2"/>
        <v>23.806532663316581</v>
      </c>
      <c r="F47" s="4"/>
      <c r="G47" s="4"/>
      <c r="H47" s="4"/>
    </row>
    <row r="48" spans="1:8" ht="18.75" customHeight="1" x14ac:dyDescent="0.15">
      <c r="A48" s="719"/>
      <c r="B48" s="15" t="s">
        <v>101</v>
      </c>
      <c r="C48" s="8">
        <v>2126</v>
      </c>
      <c r="D48" s="8">
        <v>545</v>
      </c>
      <c r="E48" s="161">
        <f t="shared" si="2"/>
        <v>25.634995296331137</v>
      </c>
      <c r="F48" s="4"/>
      <c r="G48" s="4"/>
      <c r="H48" s="4"/>
    </row>
    <row r="49" spans="1:8" ht="18.75" customHeight="1" x14ac:dyDescent="0.15">
      <c r="A49" s="719"/>
      <c r="B49" s="15" t="s">
        <v>96</v>
      </c>
      <c r="C49" s="8">
        <v>2231</v>
      </c>
      <c r="D49" s="8">
        <v>652</v>
      </c>
      <c r="E49" s="161">
        <f t="shared" si="2"/>
        <v>29.224562976243835</v>
      </c>
      <c r="F49" s="4"/>
      <c r="G49" s="4"/>
      <c r="H49" s="4"/>
    </row>
    <row r="50" spans="1:8" ht="18.75" customHeight="1" x14ac:dyDescent="0.15">
      <c r="A50" s="719"/>
      <c r="B50" s="15" t="s">
        <v>102</v>
      </c>
      <c r="C50" s="8">
        <v>2106</v>
      </c>
      <c r="D50" s="8">
        <v>661</v>
      </c>
      <c r="E50" s="161">
        <f t="shared" si="2"/>
        <v>31.386514719848051</v>
      </c>
      <c r="F50" s="4"/>
      <c r="G50" s="4"/>
      <c r="H50" s="4"/>
    </row>
    <row r="51" spans="1:8" ht="18.75" customHeight="1" x14ac:dyDescent="0.15">
      <c r="A51" s="719"/>
      <c r="B51" s="15" t="s">
        <v>103</v>
      </c>
      <c r="C51" s="8">
        <v>3725</v>
      </c>
      <c r="D51" s="8">
        <v>1451</v>
      </c>
      <c r="E51" s="161">
        <f t="shared" si="2"/>
        <v>38.95302013422819</v>
      </c>
      <c r="F51" s="4"/>
      <c r="G51" s="4"/>
      <c r="H51" s="4"/>
    </row>
    <row r="52" spans="1:8" ht="18.75" customHeight="1" x14ac:dyDescent="0.15">
      <c r="A52" s="719"/>
      <c r="B52" s="15" t="s">
        <v>104</v>
      </c>
      <c r="C52" s="8">
        <v>7288</v>
      </c>
      <c r="D52" s="8">
        <v>3443</v>
      </c>
      <c r="E52" s="161">
        <f t="shared" si="2"/>
        <v>47.242041712403953</v>
      </c>
      <c r="F52" s="4"/>
      <c r="G52" s="4"/>
      <c r="H52" s="4"/>
    </row>
    <row r="53" spans="1:8" ht="18.75" customHeight="1" x14ac:dyDescent="0.15">
      <c r="A53" s="720"/>
      <c r="B53" s="15" t="s">
        <v>105</v>
      </c>
      <c r="C53" s="8">
        <v>13389</v>
      </c>
      <c r="D53" s="8">
        <v>6725</v>
      </c>
      <c r="E53" s="161">
        <f t="shared" si="2"/>
        <v>50.227798939427892</v>
      </c>
      <c r="F53" s="4"/>
      <c r="G53" s="4"/>
      <c r="H53" s="4"/>
    </row>
    <row r="54" spans="1:8" ht="18.75" customHeight="1" x14ac:dyDescent="0.15">
      <c r="A54" s="718" t="s">
        <v>51</v>
      </c>
      <c r="B54" s="15" t="s">
        <v>106</v>
      </c>
      <c r="C54" s="8">
        <f>SUM(C47:C51)</f>
        <v>11780</v>
      </c>
      <c r="D54" s="8">
        <f>SUM(D47:D51)</f>
        <v>3688</v>
      </c>
      <c r="E54" s="161">
        <f t="shared" si="2"/>
        <v>31.30730050933786</v>
      </c>
      <c r="F54" s="4"/>
      <c r="G54" s="4"/>
      <c r="H54" s="4"/>
    </row>
    <row r="55" spans="1:8" ht="18.75" customHeight="1" x14ac:dyDescent="0.15">
      <c r="A55" s="719"/>
      <c r="B55" s="15" t="s">
        <v>107</v>
      </c>
      <c r="C55" s="8">
        <f>SUM(C52:C53)</f>
        <v>20677</v>
      </c>
      <c r="D55" s="8">
        <f>SUM(D52:D53)</f>
        <v>10168</v>
      </c>
      <c r="E55" s="161">
        <f t="shared" si="2"/>
        <v>49.175412293853071</v>
      </c>
      <c r="F55" s="4"/>
      <c r="G55" s="4"/>
      <c r="H55" s="4"/>
    </row>
    <row r="56" spans="1:8" ht="18.75" customHeight="1" thickBot="1" x14ac:dyDescent="0.2">
      <c r="A56" s="719"/>
      <c r="B56" s="16" t="s">
        <v>97</v>
      </c>
      <c r="C56" s="8">
        <f>C54+C55</f>
        <v>32457</v>
      </c>
      <c r="D56" s="8">
        <f>D54+D55</f>
        <v>13856</v>
      </c>
      <c r="E56" s="161">
        <f t="shared" si="2"/>
        <v>42.690328742644112</v>
      </c>
      <c r="F56" s="4"/>
      <c r="G56" s="4"/>
      <c r="H56" s="4"/>
    </row>
    <row r="57" spans="1:8" ht="18.75" customHeight="1" thickTop="1" x14ac:dyDescent="0.15">
      <c r="A57" s="734" t="s">
        <v>4</v>
      </c>
      <c r="B57" s="9" t="s">
        <v>106</v>
      </c>
      <c r="C57" s="256">
        <f t="shared" ref="C57:D59" si="3">C44+C54</f>
        <v>22906</v>
      </c>
      <c r="D57" s="256">
        <f t="shared" si="3"/>
        <v>6043</v>
      </c>
      <c r="E57" s="257">
        <f>D57/C57*100</f>
        <v>26.381734043482059</v>
      </c>
      <c r="F57" s="4"/>
      <c r="G57" s="4"/>
      <c r="H57" s="4"/>
    </row>
    <row r="58" spans="1:8" ht="18.75" customHeight="1" x14ac:dyDescent="0.15">
      <c r="A58" s="719"/>
      <c r="B58" s="15" t="s">
        <v>107</v>
      </c>
      <c r="C58" s="8">
        <f t="shared" si="3"/>
        <v>35997</v>
      </c>
      <c r="D58" s="8">
        <f t="shared" si="3"/>
        <v>16644</v>
      </c>
      <c r="E58" s="160">
        <f>D58/C58*100</f>
        <v>46.237186432202684</v>
      </c>
      <c r="F58" s="4"/>
      <c r="G58" s="4"/>
      <c r="H58" s="4"/>
    </row>
    <row r="59" spans="1:8" ht="18.75" customHeight="1" x14ac:dyDescent="0.15">
      <c r="A59" s="720"/>
      <c r="B59" s="15" t="s">
        <v>97</v>
      </c>
      <c r="C59" s="8">
        <f t="shared" si="3"/>
        <v>58903</v>
      </c>
      <c r="D59" s="8">
        <f t="shared" si="3"/>
        <v>22687</v>
      </c>
      <c r="E59" s="160">
        <f>D59/C59*100</f>
        <v>38.515865066295433</v>
      </c>
      <c r="F59" s="4"/>
      <c r="G59" s="4"/>
      <c r="H59" s="4"/>
    </row>
    <row r="60" spans="1:8" ht="18.75" customHeight="1" x14ac:dyDescent="0.15">
      <c r="A60" s="733" t="s">
        <v>542</v>
      </c>
      <c r="B60" s="733"/>
      <c r="C60" s="733"/>
      <c r="D60" s="733"/>
      <c r="E60" s="733"/>
      <c r="F60" s="733"/>
      <c r="G60" s="4"/>
      <c r="H60" s="4"/>
    </row>
    <row r="61" spans="1:8" ht="20.100000000000001" customHeight="1" x14ac:dyDescent="0.15">
      <c r="A61" s="2" t="s">
        <v>174</v>
      </c>
      <c r="B61" s="4"/>
      <c r="C61" s="4"/>
      <c r="D61" s="4"/>
      <c r="E61" s="4"/>
      <c r="F61" s="4"/>
      <c r="G61" s="4"/>
      <c r="H61" s="4"/>
    </row>
    <row r="62" spans="1:8" x14ac:dyDescent="0.15">
      <c r="A62" s="1" t="s">
        <v>549</v>
      </c>
      <c r="B62" s="4"/>
      <c r="C62" s="4"/>
      <c r="D62" s="4"/>
      <c r="E62" s="4"/>
      <c r="F62" s="4"/>
      <c r="G62" s="4"/>
      <c r="H62" s="4"/>
    </row>
    <row r="63" spans="1:8" x14ac:dyDescent="0.15">
      <c r="A63" s="45" t="s">
        <v>524</v>
      </c>
      <c r="B63" s="4"/>
      <c r="C63" s="4"/>
      <c r="D63" s="4"/>
      <c r="E63" s="4"/>
      <c r="F63" s="4"/>
      <c r="G63" s="4"/>
      <c r="H63" s="4"/>
    </row>
    <row r="64" spans="1:8" ht="5.25" customHeight="1" x14ac:dyDescent="0.15">
      <c r="A64" s="45"/>
      <c r="B64" s="4"/>
      <c r="C64" s="4"/>
      <c r="D64" s="4"/>
      <c r="E64" s="4"/>
      <c r="F64" s="4"/>
      <c r="G64" s="4"/>
      <c r="H64" s="4"/>
    </row>
    <row r="65" spans="1:8" ht="20.100000000000001" customHeight="1" x14ac:dyDescent="0.15">
      <c r="A65" s="2" t="s">
        <v>541</v>
      </c>
      <c r="B65" s="2"/>
      <c r="C65" s="2"/>
      <c r="D65" s="2"/>
      <c r="E65" s="2"/>
      <c r="F65" s="2"/>
      <c r="G65" s="4"/>
      <c r="H65" s="4"/>
    </row>
    <row r="66" spans="1:8" ht="20.100000000000001" customHeight="1" x14ac:dyDescent="0.15">
      <c r="A66" s="6"/>
      <c r="B66" s="6"/>
      <c r="C66" s="15" t="s">
        <v>41</v>
      </c>
      <c r="D66" s="15" t="s">
        <v>52</v>
      </c>
      <c r="E66" s="15" t="s">
        <v>53</v>
      </c>
      <c r="F66" s="4"/>
      <c r="G66" s="4"/>
      <c r="H66" s="4"/>
    </row>
    <row r="67" spans="1:8" ht="20.100000000000001" customHeight="1" x14ac:dyDescent="0.15">
      <c r="A67" s="715" t="s">
        <v>98</v>
      </c>
      <c r="B67" s="162" t="s">
        <v>44</v>
      </c>
      <c r="C67" s="159">
        <v>907695</v>
      </c>
      <c r="D67" s="159">
        <v>221056</v>
      </c>
      <c r="E67" s="160">
        <f>D67/C67*100</f>
        <v>24.35355488352365</v>
      </c>
      <c r="F67" s="4"/>
      <c r="G67" s="4"/>
      <c r="H67" s="4"/>
    </row>
    <row r="68" spans="1:8" ht="20.100000000000001" customHeight="1" x14ac:dyDescent="0.15">
      <c r="A68" s="716"/>
      <c r="B68" s="162" t="s">
        <v>45</v>
      </c>
      <c r="C68" s="159">
        <v>8491</v>
      </c>
      <c r="D68" s="159">
        <v>4441</v>
      </c>
      <c r="E68" s="160">
        <f>D68/C68*100</f>
        <v>52.30243787539748</v>
      </c>
      <c r="F68" s="4"/>
      <c r="G68" s="4"/>
      <c r="H68" s="4"/>
    </row>
    <row r="69" spans="1:8" ht="20.100000000000001" customHeight="1" x14ac:dyDescent="0.15">
      <c r="A69" s="717"/>
      <c r="B69" s="162" t="s">
        <v>46</v>
      </c>
      <c r="C69" s="159">
        <v>2678</v>
      </c>
      <c r="D69" s="159">
        <v>803</v>
      </c>
      <c r="E69" s="160">
        <f>D69/C69*100</f>
        <v>29.985063480209114</v>
      </c>
      <c r="F69" s="4"/>
      <c r="G69" s="4"/>
      <c r="H69" s="4"/>
    </row>
    <row r="70" spans="1:8" ht="20.100000000000001" customHeight="1" x14ac:dyDescent="0.15">
      <c r="A70" s="715" t="s">
        <v>99</v>
      </c>
      <c r="B70" s="162" t="s">
        <v>44</v>
      </c>
      <c r="C70" s="159">
        <v>960249</v>
      </c>
      <c r="D70" s="159">
        <v>193885</v>
      </c>
      <c r="E70" s="160">
        <v>20.191117095669977</v>
      </c>
      <c r="F70" s="4"/>
      <c r="G70" s="4"/>
      <c r="H70" s="4"/>
    </row>
    <row r="71" spans="1:8" ht="20.100000000000001" customHeight="1" x14ac:dyDescent="0.15">
      <c r="A71" s="716"/>
      <c r="B71" s="162" t="s">
        <v>45</v>
      </c>
      <c r="C71" s="159">
        <v>8597</v>
      </c>
      <c r="D71" s="159">
        <v>4704</v>
      </c>
      <c r="E71" s="160">
        <v>54.716761661044558</v>
      </c>
      <c r="F71" s="4"/>
      <c r="G71" s="4"/>
      <c r="H71" s="4"/>
    </row>
    <row r="72" spans="1:8" ht="20.100000000000001" customHeight="1" x14ac:dyDescent="0.15">
      <c r="A72" s="717"/>
      <c r="B72" s="162" t="s">
        <v>46</v>
      </c>
      <c r="C72" s="159">
        <v>2720</v>
      </c>
      <c r="D72" s="159">
        <v>830</v>
      </c>
      <c r="E72" s="160">
        <v>30.514705882352942</v>
      </c>
      <c r="F72" s="4"/>
      <c r="G72" s="4"/>
      <c r="H72" s="4"/>
    </row>
    <row r="73" spans="1:8" ht="20.100000000000001" customHeight="1" x14ac:dyDescent="0.15">
      <c r="A73" s="715" t="s">
        <v>127</v>
      </c>
      <c r="B73" s="162" t="s">
        <v>44</v>
      </c>
      <c r="C73" s="159">
        <v>867313</v>
      </c>
      <c r="D73" s="159">
        <v>228261</v>
      </c>
      <c r="E73" s="160">
        <v>26.318180403153185</v>
      </c>
      <c r="F73" s="4"/>
      <c r="G73" s="4"/>
      <c r="H73" s="4"/>
    </row>
    <row r="74" spans="1:8" ht="20.100000000000001" customHeight="1" x14ac:dyDescent="0.15">
      <c r="A74" s="716"/>
      <c r="B74" s="162" t="s">
        <v>45</v>
      </c>
      <c r="C74" s="159">
        <v>8323</v>
      </c>
      <c r="D74" s="159">
        <v>4728</v>
      </c>
      <c r="E74" s="160">
        <v>56.806439985582124</v>
      </c>
      <c r="F74" s="4"/>
      <c r="G74" s="4"/>
      <c r="H74" s="4"/>
    </row>
    <row r="75" spans="1:8" ht="20.100000000000001" customHeight="1" x14ac:dyDescent="0.15">
      <c r="A75" s="717"/>
      <c r="B75" s="162" t="s">
        <v>46</v>
      </c>
      <c r="C75" s="159">
        <v>2642</v>
      </c>
      <c r="D75" s="159">
        <v>792</v>
      </c>
      <c r="E75" s="160">
        <v>29.977289931869795</v>
      </c>
      <c r="F75" s="4"/>
      <c r="G75" s="4"/>
      <c r="H75" s="4"/>
    </row>
    <row r="76" spans="1:8" ht="20.100000000000001" customHeight="1" x14ac:dyDescent="0.15">
      <c r="A76" s="715" t="s">
        <v>137</v>
      </c>
      <c r="B76" s="162" t="s">
        <v>44</v>
      </c>
      <c r="C76" s="159">
        <v>868720</v>
      </c>
      <c r="D76" s="159">
        <v>222008</v>
      </c>
      <c r="E76" s="160">
        <v>25.6</v>
      </c>
      <c r="F76" s="4"/>
      <c r="G76" s="4"/>
      <c r="H76" s="4"/>
    </row>
    <row r="77" spans="1:8" ht="20.100000000000001" customHeight="1" x14ac:dyDescent="0.15">
      <c r="A77" s="716"/>
      <c r="B77" s="162" t="s">
        <v>45</v>
      </c>
      <c r="C77" s="159">
        <v>8154</v>
      </c>
      <c r="D77" s="159">
        <v>4627</v>
      </c>
      <c r="E77" s="160">
        <v>56.7</v>
      </c>
      <c r="F77" s="4"/>
      <c r="G77" s="4"/>
      <c r="H77" s="4"/>
    </row>
    <row r="78" spans="1:8" ht="20.100000000000001" customHeight="1" x14ac:dyDescent="0.15">
      <c r="A78" s="717"/>
      <c r="B78" s="162" t="s">
        <v>46</v>
      </c>
      <c r="C78" s="159">
        <v>2599</v>
      </c>
      <c r="D78" s="159">
        <v>875</v>
      </c>
      <c r="E78" s="160">
        <v>33.666794921123511</v>
      </c>
      <c r="F78" s="4"/>
      <c r="G78" s="4"/>
      <c r="H78" s="4"/>
    </row>
    <row r="79" spans="1:8" ht="20.100000000000001" customHeight="1" x14ac:dyDescent="0.15">
      <c r="A79" s="715" t="s">
        <v>148</v>
      </c>
      <c r="B79" s="162" t="s">
        <v>44</v>
      </c>
      <c r="C79" s="159">
        <v>843453</v>
      </c>
      <c r="D79" s="159">
        <v>243295</v>
      </c>
      <c r="E79" s="160">
        <v>28.8</v>
      </c>
      <c r="F79" s="732"/>
      <c r="G79" s="4"/>
      <c r="H79" s="4"/>
    </row>
    <row r="80" spans="1:8" ht="20.100000000000001" customHeight="1" x14ac:dyDescent="0.15">
      <c r="A80" s="716"/>
      <c r="B80" s="162" t="s">
        <v>45</v>
      </c>
      <c r="C80" s="159">
        <v>7886</v>
      </c>
      <c r="D80" s="159">
        <v>4560</v>
      </c>
      <c r="E80" s="160">
        <v>57.8</v>
      </c>
      <c r="F80" s="732"/>
      <c r="G80" s="4"/>
      <c r="H80" s="4"/>
    </row>
    <row r="81" spans="1:8" ht="20.100000000000001" customHeight="1" x14ac:dyDescent="0.15">
      <c r="A81" s="717"/>
      <c r="B81" s="162" t="s">
        <v>46</v>
      </c>
      <c r="C81" s="159">
        <v>2572</v>
      </c>
      <c r="D81" s="159">
        <v>917</v>
      </c>
      <c r="E81" s="160">
        <v>35.700000000000003</v>
      </c>
      <c r="F81" s="4"/>
      <c r="G81" s="4"/>
      <c r="H81" s="4"/>
    </row>
    <row r="82" spans="1:8" ht="20.100000000000001" customHeight="1" x14ac:dyDescent="0.15">
      <c r="A82" s="715" t="s">
        <v>152</v>
      </c>
      <c r="B82" s="162" t="s">
        <v>44</v>
      </c>
      <c r="C82" s="159">
        <v>803090</v>
      </c>
      <c r="D82" s="159">
        <v>236562</v>
      </c>
      <c r="E82" s="160">
        <f t="shared" ref="E82:E87" si="4">D82/C82*100</f>
        <v>29.456474367754549</v>
      </c>
      <c r="F82" s="732"/>
      <c r="G82" s="4"/>
      <c r="H82" s="4"/>
    </row>
    <row r="83" spans="1:8" ht="20.100000000000001" customHeight="1" x14ac:dyDescent="0.15">
      <c r="A83" s="716"/>
      <c r="B83" s="162" t="s">
        <v>45</v>
      </c>
      <c r="C83" s="159">
        <v>7645</v>
      </c>
      <c r="D83" s="159">
        <v>4230</v>
      </c>
      <c r="E83" s="160">
        <f t="shared" si="4"/>
        <v>55.330281229561805</v>
      </c>
      <c r="F83" s="732"/>
      <c r="G83" s="4"/>
      <c r="H83" s="4"/>
    </row>
    <row r="84" spans="1:8" ht="20.100000000000001" customHeight="1" x14ac:dyDescent="0.15">
      <c r="A84" s="717"/>
      <c r="B84" s="162" t="s">
        <v>46</v>
      </c>
      <c r="C84" s="159">
        <v>2440</v>
      </c>
      <c r="D84" s="159">
        <v>801</v>
      </c>
      <c r="E84" s="160">
        <f t="shared" si="4"/>
        <v>32.827868852459019</v>
      </c>
      <c r="F84" s="4"/>
      <c r="G84" s="4"/>
      <c r="H84" s="4"/>
    </row>
    <row r="85" spans="1:8" ht="20.100000000000001" customHeight="1" x14ac:dyDescent="0.15">
      <c r="A85" s="715" t="s">
        <v>163</v>
      </c>
      <c r="B85" s="162" t="s">
        <v>44</v>
      </c>
      <c r="C85" s="159">
        <v>707030</v>
      </c>
      <c r="D85" s="159">
        <v>197346</v>
      </c>
      <c r="E85" s="160">
        <f t="shared" si="4"/>
        <v>27.911969789117858</v>
      </c>
      <c r="F85" s="4"/>
      <c r="G85" s="4"/>
      <c r="H85" s="4"/>
    </row>
    <row r="86" spans="1:8" ht="20.100000000000001" customHeight="1" x14ac:dyDescent="0.15">
      <c r="A86" s="716"/>
      <c r="B86" s="162" t="s">
        <v>45</v>
      </c>
      <c r="C86" s="159">
        <v>6496</v>
      </c>
      <c r="D86" s="159">
        <v>3032</v>
      </c>
      <c r="E86" s="160">
        <f t="shared" si="4"/>
        <v>46.674876847290641</v>
      </c>
      <c r="F86" s="17"/>
      <c r="G86" s="4"/>
      <c r="H86" s="4"/>
    </row>
    <row r="87" spans="1:8" ht="20.100000000000001" customHeight="1" x14ac:dyDescent="0.15">
      <c r="A87" s="717"/>
      <c r="B87" s="162" t="s">
        <v>46</v>
      </c>
      <c r="C87" s="159">
        <v>2181</v>
      </c>
      <c r="D87" s="159">
        <v>447</v>
      </c>
      <c r="E87" s="160">
        <f t="shared" si="4"/>
        <v>20.495185694635488</v>
      </c>
      <c r="F87" s="17"/>
      <c r="G87" s="4"/>
      <c r="H87" s="4"/>
    </row>
    <row r="88" spans="1:8" ht="20.100000000000001" customHeight="1" x14ac:dyDescent="0.15">
      <c r="A88" s="715" t="s">
        <v>517</v>
      </c>
      <c r="B88" s="162" t="s">
        <v>44</v>
      </c>
      <c r="C88" s="159">
        <v>746177</v>
      </c>
      <c r="D88" s="159">
        <v>208457</v>
      </c>
      <c r="E88" s="160">
        <f>D88/C88*100</f>
        <v>27.936669181708893</v>
      </c>
      <c r="F88" s="4"/>
      <c r="G88" s="4"/>
      <c r="H88" s="4"/>
    </row>
    <row r="89" spans="1:8" ht="20.100000000000001" customHeight="1" x14ac:dyDescent="0.15">
      <c r="A89" s="716"/>
      <c r="B89" s="162" t="s">
        <v>45</v>
      </c>
      <c r="C89" s="159">
        <v>6708</v>
      </c>
      <c r="D89" s="159">
        <v>3086</v>
      </c>
      <c r="E89" s="160">
        <f>D89/C89*100</f>
        <v>46.004770423375078</v>
      </c>
      <c r="F89" s="17" t="s">
        <v>147</v>
      </c>
      <c r="G89" s="4"/>
      <c r="H89" s="4"/>
    </row>
    <row r="90" spans="1:8" ht="20.100000000000001" customHeight="1" x14ac:dyDescent="0.15">
      <c r="A90" s="717"/>
      <c r="B90" s="162" t="s">
        <v>46</v>
      </c>
      <c r="C90" s="159">
        <v>2248</v>
      </c>
      <c r="D90" s="159">
        <v>474</v>
      </c>
      <c r="E90" s="160">
        <f>D90/C90*100</f>
        <v>21.085409252669038</v>
      </c>
      <c r="F90" s="17"/>
      <c r="G90" s="4"/>
      <c r="H90" s="4"/>
    </row>
    <row r="91" spans="1:8" x14ac:dyDescent="0.15">
      <c r="A91" s="731" t="s">
        <v>539</v>
      </c>
      <c r="B91" s="731"/>
      <c r="C91" s="731"/>
      <c r="D91" s="731"/>
      <c r="E91" s="731"/>
      <c r="F91" s="11"/>
      <c r="G91" s="4"/>
      <c r="H91" s="4"/>
    </row>
    <row r="92" spans="1:8" ht="20.100000000000001" customHeight="1" x14ac:dyDescent="0.15">
      <c r="A92" s="2" t="s">
        <v>546</v>
      </c>
      <c r="B92" s="4"/>
      <c r="C92" s="4"/>
      <c r="D92" s="4"/>
      <c r="E92" s="4"/>
      <c r="F92" s="4"/>
      <c r="G92" s="4"/>
      <c r="H92" s="4"/>
    </row>
    <row r="93" spans="1:8" ht="20.100000000000001" customHeight="1" x14ac:dyDescent="0.15">
      <c r="A93" s="18"/>
      <c r="B93" s="13" t="s">
        <v>41</v>
      </c>
      <c r="C93" s="13" t="s">
        <v>54</v>
      </c>
      <c r="D93" s="13" t="s">
        <v>55</v>
      </c>
      <c r="E93" s="13" t="s">
        <v>52</v>
      </c>
      <c r="F93" s="13" t="s">
        <v>53</v>
      </c>
      <c r="G93" s="4"/>
      <c r="H93" s="4"/>
    </row>
    <row r="94" spans="1:8" ht="20.100000000000001" customHeight="1" x14ac:dyDescent="0.15">
      <c r="A94" s="8" t="s">
        <v>56</v>
      </c>
      <c r="B94" s="8">
        <v>1744</v>
      </c>
      <c r="C94" s="8">
        <v>472</v>
      </c>
      <c r="D94" s="258">
        <f>C94/B94*100</f>
        <v>27.064220183486238</v>
      </c>
      <c r="E94" s="8">
        <v>440</v>
      </c>
      <c r="F94" s="258">
        <f>E94/B94*100</f>
        <v>25.229357798165136</v>
      </c>
      <c r="G94" s="4"/>
      <c r="H94" s="4"/>
    </row>
    <row r="95" spans="1:8" ht="20.100000000000001" customHeight="1" x14ac:dyDescent="0.15">
      <c r="A95" s="19" t="s">
        <v>57</v>
      </c>
      <c r="B95" s="8">
        <v>504</v>
      </c>
      <c r="C95" s="8">
        <v>112</v>
      </c>
      <c r="D95" s="258">
        <f>C95/B95*100</f>
        <v>22.222222222222221</v>
      </c>
      <c r="E95" s="8">
        <v>34</v>
      </c>
      <c r="F95" s="258">
        <f>E95/B95*100</f>
        <v>6.746031746031746</v>
      </c>
      <c r="G95" s="4"/>
      <c r="H95" s="4"/>
    </row>
    <row r="96" spans="1:8" ht="20.100000000000001" customHeight="1" x14ac:dyDescent="0.15">
      <c r="A96" s="8" t="s">
        <v>4</v>
      </c>
      <c r="B96" s="8">
        <f>SUM(B94:B95)</f>
        <v>2248</v>
      </c>
      <c r="C96" s="8">
        <f>SUM(C94:C95)</f>
        <v>584</v>
      </c>
      <c r="D96" s="258">
        <f>C96/B96*100</f>
        <v>25.978647686832741</v>
      </c>
      <c r="E96" s="8">
        <f>SUM(E94:E95)</f>
        <v>474</v>
      </c>
      <c r="F96" s="258">
        <f>E96/B96*100</f>
        <v>21.085409252669038</v>
      </c>
      <c r="G96" s="4"/>
      <c r="H96" s="4"/>
    </row>
    <row r="97" spans="1:8" ht="15" customHeight="1" x14ac:dyDescent="0.15">
      <c r="A97" s="46" t="s">
        <v>542</v>
      </c>
      <c r="B97" s="47"/>
      <c r="C97" s="4"/>
      <c r="D97" s="4"/>
      <c r="E97" s="4"/>
      <c r="F97" s="4"/>
      <c r="G97" s="4"/>
      <c r="H97" s="4"/>
    </row>
    <row r="98" spans="1:8" ht="15" customHeight="1" x14ac:dyDescent="0.15">
      <c r="A98" s="48" t="s">
        <v>58</v>
      </c>
      <c r="B98" s="11"/>
      <c r="C98" s="4"/>
      <c r="D98" s="4"/>
      <c r="E98" s="4"/>
      <c r="F98" s="4"/>
      <c r="G98" s="4"/>
      <c r="H98" s="4"/>
    </row>
    <row r="99" spans="1:8" ht="15" customHeight="1" x14ac:dyDescent="0.15">
      <c r="A99" s="48" t="s">
        <v>547</v>
      </c>
      <c r="B99" s="4"/>
      <c r="C99" s="4"/>
      <c r="D99" s="4"/>
      <c r="E99" s="4"/>
      <c r="F99" s="4"/>
      <c r="G99" s="4"/>
      <c r="H99" s="4"/>
    </row>
    <row r="100" spans="1:8" ht="15" customHeight="1" x14ac:dyDescent="0.15">
      <c r="A100" s="48" t="s">
        <v>150</v>
      </c>
      <c r="B100" s="4"/>
      <c r="C100" s="4"/>
      <c r="D100" s="4"/>
      <c r="E100" s="4"/>
      <c r="F100" s="4"/>
      <c r="G100" s="4"/>
      <c r="H100" s="4"/>
    </row>
    <row r="101" spans="1:8" ht="15" customHeight="1" x14ac:dyDescent="0.15">
      <c r="A101" s="48" t="s">
        <v>602</v>
      </c>
      <c r="B101" s="4"/>
      <c r="C101" s="4"/>
      <c r="D101" s="4"/>
      <c r="E101" s="4"/>
      <c r="F101" s="4"/>
      <c r="G101" s="4"/>
      <c r="H101" s="4"/>
    </row>
    <row r="102" spans="1:8" ht="4.5" customHeight="1" x14ac:dyDescent="0.15"/>
    <row r="103" spans="1:8" ht="20.100000000000001" customHeight="1" x14ac:dyDescent="0.15">
      <c r="A103" s="2" t="s">
        <v>59</v>
      </c>
    </row>
    <row r="104" spans="1:8" ht="20.100000000000001" customHeight="1" x14ac:dyDescent="0.15">
      <c r="A104" s="722" t="s">
        <v>165</v>
      </c>
      <c r="B104" s="518" t="s">
        <v>60</v>
      </c>
      <c r="C104" s="520"/>
      <c r="D104" s="727" t="s">
        <v>61</v>
      </c>
      <c r="E104" s="518" t="s">
        <v>22</v>
      </c>
      <c r="F104" s="520"/>
    </row>
    <row r="105" spans="1:8" ht="20.100000000000001" customHeight="1" x14ac:dyDescent="0.15">
      <c r="A105" s="723"/>
      <c r="B105" s="729" t="s">
        <v>62</v>
      </c>
      <c r="C105" s="730"/>
      <c r="D105" s="728"/>
      <c r="E105" s="153" t="s">
        <v>63</v>
      </c>
      <c r="F105" s="152" t="s">
        <v>64</v>
      </c>
    </row>
    <row r="106" spans="1:8" ht="20.100000000000001" customHeight="1" x14ac:dyDescent="0.15">
      <c r="A106" s="20" t="s">
        <v>65</v>
      </c>
      <c r="B106" s="518" t="s">
        <v>550</v>
      </c>
      <c r="C106" s="520"/>
      <c r="D106" s="23"/>
      <c r="E106" s="722" t="s">
        <v>544</v>
      </c>
      <c r="F106" s="646" t="s">
        <v>545</v>
      </c>
    </row>
    <row r="107" spans="1:8" ht="20.100000000000001" customHeight="1" x14ac:dyDescent="0.15">
      <c r="A107" s="24" t="s">
        <v>66</v>
      </c>
      <c r="B107" s="726" t="s">
        <v>551</v>
      </c>
      <c r="C107" s="648"/>
      <c r="D107" s="22" t="s">
        <v>142</v>
      </c>
      <c r="E107" s="723"/>
      <c r="F107" s="724"/>
    </row>
    <row r="108" spans="1:8" ht="20.100000000000001" customHeight="1" x14ac:dyDescent="0.15">
      <c r="A108" s="21" t="s">
        <v>67</v>
      </c>
      <c r="B108" s="651"/>
      <c r="C108" s="653"/>
      <c r="D108" s="22" t="s">
        <v>108</v>
      </c>
      <c r="E108" s="25"/>
      <c r="F108" s="725"/>
    </row>
    <row r="109" spans="1:8" ht="20.100000000000001" customHeight="1" x14ac:dyDescent="0.15">
      <c r="A109" s="722" t="s">
        <v>543</v>
      </c>
      <c r="B109" s="518" t="s">
        <v>552</v>
      </c>
      <c r="C109" s="520"/>
      <c r="D109" s="26"/>
      <c r="E109" s="722" t="s">
        <v>544</v>
      </c>
      <c r="F109" s="646" t="s">
        <v>545</v>
      </c>
    </row>
    <row r="110" spans="1:8" ht="20.100000000000001" customHeight="1" x14ac:dyDescent="0.15">
      <c r="A110" s="477"/>
      <c r="B110" s="726" t="s">
        <v>553</v>
      </c>
      <c r="C110" s="648"/>
      <c r="D110" s="22" t="s">
        <v>142</v>
      </c>
      <c r="E110" s="723"/>
      <c r="F110" s="724"/>
    </row>
    <row r="111" spans="1:8" ht="20.100000000000001" customHeight="1" x14ac:dyDescent="0.15">
      <c r="A111" s="477"/>
      <c r="B111" s="651"/>
      <c r="C111" s="653"/>
      <c r="D111" s="22" t="s">
        <v>108</v>
      </c>
      <c r="E111" s="27"/>
      <c r="F111" s="724"/>
    </row>
    <row r="112" spans="1:8" ht="20.100000000000001" customHeight="1" x14ac:dyDescent="0.15">
      <c r="A112" s="723"/>
      <c r="B112" s="518" t="s">
        <v>551</v>
      </c>
      <c r="C112" s="520"/>
      <c r="D112" s="26"/>
      <c r="E112" s="25"/>
      <c r="F112" s="725"/>
    </row>
    <row r="113" spans="1:6" ht="15" customHeight="1" x14ac:dyDescent="0.15">
      <c r="A113" s="28" t="s">
        <v>143</v>
      </c>
      <c r="B113" s="29"/>
      <c r="C113" s="29"/>
      <c r="D113" s="29"/>
      <c r="E113" s="29"/>
      <c r="F113" s="29"/>
    </row>
    <row r="114" spans="1:6" ht="15" customHeight="1" x14ac:dyDescent="0.15">
      <c r="A114" s="28" t="s">
        <v>166</v>
      </c>
      <c r="B114" s="29"/>
      <c r="C114" s="29"/>
      <c r="D114" s="29"/>
      <c r="E114" s="29"/>
      <c r="F114" s="29"/>
    </row>
    <row r="115" spans="1:6" ht="15" customHeight="1" x14ac:dyDescent="0.15">
      <c r="A115" s="28" t="s">
        <v>68</v>
      </c>
      <c r="B115" s="29"/>
      <c r="C115" s="29"/>
      <c r="D115" s="29"/>
      <c r="E115" s="29"/>
      <c r="F115" s="29"/>
    </row>
    <row r="116" spans="1:6" ht="15" customHeight="1" x14ac:dyDescent="0.15">
      <c r="A116" s="28" t="s">
        <v>69</v>
      </c>
      <c r="B116" s="29"/>
      <c r="C116" s="29"/>
      <c r="D116" s="29"/>
      <c r="E116" s="29"/>
      <c r="F116" s="29"/>
    </row>
    <row r="117" spans="1:6" ht="15" customHeight="1" x14ac:dyDescent="0.15">
      <c r="A117" s="28" t="s">
        <v>70</v>
      </c>
      <c r="B117" s="29"/>
      <c r="C117" s="29"/>
      <c r="D117" s="29"/>
      <c r="E117" s="29"/>
      <c r="F117" s="29"/>
    </row>
    <row r="118" spans="1:6" ht="15" customHeight="1" x14ac:dyDescent="0.15">
      <c r="A118" s="30" t="s">
        <v>167</v>
      </c>
      <c r="B118" s="29"/>
      <c r="C118" s="29"/>
      <c r="D118" s="29"/>
      <c r="E118" s="29"/>
      <c r="F118" s="29"/>
    </row>
  </sheetData>
  <mergeCells count="45">
    <mergeCell ref="F22:F23"/>
    <mergeCell ref="A25:A27"/>
    <mergeCell ref="F25:F26"/>
    <mergeCell ref="A28:A30"/>
    <mergeCell ref="A79:A81"/>
    <mergeCell ref="F28:F30"/>
    <mergeCell ref="A85:A87"/>
    <mergeCell ref="A31:A33"/>
    <mergeCell ref="F31:F33"/>
    <mergeCell ref="A82:A84"/>
    <mergeCell ref="A70:A72"/>
    <mergeCell ref="A60:F60"/>
    <mergeCell ref="A57:A59"/>
    <mergeCell ref="F79:F80"/>
    <mergeCell ref="A47:A53"/>
    <mergeCell ref="A54:A56"/>
    <mergeCell ref="A76:A78"/>
    <mergeCell ref="A73:A75"/>
    <mergeCell ref="F82:F83"/>
    <mergeCell ref="A67:A69"/>
    <mergeCell ref="A44:A46"/>
    <mergeCell ref="A88:A90"/>
    <mergeCell ref="A104:A105"/>
    <mergeCell ref="B104:C104"/>
    <mergeCell ref="D104:D105"/>
    <mergeCell ref="E104:F104"/>
    <mergeCell ref="B105:C105"/>
    <mergeCell ref="A91:E91"/>
    <mergeCell ref="B106:C106"/>
    <mergeCell ref="E106:E107"/>
    <mergeCell ref="F106:F108"/>
    <mergeCell ref="B107:C108"/>
    <mergeCell ref="A109:A112"/>
    <mergeCell ref="B109:C109"/>
    <mergeCell ref="E109:E110"/>
    <mergeCell ref="F109:F112"/>
    <mergeCell ref="B110:C111"/>
    <mergeCell ref="B112:C112"/>
    <mergeCell ref="A19:A21"/>
    <mergeCell ref="A10:A12"/>
    <mergeCell ref="A13:A15"/>
    <mergeCell ref="A16:A18"/>
    <mergeCell ref="A37:A43"/>
    <mergeCell ref="A34:E34"/>
    <mergeCell ref="A22:A24"/>
  </mergeCells>
  <phoneticPr fontId="1"/>
  <pageMargins left="0.70866141732283472" right="0.70866141732283472" top="0.74803149606299213" bottom="0.74803149606299213" header="0.31496062992125984" footer="0.31496062992125984"/>
  <pageSetup paperSize="9" scale="74" firstPageNumber="78" orientation="portrait" useFirstPageNumber="1" r:id="rId1"/>
  <headerFooter>
    <oddFooter>&amp;C&amp;P</oddFooter>
  </headerFooter>
  <rowBreaks count="1" manualBreakCount="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90"/>
  <sheetViews>
    <sheetView showGridLines="0" view="pageBreakPreview" topLeftCell="A37" zoomScaleNormal="115" zoomScaleSheetLayoutView="100" workbookViewId="0">
      <selection activeCell="D47" sqref="D47"/>
    </sheetView>
  </sheetViews>
  <sheetFormatPr defaultRowHeight="18" customHeight="1" x14ac:dyDescent="0.15"/>
  <cols>
    <col min="1" max="1" width="1.625" style="41" customWidth="1"/>
    <col min="2" max="2" width="4.625" style="41" customWidth="1"/>
    <col min="3" max="3" width="13.375" style="41" bestFit="1" customWidth="1"/>
    <col min="4" max="4" width="10.625" style="41" customWidth="1"/>
    <col min="5" max="8" width="9.375" style="41" customWidth="1"/>
    <col min="9" max="10" width="8.75" style="41" customWidth="1"/>
    <col min="11" max="16384" width="9" style="41"/>
  </cols>
  <sheetData>
    <row r="1" spans="1:10" ht="18" customHeight="1" x14ac:dyDescent="0.15">
      <c r="A1" s="36" t="s">
        <v>484</v>
      </c>
      <c r="B1" s="36"/>
      <c r="C1" s="36"/>
      <c r="D1" s="36"/>
      <c r="E1" s="36"/>
      <c r="F1" s="36"/>
      <c r="G1" s="36"/>
      <c r="H1" s="36"/>
      <c r="I1" s="36"/>
      <c r="J1" s="49"/>
    </row>
    <row r="2" spans="1:10" s="29" customFormat="1" ht="13.5" x14ac:dyDescent="0.15">
      <c r="B2" s="740" t="s">
        <v>243</v>
      </c>
      <c r="C2" s="741"/>
      <c r="D2" s="50" t="s">
        <v>244</v>
      </c>
      <c r="E2" s="51" t="s">
        <v>245</v>
      </c>
      <c r="F2" s="52" t="s">
        <v>246</v>
      </c>
      <c r="G2" s="52" t="s">
        <v>247</v>
      </c>
      <c r="H2" s="51" t="s">
        <v>248</v>
      </c>
      <c r="I2" s="51" t="s">
        <v>249</v>
      </c>
      <c r="J2" s="53" t="s">
        <v>250</v>
      </c>
    </row>
    <row r="3" spans="1:10" s="29" customFormat="1" ht="15.6" customHeight="1" x14ac:dyDescent="0.15">
      <c r="B3" s="762" t="s">
        <v>251</v>
      </c>
      <c r="C3" s="763"/>
      <c r="D3" s="259">
        <f>SUM(D4:D5)</f>
        <v>72329</v>
      </c>
      <c r="E3" s="260">
        <f>SUM(E4:E5)</f>
        <v>14634</v>
      </c>
      <c r="F3" s="261">
        <f>E3/D3*100</f>
        <v>20.232548493688562</v>
      </c>
      <c r="G3" s="260">
        <f>SUM(G4:G5)</f>
        <v>13995</v>
      </c>
      <c r="H3" s="260">
        <f>SUM(H4:H5)</f>
        <v>639</v>
      </c>
      <c r="I3" s="260">
        <f>SUM(I4:I5)</f>
        <v>0</v>
      </c>
      <c r="J3" s="262">
        <f>SUM(J4:J5)</f>
        <v>25</v>
      </c>
    </row>
    <row r="4" spans="1:10" s="29" customFormat="1" ht="15.6" customHeight="1" x14ac:dyDescent="0.15">
      <c r="B4" s="54"/>
      <c r="C4" s="55" t="s">
        <v>252</v>
      </c>
      <c r="D4" s="263">
        <v>72329</v>
      </c>
      <c r="E4" s="264">
        <v>12971</v>
      </c>
      <c r="F4" s="261">
        <f>E4/D4*100</f>
        <v>17.93333241161913</v>
      </c>
      <c r="G4" s="264">
        <v>12406</v>
      </c>
      <c r="H4" s="264">
        <v>565</v>
      </c>
      <c r="I4" s="264">
        <v>0</v>
      </c>
      <c r="J4" s="265">
        <v>25</v>
      </c>
    </row>
    <row r="5" spans="1:10" s="29" customFormat="1" ht="15.6" customHeight="1" x14ac:dyDescent="0.15">
      <c r="B5" s="39"/>
      <c r="C5" s="56" t="s">
        <v>253</v>
      </c>
      <c r="D5" s="266"/>
      <c r="E5" s="267">
        <v>1663</v>
      </c>
      <c r="F5" s="268"/>
      <c r="G5" s="267">
        <v>1589</v>
      </c>
      <c r="H5" s="267">
        <v>74</v>
      </c>
      <c r="I5" s="267">
        <v>0</v>
      </c>
      <c r="J5" s="269">
        <v>0</v>
      </c>
    </row>
    <row r="6" spans="1:10" s="29" customFormat="1" ht="15.6" customHeight="1" x14ac:dyDescent="0.15">
      <c r="B6" s="755" t="s">
        <v>254</v>
      </c>
      <c r="C6" s="756"/>
      <c r="D6" s="259">
        <f>SUM(D7:D8)</f>
        <v>89642</v>
      </c>
      <c r="E6" s="260">
        <f>SUM(E7:E8)</f>
        <v>25125</v>
      </c>
      <c r="F6" s="270">
        <f>E6/D6*100</f>
        <v>28.028156444523773</v>
      </c>
      <c r="G6" s="260">
        <f>SUM(G7:G8)</f>
        <v>24840</v>
      </c>
      <c r="H6" s="260">
        <f>SUM(H7:H8)</f>
        <v>283</v>
      </c>
      <c r="I6" s="260">
        <f>SUM(I7:I8)</f>
        <v>2</v>
      </c>
      <c r="J6" s="262">
        <f>SUM(J7:J8)</f>
        <v>18</v>
      </c>
    </row>
    <row r="7" spans="1:10" s="29" customFormat="1" ht="15.6" customHeight="1" x14ac:dyDescent="0.15">
      <c r="B7" s="54"/>
      <c r="C7" s="55" t="s">
        <v>252</v>
      </c>
      <c r="D7" s="263">
        <v>89642</v>
      </c>
      <c r="E7" s="264">
        <v>22282</v>
      </c>
      <c r="F7" s="271">
        <f>E7/D7*100</f>
        <v>24.856652015796165</v>
      </c>
      <c r="G7" s="264">
        <v>22056</v>
      </c>
      <c r="H7" s="264">
        <v>224</v>
      </c>
      <c r="I7" s="264">
        <v>2</v>
      </c>
      <c r="J7" s="265">
        <v>16</v>
      </c>
    </row>
    <row r="8" spans="1:10" s="29" customFormat="1" ht="15.6" customHeight="1" x14ac:dyDescent="0.15">
      <c r="B8" s="39"/>
      <c r="C8" s="56" t="s">
        <v>253</v>
      </c>
      <c r="D8" s="266"/>
      <c r="E8" s="267">
        <v>2843</v>
      </c>
      <c r="F8" s="272"/>
      <c r="G8" s="267">
        <v>2784</v>
      </c>
      <c r="H8" s="267">
        <v>59</v>
      </c>
      <c r="I8" s="273">
        <v>0</v>
      </c>
      <c r="J8" s="269">
        <v>2</v>
      </c>
    </row>
    <row r="9" spans="1:10" s="29" customFormat="1" ht="15.6" customHeight="1" x14ac:dyDescent="0.15">
      <c r="B9" s="755" t="s">
        <v>255</v>
      </c>
      <c r="C9" s="756"/>
      <c r="D9" s="259">
        <f>SUM(D10:D11)</f>
        <v>69594</v>
      </c>
      <c r="E9" s="260">
        <f>SUM(E10:E11)</f>
        <v>17260</v>
      </c>
      <c r="F9" s="261">
        <f>E9/D9*100</f>
        <v>24.800988590970483</v>
      </c>
      <c r="G9" s="260">
        <f>SUM(G10:G11)</f>
        <v>16416</v>
      </c>
      <c r="H9" s="260">
        <f>SUM(H10:H11)</f>
        <v>844</v>
      </c>
      <c r="I9" s="260">
        <f>SUM(I10:I11)</f>
        <v>0</v>
      </c>
      <c r="J9" s="262">
        <f>SUM(J10:J11)</f>
        <v>49</v>
      </c>
    </row>
    <row r="10" spans="1:10" s="29" customFormat="1" ht="15.6" customHeight="1" x14ac:dyDescent="0.15">
      <c r="B10" s="54"/>
      <c r="C10" s="55" t="s">
        <v>252</v>
      </c>
      <c r="D10" s="263">
        <v>69594</v>
      </c>
      <c r="E10" s="264">
        <v>14448</v>
      </c>
      <c r="F10" s="271">
        <f>E10/D10*100</f>
        <v>20.76041038020519</v>
      </c>
      <c r="G10" s="264">
        <v>13728</v>
      </c>
      <c r="H10" s="264">
        <v>720</v>
      </c>
      <c r="I10" s="264">
        <v>0</v>
      </c>
      <c r="J10" s="265">
        <v>45</v>
      </c>
    </row>
    <row r="11" spans="1:10" s="29" customFormat="1" ht="15.6" customHeight="1" x14ac:dyDescent="0.15">
      <c r="B11" s="39"/>
      <c r="C11" s="56" t="s">
        <v>253</v>
      </c>
      <c r="D11" s="266"/>
      <c r="E11" s="267">
        <v>2812</v>
      </c>
      <c r="F11" s="272"/>
      <c r="G11" s="267">
        <v>2688</v>
      </c>
      <c r="H11" s="267">
        <v>124</v>
      </c>
      <c r="I11" s="267">
        <v>0</v>
      </c>
      <c r="J11" s="269">
        <v>4</v>
      </c>
    </row>
    <row r="12" spans="1:10" s="29" customFormat="1" ht="15.6" customHeight="1" x14ac:dyDescent="0.15">
      <c r="B12" s="755" t="s">
        <v>256</v>
      </c>
      <c r="C12" s="756"/>
      <c r="D12" s="259">
        <f>SUM(D13:D14)</f>
        <v>67441</v>
      </c>
      <c r="E12" s="260">
        <f>SUM(E13:E14)</f>
        <v>7620</v>
      </c>
      <c r="F12" s="261">
        <f>E12/D12*100</f>
        <v>11.298764846310108</v>
      </c>
      <c r="G12" s="260">
        <f>SUM(G13:G14)</f>
        <v>7411</v>
      </c>
      <c r="H12" s="260">
        <f>SUM(H13:H14)</f>
        <v>209</v>
      </c>
      <c r="I12" s="260">
        <f>SUM(I13:I14)</f>
        <v>0</v>
      </c>
      <c r="J12" s="262">
        <f>SUM(J13:J14)</f>
        <v>0</v>
      </c>
    </row>
    <row r="13" spans="1:10" s="29" customFormat="1" ht="15.6" customHeight="1" x14ac:dyDescent="0.15">
      <c r="B13" s="54"/>
      <c r="C13" s="55" t="s">
        <v>252</v>
      </c>
      <c r="D13" s="263">
        <v>67441</v>
      </c>
      <c r="E13" s="264">
        <v>5727</v>
      </c>
      <c r="F13" s="271">
        <f>E13/D13*100</f>
        <v>8.4918669651992111</v>
      </c>
      <c r="G13" s="264">
        <v>5542</v>
      </c>
      <c r="H13" s="264">
        <v>185</v>
      </c>
      <c r="I13" s="264">
        <v>0</v>
      </c>
      <c r="J13" s="265">
        <v>0</v>
      </c>
    </row>
    <row r="14" spans="1:10" s="29" customFormat="1" ht="15.6" customHeight="1" x14ac:dyDescent="0.15">
      <c r="B14" s="39"/>
      <c r="C14" s="56" t="s">
        <v>253</v>
      </c>
      <c r="D14" s="266"/>
      <c r="E14" s="267">
        <v>1893</v>
      </c>
      <c r="F14" s="272"/>
      <c r="G14" s="267">
        <v>1869</v>
      </c>
      <c r="H14" s="267">
        <v>24</v>
      </c>
      <c r="I14" s="267">
        <v>0</v>
      </c>
      <c r="J14" s="269">
        <v>0</v>
      </c>
    </row>
    <row r="15" spans="1:10" s="29" customFormat="1" ht="15.6" customHeight="1" x14ac:dyDescent="0.15">
      <c r="B15" s="755" t="s">
        <v>257</v>
      </c>
      <c r="C15" s="756"/>
      <c r="D15" s="259">
        <f>SUM(D16:D17)</f>
        <v>51735</v>
      </c>
      <c r="E15" s="260">
        <f>SUM(E16:E17)</f>
        <v>6793</v>
      </c>
      <c r="F15" s="261">
        <f>E15/D15*100</f>
        <v>13.130375954382915</v>
      </c>
      <c r="G15" s="260">
        <f>SUM(G16:G17)</f>
        <v>6448</v>
      </c>
      <c r="H15" s="260">
        <f>SUM(H16:H17)</f>
        <v>345</v>
      </c>
      <c r="I15" s="260">
        <f>SUM(I16:I17)</f>
        <v>0</v>
      </c>
      <c r="J15" s="262">
        <f>SUM(J16:J17)</f>
        <v>33</v>
      </c>
    </row>
    <row r="16" spans="1:10" s="29" customFormat="1" ht="15.6" customHeight="1" x14ac:dyDescent="0.15">
      <c r="B16" s="54"/>
      <c r="C16" s="55" t="s">
        <v>252</v>
      </c>
      <c r="D16" s="263">
        <v>51735</v>
      </c>
      <c r="E16" s="264">
        <v>4856</v>
      </c>
      <c r="F16" s="271">
        <f>E16/D16*100</f>
        <v>9.3862955446023015</v>
      </c>
      <c r="G16" s="264">
        <v>4657</v>
      </c>
      <c r="H16" s="264">
        <v>199</v>
      </c>
      <c r="I16" s="264">
        <v>0</v>
      </c>
      <c r="J16" s="265">
        <v>26</v>
      </c>
    </row>
    <row r="17" spans="1:10" s="29" customFormat="1" ht="15.6" customHeight="1" x14ac:dyDescent="0.15">
      <c r="B17" s="57"/>
      <c r="C17" s="58" t="s">
        <v>253</v>
      </c>
      <c r="D17" s="274"/>
      <c r="E17" s="275">
        <v>1937</v>
      </c>
      <c r="F17" s="276"/>
      <c r="G17" s="275">
        <v>1791</v>
      </c>
      <c r="H17" s="275">
        <v>146</v>
      </c>
      <c r="I17" s="275">
        <v>0</v>
      </c>
      <c r="J17" s="277">
        <v>7</v>
      </c>
    </row>
    <row r="18" spans="1:10" s="29" customFormat="1" ht="15.6" customHeight="1" x14ac:dyDescent="0.15">
      <c r="B18" s="757" t="s">
        <v>258</v>
      </c>
      <c r="C18" s="758"/>
      <c r="D18" s="278">
        <f>SUM(D19:D20)</f>
        <v>18910</v>
      </c>
      <c r="E18" s="279">
        <f>SUM(E19:E20)</f>
        <v>5209</v>
      </c>
      <c r="F18" s="270">
        <f>E18/D18*100</f>
        <v>27.546271813855107</v>
      </c>
      <c r="G18" s="279">
        <f>SUM(G19:G20)</f>
        <v>3849</v>
      </c>
      <c r="H18" s="279">
        <f>SUM(H19:H20)</f>
        <v>522</v>
      </c>
      <c r="I18" s="279">
        <f>SUM(I19:I20)</f>
        <v>838</v>
      </c>
      <c r="J18" s="280">
        <f>SUM(J19:J20)</f>
        <v>48</v>
      </c>
    </row>
    <row r="19" spans="1:10" s="29" customFormat="1" ht="15.6" customHeight="1" x14ac:dyDescent="0.15">
      <c r="B19" s="54"/>
      <c r="C19" s="55" t="s">
        <v>252</v>
      </c>
      <c r="D19" s="263">
        <v>18910</v>
      </c>
      <c r="E19" s="264">
        <v>4643</v>
      </c>
      <c r="F19" s="271">
        <f>E19/D19*100</f>
        <v>24.553146483342147</v>
      </c>
      <c r="G19" s="264">
        <v>3460</v>
      </c>
      <c r="H19" s="264">
        <v>420</v>
      </c>
      <c r="I19" s="281">
        <v>763</v>
      </c>
      <c r="J19" s="265">
        <v>48</v>
      </c>
    </row>
    <row r="20" spans="1:10" s="29" customFormat="1" ht="15.6" customHeight="1" x14ac:dyDescent="0.15">
      <c r="B20" s="39"/>
      <c r="C20" s="56" t="s">
        <v>253</v>
      </c>
      <c r="D20" s="266"/>
      <c r="E20" s="267">
        <v>566</v>
      </c>
      <c r="F20" s="272"/>
      <c r="G20" s="267">
        <v>389</v>
      </c>
      <c r="H20" s="267">
        <v>102</v>
      </c>
      <c r="I20" s="273">
        <v>75</v>
      </c>
      <c r="J20" s="269">
        <v>0</v>
      </c>
    </row>
    <row r="21" spans="1:10" s="29" customFormat="1" ht="15.75" customHeight="1" x14ac:dyDescent="0.15">
      <c r="C21" s="759" t="s">
        <v>259</v>
      </c>
      <c r="D21" s="759"/>
      <c r="E21" s="759"/>
      <c r="F21" s="759"/>
      <c r="G21" s="759"/>
      <c r="H21" s="759"/>
      <c r="I21" s="759"/>
      <c r="J21" s="759"/>
    </row>
    <row r="22" spans="1:10" s="29" customFormat="1" ht="15.75" customHeight="1" x14ac:dyDescent="0.15"/>
    <row r="23" spans="1:10" ht="15.75" customHeight="1" x14ac:dyDescent="0.15">
      <c r="A23" s="495" t="s">
        <v>485</v>
      </c>
      <c r="B23" s="495"/>
      <c r="C23" s="495"/>
      <c r="D23" s="495"/>
      <c r="E23" s="495"/>
      <c r="F23" s="495"/>
      <c r="G23" s="495"/>
      <c r="H23" s="495"/>
      <c r="I23" s="495"/>
      <c r="J23" s="495"/>
    </row>
    <row r="24" spans="1:10" s="29" customFormat="1" ht="15.75" customHeight="1" x14ac:dyDescent="0.15">
      <c r="B24" s="760" t="s">
        <v>243</v>
      </c>
      <c r="C24" s="761"/>
      <c r="D24" s="59" t="s">
        <v>190</v>
      </c>
      <c r="E24" s="60" t="s">
        <v>245</v>
      </c>
      <c r="F24" s="61" t="s">
        <v>248</v>
      </c>
    </row>
    <row r="25" spans="1:10" s="29" customFormat="1" ht="15.75" customHeight="1" x14ac:dyDescent="0.15">
      <c r="B25" s="752" t="s">
        <v>260</v>
      </c>
      <c r="C25" s="753"/>
      <c r="D25" s="260">
        <f>SUM(D26:D27)</f>
        <v>26869</v>
      </c>
      <c r="E25" s="260">
        <f>SUM(E26:E27)</f>
        <v>1789</v>
      </c>
      <c r="F25" s="262">
        <f>SUM(F26:F27)</f>
        <v>1</v>
      </c>
    </row>
    <row r="26" spans="1:10" s="29" customFormat="1" ht="15.75" customHeight="1" x14ac:dyDescent="0.15">
      <c r="B26" s="54"/>
      <c r="C26" s="55" t="s">
        <v>252</v>
      </c>
      <c r="D26" s="264">
        <v>26869</v>
      </c>
      <c r="E26" s="264">
        <v>1394</v>
      </c>
      <c r="F26" s="265">
        <v>1</v>
      </c>
    </row>
    <row r="27" spans="1:10" s="29" customFormat="1" ht="15.75" customHeight="1" x14ac:dyDescent="0.15">
      <c r="B27" s="57"/>
      <c r="C27" s="58" t="s">
        <v>253</v>
      </c>
      <c r="D27" s="275"/>
      <c r="E27" s="275">
        <v>395</v>
      </c>
      <c r="F27" s="277">
        <v>0</v>
      </c>
    </row>
    <row r="28" spans="1:10" s="29" customFormat="1" ht="15.75" customHeight="1" x14ac:dyDescent="0.15">
      <c r="B28" s="752" t="s">
        <v>261</v>
      </c>
      <c r="C28" s="753"/>
      <c r="D28" s="279">
        <f>SUM(D29:D30)</f>
        <v>26869</v>
      </c>
      <c r="E28" s="279">
        <f>SUM(E29:E30)</f>
        <v>1789</v>
      </c>
      <c r="F28" s="280">
        <f>SUM(F29:F30)</f>
        <v>7</v>
      </c>
    </row>
    <row r="29" spans="1:10" s="29" customFormat="1" ht="15.75" customHeight="1" x14ac:dyDescent="0.15">
      <c r="B29" s="54"/>
      <c r="C29" s="55" t="s">
        <v>252</v>
      </c>
      <c r="D29" s="264">
        <v>26869</v>
      </c>
      <c r="E29" s="264">
        <v>1394</v>
      </c>
      <c r="F29" s="265">
        <v>5</v>
      </c>
    </row>
    <row r="30" spans="1:10" s="29" customFormat="1" ht="15.75" customHeight="1" x14ac:dyDescent="0.15">
      <c r="B30" s="39"/>
      <c r="C30" s="56" t="s">
        <v>262</v>
      </c>
      <c r="D30" s="267"/>
      <c r="E30" s="267">
        <v>395</v>
      </c>
      <c r="F30" s="269">
        <v>2</v>
      </c>
    </row>
    <row r="31" spans="1:10" ht="15.75" customHeight="1" x14ac:dyDescent="0.15">
      <c r="C31" s="754"/>
      <c r="D31" s="754"/>
      <c r="E31" s="754"/>
      <c r="F31" s="754"/>
      <c r="G31" s="754"/>
      <c r="H31" s="754"/>
      <c r="I31" s="754"/>
      <c r="J31" s="754"/>
    </row>
    <row r="32" spans="1:10" ht="15.75" customHeight="1" x14ac:dyDescent="0.15"/>
    <row r="33" spans="1:10" ht="15.75" customHeight="1" x14ac:dyDescent="0.15">
      <c r="A33" s="495" t="s">
        <v>486</v>
      </c>
      <c r="B33" s="495"/>
      <c r="C33" s="495"/>
      <c r="D33" s="495"/>
      <c r="E33" s="495"/>
      <c r="F33" s="495"/>
      <c r="G33" s="495"/>
      <c r="H33" s="495"/>
      <c r="I33" s="495"/>
      <c r="J33" s="495"/>
    </row>
    <row r="34" spans="1:10" s="29" customFormat="1" ht="15.75" customHeight="1" x14ac:dyDescent="0.15">
      <c r="B34" s="740" t="s">
        <v>243</v>
      </c>
      <c r="C34" s="741"/>
      <c r="D34" s="50" t="s">
        <v>244</v>
      </c>
      <c r="E34" s="51" t="s">
        <v>245</v>
      </c>
      <c r="F34" s="52" t="s">
        <v>246</v>
      </c>
      <c r="G34" s="52" t="s">
        <v>247</v>
      </c>
      <c r="H34" s="51" t="s">
        <v>248</v>
      </c>
      <c r="I34" s="51" t="s">
        <v>263</v>
      </c>
      <c r="J34" s="53" t="s">
        <v>264</v>
      </c>
    </row>
    <row r="35" spans="1:10" s="29" customFormat="1" ht="15.75" customHeight="1" x14ac:dyDescent="0.15">
      <c r="B35" s="742" t="s">
        <v>229</v>
      </c>
      <c r="C35" s="743"/>
      <c r="D35" s="282">
        <v>42961</v>
      </c>
      <c r="E35" s="283">
        <v>2141</v>
      </c>
      <c r="F35" s="284">
        <f>E35/D35*100</f>
        <v>4.9835897674635135</v>
      </c>
      <c r="G35" s="283">
        <v>120</v>
      </c>
      <c r="H35" s="283">
        <v>1638</v>
      </c>
      <c r="I35" s="283">
        <v>383</v>
      </c>
      <c r="J35" s="65"/>
    </row>
    <row r="36" spans="1:10" s="29" customFormat="1" ht="15.75" customHeight="1" x14ac:dyDescent="0.15">
      <c r="B36" s="744" t="s">
        <v>265</v>
      </c>
      <c r="C36" s="745"/>
      <c r="D36" s="748">
        <f>SUM(D38:D39)</f>
        <v>14880</v>
      </c>
      <c r="E36" s="737">
        <f>SUM(E38:E39)</f>
        <v>3923</v>
      </c>
      <c r="F36" s="750">
        <f>E36/D36*100</f>
        <v>26.36424731182796</v>
      </c>
      <c r="G36" s="737">
        <f>SUM(G38:G39)</f>
        <v>1767</v>
      </c>
      <c r="H36" s="737">
        <f>SUM(H38:H39)</f>
        <v>5</v>
      </c>
      <c r="I36" s="737">
        <f>SUM(I38:I39)</f>
        <v>1012</v>
      </c>
      <c r="J36" s="285">
        <f>J38+J39</f>
        <v>0</v>
      </c>
    </row>
    <row r="37" spans="1:10" s="29" customFormat="1" ht="15.75" customHeight="1" x14ac:dyDescent="0.15">
      <c r="B37" s="746"/>
      <c r="C37" s="747"/>
      <c r="D37" s="749"/>
      <c r="E37" s="738"/>
      <c r="F37" s="751" t="e">
        <f>E37/D37*100</f>
        <v>#DIV/0!</v>
      </c>
      <c r="G37" s="738"/>
      <c r="H37" s="738"/>
      <c r="I37" s="738"/>
      <c r="J37" s="286" t="s">
        <v>516</v>
      </c>
    </row>
    <row r="38" spans="1:10" s="29" customFormat="1" ht="15.75" customHeight="1" x14ac:dyDescent="0.15">
      <c r="B38" s="54"/>
      <c r="C38" s="55" t="s">
        <v>252</v>
      </c>
      <c r="D38" s="263">
        <v>14880</v>
      </c>
      <c r="E38" s="264">
        <v>3380</v>
      </c>
      <c r="F38" s="271">
        <f>E38/D38*100</f>
        <v>22.71505376344086</v>
      </c>
      <c r="G38" s="264">
        <v>1284</v>
      </c>
      <c r="H38" s="264">
        <v>0</v>
      </c>
      <c r="I38" s="264">
        <v>957</v>
      </c>
      <c r="J38" s="265">
        <v>0</v>
      </c>
    </row>
    <row r="39" spans="1:10" s="29" customFormat="1" ht="15.75" customHeight="1" x14ac:dyDescent="0.15">
      <c r="B39" s="39"/>
      <c r="C39" s="56" t="s">
        <v>253</v>
      </c>
      <c r="D39" s="266"/>
      <c r="E39" s="267">
        <v>543</v>
      </c>
      <c r="F39" s="272">
        <v>0</v>
      </c>
      <c r="G39" s="267">
        <v>483</v>
      </c>
      <c r="H39" s="267">
        <v>5</v>
      </c>
      <c r="I39" s="267">
        <v>55</v>
      </c>
      <c r="J39" s="269"/>
    </row>
    <row r="40" spans="1:10" s="29" customFormat="1" ht="15.75" customHeight="1" x14ac:dyDescent="0.15">
      <c r="B40" s="29" t="s">
        <v>266</v>
      </c>
    </row>
    <row r="41" spans="1:10" ht="15.75" customHeight="1" x14ac:dyDescent="0.15"/>
    <row r="42" spans="1:10" ht="15.75" customHeight="1" x14ac:dyDescent="0.15">
      <c r="A42" s="739" t="s">
        <v>487</v>
      </c>
      <c r="B42" s="739"/>
      <c r="C42" s="739"/>
      <c r="D42" s="739"/>
      <c r="E42" s="739"/>
      <c r="F42" s="739"/>
      <c r="G42" s="739"/>
      <c r="H42" s="739"/>
      <c r="I42" s="739"/>
      <c r="J42" s="739"/>
    </row>
    <row r="43" spans="1:10" s="29" customFormat="1" ht="15.75" customHeight="1" x14ac:dyDescent="0.15">
      <c r="B43" s="740" t="s">
        <v>243</v>
      </c>
      <c r="C43" s="741"/>
      <c r="D43" s="50" t="s">
        <v>244</v>
      </c>
      <c r="E43" s="51" t="s">
        <v>245</v>
      </c>
      <c r="F43" s="52" t="s">
        <v>246</v>
      </c>
      <c r="G43" s="52" t="s">
        <v>247</v>
      </c>
      <c r="H43" s="62" t="s">
        <v>267</v>
      </c>
      <c r="I43" s="62" t="s">
        <v>268</v>
      </c>
      <c r="J43" s="63" t="s">
        <v>269</v>
      </c>
    </row>
    <row r="44" spans="1:10" s="29" customFormat="1" ht="15.75" customHeight="1" x14ac:dyDescent="0.15">
      <c r="B44" s="735" t="s">
        <v>226</v>
      </c>
      <c r="C44" s="736"/>
      <c r="D44" s="287">
        <v>49137</v>
      </c>
      <c r="E44" s="288">
        <v>1330</v>
      </c>
      <c r="F44" s="289">
        <f>E44/D44*100</f>
        <v>2.7067179518489124</v>
      </c>
      <c r="G44" s="288">
        <v>846</v>
      </c>
      <c r="H44" s="288">
        <v>425</v>
      </c>
      <c r="I44" s="288">
        <v>55</v>
      </c>
      <c r="J44" s="290">
        <v>4</v>
      </c>
    </row>
    <row r="45" spans="1:10" ht="15.75" customHeight="1" x14ac:dyDescent="0.15"/>
    <row r="46" spans="1:10" ht="15.75" customHeight="1" x14ac:dyDescent="0.15">
      <c r="A46" s="739" t="s">
        <v>488</v>
      </c>
      <c r="B46" s="739"/>
      <c r="C46" s="739"/>
      <c r="D46" s="739"/>
      <c r="E46" s="739"/>
      <c r="F46" s="739"/>
      <c r="G46" s="739"/>
      <c r="H46" s="739"/>
      <c r="I46" s="739"/>
      <c r="J46" s="739"/>
    </row>
    <row r="47" spans="1:10" s="29" customFormat="1" ht="15.75" customHeight="1" x14ac:dyDescent="0.15">
      <c r="B47" s="740" t="s">
        <v>243</v>
      </c>
      <c r="C47" s="741"/>
      <c r="D47" s="50" t="s">
        <v>244</v>
      </c>
      <c r="E47" s="51" t="s">
        <v>245</v>
      </c>
      <c r="F47" s="52" t="s">
        <v>246</v>
      </c>
      <c r="G47" s="52" t="s">
        <v>247</v>
      </c>
      <c r="H47" s="51" t="s">
        <v>248</v>
      </c>
      <c r="I47" s="64" t="s">
        <v>270</v>
      </c>
      <c r="J47" s="63" t="s">
        <v>271</v>
      </c>
    </row>
    <row r="48" spans="1:10" s="29" customFormat="1" ht="15.75" customHeight="1" x14ac:dyDescent="0.15">
      <c r="B48" s="735" t="s">
        <v>272</v>
      </c>
      <c r="C48" s="736"/>
      <c r="D48" s="287">
        <v>12916</v>
      </c>
      <c r="E48" s="288">
        <v>1288</v>
      </c>
      <c r="F48" s="289">
        <f>E48/D48*100</f>
        <v>9.972127593682254</v>
      </c>
      <c r="G48" s="288">
        <v>890</v>
      </c>
      <c r="H48" s="288">
        <v>239</v>
      </c>
      <c r="I48" s="288">
        <v>55</v>
      </c>
      <c r="J48" s="290">
        <v>76</v>
      </c>
    </row>
    <row r="49" spans="1:10" ht="15.75" customHeight="1" x14ac:dyDescent="0.15"/>
    <row r="50" spans="1:10" ht="15.75" customHeight="1" x14ac:dyDescent="0.15">
      <c r="A50" s="739" t="s">
        <v>489</v>
      </c>
      <c r="B50" s="739"/>
      <c r="C50" s="739"/>
      <c r="D50" s="739"/>
      <c r="E50" s="739"/>
      <c r="F50" s="739"/>
      <c r="G50" s="739"/>
      <c r="H50" s="739"/>
      <c r="I50" s="739"/>
      <c r="J50" s="739"/>
    </row>
    <row r="51" spans="1:10" s="29" customFormat="1" ht="15.75" customHeight="1" x14ac:dyDescent="0.15">
      <c r="B51" s="740" t="s">
        <v>243</v>
      </c>
      <c r="C51" s="741"/>
      <c r="D51" s="50" t="s">
        <v>244</v>
      </c>
      <c r="E51" s="51" t="s">
        <v>273</v>
      </c>
      <c r="F51" s="52" t="s">
        <v>246</v>
      </c>
      <c r="G51" s="52" t="s">
        <v>274</v>
      </c>
      <c r="H51" s="51" t="s">
        <v>275</v>
      </c>
      <c r="I51" s="64" t="s">
        <v>276</v>
      </c>
      <c r="J51" s="447" t="s">
        <v>277</v>
      </c>
    </row>
    <row r="52" spans="1:10" s="29" customFormat="1" ht="15.75" customHeight="1" x14ac:dyDescent="0.15">
      <c r="B52" s="735" t="s">
        <v>237</v>
      </c>
      <c r="C52" s="736"/>
      <c r="D52" s="287">
        <v>14456</v>
      </c>
      <c r="E52" s="288">
        <v>4424</v>
      </c>
      <c r="F52" s="289">
        <f>E52/D52*100</f>
        <v>30.60320973990039</v>
      </c>
      <c r="G52" s="288">
        <v>1094</v>
      </c>
      <c r="H52" s="288">
        <v>679</v>
      </c>
      <c r="I52" s="288">
        <v>78</v>
      </c>
      <c r="J52" s="290">
        <v>9</v>
      </c>
    </row>
    <row r="53" spans="1:10" ht="15.75" customHeight="1" x14ac:dyDescent="0.15"/>
    <row r="54" spans="1:10" ht="15.7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sheetData>
  <mergeCells count="32">
    <mergeCell ref="B2:C2"/>
    <mergeCell ref="B3:C3"/>
    <mergeCell ref="B6:C6"/>
    <mergeCell ref="B9:C9"/>
    <mergeCell ref="B12:C12"/>
    <mergeCell ref="B15:C15"/>
    <mergeCell ref="B18:C18"/>
    <mergeCell ref="C21:J21"/>
    <mergeCell ref="A23:J23"/>
    <mergeCell ref="B24:C24"/>
    <mergeCell ref="B25:C25"/>
    <mergeCell ref="B28:C28"/>
    <mergeCell ref="C31:J31"/>
    <mergeCell ref="A33:J33"/>
    <mergeCell ref="B34:C34"/>
    <mergeCell ref="B35:C35"/>
    <mergeCell ref="B36:C37"/>
    <mergeCell ref="D36:D37"/>
    <mergeCell ref="E36:E37"/>
    <mergeCell ref="F36:F37"/>
    <mergeCell ref="B52:C52"/>
    <mergeCell ref="I36:I37"/>
    <mergeCell ref="A42:J42"/>
    <mergeCell ref="B43:C43"/>
    <mergeCell ref="B44:C44"/>
    <mergeCell ref="A46:J46"/>
    <mergeCell ref="B47:C47"/>
    <mergeCell ref="G36:G37"/>
    <mergeCell ref="H36:H37"/>
    <mergeCell ref="B48:C48"/>
    <mergeCell ref="A50:J50"/>
    <mergeCell ref="B51:C51"/>
  </mergeCells>
  <phoneticPr fontId="1"/>
  <pageMargins left="0.70866141732283472" right="0.70866141732283472" top="0.74803149606299213" bottom="0.74803149606299213" header="0.31496062992125984" footer="0.31496062992125984"/>
  <pageSetup paperSize="9" scale="95" firstPageNumber="80" orientation="portrait"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A92"/>
  <sheetViews>
    <sheetView showGridLines="0" view="pageBreakPreview" zoomScale="90" zoomScaleNormal="115" zoomScaleSheetLayoutView="90" workbookViewId="0">
      <pane xSplit="3" ySplit="4" topLeftCell="D26" activePane="bottomRight" state="frozen"/>
      <selection activeCell="F12" sqref="F12"/>
      <selection pane="topRight" activeCell="F12" sqref="F12"/>
      <selection pane="bottomLeft" activeCell="F12" sqref="F12"/>
      <selection pane="bottomRight" activeCell="AB4" sqref="AB4"/>
    </sheetView>
  </sheetViews>
  <sheetFormatPr defaultRowHeight="20.100000000000001" customHeight="1" x14ac:dyDescent="0.15"/>
  <cols>
    <col min="1" max="1" width="1.625" style="41" customWidth="1"/>
    <col min="2" max="2" width="3.5" style="41" bestFit="1" customWidth="1"/>
    <col min="3" max="3" width="11.75" style="41" bestFit="1" customWidth="1"/>
    <col min="4" max="7" width="6.875" style="41" customWidth="1"/>
    <col min="8" max="11" width="6.25" style="41" customWidth="1"/>
    <col min="12" max="13" width="6.25" style="80" customWidth="1"/>
    <col min="14" max="27" width="6.25" style="41" customWidth="1"/>
    <col min="28" max="16384" width="9" style="41"/>
  </cols>
  <sheetData>
    <row r="1" spans="1:27" ht="20.100000000000001" customHeight="1" x14ac:dyDescent="0.15">
      <c r="A1" s="614" t="s">
        <v>490</v>
      </c>
      <c r="B1" s="614"/>
      <c r="C1" s="614"/>
      <c r="D1" s="614"/>
      <c r="E1" s="614"/>
      <c r="F1" s="614"/>
      <c r="G1" s="614"/>
      <c r="H1" s="614"/>
      <c r="I1" s="614"/>
      <c r="J1" s="614"/>
      <c r="K1" s="614"/>
      <c r="L1" s="614"/>
      <c r="M1" s="614"/>
      <c r="AA1" s="66"/>
    </row>
    <row r="2" spans="1:27" s="29" customFormat="1" ht="13.5" x14ac:dyDescent="0.15">
      <c r="B2" s="776" t="s">
        <v>278</v>
      </c>
      <c r="C2" s="745" t="s">
        <v>279</v>
      </c>
      <c r="D2" s="781" t="s">
        <v>245</v>
      </c>
      <c r="E2" s="771"/>
      <c r="F2" s="771" t="s">
        <v>280</v>
      </c>
      <c r="G2" s="771"/>
      <c r="H2" s="771" t="s">
        <v>248</v>
      </c>
      <c r="I2" s="771"/>
      <c r="J2" s="771" t="s">
        <v>281</v>
      </c>
      <c r="K2" s="771"/>
      <c r="L2" s="783" t="s">
        <v>282</v>
      </c>
      <c r="M2" s="783"/>
      <c r="N2" s="771" t="s">
        <v>283</v>
      </c>
      <c r="O2" s="771"/>
      <c r="P2" s="771"/>
      <c r="Q2" s="771"/>
      <c r="R2" s="771"/>
      <c r="S2" s="771"/>
      <c r="T2" s="771"/>
      <c r="U2" s="771"/>
      <c r="V2" s="771"/>
      <c r="W2" s="771"/>
      <c r="X2" s="771"/>
      <c r="Y2" s="771"/>
      <c r="Z2" s="771"/>
      <c r="AA2" s="772"/>
    </row>
    <row r="3" spans="1:27" s="29" customFormat="1" ht="63" customHeight="1" x14ac:dyDescent="0.15">
      <c r="B3" s="777"/>
      <c r="C3" s="779"/>
      <c r="D3" s="782"/>
      <c r="E3" s="773"/>
      <c r="F3" s="773"/>
      <c r="G3" s="773"/>
      <c r="H3" s="773"/>
      <c r="I3" s="773"/>
      <c r="J3" s="773"/>
      <c r="K3" s="773"/>
      <c r="L3" s="784"/>
      <c r="M3" s="784"/>
      <c r="N3" s="773" t="s">
        <v>284</v>
      </c>
      <c r="O3" s="773"/>
      <c r="P3" s="773" t="s">
        <v>285</v>
      </c>
      <c r="Q3" s="773"/>
      <c r="R3" s="773" t="s">
        <v>286</v>
      </c>
      <c r="S3" s="773"/>
      <c r="T3" s="773" t="s">
        <v>287</v>
      </c>
      <c r="U3" s="773"/>
      <c r="V3" s="774" t="s">
        <v>288</v>
      </c>
      <c r="W3" s="774"/>
      <c r="X3" s="773" t="s">
        <v>289</v>
      </c>
      <c r="Y3" s="773"/>
      <c r="Z3" s="773" t="s">
        <v>290</v>
      </c>
      <c r="AA3" s="775"/>
    </row>
    <row r="4" spans="1:27" s="29" customFormat="1" ht="26.25" customHeight="1" x14ac:dyDescent="0.15">
      <c r="B4" s="778"/>
      <c r="C4" s="780"/>
      <c r="D4" s="68" t="s">
        <v>252</v>
      </c>
      <c r="E4" s="69" t="s">
        <v>253</v>
      </c>
      <c r="F4" s="69" t="s">
        <v>252</v>
      </c>
      <c r="G4" s="69" t="s">
        <v>253</v>
      </c>
      <c r="H4" s="69" t="s">
        <v>252</v>
      </c>
      <c r="I4" s="69" t="s">
        <v>253</v>
      </c>
      <c r="J4" s="69" t="s">
        <v>252</v>
      </c>
      <c r="K4" s="69" t="s">
        <v>253</v>
      </c>
      <c r="L4" s="69" t="s">
        <v>252</v>
      </c>
      <c r="M4" s="69" t="s">
        <v>253</v>
      </c>
      <c r="N4" s="69" t="s">
        <v>252</v>
      </c>
      <c r="O4" s="69" t="s">
        <v>253</v>
      </c>
      <c r="P4" s="69" t="s">
        <v>252</v>
      </c>
      <c r="Q4" s="69" t="s">
        <v>253</v>
      </c>
      <c r="R4" s="69" t="s">
        <v>252</v>
      </c>
      <c r="S4" s="69" t="s">
        <v>253</v>
      </c>
      <c r="T4" s="69" t="s">
        <v>252</v>
      </c>
      <c r="U4" s="69" t="s">
        <v>253</v>
      </c>
      <c r="V4" s="69" t="s">
        <v>252</v>
      </c>
      <c r="W4" s="69" t="s">
        <v>253</v>
      </c>
      <c r="X4" s="69" t="s">
        <v>252</v>
      </c>
      <c r="Y4" s="69" t="s">
        <v>253</v>
      </c>
      <c r="Z4" s="69" t="s">
        <v>252</v>
      </c>
      <c r="AA4" s="70" t="s">
        <v>253</v>
      </c>
    </row>
    <row r="5" spans="1:27" s="29" customFormat="1" ht="26.25" customHeight="1" x14ac:dyDescent="0.15">
      <c r="A5" s="71"/>
      <c r="B5" s="764" t="s">
        <v>291</v>
      </c>
      <c r="C5" s="72" t="s">
        <v>292</v>
      </c>
      <c r="D5" s="291">
        <f>F5+H5</f>
        <v>0</v>
      </c>
      <c r="E5" s="292">
        <f>G5+I5</f>
        <v>38</v>
      </c>
      <c r="F5" s="292">
        <v>0</v>
      </c>
      <c r="G5" s="292">
        <v>35</v>
      </c>
      <c r="H5" s="292">
        <v>0</v>
      </c>
      <c r="I5" s="292">
        <v>3</v>
      </c>
      <c r="J5" s="292">
        <f>+N5+P5+R5+T5+V5+X5+Z5</f>
        <v>0</v>
      </c>
      <c r="K5" s="292">
        <f t="shared" ref="K5:K12" si="0">O5+Q5+S5+U5+W5+Y5+AA5</f>
        <v>2</v>
      </c>
      <c r="L5" s="293">
        <f t="shared" ref="L5:M20" si="1">IF(H5=0,0,J5/H5*100)</f>
        <v>0</v>
      </c>
      <c r="M5" s="293">
        <f t="shared" si="1"/>
        <v>66.666666666666657</v>
      </c>
      <c r="N5" s="292">
        <v>0</v>
      </c>
      <c r="O5" s="292">
        <v>0</v>
      </c>
      <c r="P5" s="292">
        <v>0</v>
      </c>
      <c r="Q5" s="292">
        <v>0</v>
      </c>
      <c r="R5" s="292">
        <v>0</v>
      </c>
      <c r="S5" s="292">
        <v>0</v>
      </c>
      <c r="T5" s="292">
        <v>0</v>
      </c>
      <c r="U5" s="292">
        <v>1</v>
      </c>
      <c r="V5" s="292">
        <v>0</v>
      </c>
      <c r="W5" s="292">
        <v>0</v>
      </c>
      <c r="X5" s="292">
        <v>0</v>
      </c>
      <c r="Y5" s="292">
        <v>0</v>
      </c>
      <c r="Z5" s="292">
        <v>0</v>
      </c>
      <c r="AA5" s="294">
        <v>1</v>
      </c>
    </row>
    <row r="6" spans="1:27" s="29" customFormat="1" ht="26.25" customHeight="1" x14ac:dyDescent="0.15">
      <c r="B6" s="764"/>
      <c r="C6" s="73" t="s">
        <v>293</v>
      </c>
      <c r="D6" s="291">
        <f t="shared" ref="D6:E21" si="2">F6+H6</f>
        <v>0</v>
      </c>
      <c r="E6" s="292">
        <f t="shared" si="2"/>
        <v>50</v>
      </c>
      <c r="F6" s="292">
        <v>0</v>
      </c>
      <c r="G6" s="292">
        <v>47</v>
      </c>
      <c r="H6" s="292">
        <v>0</v>
      </c>
      <c r="I6" s="292">
        <v>3</v>
      </c>
      <c r="J6" s="292">
        <f>+N6+P6+R6+T6+V6+X6+Z6</f>
        <v>0</v>
      </c>
      <c r="K6" s="292">
        <f t="shared" si="0"/>
        <v>3</v>
      </c>
      <c r="L6" s="293">
        <f t="shared" si="1"/>
        <v>0</v>
      </c>
      <c r="M6" s="295">
        <f>IF(I6=0,0,K6/I6*100)</f>
        <v>100</v>
      </c>
      <c r="N6" s="292">
        <v>0</v>
      </c>
      <c r="O6" s="292">
        <v>0</v>
      </c>
      <c r="P6" s="292">
        <v>0</v>
      </c>
      <c r="Q6" s="292">
        <v>0</v>
      </c>
      <c r="R6" s="292">
        <v>0</v>
      </c>
      <c r="S6" s="292">
        <v>0</v>
      </c>
      <c r="T6" s="292">
        <v>0</v>
      </c>
      <c r="U6" s="292">
        <v>1</v>
      </c>
      <c r="V6" s="292">
        <v>0</v>
      </c>
      <c r="W6" s="292">
        <v>0</v>
      </c>
      <c r="X6" s="292">
        <v>0</v>
      </c>
      <c r="Y6" s="292">
        <v>2</v>
      </c>
      <c r="Z6" s="292">
        <v>0</v>
      </c>
      <c r="AA6" s="294">
        <v>0</v>
      </c>
    </row>
    <row r="7" spans="1:27" s="29" customFormat="1" ht="26.25" customHeight="1" x14ac:dyDescent="0.15">
      <c r="B7" s="764"/>
      <c r="C7" s="74" t="s">
        <v>294</v>
      </c>
      <c r="D7" s="296">
        <f t="shared" si="2"/>
        <v>56</v>
      </c>
      <c r="E7" s="292">
        <f t="shared" si="2"/>
        <v>56</v>
      </c>
      <c r="F7" s="297">
        <v>55</v>
      </c>
      <c r="G7" s="297">
        <v>54</v>
      </c>
      <c r="H7" s="297">
        <v>1</v>
      </c>
      <c r="I7" s="297">
        <v>2</v>
      </c>
      <c r="J7" s="297">
        <f>+N7+P7+R7+T7+V7+X7+Z7</f>
        <v>1</v>
      </c>
      <c r="K7" s="292">
        <f t="shared" si="0"/>
        <v>1</v>
      </c>
      <c r="L7" s="298">
        <f t="shared" si="1"/>
        <v>100</v>
      </c>
      <c r="M7" s="298">
        <f t="shared" si="1"/>
        <v>50</v>
      </c>
      <c r="N7" s="297">
        <v>0</v>
      </c>
      <c r="O7" s="292">
        <v>0</v>
      </c>
      <c r="P7" s="292">
        <v>0</v>
      </c>
      <c r="Q7" s="292">
        <v>0</v>
      </c>
      <c r="R7" s="297">
        <v>0</v>
      </c>
      <c r="S7" s="292">
        <v>0</v>
      </c>
      <c r="T7" s="292">
        <v>0</v>
      </c>
      <c r="U7" s="297">
        <v>0</v>
      </c>
      <c r="V7" s="297">
        <v>0</v>
      </c>
      <c r="W7" s="292">
        <v>0</v>
      </c>
      <c r="X7" s="297">
        <v>0</v>
      </c>
      <c r="Y7" s="297">
        <v>1</v>
      </c>
      <c r="Z7" s="297">
        <v>1</v>
      </c>
      <c r="AA7" s="299">
        <v>0</v>
      </c>
    </row>
    <row r="8" spans="1:27" s="29" customFormat="1" ht="26.25" customHeight="1" x14ac:dyDescent="0.15">
      <c r="B8" s="764"/>
      <c r="C8" s="74" t="s">
        <v>295</v>
      </c>
      <c r="D8" s="296">
        <f t="shared" si="2"/>
        <v>334</v>
      </c>
      <c r="E8" s="292">
        <f t="shared" si="2"/>
        <v>47</v>
      </c>
      <c r="F8" s="297">
        <v>317</v>
      </c>
      <c r="G8" s="297">
        <v>46</v>
      </c>
      <c r="H8" s="297">
        <v>17</v>
      </c>
      <c r="I8" s="297">
        <v>1</v>
      </c>
      <c r="J8" s="297">
        <f>+N8+P8+R8+T8+V8+X8+Z8</f>
        <v>16</v>
      </c>
      <c r="K8" s="292">
        <f t="shared" si="0"/>
        <v>1</v>
      </c>
      <c r="L8" s="298">
        <f t="shared" si="1"/>
        <v>94.117647058823522</v>
      </c>
      <c r="M8" s="298">
        <f t="shared" si="1"/>
        <v>100</v>
      </c>
      <c r="N8" s="297">
        <v>1</v>
      </c>
      <c r="O8" s="292">
        <v>0</v>
      </c>
      <c r="P8" s="292">
        <v>0</v>
      </c>
      <c r="Q8" s="292">
        <v>0</v>
      </c>
      <c r="R8" s="297">
        <v>1</v>
      </c>
      <c r="S8" s="297">
        <v>0</v>
      </c>
      <c r="T8" s="297">
        <v>4</v>
      </c>
      <c r="U8" s="297">
        <v>0</v>
      </c>
      <c r="V8" s="292">
        <v>0</v>
      </c>
      <c r="W8" s="292">
        <v>0</v>
      </c>
      <c r="X8" s="297">
        <v>10</v>
      </c>
      <c r="Y8" s="297">
        <v>1</v>
      </c>
      <c r="Z8" s="297">
        <v>0</v>
      </c>
      <c r="AA8" s="299">
        <v>0</v>
      </c>
    </row>
    <row r="9" spans="1:27" s="29" customFormat="1" ht="26.25" customHeight="1" x14ac:dyDescent="0.15">
      <c r="B9" s="764"/>
      <c r="C9" s="74" t="s">
        <v>296</v>
      </c>
      <c r="D9" s="296">
        <f t="shared" si="2"/>
        <v>615</v>
      </c>
      <c r="E9" s="292">
        <f t="shared" si="2"/>
        <v>60</v>
      </c>
      <c r="F9" s="297">
        <v>571</v>
      </c>
      <c r="G9" s="297">
        <v>52</v>
      </c>
      <c r="H9" s="297">
        <v>44</v>
      </c>
      <c r="I9" s="297">
        <v>8</v>
      </c>
      <c r="J9" s="297">
        <f>SUM(N9,P9,R9,T9,V9,X9,Z9)</f>
        <v>40</v>
      </c>
      <c r="K9" s="292">
        <f t="shared" si="0"/>
        <v>5</v>
      </c>
      <c r="L9" s="298">
        <f t="shared" si="1"/>
        <v>90.909090909090907</v>
      </c>
      <c r="M9" s="298">
        <f t="shared" si="1"/>
        <v>62.5</v>
      </c>
      <c r="N9" s="297">
        <v>0</v>
      </c>
      <c r="O9" s="292">
        <v>0</v>
      </c>
      <c r="P9" s="292">
        <v>0</v>
      </c>
      <c r="Q9" s="292">
        <v>0</v>
      </c>
      <c r="R9" s="297">
        <v>5</v>
      </c>
      <c r="S9" s="297">
        <v>1</v>
      </c>
      <c r="T9" s="297">
        <v>7</v>
      </c>
      <c r="U9" s="297">
        <v>1</v>
      </c>
      <c r="V9" s="292">
        <v>1</v>
      </c>
      <c r="W9" s="292">
        <v>0</v>
      </c>
      <c r="X9" s="297">
        <v>24</v>
      </c>
      <c r="Y9" s="297">
        <v>2</v>
      </c>
      <c r="Z9" s="297">
        <v>3</v>
      </c>
      <c r="AA9" s="299">
        <v>1</v>
      </c>
    </row>
    <row r="10" spans="1:27" s="29" customFormat="1" ht="26.25" customHeight="1" x14ac:dyDescent="0.15">
      <c r="B10" s="764"/>
      <c r="C10" s="74" t="s">
        <v>297</v>
      </c>
      <c r="D10" s="296">
        <f t="shared" si="2"/>
        <v>1488</v>
      </c>
      <c r="E10" s="292">
        <f t="shared" si="2"/>
        <v>94</v>
      </c>
      <c r="F10" s="297">
        <v>1415</v>
      </c>
      <c r="G10" s="297">
        <v>86</v>
      </c>
      <c r="H10" s="297">
        <v>73</v>
      </c>
      <c r="I10" s="297">
        <v>8</v>
      </c>
      <c r="J10" s="297">
        <f>SUM(N10,P10,R10,T10,V10,X10,Z10)</f>
        <v>72</v>
      </c>
      <c r="K10" s="292">
        <f t="shared" si="0"/>
        <v>4</v>
      </c>
      <c r="L10" s="298">
        <f t="shared" si="1"/>
        <v>98.630136986301366</v>
      </c>
      <c r="M10" s="298">
        <f t="shared" si="1"/>
        <v>50</v>
      </c>
      <c r="N10" s="297">
        <v>6</v>
      </c>
      <c r="O10" s="292">
        <v>0</v>
      </c>
      <c r="P10" s="297">
        <v>1</v>
      </c>
      <c r="Q10" s="292">
        <v>0</v>
      </c>
      <c r="R10" s="297">
        <v>4</v>
      </c>
      <c r="S10" s="297">
        <v>0</v>
      </c>
      <c r="T10" s="297">
        <v>8</v>
      </c>
      <c r="U10" s="297">
        <v>1</v>
      </c>
      <c r="V10" s="292">
        <v>0</v>
      </c>
      <c r="W10" s="292">
        <v>0</v>
      </c>
      <c r="X10" s="297">
        <v>42</v>
      </c>
      <c r="Y10" s="297">
        <v>3</v>
      </c>
      <c r="Z10" s="297">
        <v>11</v>
      </c>
      <c r="AA10" s="299">
        <v>0</v>
      </c>
    </row>
    <row r="11" spans="1:27" s="29" customFormat="1" ht="26.25" customHeight="1" x14ac:dyDescent="0.15">
      <c r="B11" s="764"/>
      <c r="C11" s="75" t="s">
        <v>298</v>
      </c>
      <c r="D11" s="296">
        <f t="shared" si="2"/>
        <v>1812</v>
      </c>
      <c r="E11" s="292">
        <f t="shared" si="2"/>
        <v>99</v>
      </c>
      <c r="F11" s="297">
        <v>1687</v>
      </c>
      <c r="G11" s="297">
        <v>88</v>
      </c>
      <c r="H11" s="297">
        <v>125</v>
      </c>
      <c r="I11" s="297">
        <v>11</v>
      </c>
      <c r="J11" s="297">
        <f>SUM(N11,P11,R11,T11,V11,X11,Z11)</f>
        <v>116</v>
      </c>
      <c r="K11" s="292">
        <f t="shared" si="0"/>
        <v>5</v>
      </c>
      <c r="L11" s="298">
        <f t="shared" si="1"/>
        <v>92.800000000000011</v>
      </c>
      <c r="M11" s="298">
        <f t="shared" si="1"/>
        <v>45.454545454545453</v>
      </c>
      <c r="N11" s="297">
        <v>8</v>
      </c>
      <c r="O11" s="292">
        <v>0</v>
      </c>
      <c r="P11" s="292">
        <v>1</v>
      </c>
      <c r="Q11" s="292">
        <v>0</v>
      </c>
      <c r="R11" s="297">
        <v>12</v>
      </c>
      <c r="S11" s="297">
        <v>0</v>
      </c>
      <c r="T11" s="297">
        <v>14</v>
      </c>
      <c r="U11" s="292">
        <v>1</v>
      </c>
      <c r="V11" s="297">
        <v>0</v>
      </c>
      <c r="W11" s="292">
        <v>0</v>
      </c>
      <c r="X11" s="297">
        <v>59</v>
      </c>
      <c r="Y11" s="297">
        <v>4</v>
      </c>
      <c r="Z11" s="300">
        <v>22</v>
      </c>
      <c r="AA11" s="299">
        <v>0</v>
      </c>
    </row>
    <row r="12" spans="1:27" s="29" customFormat="1" ht="26.25" customHeight="1" x14ac:dyDescent="0.15">
      <c r="B12" s="765"/>
      <c r="C12" s="75" t="s">
        <v>299</v>
      </c>
      <c r="D12" s="296">
        <f t="shared" si="2"/>
        <v>0</v>
      </c>
      <c r="E12" s="292">
        <f t="shared" si="2"/>
        <v>102</v>
      </c>
      <c r="F12" s="297">
        <v>0</v>
      </c>
      <c r="G12" s="297">
        <v>95</v>
      </c>
      <c r="H12" s="297">
        <v>0</v>
      </c>
      <c r="I12" s="297">
        <v>7</v>
      </c>
      <c r="J12" s="297">
        <f>SUM(N12,P12,R12,T12,V12,X12,Z12)</f>
        <v>1</v>
      </c>
      <c r="K12" s="292">
        <f t="shared" si="0"/>
        <v>3</v>
      </c>
      <c r="L12" s="297">
        <f t="shared" si="1"/>
        <v>0</v>
      </c>
      <c r="M12" s="298">
        <f t="shared" si="1"/>
        <v>42.857142857142854</v>
      </c>
      <c r="N12" s="297">
        <v>0</v>
      </c>
      <c r="O12" s="292">
        <v>0</v>
      </c>
      <c r="P12" s="292">
        <v>0</v>
      </c>
      <c r="Q12" s="292">
        <v>0</v>
      </c>
      <c r="R12" s="297">
        <v>0</v>
      </c>
      <c r="S12" s="297">
        <v>1</v>
      </c>
      <c r="T12" s="297">
        <v>0</v>
      </c>
      <c r="U12" s="297">
        <v>0</v>
      </c>
      <c r="V12" s="292">
        <v>1</v>
      </c>
      <c r="W12" s="292">
        <v>0</v>
      </c>
      <c r="X12" s="297">
        <v>0</v>
      </c>
      <c r="Y12" s="297">
        <v>2</v>
      </c>
      <c r="Z12" s="300">
        <v>0</v>
      </c>
      <c r="AA12" s="299">
        <v>0</v>
      </c>
    </row>
    <row r="13" spans="1:27" s="29" customFormat="1" ht="26.25" customHeight="1" x14ac:dyDescent="0.15">
      <c r="B13" s="765"/>
      <c r="C13" s="76" t="s">
        <v>300</v>
      </c>
      <c r="D13" s="301">
        <f t="shared" si="2"/>
        <v>4305</v>
      </c>
      <c r="E13" s="302">
        <f t="shared" si="2"/>
        <v>546</v>
      </c>
      <c r="F13" s="302">
        <f>SUM(F5:F12)</f>
        <v>4045</v>
      </c>
      <c r="G13" s="302">
        <f>SUM(G5:G12)</f>
        <v>503</v>
      </c>
      <c r="H13" s="302">
        <f>SUM(H5:H12)</f>
        <v>260</v>
      </c>
      <c r="I13" s="302">
        <f>SUM(I5:I12)</f>
        <v>43</v>
      </c>
      <c r="J13" s="302">
        <f>+N13+P13+R13+T13+V13+X13+Z13</f>
        <v>246</v>
      </c>
      <c r="K13" s="302">
        <f>+O13+Q13+S13+U13+W13+Y13+AA13</f>
        <v>24</v>
      </c>
      <c r="L13" s="303">
        <f t="shared" si="1"/>
        <v>94.615384615384613</v>
      </c>
      <c r="M13" s="303">
        <f>IF(I13=0,0,K13/I13*100)</f>
        <v>55.813953488372093</v>
      </c>
      <c r="N13" s="302">
        <f t="shared" ref="N13:AA13" si="3">SUM(N5:N12)</f>
        <v>15</v>
      </c>
      <c r="O13" s="302">
        <f t="shared" si="3"/>
        <v>0</v>
      </c>
      <c r="P13" s="302">
        <f t="shared" si="3"/>
        <v>2</v>
      </c>
      <c r="Q13" s="302">
        <f t="shared" si="3"/>
        <v>0</v>
      </c>
      <c r="R13" s="302">
        <f t="shared" si="3"/>
        <v>22</v>
      </c>
      <c r="S13" s="302">
        <f t="shared" si="3"/>
        <v>2</v>
      </c>
      <c r="T13" s="302">
        <f t="shared" si="3"/>
        <v>33</v>
      </c>
      <c r="U13" s="302">
        <f t="shared" si="3"/>
        <v>5</v>
      </c>
      <c r="V13" s="302">
        <f t="shared" si="3"/>
        <v>2</v>
      </c>
      <c r="W13" s="302">
        <f t="shared" si="3"/>
        <v>0</v>
      </c>
      <c r="X13" s="302">
        <f t="shared" si="3"/>
        <v>135</v>
      </c>
      <c r="Y13" s="302">
        <f>SUM(Y5:Y12)</f>
        <v>15</v>
      </c>
      <c r="Z13" s="302">
        <f t="shared" si="3"/>
        <v>37</v>
      </c>
      <c r="AA13" s="304">
        <f t="shared" si="3"/>
        <v>2</v>
      </c>
    </row>
    <row r="14" spans="1:27" s="29" customFormat="1" ht="26.25" customHeight="1" x14ac:dyDescent="0.15">
      <c r="B14" s="766" t="s">
        <v>301</v>
      </c>
      <c r="C14" s="72" t="s">
        <v>292</v>
      </c>
      <c r="D14" s="305">
        <f t="shared" si="2"/>
        <v>0</v>
      </c>
      <c r="E14" s="306">
        <f t="shared" si="2"/>
        <v>105</v>
      </c>
      <c r="F14" s="306">
        <v>0</v>
      </c>
      <c r="G14" s="306">
        <v>103</v>
      </c>
      <c r="H14" s="306">
        <v>0</v>
      </c>
      <c r="I14" s="306">
        <v>2</v>
      </c>
      <c r="J14" s="306">
        <f t="shared" ref="J14:K21" si="4">+N14+P14+R14+T14+V14+X14+Z14</f>
        <v>0</v>
      </c>
      <c r="K14" s="306">
        <f>+O14+Q14+S14+U14+W14+Y14+AA14</f>
        <v>2</v>
      </c>
      <c r="L14" s="307">
        <f t="shared" si="1"/>
        <v>0</v>
      </c>
      <c r="M14" s="308">
        <f>IF(I14=0,0,K14/I14*100)</f>
        <v>100</v>
      </c>
      <c r="N14" s="306">
        <v>0</v>
      </c>
      <c r="O14" s="306">
        <v>0</v>
      </c>
      <c r="P14" s="306">
        <v>0</v>
      </c>
      <c r="Q14" s="306">
        <v>0</v>
      </c>
      <c r="R14" s="306">
        <v>0</v>
      </c>
      <c r="S14" s="306">
        <v>0</v>
      </c>
      <c r="T14" s="306">
        <v>0</v>
      </c>
      <c r="U14" s="306">
        <v>0</v>
      </c>
      <c r="V14" s="306">
        <v>0</v>
      </c>
      <c r="W14" s="306">
        <v>0</v>
      </c>
      <c r="X14" s="306">
        <v>0</v>
      </c>
      <c r="Y14" s="306">
        <v>1</v>
      </c>
      <c r="Z14" s="306">
        <v>0</v>
      </c>
      <c r="AA14" s="309">
        <v>1</v>
      </c>
    </row>
    <row r="15" spans="1:27" s="29" customFormat="1" ht="26.25" customHeight="1" x14ac:dyDescent="0.15">
      <c r="B15" s="767"/>
      <c r="C15" s="73" t="s">
        <v>293</v>
      </c>
      <c r="D15" s="291">
        <f t="shared" si="2"/>
        <v>0</v>
      </c>
      <c r="E15" s="292">
        <f t="shared" si="2"/>
        <v>153</v>
      </c>
      <c r="F15" s="292">
        <v>0</v>
      </c>
      <c r="G15" s="292">
        <v>152</v>
      </c>
      <c r="H15" s="292">
        <v>0</v>
      </c>
      <c r="I15" s="292">
        <v>1</v>
      </c>
      <c r="J15" s="292">
        <f t="shared" si="4"/>
        <v>0</v>
      </c>
      <c r="K15" s="292">
        <f t="shared" si="4"/>
        <v>1</v>
      </c>
      <c r="L15" s="293">
        <f t="shared" si="1"/>
        <v>0</v>
      </c>
      <c r="M15" s="295">
        <f>IF(I15=0,0,K15/I15*100)</f>
        <v>100</v>
      </c>
      <c r="N15" s="292">
        <v>0</v>
      </c>
      <c r="O15" s="297">
        <v>0</v>
      </c>
      <c r="P15" s="292">
        <v>0</v>
      </c>
      <c r="Q15" s="292">
        <v>0</v>
      </c>
      <c r="R15" s="292">
        <v>0</v>
      </c>
      <c r="S15" s="292">
        <v>0</v>
      </c>
      <c r="T15" s="292">
        <v>0</v>
      </c>
      <c r="U15" s="292">
        <v>0</v>
      </c>
      <c r="V15" s="292">
        <v>0</v>
      </c>
      <c r="W15" s="292">
        <v>0</v>
      </c>
      <c r="X15" s="292">
        <v>0</v>
      </c>
      <c r="Y15" s="292">
        <v>1</v>
      </c>
      <c r="Z15" s="292">
        <v>0</v>
      </c>
      <c r="AA15" s="294">
        <v>0</v>
      </c>
    </row>
    <row r="16" spans="1:27" s="29" customFormat="1" ht="26.25" customHeight="1" x14ac:dyDescent="0.15">
      <c r="B16" s="764"/>
      <c r="C16" s="74" t="s">
        <v>294</v>
      </c>
      <c r="D16" s="296">
        <f>F16+H16</f>
        <v>302</v>
      </c>
      <c r="E16" s="297">
        <f>G16+I16</f>
        <v>168</v>
      </c>
      <c r="F16" s="297">
        <v>295</v>
      </c>
      <c r="G16" s="297">
        <v>166</v>
      </c>
      <c r="H16" s="297">
        <v>7</v>
      </c>
      <c r="I16" s="297">
        <v>2</v>
      </c>
      <c r="J16" s="292">
        <f t="shared" si="4"/>
        <v>7</v>
      </c>
      <c r="K16" s="297">
        <f t="shared" si="4"/>
        <v>2</v>
      </c>
      <c r="L16" s="298">
        <f t="shared" si="1"/>
        <v>100</v>
      </c>
      <c r="M16" s="298">
        <f t="shared" si="1"/>
        <v>100</v>
      </c>
      <c r="N16" s="292">
        <v>0</v>
      </c>
      <c r="O16" s="297">
        <v>0</v>
      </c>
      <c r="P16" s="292">
        <v>0</v>
      </c>
      <c r="Q16" s="292">
        <v>0</v>
      </c>
      <c r="R16" s="292">
        <v>0</v>
      </c>
      <c r="S16" s="297">
        <v>0</v>
      </c>
      <c r="T16" s="297">
        <v>1</v>
      </c>
      <c r="U16" s="297">
        <v>1</v>
      </c>
      <c r="V16" s="292">
        <v>0</v>
      </c>
      <c r="W16" s="292">
        <v>0</v>
      </c>
      <c r="X16" s="297">
        <v>4</v>
      </c>
      <c r="Y16" s="297">
        <v>1</v>
      </c>
      <c r="Z16" s="297">
        <v>2</v>
      </c>
      <c r="AA16" s="299">
        <v>0</v>
      </c>
    </row>
    <row r="17" spans="2:27" s="29" customFormat="1" ht="26.25" customHeight="1" x14ac:dyDescent="0.15">
      <c r="B17" s="764"/>
      <c r="C17" s="74" t="s">
        <v>295</v>
      </c>
      <c r="D17" s="296">
        <f t="shared" si="2"/>
        <v>1208</v>
      </c>
      <c r="E17" s="297">
        <f t="shared" si="2"/>
        <v>159</v>
      </c>
      <c r="F17" s="297">
        <v>1175</v>
      </c>
      <c r="G17" s="297">
        <v>155</v>
      </c>
      <c r="H17" s="297">
        <v>33</v>
      </c>
      <c r="I17" s="297">
        <v>4</v>
      </c>
      <c r="J17" s="292">
        <f t="shared" si="4"/>
        <v>31</v>
      </c>
      <c r="K17" s="297">
        <f t="shared" si="4"/>
        <v>4</v>
      </c>
      <c r="L17" s="298">
        <f t="shared" si="1"/>
        <v>93.939393939393938</v>
      </c>
      <c r="M17" s="298">
        <f t="shared" si="1"/>
        <v>100</v>
      </c>
      <c r="N17" s="297">
        <v>1</v>
      </c>
      <c r="O17" s="292">
        <v>0</v>
      </c>
      <c r="P17" s="292">
        <v>0</v>
      </c>
      <c r="Q17" s="292">
        <v>0</v>
      </c>
      <c r="R17" s="297">
        <v>4</v>
      </c>
      <c r="S17" s="297">
        <v>0</v>
      </c>
      <c r="T17" s="297">
        <v>4</v>
      </c>
      <c r="U17" s="297">
        <v>1</v>
      </c>
      <c r="V17" s="292">
        <v>0</v>
      </c>
      <c r="W17" s="297">
        <v>0</v>
      </c>
      <c r="X17" s="297">
        <v>13</v>
      </c>
      <c r="Y17" s="297">
        <v>2</v>
      </c>
      <c r="Z17" s="297">
        <v>9</v>
      </c>
      <c r="AA17" s="299">
        <v>1</v>
      </c>
    </row>
    <row r="18" spans="2:27" s="29" customFormat="1" ht="26.25" customHeight="1" x14ac:dyDescent="0.15">
      <c r="B18" s="764"/>
      <c r="C18" s="74" t="s">
        <v>296</v>
      </c>
      <c r="D18" s="296">
        <f t="shared" si="2"/>
        <v>1835</v>
      </c>
      <c r="E18" s="297">
        <f t="shared" si="2"/>
        <v>159</v>
      </c>
      <c r="F18" s="297">
        <v>1776</v>
      </c>
      <c r="G18" s="297">
        <v>152</v>
      </c>
      <c r="H18" s="297">
        <v>59</v>
      </c>
      <c r="I18" s="297">
        <v>7</v>
      </c>
      <c r="J18" s="292">
        <f t="shared" si="4"/>
        <v>58</v>
      </c>
      <c r="K18" s="297">
        <f t="shared" si="4"/>
        <v>6</v>
      </c>
      <c r="L18" s="298">
        <f t="shared" si="1"/>
        <v>98.305084745762713</v>
      </c>
      <c r="M18" s="298">
        <f t="shared" si="1"/>
        <v>85.714285714285708</v>
      </c>
      <c r="N18" s="297">
        <v>2</v>
      </c>
      <c r="O18" s="292">
        <v>0</v>
      </c>
      <c r="P18" s="292">
        <v>0</v>
      </c>
      <c r="Q18" s="292">
        <v>0</v>
      </c>
      <c r="R18" s="297">
        <v>2</v>
      </c>
      <c r="S18" s="297">
        <v>1</v>
      </c>
      <c r="T18" s="297">
        <v>8</v>
      </c>
      <c r="U18" s="297">
        <v>1</v>
      </c>
      <c r="V18" s="297">
        <v>1</v>
      </c>
      <c r="W18" s="297">
        <v>0</v>
      </c>
      <c r="X18" s="297">
        <v>27</v>
      </c>
      <c r="Y18" s="297">
        <v>4</v>
      </c>
      <c r="Z18" s="297">
        <v>18</v>
      </c>
      <c r="AA18" s="299">
        <v>0</v>
      </c>
    </row>
    <row r="19" spans="2:27" s="29" customFormat="1" ht="26.25" customHeight="1" x14ac:dyDescent="0.15">
      <c r="B19" s="764"/>
      <c r="C19" s="74" t="s">
        <v>297</v>
      </c>
      <c r="D19" s="296">
        <f t="shared" si="2"/>
        <v>2768</v>
      </c>
      <c r="E19" s="297">
        <f t="shared" si="2"/>
        <v>152</v>
      </c>
      <c r="F19" s="297">
        <v>2667</v>
      </c>
      <c r="G19" s="297">
        <v>148</v>
      </c>
      <c r="H19" s="297">
        <v>101</v>
      </c>
      <c r="I19" s="297">
        <v>4</v>
      </c>
      <c r="J19" s="292">
        <f t="shared" si="4"/>
        <v>101</v>
      </c>
      <c r="K19" s="297">
        <f t="shared" si="4"/>
        <v>4</v>
      </c>
      <c r="L19" s="298">
        <f t="shared" si="1"/>
        <v>100</v>
      </c>
      <c r="M19" s="298">
        <f t="shared" si="1"/>
        <v>100</v>
      </c>
      <c r="N19" s="297">
        <v>3</v>
      </c>
      <c r="O19" s="292">
        <v>0</v>
      </c>
      <c r="P19" s="292">
        <v>0</v>
      </c>
      <c r="Q19" s="292">
        <v>0</v>
      </c>
      <c r="R19" s="297">
        <v>10</v>
      </c>
      <c r="S19" s="297">
        <v>0</v>
      </c>
      <c r="T19" s="297">
        <v>14</v>
      </c>
      <c r="U19" s="297">
        <v>2</v>
      </c>
      <c r="V19" s="297">
        <v>0</v>
      </c>
      <c r="W19" s="292">
        <v>0</v>
      </c>
      <c r="X19" s="297">
        <v>59</v>
      </c>
      <c r="Y19" s="297">
        <v>2</v>
      </c>
      <c r="Z19" s="297">
        <v>15</v>
      </c>
      <c r="AA19" s="299">
        <v>0</v>
      </c>
    </row>
    <row r="20" spans="2:27" s="29" customFormat="1" ht="26.25" customHeight="1" x14ac:dyDescent="0.15">
      <c r="B20" s="764"/>
      <c r="C20" s="75" t="s">
        <v>298</v>
      </c>
      <c r="D20" s="296">
        <f t="shared" si="2"/>
        <v>2553</v>
      </c>
      <c r="E20" s="297">
        <f t="shared" si="2"/>
        <v>123</v>
      </c>
      <c r="F20" s="297">
        <v>2448</v>
      </c>
      <c r="G20" s="297">
        <v>116</v>
      </c>
      <c r="H20" s="297">
        <v>105</v>
      </c>
      <c r="I20" s="297">
        <v>7</v>
      </c>
      <c r="J20" s="292">
        <f t="shared" si="4"/>
        <v>103</v>
      </c>
      <c r="K20" s="297">
        <f t="shared" si="4"/>
        <v>7</v>
      </c>
      <c r="L20" s="298">
        <f t="shared" si="1"/>
        <v>98.095238095238088</v>
      </c>
      <c r="M20" s="298">
        <f t="shared" si="1"/>
        <v>100</v>
      </c>
      <c r="N20" s="297">
        <v>4</v>
      </c>
      <c r="O20" s="292">
        <v>0</v>
      </c>
      <c r="P20" s="292">
        <v>2</v>
      </c>
      <c r="Q20" s="292">
        <v>0</v>
      </c>
      <c r="R20" s="297">
        <v>10</v>
      </c>
      <c r="S20" s="297">
        <v>0</v>
      </c>
      <c r="T20" s="297">
        <v>16</v>
      </c>
      <c r="U20" s="297">
        <v>2</v>
      </c>
      <c r="V20" s="297">
        <v>0</v>
      </c>
      <c r="W20" s="292">
        <v>0</v>
      </c>
      <c r="X20" s="297">
        <v>59</v>
      </c>
      <c r="Y20" s="297">
        <v>5</v>
      </c>
      <c r="Z20" s="297">
        <v>12</v>
      </c>
      <c r="AA20" s="299">
        <v>0</v>
      </c>
    </row>
    <row r="21" spans="2:27" s="29" customFormat="1" ht="26.25" customHeight="1" x14ac:dyDescent="0.15">
      <c r="B21" s="765"/>
      <c r="C21" s="75" t="s">
        <v>299</v>
      </c>
      <c r="D21" s="296">
        <f t="shared" si="2"/>
        <v>0</v>
      </c>
      <c r="E21" s="297">
        <f t="shared" si="2"/>
        <v>98</v>
      </c>
      <c r="F21" s="297">
        <v>0</v>
      </c>
      <c r="G21" s="297">
        <v>94</v>
      </c>
      <c r="H21" s="297">
        <v>0</v>
      </c>
      <c r="I21" s="297">
        <v>4</v>
      </c>
      <c r="J21" s="292">
        <f t="shared" si="4"/>
        <v>0</v>
      </c>
      <c r="K21" s="297">
        <f t="shared" si="4"/>
        <v>2</v>
      </c>
      <c r="L21" s="297">
        <f t="shared" ref="L21:M23" si="5">IF(H21=0,0,J21/H21*100)</f>
        <v>0</v>
      </c>
      <c r="M21" s="298">
        <f t="shared" si="5"/>
        <v>50</v>
      </c>
      <c r="N21" s="297">
        <v>0</v>
      </c>
      <c r="O21" s="292">
        <v>0</v>
      </c>
      <c r="P21" s="292">
        <v>0</v>
      </c>
      <c r="Q21" s="292">
        <v>0</v>
      </c>
      <c r="R21" s="297">
        <v>0</v>
      </c>
      <c r="S21" s="297">
        <v>0</v>
      </c>
      <c r="T21" s="297">
        <v>0</v>
      </c>
      <c r="U21" s="297">
        <v>0</v>
      </c>
      <c r="V21" s="297">
        <v>0</v>
      </c>
      <c r="W21" s="292">
        <v>1</v>
      </c>
      <c r="X21" s="297">
        <v>0</v>
      </c>
      <c r="Y21" s="297">
        <v>1</v>
      </c>
      <c r="Z21" s="297">
        <v>0</v>
      </c>
      <c r="AA21" s="299">
        <v>0</v>
      </c>
    </row>
    <row r="22" spans="2:27" s="29" customFormat="1" ht="26.25" customHeight="1" x14ac:dyDescent="0.15">
      <c r="B22" s="768"/>
      <c r="C22" s="77" t="s">
        <v>300</v>
      </c>
      <c r="D22" s="310">
        <f>F22+H22</f>
        <v>8666</v>
      </c>
      <c r="E22" s="311">
        <f>G22+I22</f>
        <v>1117</v>
      </c>
      <c r="F22" s="312">
        <f>SUM(F14:F21)</f>
        <v>8361</v>
      </c>
      <c r="G22" s="302">
        <f>SUM(G14:G21)</f>
        <v>1086</v>
      </c>
      <c r="H22" s="302">
        <f>SUM(H14:H21)</f>
        <v>305</v>
      </c>
      <c r="I22" s="302">
        <f>SUM(I14:I21)</f>
        <v>31</v>
      </c>
      <c r="J22" s="302">
        <f>+N22+P22+R22+T22+V22+X22+Z22</f>
        <v>300</v>
      </c>
      <c r="K22" s="302">
        <f>+O22+Q22+S22+U22+W22+Y22+AA22</f>
        <v>28</v>
      </c>
      <c r="L22" s="313">
        <f t="shared" si="5"/>
        <v>98.360655737704917</v>
      </c>
      <c r="M22" s="313">
        <f t="shared" si="5"/>
        <v>90.322580645161281</v>
      </c>
      <c r="N22" s="311">
        <f t="shared" ref="N22:AA22" si="6">SUM(N14:N21)</f>
        <v>10</v>
      </c>
      <c r="O22" s="311">
        <f t="shared" si="6"/>
        <v>0</v>
      </c>
      <c r="P22" s="311">
        <f t="shared" si="6"/>
        <v>2</v>
      </c>
      <c r="Q22" s="311">
        <f t="shared" si="6"/>
        <v>0</v>
      </c>
      <c r="R22" s="311">
        <f t="shared" si="6"/>
        <v>26</v>
      </c>
      <c r="S22" s="311">
        <f t="shared" si="6"/>
        <v>1</v>
      </c>
      <c r="T22" s="311">
        <f t="shared" si="6"/>
        <v>43</v>
      </c>
      <c r="U22" s="311">
        <f t="shared" si="6"/>
        <v>7</v>
      </c>
      <c r="V22" s="311">
        <f t="shared" si="6"/>
        <v>1</v>
      </c>
      <c r="W22" s="311">
        <f t="shared" si="6"/>
        <v>1</v>
      </c>
      <c r="X22" s="311">
        <f t="shared" si="6"/>
        <v>162</v>
      </c>
      <c r="Y22" s="311">
        <f t="shared" si="6"/>
        <v>17</v>
      </c>
      <c r="Z22" s="311">
        <f t="shared" si="6"/>
        <v>56</v>
      </c>
      <c r="AA22" s="314">
        <f t="shared" si="6"/>
        <v>2</v>
      </c>
    </row>
    <row r="23" spans="2:27" s="29" customFormat="1" ht="26.25" customHeight="1" x14ac:dyDescent="0.15">
      <c r="B23" s="769" t="s">
        <v>302</v>
      </c>
      <c r="C23" s="770"/>
      <c r="D23" s="315">
        <f>D13+D22</f>
        <v>12971</v>
      </c>
      <c r="E23" s="316">
        <f>G23+I23</f>
        <v>1663</v>
      </c>
      <c r="F23" s="317">
        <f>F13+F22</f>
        <v>12406</v>
      </c>
      <c r="G23" s="318">
        <f>G13+G22</f>
        <v>1589</v>
      </c>
      <c r="H23" s="318">
        <f>H13+H22</f>
        <v>565</v>
      </c>
      <c r="I23" s="318">
        <f>I13+I22</f>
        <v>74</v>
      </c>
      <c r="J23" s="318">
        <f>+N23+P23+R23+T23+V23+X23+Z23</f>
        <v>546</v>
      </c>
      <c r="K23" s="318">
        <f>+O23+Q23+S23+U23+W23+Y23+AA23</f>
        <v>52</v>
      </c>
      <c r="L23" s="319">
        <f t="shared" si="5"/>
        <v>96.637168141592923</v>
      </c>
      <c r="M23" s="319">
        <f t="shared" si="5"/>
        <v>70.270270270270274</v>
      </c>
      <c r="N23" s="316">
        <f>N13+N22</f>
        <v>25</v>
      </c>
      <c r="O23" s="316">
        <f t="shared" ref="O23:AA23" si="7">O13+O22</f>
        <v>0</v>
      </c>
      <c r="P23" s="316">
        <f t="shared" si="7"/>
        <v>4</v>
      </c>
      <c r="Q23" s="316">
        <f>Q13+Q22</f>
        <v>0</v>
      </c>
      <c r="R23" s="316">
        <f>R13+R22</f>
        <v>48</v>
      </c>
      <c r="S23" s="316">
        <f t="shared" si="7"/>
        <v>3</v>
      </c>
      <c r="T23" s="316">
        <f>T13+T22</f>
        <v>76</v>
      </c>
      <c r="U23" s="316">
        <f t="shared" si="7"/>
        <v>12</v>
      </c>
      <c r="V23" s="316">
        <f t="shared" si="7"/>
        <v>3</v>
      </c>
      <c r="W23" s="316">
        <f t="shared" si="7"/>
        <v>1</v>
      </c>
      <c r="X23" s="316">
        <f t="shared" si="7"/>
        <v>297</v>
      </c>
      <c r="Y23" s="316">
        <f t="shared" si="7"/>
        <v>32</v>
      </c>
      <c r="Z23" s="316">
        <f t="shared" si="7"/>
        <v>93</v>
      </c>
      <c r="AA23" s="320">
        <f t="shared" si="7"/>
        <v>4</v>
      </c>
    </row>
    <row r="24" spans="2:27" s="29" customFormat="1" ht="20.100000000000001" customHeight="1" x14ac:dyDescent="0.15">
      <c r="D24" s="78"/>
      <c r="E24" s="78"/>
      <c r="F24" s="78"/>
      <c r="G24" s="78"/>
      <c r="H24" s="78"/>
      <c r="I24" s="78"/>
      <c r="J24" s="78"/>
      <c r="K24" s="78"/>
      <c r="L24" s="79"/>
      <c r="M24" s="79"/>
      <c r="N24" s="731" t="s">
        <v>303</v>
      </c>
      <c r="O24" s="731"/>
      <c r="P24" s="731"/>
      <c r="Q24" s="731"/>
      <c r="R24" s="731"/>
      <c r="S24" s="731"/>
      <c r="T24" s="731"/>
      <c r="U24" s="731"/>
      <c r="V24" s="731"/>
      <c r="W24" s="731"/>
      <c r="X24" s="731"/>
      <c r="Y24" s="731"/>
      <c r="Z24" s="731"/>
      <c r="AA24" s="731"/>
    </row>
    <row r="87" ht="15" customHeight="1" x14ac:dyDescent="0.15"/>
    <row r="88" ht="15" customHeight="1" x14ac:dyDescent="0.15"/>
    <row r="89" ht="15" customHeight="1" x14ac:dyDescent="0.15"/>
    <row r="90" ht="15" customHeight="1" x14ac:dyDescent="0.15"/>
    <row r="91" ht="15" customHeight="1" x14ac:dyDescent="0.15"/>
    <row r="92" ht="15" customHeight="1" x14ac:dyDescent="0.15"/>
  </sheetData>
  <mergeCells count="20">
    <mergeCell ref="A1:M1"/>
    <mergeCell ref="B2:B4"/>
    <mergeCell ref="C2:C4"/>
    <mergeCell ref="D2:E3"/>
    <mergeCell ref="F2:G3"/>
    <mergeCell ref="H2:I3"/>
    <mergeCell ref="J2:K3"/>
    <mergeCell ref="L2:M3"/>
    <mergeCell ref="B5:B13"/>
    <mergeCell ref="B14:B22"/>
    <mergeCell ref="B23:C23"/>
    <mergeCell ref="N24:AA24"/>
    <mergeCell ref="N2:AA2"/>
    <mergeCell ref="N3:O3"/>
    <mergeCell ref="P3:Q3"/>
    <mergeCell ref="R3:S3"/>
    <mergeCell ref="T3:U3"/>
    <mergeCell ref="V3:W3"/>
    <mergeCell ref="X3:Y3"/>
    <mergeCell ref="Z3:AA3"/>
  </mergeCells>
  <phoneticPr fontId="1"/>
  <pageMargins left="0.43307086614173229" right="0.19685039370078741" top="0.47244094488188981" bottom="0.51181102362204722" header="0.31496062992125984" footer="0.31496062992125984"/>
  <pageSetup paperSize="9" scale="85" firstPageNumber="81" orientation="landscape" useFirstPageNumber="1" r:id="rId1"/>
  <headerFooter>
    <oddFooter>&amp;C&amp;P</oddFooter>
  </headerFooter>
  <colBreaks count="1" manualBreakCount="1">
    <brk id="1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A72"/>
  <sheetViews>
    <sheetView view="pageBreakPreview" zoomScale="90" zoomScaleNormal="100" zoomScaleSheetLayoutView="90" workbookViewId="0">
      <pane xSplit="3" ySplit="4" topLeftCell="D20" activePane="bottomRight" state="frozen"/>
      <selection activeCell="F12" sqref="F12"/>
      <selection pane="topRight" activeCell="F12" sqref="F12"/>
      <selection pane="bottomLeft" activeCell="F12" sqref="F12"/>
      <selection pane="bottomRight" activeCell="L20" sqref="L20:M21"/>
    </sheetView>
  </sheetViews>
  <sheetFormatPr defaultRowHeight="20.100000000000001" customHeight="1" x14ac:dyDescent="0.15"/>
  <cols>
    <col min="1" max="1" width="1.625" style="41" customWidth="1"/>
    <col min="2" max="2" width="3.5" style="41" bestFit="1" customWidth="1"/>
    <col min="3" max="3" width="10" style="41" customWidth="1"/>
    <col min="4" max="7" width="6.875" style="41" customWidth="1"/>
    <col min="8" max="11" width="6.25" style="41" customWidth="1"/>
    <col min="12" max="13" width="6.25" style="80" customWidth="1"/>
    <col min="14" max="27" width="6.25" style="41" customWidth="1"/>
    <col min="28" max="16384" width="9" style="41"/>
  </cols>
  <sheetData>
    <row r="1" spans="1:27" ht="20.100000000000001" customHeight="1" x14ac:dyDescent="0.15">
      <c r="A1" s="495" t="s">
        <v>491</v>
      </c>
      <c r="B1" s="495"/>
      <c r="C1" s="495"/>
      <c r="D1" s="495"/>
      <c r="E1" s="495"/>
      <c r="F1" s="495"/>
      <c r="G1" s="495"/>
      <c r="H1" s="495"/>
      <c r="I1" s="495"/>
      <c r="J1" s="495"/>
      <c r="K1" s="495"/>
      <c r="L1" s="495"/>
      <c r="M1" s="495"/>
    </row>
    <row r="2" spans="1:27" s="29" customFormat="1" ht="13.5" customHeight="1" x14ac:dyDescent="0.15">
      <c r="B2" s="744" t="s">
        <v>279</v>
      </c>
      <c r="C2" s="745"/>
      <c r="D2" s="781" t="s">
        <v>245</v>
      </c>
      <c r="E2" s="771"/>
      <c r="F2" s="771" t="s">
        <v>280</v>
      </c>
      <c r="G2" s="771"/>
      <c r="H2" s="771" t="s">
        <v>248</v>
      </c>
      <c r="I2" s="771"/>
      <c r="J2" s="771" t="s">
        <v>304</v>
      </c>
      <c r="K2" s="771"/>
      <c r="L2" s="783" t="s">
        <v>281</v>
      </c>
      <c r="M2" s="783"/>
      <c r="N2" s="771" t="s">
        <v>282</v>
      </c>
      <c r="O2" s="771"/>
      <c r="P2" s="795" t="s">
        <v>283</v>
      </c>
      <c r="Q2" s="796"/>
      <c r="R2" s="796"/>
      <c r="S2" s="796"/>
      <c r="T2" s="796"/>
      <c r="U2" s="796"/>
      <c r="V2" s="796"/>
      <c r="W2" s="796"/>
      <c r="X2" s="796"/>
      <c r="Y2" s="796"/>
      <c r="Z2" s="796"/>
      <c r="AA2" s="797"/>
    </row>
    <row r="3" spans="1:27" s="29" customFormat="1" ht="63" customHeight="1" x14ac:dyDescent="0.15">
      <c r="B3" s="789"/>
      <c r="C3" s="779"/>
      <c r="D3" s="782"/>
      <c r="E3" s="773"/>
      <c r="F3" s="773"/>
      <c r="G3" s="773"/>
      <c r="H3" s="773"/>
      <c r="I3" s="773"/>
      <c r="J3" s="773"/>
      <c r="K3" s="773"/>
      <c r="L3" s="784"/>
      <c r="M3" s="784"/>
      <c r="N3" s="773"/>
      <c r="O3" s="773"/>
      <c r="P3" s="773" t="s">
        <v>305</v>
      </c>
      <c r="Q3" s="773"/>
      <c r="R3" s="791" t="s">
        <v>306</v>
      </c>
      <c r="S3" s="791"/>
      <c r="T3" s="773" t="s">
        <v>307</v>
      </c>
      <c r="U3" s="773"/>
      <c r="V3" s="773" t="s">
        <v>308</v>
      </c>
      <c r="W3" s="773"/>
      <c r="X3" s="791" t="s">
        <v>309</v>
      </c>
      <c r="Y3" s="791"/>
      <c r="Z3" s="773" t="s">
        <v>290</v>
      </c>
      <c r="AA3" s="775"/>
    </row>
    <row r="4" spans="1:27" s="29" customFormat="1" ht="20.100000000000001" customHeight="1" x14ac:dyDescent="0.15">
      <c r="B4" s="790"/>
      <c r="C4" s="780"/>
      <c r="D4" s="68" t="s">
        <v>252</v>
      </c>
      <c r="E4" s="69" t="s">
        <v>253</v>
      </c>
      <c r="F4" s="69" t="s">
        <v>252</v>
      </c>
      <c r="G4" s="69" t="s">
        <v>253</v>
      </c>
      <c r="H4" s="69" t="s">
        <v>252</v>
      </c>
      <c r="I4" s="69" t="s">
        <v>253</v>
      </c>
      <c r="J4" s="69" t="s">
        <v>252</v>
      </c>
      <c r="K4" s="69" t="s">
        <v>253</v>
      </c>
      <c r="L4" s="69" t="s">
        <v>252</v>
      </c>
      <c r="M4" s="69" t="s">
        <v>253</v>
      </c>
      <c r="N4" s="69" t="s">
        <v>252</v>
      </c>
      <c r="O4" s="69" t="s">
        <v>253</v>
      </c>
      <c r="P4" s="69" t="s">
        <v>252</v>
      </c>
      <c r="Q4" s="69" t="s">
        <v>253</v>
      </c>
      <c r="R4" s="69" t="s">
        <v>252</v>
      </c>
      <c r="S4" s="69" t="s">
        <v>253</v>
      </c>
      <c r="T4" s="69" t="s">
        <v>252</v>
      </c>
      <c r="U4" s="69" t="s">
        <v>253</v>
      </c>
      <c r="V4" s="69" t="s">
        <v>252</v>
      </c>
      <c r="W4" s="69" t="s">
        <v>253</v>
      </c>
      <c r="X4" s="69" t="s">
        <v>252</v>
      </c>
      <c r="Y4" s="69" t="s">
        <v>253</v>
      </c>
      <c r="Z4" s="69" t="s">
        <v>252</v>
      </c>
      <c r="AA4" s="70" t="s">
        <v>253</v>
      </c>
    </row>
    <row r="5" spans="1:27" s="29" customFormat="1" ht="22.5" customHeight="1" x14ac:dyDescent="0.15">
      <c r="B5" s="792" t="s">
        <v>310</v>
      </c>
      <c r="C5" s="793"/>
      <c r="D5" s="291">
        <f>F5+H5+J5</f>
        <v>425</v>
      </c>
      <c r="E5" s="291">
        <f>G5+I5+K5</f>
        <v>35</v>
      </c>
      <c r="F5" s="292">
        <v>396</v>
      </c>
      <c r="G5" s="292">
        <v>34</v>
      </c>
      <c r="H5" s="292">
        <v>29</v>
      </c>
      <c r="I5" s="292">
        <v>1</v>
      </c>
      <c r="J5" s="292">
        <v>0</v>
      </c>
      <c r="K5" s="292">
        <v>0</v>
      </c>
      <c r="L5" s="292">
        <f>+P5+R5+T5+V5+X5+Z5</f>
        <v>24</v>
      </c>
      <c r="M5" s="292">
        <f>+Q5+S5+U5+W5+Y5+AA5</f>
        <v>1</v>
      </c>
      <c r="N5" s="321">
        <f>IF(H5=0,0,L5/H5*100)</f>
        <v>82.758620689655174</v>
      </c>
      <c r="O5" s="321">
        <f>IF(I5=0,0,M5/I5*100)</f>
        <v>100</v>
      </c>
      <c r="P5" s="292">
        <v>0</v>
      </c>
      <c r="Q5" s="292">
        <v>0</v>
      </c>
      <c r="R5" s="292">
        <v>0</v>
      </c>
      <c r="S5" s="292">
        <v>0</v>
      </c>
      <c r="T5" s="292">
        <v>0</v>
      </c>
      <c r="U5" s="292">
        <v>0</v>
      </c>
      <c r="V5" s="292">
        <v>16</v>
      </c>
      <c r="W5" s="292">
        <v>1</v>
      </c>
      <c r="X5" s="292">
        <v>7</v>
      </c>
      <c r="Y5" s="292">
        <v>0</v>
      </c>
      <c r="Z5" s="292">
        <v>1</v>
      </c>
      <c r="AA5" s="294">
        <v>0</v>
      </c>
    </row>
    <row r="6" spans="1:27" s="29" customFormat="1" ht="22.5" customHeight="1" x14ac:dyDescent="0.15">
      <c r="B6" s="792" t="s">
        <v>311</v>
      </c>
      <c r="C6" s="793"/>
      <c r="D6" s="291">
        <f>F6+H6+J6</f>
        <v>492</v>
      </c>
      <c r="E6" s="291">
        <f>G6+I6+K6</f>
        <v>89</v>
      </c>
      <c r="F6" s="292">
        <v>455</v>
      </c>
      <c r="G6" s="292">
        <v>85</v>
      </c>
      <c r="H6" s="292">
        <v>37</v>
      </c>
      <c r="I6" s="292">
        <v>4</v>
      </c>
      <c r="J6" s="292">
        <v>0</v>
      </c>
      <c r="K6" s="292">
        <v>0</v>
      </c>
      <c r="L6" s="292">
        <f t="shared" ref="L6:M15" si="0">+P6+R6+T6+V6+X6+Z6</f>
        <v>32</v>
      </c>
      <c r="M6" s="292">
        <f t="shared" si="0"/>
        <v>4</v>
      </c>
      <c r="N6" s="321">
        <f t="shared" ref="N6:O15" si="1">IF(H6=0,0,L6/H6*100)</f>
        <v>86.486486486486484</v>
      </c>
      <c r="O6" s="321">
        <f>IF(I6=0,0,M6/I6*100)</f>
        <v>100</v>
      </c>
      <c r="P6" s="292">
        <v>0</v>
      </c>
      <c r="Q6" s="292">
        <v>0</v>
      </c>
      <c r="R6" s="292">
        <v>0</v>
      </c>
      <c r="S6" s="292">
        <v>0</v>
      </c>
      <c r="T6" s="292">
        <v>0</v>
      </c>
      <c r="U6" s="292">
        <v>0</v>
      </c>
      <c r="V6" s="292">
        <v>25</v>
      </c>
      <c r="W6" s="292">
        <v>4</v>
      </c>
      <c r="X6" s="292">
        <v>4</v>
      </c>
      <c r="Y6" s="292">
        <v>0</v>
      </c>
      <c r="Z6" s="292">
        <v>3</v>
      </c>
      <c r="AA6" s="294">
        <v>0</v>
      </c>
    </row>
    <row r="7" spans="1:27" s="29" customFormat="1" ht="22.5" customHeight="1" x14ac:dyDescent="0.15">
      <c r="B7" s="792" t="s">
        <v>312</v>
      </c>
      <c r="C7" s="793"/>
      <c r="D7" s="291">
        <f t="shared" ref="D7:E14" si="2">F7+H7+J7</f>
        <v>440</v>
      </c>
      <c r="E7" s="291">
        <f t="shared" si="2"/>
        <v>155</v>
      </c>
      <c r="F7" s="292">
        <v>419</v>
      </c>
      <c r="G7" s="292">
        <v>151</v>
      </c>
      <c r="H7" s="292">
        <v>21</v>
      </c>
      <c r="I7" s="292">
        <v>4</v>
      </c>
      <c r="J7" s="292">
        <v>0</v>
      </c>
      <c r="K7" s="292">
        <v>0</v>
      </c>
      <c r="L7" s="292">
        <f t="shared" si="0"/>
        <v>15</v>
      </c>
      <c r="M7" s="292">
        <f t="shared" si="0"/>
        <v>4</v>
      </c>
      <c r="N7" s="321">
        <f t="shared" si="1"/>
        <v>71.428571428571431</v>
      </c>
      <c r="O7" s="321">
        <f t="shared" si="1"/>
        <v>100</v>
      </c>
      <c r="P7" s="292">
        <v>0</v>
      </c>
      <c r="Q7" s="292">
        <v>0</v>
      </c>
      <c r="R7" s="292">
        <v>0</v>
      </c>
      <c r="S7" s="292">
        <v>0</v>
      </c>
      <c r="T7" s="292">
        <v>0</v>
      </c>
      <c r="U7" s="292">
        <v>0</v>
      </c>
      <c r="V7" s="292">
        <v>10</v>
      </c>
      <c r="W7" s="292">
        <v>3</v>
      </c>
      <c r="X7" s="292">
        <v>4</v>
      </c>
      <c r="Y7" s="292">
        <v>1</v>
      </c>
      <c r="Z7" s="292">
        <v>1</v>
      </c>
      <c r="AA7" s="294">
        <v>0</v>
      </c>
    </row>
    <row r="8" spans="1:27" s="29" customFormat="1" ht="22.5" customHeight="1" x14ac:dyDescent="0.15">
      <c r="B8" s="792" t="s">
        <v>313</v>
      </c>
      <c r="C8" s="793"/>
      <c r="D8" s="291">
        <f t="shared" si="2"/>
        <v>610</v>
      </c>
      <c r="E8" s="291">
        <f t="shared" si="2"/>
        <v>218</v>
      </c>
      <c r="F8" s="292">
        <v>594</v>
      </c>
      <c r="G8" s="292">
        <v>211</v>
      </c>
      <c r="H8" s="292">
        <v>16</v>
      </c>
      <c r="I8" s="292">
        <v>7</v>
      </c>
      <c r="J8" s="292">
        <v>0</v>
      </c>
      <c r="K8" s="292">
        <v>0</v>
      </c>
      <c r="L8" s="292">
        <f t="shared" si="0"/>
        <v>16</v>
      </c>
      <c r="M8" s="292">
        <f t="shared" si="0"/>
        <v>5</v>
      </c>
      <c r="N8" s="321">
        <f t="shared" si="1"/>
        <v>100</v>
      </c>
      <c r="O8" s="321">
        <f t="shared" si="1"/>
        <v>71.428571428571431</v>
      </c>
      <c r="P8" s="292">
        <v>0</v>
      </c>
      <c r="Q8" s="292">
        <v>0</v>
      </c>
      <c r="R8" s="292">
        <v>0</v>
      </c>
      <c r="S8" s="292">
        <v>0</v>
      </c>
      <c r="T8" s="292">
        <v>0</v>
      </c>
      <c r="U8" s="292">
        <v>0</v>
      </c>
      <c r="V8" s="292">
        <v>11</v>
      </c>
      <c r="W8" s="292">
        <v>3</v>
      </c>
      <c r="X8" s="292">
        <v>5</v>
      </c>
      <c r="Y8" s="292">
        <v>1</v>
      </c>
      <c r="Z8" s="292">
        <v>0</v>
      </c>
      <c r="AA8" s="294">
        <v>1</v>
      </c>
    </row>
    <row r="9" spans="1:27" s="29" customFormat="1" ht="22.5" customHeight="1" x14ac:dyDescent="0.15">
      <c r="B9" s="788" t="s">
        <v>314</v>
      </c>
      <c r="C9" s="594"/>
      <c r="D9" s="291">
        <f t="shared" si="2"/>
        <v>825</v>
      </c>
      <c r="E9" s="291">
        <f t="shared" si="2"/>
        <v>289</v>
      </c>
      <c r="F9" s="297">
        <v>797</v>
      </c>
      <c r="G9" s="297">
        <v>287</v>
      </c>
      <c r="H9" s="297">
        <v>28</v>
      </c>
      <c r="I9" s="297">
        <v>2</v>
      </c>
      <c r="J9" s="297">
        <v>0</v>
      </c>
      <c r="K9" s="297">
        <v>0</v>
      </c>
      <c r="L9" s="292">
        <f t="shared" si="0"/>
        <v>24</v>
      </c>
      <c r="M9" s="292">
        <f t="shared" si="0"/>
        <v>1</v>
      </c>
      <c r="N9" s="322">
        <f t="shared" si="1"/>
        <v>85.714285714285708</v>
      </c>
      <c r="O9" s="322">
        <f t="shared" si="1"/>
        <v>50</v>
      </c>
      <c r="P9" s="297">
        <v>0</v>
      </c>
      <c r="Q9" s="297">
        <v>0</v>
      </c>
      <c r="R9" s="297">
        <v>0</v>
      </c>
      <c r="S9" s="297">
        <v>0</v>
      </c>
      <c r="T9" s="297">
        <v>0</v>
      </c>
      <c r="U9" s="297">
        <v>0</v>
      </c>
      <c r="V9" s="297">
        <v>20</v>
      </c>
      <c r="W9" s="297">
        <v>1</v>
      </c>
      <c r="X9" s="297">
        <v>2</v>
      </c>
      <c r="Y9" s="297">
        <v>0</v>
      </c>
      <c r="Z9" s="297">
        <v>2</v>
      </c>
      <c r="AA9" s="299">
        <v>0</v>
      </c>
    </row>
    <row r="10" spans="1:27" s="29" customFormat="1" ht="22.5" customHeight="1" x14ac:dyDescent="0.15">
      <c r="B10" s="788" t="s">
        <v>315</v>
      </c>
      <c r="C10" s="594"/>
      <c r="D10" s="291">
        <f t="shared" si="2"/>
        <v>967</v>
      </c>
      <c r="E10" s="291">
        <f t="shared" si="2"/>
        <v>330</v>
      </c>
      <c r="F10" s="297">
        <v>942</v>
      </c>
      <c r="G10" s="297">
        <v>328</v>
      </c>
      <c r="H10" s="297">
        <v>25</v>
      </c>
      <c r="I10" s="297">
        <v>2</v>
      </c>
      <c r="J10" s="297">
        <v>0</v>
      </c>
      <c r="K10" s="297">
        <v>0</v>
      </c>
      <c r="L10" s="292">
        <f t="shared" si="0"/>
        <v>23</v>
      </c>
      <c r="M10" s="292">
        <f t="shared" si="0"/>
        <v>2</v>
      </c>
      <c r="N10" s="322">
        <f t="shared" si="1"/>
        <v>92</v>
      </c>
      <c r="O10" s="322">
        <f>IF(I10=0,0,M10/I10*100)</f>
        <v>100</v>
      </c>
      <c r="P10" s="297">
        <v>0</v>
      </c>
      <c r="Q10" s="297">
        <v>0</v>
      </c>
      <c r="R10" s="297">
        <v>0</v>
      </c>
      <c r="S10" s="297">
        <v>0</v>
      </c>
      <c r="T10" s="297">
        <v>0</v>
      </c>
      <c r="U10" s="297">
        <v>0</v>
      </c>
      <c r="V10" s="297">
        <v>14</v>
      </c>
      <c r="W10" s="297">
        <v>0</v>
      </c>
      <c r="X10" s="297">
        <v>6</v>
      </c>
      <c r="Y10" s="297">
        <v>1</v>
      </c>
      <c r="Z10" s="297">
        <v>3</v>
      </c>
      <c r="AA10" s="299">
        <v>1</v>
      </c>
    </row>
    <row r="11" spans="1:27" s="29" customFormat="1" ht="22.5" customHeight="1" x14ac:dyDescent="0.15">
      <c r="B11" s="788" t="s">
        <v>316</v>
      </c>
      <c r="C11" s="594"/>
      <c r="D11" s="291">
        <f t="shared" si="2"/>
        <v>989</v>
      </c>
      <c r="E11" s="291">
        <f t="shared" si="2"/>
        <v>268</v>
      </c>
      <c r="F11" s="297">
        <v>971</v>
      </c>
      <c r="G11" s="297">
        <v>267</v>
      </c>
      <c r="H11" s="297">
        <v>18</v>
      </c>
      <c r="I11" s="297">
        <v>1</v>
      </c>
      <c r="J11" s="297">
        <v>0</v>
      </c>
      <c r="K11" s="297">
        <v>0</v>
      </c>
      <c r="L11" s="292">
        <f t="shared" si="0"/>
        <v>13</v>
      </c>
      <c r="M11" s="292">
        <f t="shared" si="0"/>
        <v>0</v>
      </c>
      <c r="N11" s="322">
        <f t="shared" si="1"/>
        <v>72.222222222222214</v>
      </c>
      <c r="O11" s="323">
        <f t="shared" si="1"/>
        <v>0</v>
      </c>
      <c r="P11" s="297">
        <v>0</v>
      </c>
      <c r="Q11" s="297">
        <v>0</v>
      </c>
      <c r="R11" s="297">
        <v>0</v>
      </c>
      <c r="S11" s="297">
        <v>0</v>
      </c>
      <c r="T11" s="297">
        <v>0</v>
      </c>
      <c r="U11" s="297">
        <v>0</v>
      </c>
      <c r="V11" s="297">
        <v>7</v>
      </c>
      <c r="W11" s="297">
        <v>0</v>
      </c>
      <c r="X11" s="297">
        <v>3</v>
      </c>
      <c r="Y11" s="297">
        <v>0</v>
      </c>
      <c r="Z11" s="297">
        <v>3</v>
      </c>
      <c r="AA11" s="299">
        <v>0</v>
      </c>
    </row>
    <row r="12" spans="1:27" s="29" customFormat="1" ht="22.5" customHeight="1" x14ac:dyDescent="0.15">
      <c r="B12" s="788" t="s">
        <v>317</v>
      </c>
      <c r="C12" s="594"/>
      <c r="D12" s="291">
        <f t="shared" si="2"/>
        <v>784</v>
      </c>
      <c r="E12" s="291">
        <f t="shared" si="2"/>
        <v>205</v>
      </c>
      <c r="F12" s="297">
        <v>774</v>
      </c>
      <c r="G12" s="297">
        <v>203</v>
      </c>
      <c r="H12" s="297">
        <v>10</v>
      </c>
      <c r="I12" s="297">
        <v>2</v>
      </c>
      <c r="J12" s="297">
        <v>0</v>
      </c>
      <c r="K12" s="297">
        <v>0</v>
      </c>
      <c r="L12" s="292">
        <f t="shared" si="0"/>
        <v>9</v>
      </c>
      <c r="M12" s="292">
        <f t="shared" si="0"/>
        <v>1</v>
      </c>
      <c r="N12" s="322">
        <f t="shared" si="1"/>
        <v>90</v>
      </c>
      <c r="O12" s="322">
        <f t="shared" si="1"/>
        <v>50</v>
      </c>
      <c r="P12" s="297">
        <v>0</v>
      </c>
      <c r="Q12" s="297">
        <v>0</v>
      </c>
      <c r="R12" s="297">
        <v>0</v>
      </c>
      <c r="S12" s="297">
        <v>0</v>
      </c>
      <c r="T12" s="297">
        <v>0</v>
      </c>
      <c r="U12" s="297">
        <v>0</v>
      </c>
      <c r="V12" s="297">
        <v>6</v>
      </c>
      <c r="W12" s="297">
        <v>0</v>
      </c>
      <c r="X12" s="297">
        <v>3</v>
      </c>
      <c r="Y12" s="297">
        <v>1</v>
      </c>
      <c r="Z12" s="297">
        <v>0</v>
      </c>
      <c r="AA12" s="299">
        <v>0</v>
      </c>
    </row>
    <row r="13" spans="1:27" s="29" customFormat="1" ht="22.5" customHeight="1" x14ac:dyDescent="0.15">
      <c r="B13" s="788" t="s">
        <v>318</v>
      </c>
      <c r="C13" s="594"/>
      <c r="D13" s="291">
        <f t="shared" si="2"/>
        <v>195</v>
      </c>
      <c r="E13" s="291">
        <f t="shared" si="2"/>
        <v>117</v>
      </c>
      <c r="F13" s="297">
        <v>194</v>
      </c>
      <c r="G13" s="297">
        <v>117</v>
      </c>
      <c r="H13" s="297">
        <v>1</v>
      </c>
      <c r="I13" s="297">
        <v>0</v>
      </c>
      <c r="J13" s="297">
        <v>0</v>
      </c>
      <c r="K13" s="297">
        <v>0</v>
      </c>
      <c r="L13" s="292">
        <f t="shared" si="0"/>
        <v>1</v>
      </c>
      <c r="M13" s="292">
        <f t="shared" si="0"/>
        <v>0</v>
      </c>
      <c r="N13" s="322">
        <f t="shared" si="1"/>
        <v>100</v>
      </c>
      <c r="O13" s="322">
        <f t="shared" si="1"/>
        <v>0</v>
      </c>
      <c r="P13" s="297">
        <v>0</v>
      </c>
      <c r="Q13" s="297">
        <v>0</v>
      </c>
      <c r="R13" s="297">
        <v>0</v>
      </c>
      <c r="S13" s="297">
        <v>0</v>
      </c>
      <c r="T13" s="297">
        <v>0</v>
      </c>
      <c r="U13" s="297">
        <v>0</v>
      </c>
      <c r="V13" s="297">
        <v>1</v>
      </c>
      <c r="W13" s="297">
        <v>0</v>
      </c>
      <c r="X13" s="297">
        <v>0</v>
      </c>
      <c r="Y13" s="297">
        <v>0</v>
      </c>
      <c r="Z13" s="297">
        <v>0</v>
      </c>
      <c r="AA13" s="299">
        <v>0</v>
      </c>
    </row>
    <row r="14" spans="1:27" s="29" customFormat="1" ht="22.5" customHeight="1" x14ac:dyDescent="0.15">
      <c r="B14" s="788" t="s">
        <v>319</v>
      </c>
      <c r="C14" s="594"/>
      <c r="D14" s="291">
        <f t="shared" si="2"/>
        <v>0</v>
      </c>
      <c r="E14" s="291">
        <f t="shared" si="2"/>
        <v>74</v>
      </c>
      <c r="F14" s="297">
        <v>0</v>
      </c>
      <c r="G14" s="297">
        <v>73</v>
      </c>
      <c r="H14" s="297">
        <v>0</v>
      </c>
      <c r="I14" s="297">
        <v>1</v>
      </c>
      <c r="J14" s="297">
        <v>0</v>
      </c>
      <c r="K14" s="297">
        <v>0</v>
      </c>
      <c r="L14" s="292">
        <f t="shared" si="0"/>
        <v>0</v>
      </c>
      <c r="M14" s="292">
        <f t="shared" si="0"/>
        <v>1</v>
      </c>
      <c r="N14" s="322">
        <f t="shared" si="1"/>
        <v>0</v>
      </c>
      <c r="O14" s="322">
        <f t="shared" si="1"/>
        <v>100</v>
      </c>
      <c r="P14" s="297">
        <v>0</v>
      </c>
      <c r="Q14" s="297">
        <v>0</v>
      </c>
      <c r="R14" s="297">
        <v>0</v>
      </c>
      <c r="S14" s="297">
        <v>0</v>
      </c>
      <c r="T14" s="297">
        <v>0</v>
      </c>
      <c r="U14" s="297">
        <v>0</v>
      </c>
      <c r="V14" s="297">
        <v>0</v>
      </c>
      <c r="W14" s="297">
        <v>0</v>
      </c>
      <c r="X14" s="297">
        <v>0</v>
      </c>
      <c r="Y14" s="297">
        <v>1</v>
      </c>
      <c r="Z14" s="297">
        <v>0</v>
      </c>
      <c r="AA14" s="299">
        <v>0</v>
      </c>
    </row>
    <row r="15" spans="1:27" s="29" customFormat="1" ht="22.5" customHeight="1" x14ac:dyDescent="0.15">
      <c r="B15" s="785" t="s">
        <v>320</v>
      </c>
      <c r="C15" s="597"/>
      <c r="D15" s="324">
        <f>F15+H15+J15</f>
        <v>0</v>
      </c>
      <c r="E15" s="324">
        <f>G15+I15+K15</f>
        <v>113</v>
      </c>
      <c r="F15" s="311">
        <v>0</v>
      </c>
      <c r="G15" s="311">
        <v>113</v>
      </c>
      <c r="H15" s="311">
        <v>0</v>
      </c>
      <c r="I15" s="311">
        <v>0</v>
      </c>
      <c r="J15" s="311">
        <v>0</v>
      </c>
      <c r="K15" s="311">
        <v>0</v>
      </c>
      <c r="L15" s="325">
        <f t="shared" si="0"/>
        <v>0</v>
      </c>
      <c r="M15" s="325">
        <f t="shared" si="0"/>
        <v>0</v>
      </c>
      <c r="N15" s="326">
        <f t="shared" si="1"/>
        <v>0</v>
      </c>
      <c r="O15" s="327">
        <f>IF(I15=0,0,M15/I15*100)</f>
        <v>0</v>
      </c>
      <c r="P15" s="311">
        <v>0</v>
      </c>
      <c r="Q15" s="311">
        <v>0</v>
      </c>
      <c r="R15" s="311">
        <v>0</v>
      </c>
      <c r="S15" s="311">
        <v>0</v>
      </c>
      <c r="T15" s="311">
        <v>0</v>
      </c>
      <c r="U15" s="311">
        <v>0</v>
      </c>
      <c r="V15" s="311">
        <v>0</v>
      </c>
      <c r="W15" s="311">
        <v>0</v>
      </c>
      <c r="X15" s="311">
        <v>0</v>
      </c>
      <c r="Y15" s="311">
        <v>0</v>
      </c>
      <c r="Z15" s="311">
        <v>0</v>
      </c>
      <c r="AA15" s="314">
        <v>0</v>
      </c>
    </row>
    <row r="16" spans="1:27" s="29" customFormat="1" ht="22.5" customHeight="1" x14ac:dyDescent="0.15">
      <c r="B16" s="786" t="s">
        <v>300</v>
      </c>
      <c r="C16" s="787"/>
      <c r="D16" s="328">
        <f>F16+H16+J16</f>
        <v>5727</v>
      </c>
      <c r="E16" s="329">
        <f>G16+I16+K16</f>
        <v>1893</v>
      </c>
      <c r="F16" s="316">
        <f>SUM(F5:F15)</f>
        <v>5542</v>
      </c>
      <c r="G16" s="316">
        <f>SUM(G5:G15)</f>
        <v>1869</v>
      </c>
      <c r="H16" s="316">
        <f>SUM(H5:H15)</f>
        <v>185</v>
      </c>
      <c r="I16" s="316">
        <f>SUM(I5:I15)</f>
        <v>24</v>
      </c>
      <c r="J16" s="316">
        <f t="shared" ref="J16:S16" si="3">SUM(J5:J15)</f>
        <v>0</v>
      </c>
      <c r="K16" s="316">
        <f t="shared" si="3"/>
        <v>0</v>
      </c>
      <c r="L16" s="317">
        <f>SUM(L5:L15)</f>
        <v>157</v>
      </c>
      <c r="M16" s="317">
        <f>SUM(M5:M15)</f>
        <v>19</v>
      </c>
      <c r="N16" s="327">
        <f>IF(H16=0,0,L16/H16*100)</f>
        <v>84.86486486486487</v>
      </c>
      <c r="O16" s="327">
        <f>IF(I16=0,0,M16/I16*100)</f>
        <v>79.166666666666657</v>
      </c>
      <c r="P16" s="316">
        <f>SUM(P5:P15)</f>
        <v>0</v>
      </c>
      <c r="Q16" s="316">
        <f t="shared" si="3"/>
        <v>0</v>
      </c>
      <c r="R16" s="316">
        <f t="shared" si="3"/>
        <v>0</v>
      </c>
      <c r="S16" s="316">
        <f t="shared" si="3"/>
        <v>0</v>
      </c>
      <c r="T16" s="316">
        <f>SUM(T5:T15)</f>
        <v>0</v>
      </c>
      <c r="U16" s="316">
        <f>SUM(U5:U15)</f>
        <v>0</v>
      </c>
      <c r="V16" s="316">
        <f t="shared" ref="V16:AA16" si="4">SUM(V5:V15)</f>
        <v>110</v>
      </c>
      <c r="W16" s="316">
        <f t="shared" si="4"/>
        <v>12</v>
      </c>
      <c r="X16" s="316">
        <f t="shared" si="4"/>
        <v>34</v>
      </c>
      <c r="Y16" s="316">
        <f t="shared" si="4"/>
        <v>5</v>
      </c>
      <c r="Z16" s="316">
        <f t="shared" si="4"/>
        <v>13</v>
      </c>
      <c r="AA16" s="320">
        <f t="shared" si="4"/>
        <v>2</v>
      </c>
    </row>
    <row r="17" spans="1:27" s="29" customFormat="1" ht="20.100000000000001" customHeight="1" x14ac:dyDescent="0.15">
      <c r="B17" s="759" t="s">
        <v>378</v>
      </c>
      <c r="C17" s="759"/>
      <c r="D17" s="759"/>
      <c r="E17" s="759"/>
      <c r="F17" s="759"/>
      <c r="G17" s="759"/>
      <c r="H17" s="759"/>
      <c r="I17" s="759"/>
      <c r="J17" s="759"/>
      <c r="K17" s="759"/>
      <c r="L17" s="759"/>
      <c r="M17" s="759"/>
      <c r="N17" s="759"/>
      <c r="O17" s="759"/>
      <c r="P17" s="759"/>
      <c r="Q17" s="759"/>
      <c r="R17" s="759"/>
      <c r="S17" s="759"/>
      <c r="T17" s="759"/>
      <c r="U17" s="759"/>
      <c r="V17" s="759"/>
      <c r="W17" s="759"/>
      <c r="X17" s="759"/>
      <c r="Y17" s="759"/>
      <c r="Z17" s="759"/>
      <c r="AA17" s="759"/>
    </row>
    <row r="18" spans="1:27" s="29" customFormat="1" ht="20.100000000000001" customHeight="1" x14ac:dyDescent="0.15">
      <c r="L18" s="81"/>
      <c r="M18" s="81"/>
    </row>
    <row r="19" spans="1:27" ht="20.100000000000001" customHeight="1" x14ac:dyDescent="0.15">
      <c r="A19" s="495" t="s">
        <v>492</v>
      </c>
      <c r="B19" s="495"/>
      <c r="C19" s="495"/>
      <c r="D19" s="495"/>
      <c r="E19" s="495"/>
      <c r="F19" s="495"/>
      <c r="G19" s="495"/>
      <c r="H19" s="495"/>
      <c r="I19" s="495"/>
      <c r="J19" s="495"/>
      <c r="K19" s="495"/>
      <c r="L19" s="495"/>
      <c r="M19" s="495"/>
    </row>
    <row r="20" spans="1:27" s="29" customFormat="1" ht="23.25" customHeight="1" x14ac:dyDescent="0.15">
      <c r="B20" s="744" t="s">
        <v>279</v>
      </c>
      <c r="C20" s="745"/>
      <c r="D20" s="781" t="s">
        <v>245</v>
      </c>
      <c r="E20" s="771"/>
      <c r="F20" s="771" t="s">
        <v>280</v>
      </c>
      <c r="G20" s="771"/>
      <c r="H20" s="771" t="s">
        <v>601</v>
      </c>
      <c r="I20" s="771"/>
      <c r="J20" s="771" t="s">
        <v>248</v>
      </c>
      <c r="K20" s="771"/>
      <c r="L20" s="783" t="s">
        <v>281</v>
      </c>
      <c r="M20" s="783"/>
      <c r="N20" s="771" t="s">
        <v>321</v>
      </c>
      <c r="O20" s="771"/>
      <c r="P20" s="771" t="s">
        <v>283</v>
      </c>
      <c r="Q20" s="771"/>
      <c r="R20" s="771"/>
      <c r="S20" s="771"/>
      <c r="T20" s="771" t="s">
        <v>322</v>
      </c>
      <c r="U20" s="771"/>
      <c r="V20" s="771"/>
      <c r="W20" s="771"/>
      <c r="X20" s="771"/>
      <c r="Y20" s="771"/>
      <c r="Z20" s="771"/>
      <c r="AA20" s="772"/>
    </row>
    <row r="21" spans="1:27" s="29" customFormat="1" ht="23.25" customHeight="1" x14ac:dyDescent="0.15">
      <c r="B21" s="789"/>
      <c r="C21" s="779"/>
      <c r="D21" s="782"/>
      <c r="E21" s="773"/>
      <c r="F21" s="773"/>
      <c r="G21" s="773"/>
      <c r="H21" s="773"/>
      <c r="I21" s="773"/>
      <c r="J21" s="773"/>
      <c r="K21" s="773"/>
      <c r="L21" s="784"/>
      <c r="M21" s="784"/>
      <c r="N21" s="773"/>
      <c r="O21" s="773"/>
      <c r="P21" s="773" t="s">
        <v>323</v>
      </c>
      <c r="Q21" s="773"/>
      <c r="R21" s="791" t="s">
        <v>324</v>
      </c>
      <c r="S21" s="791"/>
      <c r="T21" s="773" t="s">
        <v>325</v>
      </c>
      <c r="U21" s="773"/>
      <c r="V21" s="791" t="s">
        <v>326</v>
      </c>
      <c r="W21" s="791"/>
      <c r="X21" s="773" t="s">
        <v>289</v>
      </c>
      <c r="Y21" s="773"/>
      <c r="Z21" s="773" t="s">
        <v>290</v>
      </c>
      <c r="AA21" s="775"/>
    </row>
    <row r="22" spans="1:27" s="29" customFormat="1" ht="23.25" customHeight="1" x14ac:dyDescent="0.15">
      <c r="B22" s="790"/>
      <c r="C22" s="780"/>
      <c r="D22" s="68" t="s">
        <v>252</v>
      </c>
      <c r="E22" s="69" t="s">
        <v>253</v>
      </c>
      <c r="F22" s="69" t="s">
        <v>252</v>
      </c>
      <c r="G22" s="69" t="s">
        <v>253</v>
      </c>
      <c r="H22" s="69" t="s">
        <v>252</v>
      </c>
      <c r="I22" s="69" t="s">
        <v>253</v>
      </c>
      <c r="J22" s="69" t="s">
        <v>252</v>
      </c>
      <c r="K22" s="69" t="s">
        <v>253</v>
      </c>
      <c r="L22" s="69" t="s">
        <v>252</v>
      </c>
      <c r="M22" s="69" t="s">
        <v>253</v>
      </c>
      <c r="N22" s="69" t="s">
        <v>252</v>
      </c>
      <c r="O22" s="69" t="s">
        <v>253</v>
      </c>
      <c r="P22" s="69" t="s">
        <v>252</v>
      </c>
      <c r="Q22" s="69" t="s">
        <v>253</v>
      </c>
      <c r="R22" s="69" t="s">
        <v>252</v>
      </c>
      <c r="S22" s="69" t="s">
        <v>253</v>
      </c>
      <c r="T22" s="69" t="s">
        <v>252</v>
      </c>
      <c r="U22" s="69" t="s">
        <v>253</v>
      </c>
      <c r="V22" s="69" t="s">
        <v>252</v>
      </c>
      <c r="W22" s="69" t="s">
        <v>253</v>
      </c>
      <c r="X22" s="69" t="s">
        <v>252</v>
      </c>
      <c r="Y22" s="69" t="s">
        <v>253</v>
      </c>
      <c r="Z22" s="69" t="s">
        <v>252</v>
      </c>
      <c r="AA22" s="70" t="s">
        <v>253</v>
      </c>
    </row>
    <row r="23" spans="1:27" s="29" customFormat="1" ht="23.25" customHeight="1" x14ac:dyDescent="0.15">
      <c r="B23" s="788" t="s">
        <v>537</v>
      </c>
      <c r="C23" s="594"/>
      <c r="D23" s="291">
        <f>F23+H23+J23</f>
        <v>732</v>
      </c>
      <c r="E23" s="291">
        <f>G23+I23+K23</f>
        <v>373</v>
      </c>
      <c r="F23" s="297">
        <v>691</v>
      </c>
      <c r="G23" s="297">
        <v>330</v>
      </c>
      <c r="H23" s="297">
        <v>0</v>
      </c>
      <c r="I23" s="297">
        <v>0</v>
      </c>
      <c r="J23" s="297">
        <v>41</v>
      </c>
      <c r="K23" s="297">
        <v>43</v>
      </c>
      <c r="L23" s="292">
        <f>+P23+R23+T23+V23+X23+Z23</f>
        <v>41</v>
      </c>
      <c r="M23" s="292">
        <f>+Q23+S23+U23+W23+Y23+AA23</f>
        <v>41</v>
      </c>
      <c r="N23" s="330">
        <f>IF(J23=0,0,L23/J23*100)</f>
        <v>100</v>
      </c>
      <c r="O23" s="330">
        <f>IF(K23=0,0,M23/K23*100)</f>
        <v>95.348837209302332</v>
      </c>
      <c r="P23" s="297">
        <v>4</v>
      </c>
      <c r="Q23" s="297">
        <v>0</v>
      </c>
      <c r="R23" s="297">
        <v>0</v>
      </c>
      <c r="S23" s="297">
        <v>0</v>
      </c>
      <c r="T23" s="297">
        <v>5</v>
      </c>
      <c r="U23" s="297">
        <v>7</v>
      </c>
      <c r="V23" s="297">
        <v>11</v>
      </c>
      <c r="W23" s="297">
        <v>5</v>
      </c>
      <c r="X23" s="297">
        <v>12</v>
      </c>
      <c r="Y23" s="297">
        <v>13</v>
      </c>
      <c r="Z23" s="297">
        <v>9</v>
      </c>
      <c r="AA23" s="299">
        <v>16</v>
      </c>
    </row>
    <row r="24" spans="1:27" s="29" customFormat="1" ht="23.25" customHeight="1" x14ac:dyDescent="0.15">
      <c r="B24" s="788" t="s">
        <v>315</v>
      </c>
      <c r="C24" s="594"/>
      <c r="D24" s="291">
        <f t="shared" ref="D24:E29" si="5">F24+H24+J24</f>
        <v>856</v>
      </c>
      <c r="E24" s="291">
        <f t="shared" si="5"/>
        <v>419</v>
      </c>
      <c r="F24" s="297">
        <v>821</v>
      </c>
      <c r="G24" s="297">
        <v>386</v>
      </c>
      <c r="H24" s="297">
        <v>0</v>
      </c>
      <c r="I24" s="297">
        <v>0</v>
      </c>
      <c r="J24" s="297">
        <v>35</v>
      </c>
      <c r="K24" s="297">
        <v>33</v>
      </c>
      <c r="L24" s="292">
        <f t="shared" ref="L24:M29" si="6">+P24+R24+T24+V24+X24+Z24</f>
        <v>34</v>
      </c>
      <c r="M24" s="292">
        <f>+Q24+S24+U24+W24+Y24+AA24</f>
        <v>27</v>
      </c>
      <c r="N24" s="330">
        <f>IF(J24=0,0,L24/J24*100)</f>
        <v>97.142857142857139</v>
      </c>
      <c r="O24" s="330">
        <f>IF(K24=0,0,M24/K24*100)</f>
        <v>81.818181818181827</v>
      </c>
      <c r="P24" s="297">
        <v>4</v>
      </c>
      <c r="Q24" s="297">
        <v>1</v>
      </c>
      <c r="R24" s="297">
        <v>0</v>
      </c>
      <c r="S24" s="297">
        <v>0</v>
      </c>
      <c r="T24" s="297">
        <v>6</v>
      </c>
      <c r="U24" s="297">
        <v>7</v>
      </c>
      <c r="V24" s="297">
        <v>5</v>
      </c>
      <c r="W24" s="297">
        <v>5</v>
      </c>
      <c r="X24" s="297">
        <v>13</v>
      </c>
      <c r="Y24" s="297">
        <v>8</v>
      </c>
      <c r="Z24" s="297">
        <v>6</v>
      </c>
      <c r="AA24" s="299">
        <v>6</v>
      </c>
    </row>
    <row r="25" spans="1:27" s="29" customFormat="1" ht="23.25" customHeight="1" x14ac:dyDescent="0.15">
      <c r="B25" s="788" t="s">
        <v>316</v>
      </c>
      <c r="C25" s="594"/>
      <c r="D25" s="291">
        <f t="shared" si="5"/>
        <v>889</v>
      </c>
      <c r="E25" s="291">
        <f t="shared" si="5"/>
        <v>356</v>
      </c>
      <c r="F25" s="297">
        <v>846</v>
      </c>
      <c r="G25" s="297">
        <v>323</v>
      </c>
      <c r="H25" s="297">
        <v>0</v>
      </c>
      <c r="I25" s="297">
        <v>0</v>
      </c>
      <c r="J25" s="297">
        <v>43</v>
      </c>
      <c r="K25" s="297">
        <v>33</v>
      </c>
      <c r="L25" s="292">
        <f t="shared" si="6"/>
        <v>40</v>
      </c>
      <c r="M25" s="292">
        <f t="shared" si="6"/>
        <v>30</v>
      </c>
      <c r="N25" s="330">
        <f t="shared" ref="N25:O29" si="7">IF(J25=0,0,L25/J25*100)</f>
        <v>93.023255813953483</v>
      </c>
      <c r="O25" s="330">
        <f t="shared" si="7"/>
        <v>90.909090909090907</v>
      </c>
      <c r="P25" s="297">
        <v>3</v>
      </c>
      <c r="Q25" s="297">
        <v>0</v>
      </c>
      <c r="R25" s="297">
        <v>1</v>
      </c>
      <c r="S25" s="297">
        <v>0</v>
      </c>
      <c r="T25" s="297">
        <v>10</v>
      </c>
      <c r="U25" s="297">
        <v>9</v>
      </c>
      <c r="V25" s="297">
        <v>6</v>
      </c>
      <c r="W25" s="297">
        <v>5</v>
      </c>
      <c r="X25" s="297">
        <v>13</v>
      </c>
      <c r="Y25" s="297">
        <v>5</v>
      </c>
      <c r="Z25" s="297">
        <v>7</v>
      </c>
      <c r="AA25" s="299">
        <v>11</v>
      </c>
    </row>
    <row r="26" spans="1:27" s="29" customFormat="1" ht="23.25" customHeight="1" x14ac:dyDescent="0.15">
      <c r="B26" s="788" t="s">
        <v>317</v>
      </c>
      <c r="C26" s="594"/>
      <c r="D26" s="291">
        <f t="shared" si="5"/>
        <v>783</v>
      </c>
      <c r="E26" s="291">
        <f t="shared" si="5"/>
        <v>220</v>
      </c>
      <c r="F26" s="297">
        <v>752</v>
      </c>
      <c r="G26" s="297">
        <v>210</v>
      </c>
      <c r="H26" s="297">
        <v>0</v>
      </c>
      <c r="I26" s="297">
        <v>0</v>
      </c>
      <c r="J26" s="297">
        <v>31</v>
      </c>
      <c r="K26" s="297">
        <v>10</v>
      </c>
      <c r="L26" s="292">
        <f t="shared" si="6"/>
        <v>30</v>
      </c>
      <c r="M26" s="292">
        <f t="shared" si="6"/>
        <v>10</v>
      </c>
      <c r="N26" s="330">
        <f t="shared" si="7"/>
        <v>96.774193548387103</v>
      </c>
      <c r="O26" s="330">
        <f t="shared" si="7"/>
        <v>100</v>
      </c>
      <c r="P26" s="297">
        <v>7</v>
      </c>
      <c r="Q26" s="297">
        <v>1</v>
      </c>
      <c r="R26" s="297">
        <v>0</v>
      </c>
      <c r="S26" s="297">
        <v>0</v>
      </c>
      <c r="T26" s="297">
        <v>5</v>
      </c>
      <c r="U26" s="297">
        <v>1</v>
      </c>
      <c r="V26" s="297">
        <v>4</v>
      </c>
      <c r="W26" s="297">
        <v>0</v>
      </c>
      <c r="X26" s="297">
        <v>5</v>
      </c>
      <c r="Y26" s="297">
        <v>3</v>
      </c>
      <c r="Z26" s="297">
        <v>9</v>
      </c>
      <c r="AA26" s="299">
        <v>5</v>
      </c>
    </row>
    <row r="27" spans="1:27" s="29" customFormat="1" ht="23.25" customHeight="1" x14ac:dyDescent="0.15">
      <c r="B27" s="788" t="s">
        <v>318</v>
      </c>
      <c r="C27" s="594"/>
      <c r="D27" s="291">
        <f t="shared" si="5"/>
        <v>897</v>
      </c>
      <c r="E27" s="291">
        <f t="shared" si="5"/>
        <v>217</v>
      </c>
      <c r="F27" s="297">
        <v>870</v>
      </c>
      <c r="G27" s="297">
        <v>206</v>
      </c>
      <c r="H27" s="297">
        <v>0</v>
      </c>
      <c r="I27" s="297">
        <v>0</v>
      </c>
      <c r="J27" s="297">
        <v>27</v>
      </c>
      <c r="K27" s="297">
        <v>11</v>
      </c>
      <c r="L27" s="292">
        <f t="shared" si="6"/>
        <v>25</v>
      </c>
      <c r="M27" s="292">
        <f t="shared" si="6"/>
        <v>9</v>
      </c>
      <c r="N27" s="330">
        <f t="shared" si="7"/>
        <v>92.592592592592595</v>
      </c>
      <c r="O27" s="330">
        <f t="shared" si="7"/>
        <v>81.818181818181827</v>
      </c>
      <c r="P27" s="297">
        <v>5</v>
      </c>
      <c r="Q27" s="297">
        <v>0</v>
      </c>
      <c r="R27" s="297">
        <v>0</v>
      </c>
      <c r="S27" s="297">
        <v>0</v>
      </c>
      <c r="T27" s="297">
        <v>2</v>
      </c>
      <c r="U27" s="297">
        <v>1</v>
      </c>
      <c r="V27" s="297">
        <v>0</v>
      </c>
      <c r="W27" s="297">
        <v>1</v>
      </c>
      <c r="X27" s="297">
        <v>11</v>
      </c>
      <c r="Y27" s="297">
        <v>4</v>
      </c>
      <c r="Z27" s="297">
        <v>7</v>
      </c>
      <c r="AA27" s="299">
        <v>3</v>
      </c>
    </row>
    <row r="28" spans="1:27" s="29" customFormat="1" ht="23.25" customHeight="1" x14ac:dyDescent="0.15">
      <c r="B28" s="788" t="s">
        <v>319</v>
      </c>
      <c r="C28" s="594"/>
      <c r="D28" s="291">
        <f t="shared" si="5"/>
        <v>699</v>
      </c>
      <c r="E28" s="291">
        <f t="shared" si="5"/>
        <v>163</v>
      </c>
      <c r="F28" s="297">
        <v>677</v>
      </c>
      <c r="G28" s="297">
        <v>156</v>
      </c>
      <c r="H28" s="297">
        <v>0</v>
      </c>
      <c r="I28" s="297">
        <v>0</v>
      </c>
      <c r="J28" s="297">
        <v>22</v>
      </c>
      <c r="K28" s="297">
        <v>7</v>
      </c>
      <c r="L28" s="292">
        <f t="shared" si="6"/>
        <v>19</v>
      </c>
      <c r="M28" s="292">
        <f t="shared" si="6"/>
        <v>7</v>
      </c>
      <c r="N28" s="330">
        <f t="shared" si="7"/>
        <v>86.36363636363636</v>
      </c>
      <c r="O28" s="330">
        <f t="shared" si="7"/>
        <v>100</v>
      </c>
      <c r="P28" s="297">
        <v>3</v>
      </c>
      <c r="Q28" s="297">
        <v>2</v>
      </c>
      <c r="R28" s="297">
        <v>0</v>
      </c>
      <c r="S28" s="297">
        <v>0</v>
      </c>
      <c r="T28" s="297">
        <v>3</v>
      </c>
      <c r="U28" s="297">
        <v>3</v>
      </c>
      <c r="V28" s="297">
        <v>2</v>
      </c>
      <c r="W28" s="297">
        <v>0</v>
      </c>
      <c r="X28" s="297">
        <v>7</v>
      </c>
      <c r="Y28" s="297">
        <v>2</v>
      </c>
      <c r="Z28" s="297">
        <v>4</v>
      </c>
      <c r="AA28" s="299">
        <v>0</v>
      </c>
    </row>
    <row r="29" spans="1:27" s="29" customFormat="1" ht="23.25" customHeight="1" x14ac:dyDescent="0.15">
      <c r="B29" s="785" t="s">
        <v>320</v>
      </c>
      <c r="C29" s="597"/>
      <c r="D29" s="324">
        <f t="shared" si="5"/>
        <v>0</v>
      </c>
      <c r="E29" s="324">
        <f t="shared" si="5"/>
        <v>189</v>
      </c>
      <c r="F29" s="311">
        <v>0</v>
      </c>
      <c r="G29" s="311">
        <v>180</v>
      </c>
      <c r="H29" s="311">
        <v>0</v>
      </c>
      <c r="I29" s="311">
        <v>0</v>
      </c>
      <c r="J29" s="311">
        <v>0</v>
      </c>
      <c r="K29" s="311">
        <v>9</v>
      </c>
      <c r="L29" s="325">
        <f t="shared" si="6"/>
        <v>0</v>
      </c>
      <c r="M29" s="325">
        <f t="shared" si="6"/>
        <v>8</v>
      </c>
      <c r="N29" s="311">
        <f t="shared" si="7"/>
        <v>0</v>
      </c>
      <c r="O29" s="331">
        <f t="shared" si="7"/>
        <v>88.888888888888886</v>
      </c>
      <c r="P29" s="311">
        <v>0</v>
      </c>
      <c r="Q29" s="311">
        <v>3</v>
      </c>
      <c r="R29" s="311">
        <v>0</v>
      </c>
      <c r="S29" s="311">
        <v>0</v>
      </c>
      <c r="T29" s="311">
        <v>0</v>
      </c>
      <c r="U29" s="311">
        <v>0</v>
      </c>
      <c r="V29" s="311">
        <v>0</v>
      </c>
      <c r="W29" s="311">
        <v>0</v>
      </c>
      <c r="X29" s="311">
        <v>0</v>
      </c>
      <c r="Y29" s="311">
        <v>2</v>
      </c>
      <c r="Z29" s="311">
        <v>0</v>
      </c>
      <c r="AA29" s="314">
        <v>3</v>
      </c>
    </row>
    <row r="30" spans="1:27" s="29" customFormat="1" ht="23.25" customHeight="1" x14ac:dyDescent="0.15">
      <c r="B30" s="786" t="s">
        <v>300</v>
      </c>
      <c r="C30" s="787"/>
      <c r="D30" s="328">
        <f>SUM(D23:D29)</f>
        <v>4856</v>
      </c>
      <c r="E30" s="329">
        <f>G30+I30+K30</f>
        <v>1937</v>
      </c>
      <c r="F30" s="316">
        <f t="shared" ref="F30:K30" si="8">SUM(F19:F29)</f>
        <v>4657</v>
      </c>
      <c r="G30" s="316">
        <f t="shared" si="8"/>
        <v>1791</v>
      </c>
      <c r="H30" s="316">
        <f t="shared" si="8"/>
        <v>0</v>
      </c>
      <c r="I30" s="316">
        <f t="shared" si="8"/>
        <v>0</v>
      </c>
      <c r="J30" s="316">
        <f t="shared" si="8"/>
        <v>199</v>
      </c>
      <c r="K30" s="316">
        <f t="shared" si="8"/>
        <v>146</v>
      </c>
      <c r="L30" s="317">
        <f>SUM(L23:L29)</f>
        <v>189</v>
      </c>
      <c r="M30" s="317">
        <f>SUM(M23:M29)</f>
        <v>132</v>
      </c>
      <c r="N30" s="332">
        <f>IF(J30=0,0,L30/J30*100)</f>
        <v>94.9748743718593</v>
      </c>
      <c r="O30" s="332">
        <f>IF(K30=0,0,M30/K30*100)</f>
        <v>90.410958904109577</v>
      </c>
      <c r="P30" s="316">
        <f>SUM(P23:P29)</f>
        <v>26</v>
      </c>
      <c r="Q30" s="316">
        <f>SUM(Q23:Q29)</f>
        <v>7</v>
      </c>
      <c r="R30" s="316">
        <f>SUM(R23:R29)</f>
        <v>1</v>
      </c>
      <c r="S30" s="316">
        <f t="shared" ref="S30:AA30" si="9">SUM(S23:S29)</f>
        <v>0</v>
      </c>
      <c r="T30" s="316">
        <f>SUM(T23:T29)</f>
        <v>31</v>
      </c>
      <c r="U30" s="316">
        <f t="shared" si="9"/>
        <v>28</v>
      </c>
      <c r="V30" s="316">
        <f>SUM(V23:V29)</f>
        <v>28</v>
      </c>
      <c r="W30" s="316">
        <f t="shared" si="9"/>
        <v>16</v>
      </c>
      <c r="X30" s="316">
        <f>SUM(X23:X29)</f>
        <v>61</v>
      </c>
      <c r="Y30" s="316">
        <f t="shared" si="9"/>
        <v>37</v>
      </c>
      <c r="Z30" s="316">
        <f>SUM(Z23:Z29)</f>
        <v>42</v>
      </c>
      <c r="AA30" s="320">
        <f t="shared" si="9"/>
        <v>44</v>
      </c>
    </row>
    <row r="31" spans="1:27" ht="23.25" customHeight="1" x14ac:dyDescent="0.15">
      <c r="B31" s="794" t="s">
        <v>378</v>
      </c>
      <c r="C31" s="794"/>
      <c r="D31" s="794"/>
      <c r="E31" s="794"/>
      <c r="F31" s="794"/>
      <c r="G31" s="794"/>
      <c r="H31" s="794"/>
      <c r="I31" s="794"/>
      <c r="J31" s="794"/>
      <c r="K31" s="794"/>
      <c r="L31" s="794"/>
      <c r="M31" s="794"/>
      <c r="N31" s="794"/>
      <c r="O31" s="794"/>
      <c r="P31" s="794"/>
      <c r="Q31" s="794"/>
      <c r="R31" s="794"/>
      <c r="S31" s="794"/>
      <c r="T31" s="794"/>
      <c r="U31" s="794"/>
      <c r="V31" s="794"/>
      <c r="W31" s="794"/>
      <c r="X31" s="794"/>
      <c r="Y31" s="794"/>
      <c r="Z31" s="794"/>
      <c r="AA31" s="794"/>
    </row>
    <row r="32" spans="1:27" ht="23.2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sheetData>
  <mergeCells count="52">
    <mergeCell ref="B31:AA31"/>
    <mergeCell ref="A1:M1"/>
    <mergeCell ref="B2:C4"/>
    <mergeCell ref="D2:E3"/>
    <mergeCell ref="F2:G3"/>
    <mergeCell ref="H2:I3"/>
    <mergeCell ref="J2:K3"/>
    <mergeCell ref="L2:M3"/>
    <mergeCell ref="N2:O3"/>
    <mergeCell ref="P2:AA2"/>
    <mergeCell ref="P3:Q3"/>
    <mergeCell ref="R3:S3"/>
    <mergeCell ref="T3:U3"/>
    <mergeCell ref="V3:W3"/>
    <mergeCell ref="X3:Y3"/>
    <mergeCell ref="Z3:AA3"/>
    <mergeCell ref="B5:C5"/>
    <mergeCell ref="B6:C6"/>
    <mergeCell ref="B7:C7"/>
    <mergeCell ref="B8:C8"/>
    <mergeCell ref="B9:C9"/>
    <mergeCell ref="B10:C10"/>
    <mergeCell ref="B11:C11"/>
    <mergeCell ref="B12:C12"/>
    <mergeCell ref="B13:C13"/>
    <mergeCell ref="B14:C14"/>
    <mergeCell ref="B15:C15"/>
    <mergeCell ref="B16:C16"/>
    <mergeCell ref="A19:M19"/>
    <mergeCell ref="B20:C22"/>
    <mergeCell ref="D20:E21"/>
    <mergeCell ref="F20:G21"/>
    <mergeCell ref="H20:I21"/>
    <mergeCell ref="J20:K21"/>
    <mergeCell ref="L20:M21"/>
    <mergeCell ref="B17:AA17"/>
    <mergeCell ref="N20:O21"/>
    <mergeCell ref="P20:AA20"/>
    <mergeCell ref="P21:Q21"/>
    <mergeCell ref="R21:S21"/>
    <mergeCell ref="T21:U21"/>
    <mergeCell ref="V21:W21"/>
    <mergeCell ref="X21:Y21"/>
    <mergeCell ref="Z21:AA21"/>
    <mergeCell ref="B29:C29"/>
    <mergeCell ref="B30:C30"/>
    <mergeCell ref="B23:C23"/>
    <mergeCell ref="B24:C24"/>
    <mergeCell ref="B25:C25"/>
    <mergeCell ref="B26:C26"/>
    <mergeCell ref="B27:C27"/>
    <mergeCell ref="B28:C28"/>
  </mergeCells>
  <phoneticPr fontId="1"/>
  <pageMargins left="0.27559055118110237" right="0.19685039370078741" top="0.55118110236220474" bottom="0.35433070866141736" header="0.6692913385826772" footer="0.31496062992125984"/>
  <pageSetup paperSize="9" scale="87" firstPageNumber="82" fitToHeight="0" pageOrder="overThenDown" orientation="landscape" useFirstPageNumber="1" r:id="rId1"/>
  <headerFooter>
    <oddFooter>&amp;C&amp;P</oddFooter>
  </headerFooter>
  <rowBreaks count="1" manualBreakCount="1">
    <brk id="18" max="26" man="1"/>
  </rowBreaks>
  <colBreaks count="1" manualBreakCount="1">
    <brk id="15"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K92"/>
  <sheetViews>
    <sheetView showGridLines="0" view="pageBreakPreview" zoomScale="90" zoomScaleNormal="115" zoomScaleSheetLayoutView="90" workbookViewId="0">
      <pane xSplit="3" ySplit="5" topLeftCell="D24" activePane="bottomRight" state="frozen"/>
      <selection activeCell="F12" sqref="F12"/>
      <selection pane="topRight" activeCell="F12" sqref="F12"/>
      <selection pane="bottomLeft" activeCell="F12" sqref="F12"/>
      <selection pane="bottomRight" activeCell="AJ2" sqref="AJ2:AK4"/>
    </sheetView>
  </sheetViews>
  <sheetFormatPr defaultRowHeight="20.100000000000001" customHeight="1" x14ac:dyDescent="0.15"/>
  <cols>
    <col min="1" max="1" width="1.625" style="43" customWidth="1"/>
    <col min="2" max="2" width="2.625" style="43" customWidth="1"/>
    <col min="3" max="3" width="11.75" style="43" bestFit="1" customWidth="1"/>
    <col min="4" max="4" width="7.125" style="43" customWidth="1"/>
    <col min="5" max="5" width="6.375" style="43" customWidth="1"/>
    <col min="6" max="6" width="7.125" style="43" customWidth="1"/>
    <col min="7" max="7" width="6.125" style="43" customWidth="1"/>
    <col min="8" max="8" width="5.75" style="43" customWidth="1"/>
    <col min="9" max="9" width="4.75" style="43" customWidth="1"/>
    <col min="10" max="10" width="5.75" style="43" customWidth="1"/>
    <col min="11" max="11" width="4.75" style="43" customWidth="1"/>
    <col min="12" max="12" width="5.5" style="43" customWidth="1"/>
    <col min="13" max="13" width="4.75" style="43" customWidth="1"/>
    <col min="14" max="15" width="6.375" style="43" customWidth="1"/>
    <col min="16" max="16" width="5.125" style="43" customWidth="1"/>
    <col min="17" max="17" width="4.625" style="43" customWidth="1"/>
    <col min="18" max="37" width="4.125" style="43" customWidth="1"/>
    <col min="38" max="16384" width="9" style="43"/>
  </cols>
  <sheetData>
    <row r="1" spans="1:37" ht="20.100000000000001" customHeight="1" x14ac:dyDescent="0.15">
      <c r="A1" s="44" t="s">
        <v>493</v>
      </c>
      <c r="B1" s="44"/>
      <c r="C1" s="44"/>
      <c r="D1" s="44"/>
      <c r="E1" s="44"/>
      <c r="F1" s="44"/>
      <c r="G1" s="44"/>
      <c r="H1" s="44"/>
      <c r="I1" s="44"/>
      <c r="J1" s="44"/>
      <c r="K1" s="44"/>
      <c r="L1" s="44"/>
      <c r="M1" s="44"/>
      <c r="N1" s="44"/>
      <c r="O1" s="44"/>
      <c r="P1" s="44"/>
      <c r="Q1" s="44"/>
      <c r="AK1" s="90"/>
    </row>
    <row r="2" spans="1:37" s="82" customFormat="1" ht="13.5" customHeight="1" x14ac:dyDescent="0.15">
      <c r="B2" s="812" t="s">
        <v>327</v>
      </c>
      <c r="C2" s="815" t="s">
        <v>279</v>
      </c>
      <c r="D2" s="809" t="s">
        <v>245</v>
      </c>
      <c r="E2" s="806"/>
      <c r="F2" s="806" t="s">
        <v>280</v>
      </c>
      <c r="G2" s="806"/>
      <c r="H2" s="810" t="s">
        <v>248</v>
      </c>
      <c r="I2" s="810"/>
      <c r="J2" s="810" t="s">
        <v>328</v>
      </c>
      <c r="K2" s="810"/>
      <c r="L2" s="806" t="s">
        <v>329</v>
      </c>
      <c r="M2" s="806"/>
      <c r="N2" s="806" t="s">
        <v>330</v>
      </c>
      <c r="O2" s="806"/>
      <c r="P2" s="807" t="s">
        <v>283</v>
      </c>
      <c r="Q2" s="808"/>
      <c r="R2" s="808"/>
      <c r="S2" s="808"/>
      <c r="T2" s="808"/>
      <c r="U2" s="808"/>
      <c r="V2" s="808"/>
      <c r="W2" s="808"/>
      <c r="X2" s="808"/>
      <c r="Y2" s="808"/>
      <c r="Z2" s="808"/>
      <c r="AA2" s="808"/>
      <c r="AB2" s="808"/>
      <c r="AC2" s="808"/>
      <c r="AD2" s="808"/>
      <c r="AE2" s="808"/>
      <c r="AF2" s="808"/>
      <c r="AG2" s="808"/>
      <c r="AH2" s="808"/>
      <c r="AI2" s="809"/>
      <c r="AJ2" s="806" t="s">
        <v>331</v>
      </c>
      <c r="AK2" s="819"/>
    </row>
    <row r="3" spans="1:37" s="82" customFormat="1" ht="63" customHeight="1" x14ac:dyDescent="0.15">
      <c r="B3" s="813"/>
      <c r="C3" s="816"/>
      <c r="D3" s="818"/>
      <c r="E3" s="804"/>
      <c r="F3" s="804"/>
      <c r="G3" s="804"/>
      <c r="H3" s="811"/>
      <c r="I3" s="811"/>
      <c r="J3" s="811"/>
      <c r="K3" s="811"/>
      <c r="L3" s="804"/>
      <c r="M3" s="804"/>
      <c r="N3" s="804"/>
      <c r="O3" s="804"/>
      <c r="P3" s="804" t="s">
        <v>597</v>
      </c>
      <c r="Q3" s="804"/>
      <c r="R3" s="804" t="s">
        <v>332</v>
      </c>
      <c r="S3" s="804"/>
      <c r="T3" s="804"/>
      <c r="U3" s="804"/>
      <c r="V3" s="804"/>
      <c r="W3" s="804"/>
      <c r="X3" s="804"/>
      <c r="Y3" s="804"/>
      <c r="Z3" s="804"/>
      <c r="AA3" s="804"/>
      <c r="AB3" s="804" t="s">
        <v>333</v>
      </c>
      <c r="AC3" s="804"/>
      <c r="AD3" s="804" t="s">
        <v>598</v>
      </c>
      <c r="AE3" s="804"/>
      <c r="AF3" s="804" t="s">
        <v>334</v>
      </c>
      <c r="AG3" s="804"/>
      <c r="AH3" s="804" t="s">
        <v>335</v>
      </c>
      <c r="AI3" s="804"/>
      <c r="AJ3" s="804"/>
      <c r="AK3" s="820"/>
    </row>
    <row r="4" spans="1:37" s="82" customFormat="1" ht="20.100000000000001" customHeight="1" x14ac:dyDescent="0.15">
      <c r="B4" s="813"/>
      <c r="C4" s="816"/>
      <c r="D4" s="818"/>
      <c r="E4" s="804"/>
      <c r="F4" s="804"/>
      <c r="G4" s="804"/>
      <c r="H4" s="811"/>
      <c r="I4" s="811"/>
      <c r="J4" s="811"/>
      <c r="K4" s="811"/>
      <c r="L4" s="804"/>
      <c r="M4" s="804"/>
      <c r="N4" s="804"/>
      <c r="O4" s="804"/>
      <c r="P4" s="804"/>
      <c r="Q4" s="804"/>
      <c r="R4" s="804" t="s">
        <v>336</v>
      </c>
      <c r="S4" s="804"/>
      <c r="T4" s="804" t="s">
        <v>337</v>
      </c>
      <c r="U4" s="804"/>
      <c r="V4" s="804" t="s">
        <v>338</v>
      </c>
      <c r="W4" s="804"/>
      <c r="X4" s="804" t="s">
        <v>339</v>
      </c>
      <c r="Y4" s="804"/>
      <c r="Z4" s="804" t="s">
        <v>340</v>
      </c>
      <c r="AA4" s="804"/>
      <c r="AB4" s="804"/>
      <c r="AC4" s="804"/>
      <c r="AD4" s="804"/>
      <c r="AE4" s="804"/>
      <c r="AF4" s="804"/>
      <c r="AG4" s="804"/>
      <c r="AH4" s="804"/>
      <c r="AI4" s="804"/>
      <c r="AJ4" s="804"/>
      <c r="AK4" s="820"/>
    </row>
    <row r="5" spans="1:37" s="82" customFormat="1" ht="67.150000000000006" customHeight="1" x14ac:dyDescent="0.15">
      <c r="B5" s="814"/>
      <c r="C5" s="817"/>
      <c r="D5" s="84" t="s">
        <v>341</v>
      </c>
      <c r="E5" s="85" t="s">
        <v>342</v>
      </c>
      <c r="F5" s="84" t="s">
        <v>341</v>
      </c>
      <c r="G5" s="85" t="s">
        <v>342</v>
      </c>
      <c r="H5" s="84" t="s">
        <v>341</v>
      </c>
      <c r="I5" s="85" t="s">
        <v>342</v>
      </c>
      <c r="J5" s="84" t="s">
        <v>341</v>
      </c>
      <c r="K5" s="85" t="s">
        <v>342</v>
      </c>
      <c r="L5" s="84" t="s">
        <v>341</v>
      </c>
      <c r="M5" s="85" t="s">
        <v>342</v>
      </c>
      <c r="N5" s="84" t="s">
        <v>341</v>
      </c>
      <c r="O5" s="85" t="s">
        <v>342</v>
      </c>
      <c r="P5" s="85" t="s">
        <v>341</v>
      </c>
      <c r="Q5" s="85" t="s">
        <v>342</v>
      </c>
      <c r="R5" s="86" t="s">
        <v>341</v>
      </c>
      <c r="S5" s="85" t="s">
        <v>342</v>
      </c>
      <c r="T5" s="84" t="s">
        <v>341</v>
      </c>
      <c r="U5" s="85" t="s">
        <v>342</v>
      </c>
      <c r="V5" s="84" t="s">
        <v>341</v>
      </c>
      <c r="W5" s="85" t="s">
        <v>342</v>
      </c>
      <c r="X5" s="84" t="s">
        <v>341</v>
      </c>
      <c r="Y5" s="85" t="s">
        <v>342</v>
      </c>
      <c r="Z5" s="84" t="s">
        <v>341</v>
      </c>
      <c r="AA5" s="85" t="s">
        <v>342</v>
      </c>
      <c r="AB5" s="84" t="s">
        <v>341</v>
      </c>
      <c r="AC5" s="85" t="s">
        <v>342</v>
      </c>
      <c r="AD5" s="84" t="s">
        <v>341</v>
      </c>
      <c r="AE5" s="85" t="s">
        <v>342</v>
      </c>
      <c r="AF5" s="84" t="s">
        <v>341</v>
      </c>
      <c r="AG5" s="85" t="s">
        <v>342</v>
      </c>
      <c r="AH5" s="84" t="s">
        <v>341</v>
      </c>
      <c r="AI5" s="85" t="s">
        <v>342</v>
      </c>
      <c r="AJ5" s="84" t="s">
        <v>341</v>
      </c>
      <c r="AK5" s="87" t="s">
        <v>342</v>
      </c>
    </row>
    <row r="6" spans="1:37" s="82" customFormat="1" ht="20.100000000000001" customHeight="1" x14ac:dyDescent="0.15">
      <c r="B6" s="799" t="s">
        <v>291</v>
      </c>
      <c r="C6" s="88" t="s">
        <v>292</v>
      </c>
      <c r="D6" s="333">
        <f>F6+H6+J6</f>
        <v>39</v>
      </c>
      <c r="E6" s="333">
        <f>G6+I6+K6</f>
        <v>61</v>
      </c>
      <c r="F6" s="334">
        <v>39</v>
      </c>
      <c r="G6" s="334">
        <v>61</v>
      </c>
      <c r="H6" s="334">
        <v>0</v>
      </c>
      <c r="I6" s="334">
        <v>0</v>
      </c>
      <c r="J6" s="334">
        <v>0</v>
      </c>
      <c r="K6" s="334">
        <v>0</v>
      </c>
      <c r="L6" s="334">
        <f>+P6+AB6+AD6+AF6+AH6+AJ6</f>
        <v>0</v>
      </c>
      <c r="M6" s="334">
        <f>+Q6+AC6+AE6+AG6+AI6+AK6</f>
        <v>0</v>
      </c>
      <c r="N6" s="335">
        <f t="shared" ref="N6:O21" si="0">IF(H6=0,0,L6/H6*100)</f>
        <v>0</v>
      </c>
      <c r="O6" s="335">
        <f>IF(I6=0,0,M6/I6*100)</f>
        <v>0</v>
      </c>
      <c r="P6" s="334">
        <f>R6+T6+V6+X6+Z6</f>
        <v>0</v>
      </c>
      <c r="Q6" s="334">
        <f>S6+U6+W6+Y6+AA6</f>
        <v>0</v>
      </c>
      <c r="R6" s="334">
        <v>0</v>
      </c>
      <c r="S6" s="334">
        <v>0</v>
      </c>
      <c r="T6" s="334">
        <v>0</v>
      </c>
      <c r="U6" s="334">
        <v>0</v>
      </c>
      <c r="V6" s="334">
        <v>0</v>
      </c>
      <c r="W6" s="334">
        <v>0</v>
      </c>
      <c r="X6" s="334">
        <v>0</v>
      </c>
      <c r="Y6" s="334">
        <v>0</v>
      </c>
      <c r="Z6" s="334">
        <v>0</v>
      </c>
      <c r="AA6" s="334">
        <v>0</v>
      </c>
      <c r="AB6" s="334">
        <v>0</v>
      </c>
      <c r="AC6" s="334">
        <v>0</v>
      </c>
      <c r="AD6" s="334">
        <v>0</v>
      </c>
      <c r="AE6" s="334">
        <v>0</v>
      </c>
      <c r="AF6" s="334">
        <v>0</v>
      </c>
      <c r="AG6" s="334">
        <v>0</v>
      </c>
      <c r="AH6" s="334">
        <v>0</v>
      </c>
      <c r="AI6" s="334">
        <v>0</v>
      </c>
      <c r="AJ6" s="334">
        <v>0</v>
      </c>
      <c r="AK6" s="336">
        <v>0</v>
      </c>
    </row>
    <row r="7" spans="1:37" s="82" customFormat="1" ht="20.100000000000001" customHeight="1" x14ac:dyDescent="0.15">
      <c r="B7" s="799"/>
      <c r="C7" s="89" t="s">
        <v>293</v>
      </c>
      <c r="D7" s="337">
        <f t="shared" ref="D7:E12" si="1">F7+H7+J7</f>
        <v>57</v>
      </c>
      <c r="E7" s="337">
        <f t="shared" si="1"/>
        <v>82</v>
      </c>
      <c r="F7" s="338">
        <v>57</v>
      </c>
      <c r="G7" s="338">
        <v>82</v>
      </c>
      <c r="H7" s="338">
        <v>0</v>
      </c>
      <c r="I7" s="338">
        <v>0</v>
      </c>
      <c r="J7" s="338">
        <v>0</v>
      </c>
      <c r="K7" s="338">
        <v>0</v>
      </c>
      <c r="L7" s="338">
        <f t="shared" ref="L7:M12" si="2">+P7+AB7+AD7+AF7+AH7+AJ7</f>
        <v>0</v>
      </c>
      <c r="M7" s="338">
        <f t="shared" si="2"/>
        <v>0</v>
      </c>
      <c r="N7" s="335">
        <f t="shared" si="0"/>
        <v>0</v>
      </c>
      <c r="O7" s="335">
        <f>IF(I7=0,0,M7/I7*100)</f>
        <v>0</v>
      </c>
      <c r="P7" s="338">
        <f t="shared" ref="P7:Q12" si="3">R7+T7+V7+X7+Z7</f>
        <v>0</v>
      </c>
      <c r="Q7" s="338">
        <f t="shared" si="3"/>
        <v>0</v>
      </c>
      <c r="R7" s="338">
        <v>0</v>
      </c>
      <c r="S7" s="338">
        <v>0</v>
      </c>
      <c r="T7" s="338">
        <v>0</v>
      </c>
      <c r="U7" s="338">
        <v>0</v>
      </c>
      <c r="V7" s="338">
        <v>0</v>
      </c>
      <c r="W7" s="338">
        <v>0</v>
      </c>
      <c r="X7" s="338">
        <v>0</v>
      </c>
      <c r="Y7" s="338">
        <v>0</v>
      </c>
      <c r="Z7" s="338">
        <v>0</v>
      </c>
      <c r="AA7" s="338">
        <v>0</v>
      </c>
      <c r="AB7" s="338">
        <v>0</v>
      </c>
      <c r="AC7" s="338">
        <v>0</v>
      </c>
      <c r="AD7" s="338">
        <v>0</v>
      </c>
      <c r="AE7" s="338">
        <v>0</v>
      </c>
      <c r="AF7" s="338">
        <v>0</v>
      </c>
      <c r="AG7" s="338">
        <v>0</v>
      </c>
      <c r="AH7" s="338">
        <v>0</v>
      </c>
      <c r="AI7" s="338">
        <v>0</v>
      </c>
      <c r="AJ7" s="338">
        <v>0</v>
      </c>
      <c r="AK7" s="339">
        <v>0</v>
      </c>
    </row>
    <row r="8" spans="1:37" s="82" customFormat="1" ht="20.100000000000001" customHeight="1" x14ac:dyDescent="0.15">
      <c r="B8" s="800"/>
      <c r="C8" s="89" t="s">
        <v>294</v>
      </c>
      <c r="D8" s="337">
        <f t="shared" si="1"/>
        <v>92</v>
      </c>
      <c r="E8" s="337">
        <f t="shared" si="1"/>
        <v>79</v>
      </c>
      <c r="F8" s="338">
        <v>91</v>
      </c>
      <c r="G8" s="338">
        <v>79</v>
      </c>
      <c r="H8" s="338">
        <v>1</v>
      </c>
      <c r="I8" s="338">
        <v>0</v>
      </c>
      <c r="J8" s="338">
        <v>0</v>
      </c>
      <c r="K8" s="338">
        <v>0</v>
      </c>
      <c r="L8" s="338">
        <f t="shared" si="2"/>
        <v>1</v>
      </c>
      <c r="M8" s="338">
        <f t="shared" si="2"/>
        <v>0</v>
      </c>
      <c r="N8" s="335">
        <f t="shared" si="0"/>
        <v>100</v>
      </c>
      <c r="O8" s="335">
        <f>IF(I8=0,0,M8/I8*100)</f>
        <v>0</v>
      </c>
      <c r="P8" s="338">
        <f t="shared" si="3"/>
        <v>0</v>
      </c>
      <c r="Q8" s="338">
        <f t="shared" si="3"/>
        <v>0</v>
      </c>
      <c r="R8" s="338">
        <v>0</v>
      </c>
      <c r="S8" s="338">
        <v>0</v>
      </c>
      <c r="T8" s="338">
        <v>0</v>
      </c>
      <c r="U8" s="338">
        <v>0</v>
      </c>
      <c r="V8" s="338">
        <v>0</v>
      </c>
      <c r="W8" s="338">
        <v>0</v>
      </c>
      <c r="X8" s="338">
        <v>0</v>
      </c>
      <c r="Y8" s="338">
        <v>0</v>
      </c>
      <c r="Z8" s="338">
        <v>0</v>
      </c>
      <c r="AA8" s="338">
        <v>0</v>
      </c>
      <c r="AB8" s="338">
        <v>0</v>
      </c>
      <c r="AC8" s="338">
        <v>0</v>
      </c>
      <c r="AD8" s="338">
        <v>0</v>
      </c>
      <c r="AE8" s="338">
        <v>0</v>
      </c>
      <c r="AF8" s="338">
        <v>1</v>
      </c>
      <c r="AG8" s="338">
        <v>0</v>
      </c>
      <c r="AH8" s="338">
        <v>0</v>
      </c>
      <c r="AI8" s="338">
        <v>0</v>
      </c>
      <c r="AJ8" s="338">
        <v>0</v>
      </c>
      <c r="AK8" s="339">
        <v>0</v>
      </c>
    </row>
    <row r="9" spans="1:37" s="82" customFormat="1" ht="20.100000000000001" customHeight="1" x14ac:dyDescent="0.15">
      <c r="B9" s="800"/>
      <c r="C9" s="89" t="s">
        <v>295</v>
      </c>
      <c r="D9" s="337">
        <f t="shared" si="1"/>
        <v>498</v>
      </c>
      <c r="E9" s="337">
        <f t="shared" si="1"/>
        <v>81</v>
      </c>
      <c r="F9" s="338">
        <v>487</v>
      </c>
      <c r="G9" s="338">
        <v>81</v>
      </c>
      <c r="H9" s="338">
        <v>11</v>
      </c>
      <c r="I9" s="338">
        <v>0</v>
      </c>
      <c r="J9" s="338">
        <v>0</v>
      </c>
      <c r="K9" s="338">
        <v>0</v>
      </c>
      <c r="L9" s="338">
        <f t="shared" si="2"/>
        <v>11</v>
      </c>
      <c r="M9" s="338">
        <f t="shared" si="2"/>
        <v>0</v>
      </c>
      <c r="N9" s="335">
        <f t="shared" si="0"/>
        <v>100</v>
      </c>
      <c r="O9" s="335">
        <f>IF(I9=0,0,M9/I9*100)</f>
        <v>0</v>
      </c>
      <c r="P9" s="338">
        <f t="shared" si="3"/>
        <v>2</v>
      </c>
      <c r="Q9" s="338">
        <f t="shared" si="3"/>
        <v>0</v>
      </c>
      <c r="R9" s="338">
        <v>1</v>
      </c>
      <c r="S9" s="338">
        <v>0</v>
      </c>
      <c r="T9" s="338">
        <v>0</v>
      </c>
      <c r="U9" s="338">
        <v>0</v>
      </c>
      <c r="V9" s="338">
        <v>0</v>
      </c>
      <c r="W9" s="338">
        <v>0</v>
      </c>
      <c r="X9" s="338">
        <v>0</v>
      </c>
      <c r="Y9" s="338">
        <v>0</v>
      </c>
      <c r="Z9" s="338">
        <v>1</v>
      </c>
      <c r="AA9" s="338">
        <v>0</v>
      </c>
      <c r="AB9" s="338">
        <v>0</v>
      </c>
      <c r="AC9" s="338">
        <v>0</v>
      </c>
      <c r="AD9" s="338">
        <v>0</v>
      </c>
      <c r="AE9" s="338">
        <v>0</v>
      </c>
      <c r="AF9" s="338">
        <v>6</v>
      </c>
      <c r="AG9" s="338">
        <v>0</v>
      </c>
      <c r="AH9" s="338">
        <v>2</v>
      </c>
      <c r="AI9" s="338">
        <v>0</v>
      </c>
      <c r="AJ9" s="338">
        <v>1</v>
      </c>
      <c r="AK9" s="339">
        <v>0</v>
      </c>
    </row>
    <row r="10" spans="1:37" s="82" customFormat="1" ht="20.100000000000001" customHeight="1" x14ac:dyDescent="0.15">
      <c r="B10" s="800"/>
      <c r="C10" s="89" t="s">
        <v>296</v>
      </c>
      <c r="D10" s="337">
        <f t="shared" si="1"/>
        <v>817</v>
      </c>
      <c r="E10" s="337">
        <f t="shared" si="1"/>
        <v>86</v>
      </c>
      <c r="F10" s="338">
        <v>811</v>
      </c>
      <c r="G10" s="338">
        <v>84</v>
      </c>
      <c r="H10" s="338">
        <v>6</v>
      </c>
      <c r="I10" s="338">
        <v>2</v>
      </c>
      <c r="J10" s="338">
        <v>0</v>
      </c>
      <c r="K10" s="338">
        <v>0</v>
      </c>
      <c r="L10" s="338">
        <f t="shared" si="2"/>
        <v>5</v>
      </c>
      <c r="M10" s="338">
        <f t="shared" si="2"/>
        <v>1</v>
      </c>
      <c r="N10" s="335">
        <f t="shared" si="0"/>
        <v>83.333333333333343</v>
      </c>
      <c r="O10" s="335">
        <f t="shared" si="0"/>
        <v>50</v>
      </c>
      <c r="P10" s="338">
        <f t="shared" si="3"/>
        <v>2</v>
      </c>
      <c r="Q10" s="338">
        <f t="shared" si="3"/>
        <v>1</v>
      </c>
      <c r="R10" s="338">
        <v>0</v>
      </c>
      <c r="S10" s="338">
        <v>0</v>
      </c>
      <c r="T10" s="338">
        <v>0</v>
      </c>
      <c r="U10" s="338">
        <v>0</v>
      </c>
      <c r="V10" s="338">
        <v>0</v>
      </c>
      <c r="W10" s="338">
        <v>0</v>
      </c>
      <c r="X10" s="338">
        <v>0</v>
      </c>
      <c r="Y10" s="338">
        <v>0</v>
      </c>
      <c r="Z10" s="338">
        <v>2</v>
      </c>
      <c r="AA10" s="338">
        <v>1</v>
      </c>
      <c r="AB10" s="338">
        <v>0</v>
      </c>
      <c r="AC10" s="338">
        <v>0</v>
      </c>
      <c r="AD10" s="338">
        <v>0</v>
      </c>
      <c r="AE10" s="338">
        <v>0</v>
      </c>
      <c r="AF10" s="338">
        <v>2</v>
      </c>
      <c r="AG10" s="338">
        <v>0</v>
      </c>
      <c r="AH10" s="338">
        <v>1</v>
      </c>
      <c r="AI10" s="338">
        <v>0</v>
      </c>
      <c r="AJ10" s="338">
        <v>0</v>
      </c>
      <c r="AK10" s="339">
        <v>0</v>
      </c>
    </row>
    <row r="11" spans="1:37" s="82" customFormat="1" ht="20.100000000000001" customHeight="1" x14ac:dyDescent="0.15">
      <c r="B11" s="800"/>
      <c r="C11" s="89" t="s">
        <v>297</v>
      </c>
      <c r="D11" s="337">
        <f t="shared" si="1"/>
        <v>1975</v>
      </c>
      <c r="E11" s="337">
        <f t="shared" si="1"/>
        <v>135</v>
      </c>
      <c r="F11" s="338">
        <v>1948</v>
      </c>
      <c r="G11" s="338">
        <v>132</v>
      </c>
      <c r="H11" s="338">
        <v>25</v>
      </c>
      <c r="I11" s="338">
        <v>3</v>
      </c>
      <c r="J11" s="338">
        <v>2</v>
      </c>
      <c r="K11" s="338">
        <v>0</v>
      </c>
      <c r="L11" s="338">
        <f t="shared" si="2"/>
        <v>23</v>
      </c>
      <c r="M11" s="338">
        <f t="shared" si="2"/>
        <v>2</v>
      </c>
      <c r="N11" s="335">
        <f t="shared" si="0"/>
        <v>92</v>
      </c>
      <c r="O11" s="340">
        <f t="shared" si="0"/>
        <v>66.666666666666657</v>
      </c>
      <c r="P11" s="338">
        <f t="shared" si="3"/>
        <v>3</v>
      </c>
      <c r="Q11" s="338">
        <f t="shared" si="3"/>
        <v>0</v>
      </c>
      <c r="R11" s="338">
        <v>0</v>
      </c>
      <c r="S11" s="338">
        <v>0</v>
      </c>
      <c r="T11" s="338">
        <v>0</v>
      </c>
      <c r="U11" s="338">
        <v>0</v>
      </c>
      <c r="V11" s="338">
        <v>1</v>
      </c>
      <c r="W11" s="338">
        <v>0</v>
      </c>
      <c r="X11" s="338">
        <v>0</v>
      </c>
      <c r="Y11" s="338">
        <v>0</v>
      </c>
      <c r="Z11" s="338">
        <v>2</v>
      </c>
      <c r="AA11" s="338">
        <v>0</v>
      </c>
      <c r="AB11" s="338">
        <v>1</v>
      </c>
      <c r="AC11" s="338">
        <v>0</v>
      </c>
      <c r="AD11" s="338">
        <v>1</v>
      </c>
      <c r="AE11" s="338">
        <v>0</v>
      </c>
      <c r="AF11" s="338">
        <v>10</v>
      </c>
      <c r="AG11" s="338">
        <v>0</v>
      </c>
      <c r="AH11" s="338">
        <v>8</v>
      </c>
      <c r="AI11" s="338">
        <v>2</v>
      </c>
      <c r="AJ11" s="338">
        <v>0</v>
      </c>
      <c r="AK11" s="339">
        <v>0</v>
      </c>
    </row>
    <row r="12" spans="1:37" s="82" customFormat="1" ht="20.100000000000001" customHeight="1" x14ac:dyDescent="0.15">
      <c r="B12" s="805"/>
      <c r="C12" s="89" t="s">
        <v>343</v>
      </c>
      <c r="D12" s="337">
        <f t="shared" si="1"/>
        <v>4208</v>
      </c>
      <c r="E12" s="337">
        <f t="shared" si="1"/>
        <v>325</v>
      </c>
      <c r="F12" s="338">
        <v>4160</v>
      </c>
      <c r="G12" s="338">
        <v>308</v>
      </c>
      <c r="H12" s="338">
        <v>48</v>
      </c>
      <c r="I12" s="338">
        <v>17</v>
      </c>
      <c r="J12" s="338">
        <v>0</v>
      </c>
      <c r="K12" s="338">
        <v>0</v>
      </c>
      <c r="L12" s="338">
        <f t="shared" si="2"/>
        <v>40</v>
      </c>
      <c r="M12" s="338">
        <f t="shared" si="2"/>
        <v>14</v>
      </c>
      <c r="N12" s="340">
        <f t="shared" si="0"/>
        <v>83.333333333333343</v>
      </c>
      <c r="O12" s="340">
        <f>IF(I12=0,0,M12/I12*100)</f>
        <v>82.35294117647058</v>
      </c>
      <c r="P12" s="338">
        <f t="shared" si="3"/>
        <v>4</v>
      </c>
      <c r="Q12" s="338">
        <f t="shared" si="3"/>
        <v>1</v>
      </c>
      <c r="R12" s="338">
        <v>3</v>
      </c>
      <c r="S12" s="338">
        <v>0</v>
      </c>
      <c r="T12" s="338">
        <v>0</v>
      </c>
      <c r="U12" s="338">
        <v>0</v>
      </c>
      <c r="V12" s="338">
        <v>0</v>
      </c>
      <c r="W12" s="338">
        <v>0</v>
      </c>
      <c r="X12" s="338">
        <v>0</v>
      </c>
      <c r="Y12" s="338">
        <v>0</v>
      </c>
      <c r="Z12" s="338">
        <v>1</v>
      </c>
      <c r="AA12" s="338">
        <v>1</v>
      </c>
      <c r="AB12" s="338">
        <v>0</v>
      </c>
      <c r="AC12" s="338">
        <v>0</v>
      </c>
      <c r="AD12" s="338">
        <v>1</v>
      </c>
      <c r="AE12" s="338">
        <v>0</v>
      </c>
      <c r="AF12" s="338">
        <v>20</v>
      </c>
      <c r="AG12" s="338">
        <v>3</v>
      </c>
      <c r="AH12" s="338">
        <v>15</v>
      </c>
      <c r="AI12" s="338">
        <v>10</v>
      </c>
      <c r="AJ12" s="338">
        <v>0</v>
      </c>
      <c r="AK12" s="339">
        <v>0</v>
      </c>
    </row>
    <row r="13" spans="1:37" s="82" customFormat="1" ht="20.100000000000001" customHeight="1" x14ac:dyDescent="0.15">
      <c r="B13" s="805"/>
      <c r="C13" s="83" t="s">
        <v>300</v>
      </c>
      <c r="D13" s="341">
        <f t="shared" ref="D13:M13" si="4">SUM(D6:D12)</f>
        <v>7686</v>
      </c>
      <c r="E13" s="341">
        <f>SUM(E6:E12)</f>
        <v>849</v>
      </c>
      <c r="F13" s="341">
        <f t="shared" si="4"/>
        <v>7593</v>
      </c>
      <c r="G13" s="341">
        <f>SUM(G6:G12)</f>
        <v>827</v>
      </c>
      <c r="H13" s="341">
        <f t="shared" si="4"/>
        <v>91</v>
      </c>
      <c r="I13" s="341">
        <f>SUM(I6:I12)</f>
        <v>22</v>
      </c>
      <c r="J13" s="341">
        <f t="shared" si="4"/>
        <v>2</v>
      </c>
      <c r="K13" s="341">
        <f>SUM(K6:K12)</f>
        <v>0</v>
      </c>
      <c r="L13" s="341">
        <f t="shared" si="4"/>
        <v>80</v>
      </c>
      <c r="M13" s="341">
        <f t="shared" si="4"/>
        <v>17</v>
      </c>
      <c r="N13" s="342">
        <f t="shared" si="0"/>
        <v>87.912087912087912</v>
      </c>
      <c r="O13" s="335">
        <f t="shared" si="0"/>
        <v>77.272727272727266</v>
      </c>
      <c r="P13" s="343">
        <f>SUM(P6:P12)</f>
        <v>11</v>
      </c>
      <c r="Q13" s="341">
        <f>SUM(Q6:Q12)</f>
        <v>2</v>
      </c>
      <c r="R13" s="341">
        <f>SUM(R6:R12)</f>
        <v>4</v>
      </c>
      <c r="S13" s="341">
        <f>SUM(S6:S12)</f>
        <v>0</v>
      </c>
      <c r="T13" s="341">
        <f t="shared" ref="T13:AK13" si="5">SUM(T6:T12)</f>
        <v>0</v>
      </c>
      <c r="U13" s="341">
        <f>SUM(U6:U12)</f>
        <v>0</v>
      </c>
      <c r="V13" s="341">
        <f>SUM(V6:V12)</f>
        <v>1</v>
      </c>
      <c r="W13" s="341">
        <f>SUM(W6:W12)</f>
        <v>0</v>
      </c>
      <c r="X13" s="341">
        <f>SUM(X6:X12)</f>
        <v>0</v>
      </c>
      <c r="Y13" s="341">
        <f t="shared" si="5"/>
        <v>0</v>
      </c>
      <c r="Z13" s="341">
        <f t="shared" si="5"/>
        <v>6</v>
      </c>
      <c r="AA13" s="341">
        <f t="shared" si="5"/>
        <v>2</v>
      </c>
      <c r="AB13" s="341">
        <f t="shared" si="5"/>
        <v>1</v>
      </c>
      <c r="AC13" s="341">
        <f t="shared" si="5"/>
        <v>0</v>
      </c>
      <c r="AD13" s="341">
        <f t="shared" si="5"/>
        <v>2</v>
      </c>
      <c r="AE13" s="341">
        <f t="shared" si="5"/>
        <v>0</v>
      </c>
      <c r="AF13" s="341">
        <f>SUM(AF6:AF12)</f>
        <v>39</v>
      </c>
      <c r="AG13" s="341">
        <f>SUM(AG6:AG12)</f>
        <v>3</v>
      </c>
      <c r="AH13" s="341">
        <f>SUM(AH6:AH12)</f>
        <v>26</v>
      </c>
      <c r="AI13" s="341">
        <f>SUM(AI6:AI12)</f>
        <v>12</v>
      </c>
      <c r="AJ13" s="341">
        <f t="shared" si="5"/>
        <v>1</v>
      </c>
      <c r="AK13" s="344">
        <f t="shared" si="5"/>
        <v>0</v>
      </c>
    </row>
    <row r="14" spans="1:37" s="82" customFormat="1" ht="20.100000000000001" customHeight="1" x14ac:dyDescent="0.15">
      <c r="B14" s="798" t="s">
        <v>301</v>
      </c>
      <c r="C14" s="88" t="s">
        <v>292</v>
      </c>
      <c r="D14" s="333">
        <f t="shared" ref="D14:E20" si="6">F14+H14+J14</f>
        <v>202</v>
      </c>
      <c r="E14" s="333">
        <f>G14+I14+K14</f>
        <v>246</v>
      </c>
      <c r="F14" s="334">
        <v>201</v>
      </c>
      <c r="G14" s="334">
        <v>244</v>
      </c>
      <c r="H14" s="334">
        <v>1</v>
      </c>
      <c r="I14" s="334">
        <v>2</v>
      </c>
      <c r="J14" s="334">
        <v>0</v>
      </c>
      <c r="K14" s="334">
        <v>0</v>
      </c>
      <c r="L14" s="334">
        <f>+P14+AB14+AD14+AF14+AH14+AJ14</f>
        <v>1</v>
      </c>
      <c r="M14" s="334">
        <f>+Q14+AC14+AE14+AG14+AI14+AK14</f>
        <v>2</v>
      </c>
      <c r="N14" s="335">
        <f t="shared" si="0"/>
        <v>100</v>
      </c>
      <c r="O14" s="345">
        <f>IF(I14=0,0,M14/I14*100)</f>
        <v>100</v>
      </c>
      <c r="P14" s="334">
        <f t="shared" ref="P14:Q20" si="7">R14+T14+V14+X14+Z14</f>
        <v>0</v>
      </c>
      <c r="Q14" s="334">
        <f>S14+U14+W14+Y14+AA14</f>
        <v>0</v>
      </c>
      <c r="R14" s="334">
        <v>0</v>
      </c>
      <c r="S14" s="334">
        <v>0</v>
      </c>
      <c r="T14" s="334">
        <v>0</v>
      </c>
      <c r="U14" s="334">
        <v>0</v>
      </c>
      <c r="V14" s="334">
        <v>0</v>
      </c>
      <c r="W14" s="334">
        <v>0</v>
      </c>
      <c r="X14" s="334">
        <v>0</v>
      </c>
      <c r="Y14" s="334">
        <v>0</v>
      </c>
      <c r="Z14" s="334">
        <v>0</v>
      </c>
      <c r="AA14" s="334">
        <v>0</v>
      </c>
      <c r="AB14" s="334">
        <v>0</v>
      </c>
      <c r="AC14" s="334">
        <v>0</v>
      </c>
      <c r="AD14" s="334">
        <v>0</v>
      </c>
      <c r="AE14" s="334">
        <v>0</v>
      </c>
      <c r="AF14" s="334">
        <v>0</v>
      </c>
      <c r="AG14" s="334">
        <v>0</v>
      </c>
      <c r="AH14" s="334">
        <v>1</v>
      </c>
      <c r="AI14" s="334">
        <v>2</v>
      </c>
      <c r="AJ14" s="334">
        <v>0</v>
      </c>
      <c r="AK14" s="339">
        <v>0</v>
      </c>
    </row>
    <row r="15" spans="1:37" s="82" customFormat="1" ht="20.100000000000001" customHeight="1" x14ac:dyDescent="0.15">
      <c r="B15" s="799"/>
      <c r="C15" s="89" t="s">
        <v>293</v>
      </c>
      <c r="D15" s="337">
        <f t="shared" si="6"/>
        <v>216</v>
      </c>
      <c r="E15" s="337">
        <f t="shared" si="6"/>
        <v>275</v>
      </c>
      <c r="F15" s="338">
        <v>215</v>
      </c>
      <c r="G15" s="338">
        <v>274</v>
      </c>
      <c r="H15" s="338">
        <v>1</v>
      </c>
      <c r="I15" s="338">
        <v>1</v>
      </c>
      <c r="J15" s="338">
        <v>0</v>
      </c>
      <c r="K15" s="338">
        <v>0</v>
      </c>
      <c r="L15" s="338">
        <f t="shared" ref="L15:M20" si="8">+P15+AB15+AD15+AF15+AH15+AJ15</f>
        <v>1</v>
      </c>
      <c r="M15" s="338">
        <f t="shared" si="8"/>
        <v>0</v>
      </c>
      <c r="N15" s="335">
        <f t="shared" si="0"/>
        <v>100</v>
      </c>
      <c r="O15" s="335">
        <f t="shared" si="0"/>
        <v>0</v>
      </c>
      <c r="P15" s="338">
        <f t="shared" si="7"/>
        <v>0</v>
      </c>
      <c r="Q15" s="338">
        <f t="shared" si="7"/>
        <v>0</v>
      </c>
      <c r="R15" s="338">
        <v>0</v>
      </c>
      <c r="S15" s="338">
        <v>0</v>
      </c>
      <c r="T15" s="338">
        <v>0</v>
      </c>
      <c r="U15" s="338">
        <v>0</v>
      </c>
      <c r="V15" s="338">
        <v>0</v>
      </c>
      <c r="W15" s="338">
        <v>0</v>
      </c>
      <c r="X15" s="338">
        <v>0</v>
      </c>
      <c r="Y15" s="338">
        <v>0</v>
      </c>
      <c r="Z15" s="338">
        <v>0</v>
      </c>
      <c r="AA15" s="338">
        <v>0</v>
      </c>
      <c r="AB15" s="338">
        <v>0</v>
      </c>
      <c r="AC15" s="338">
        <v>0</v>
      </c>
      <c r="AD15" s="338">
        <v>0</v>
      </c>
      <c r="AE15" s="338">
        <v>0</v>
      </c>
      <c r="AF15" s="338">
        <v>0</v>
      </c>
      <c r="AG15" s="338">
        <v>0</v>
      </c>
      <c r="AH15" s="338">
        <v>1</v>
      </c>
      <c r="AI15" s="338">
        <v>0</v>
      </c>
      <c r="AJ15" s="338">
        <v>0</v>
      </c>
      <c r="AK15" s="339">
        <v>0</v>
      </c>
    </row>
    <row r="16" spans="1:37" s="82" customFormat="1" ht="20.100000000000001" customHeight="1" x14ac:dyDescent="0.15">
      <c r="B16" s="800"/>
      <c r="C16" s="89" t="s">
        <v>294</v>
      </c>
      <c r="D16" s="337">
        <f t="shared" si="6"/>
        <v>342</v>
      </c>
      <c r="E16" s="337">
        <f t="shared" si="6"/>
        <v>288</v>
      </c>
      <c r="F16" s="338">
        <v>341</v>
      </c>
      <c r="G16" s="338">
        <v>286</v>
      </c>
      <c r="H16" s="338">
        <v>1</v>
      </c>
      <c r="I16" s="338">
        <v>2</v>
      </c>
      <c r="J16" s="338">
        <v>0</v>
      </c>
      <c r="K16" s="338">
        <v>0</v>
      </c>
      <c r="L16" s="338">
        <f t="shared" si="8"/>
        <v>1</v>
      </c>
      <c r="M16" s="338">
        <f t="shared" si="8"/>
        <v>2</v>
      </c>
      <c r="N16" s="335">
        <f t="shared" si="0"/>
        <v>100</v>
      </c>
      <c r="O16" s="340">
        <f>IF(I16=0,0,M16/I16*100)</f>
        <v>100</v>
      </c>
      <c r="P16" s="338">
        <f t="shared" si="7"/>
        <v>0</v>
      </c>
      <c r="Q16" s="338">
        <f t="shared" si="7"/>
        <v>0</v>
      </c>
      <c r="R16" s="338">
        <v>0</v>
      </c>
      <c r="S16" s="338">
        <v>0</v>
      </c>
      <c r="T16" s="338">
        <v>0</v>
      </c>
      <c r="U16" s="338">
        <v>0</v>
      </c>
      <c r="V16" s="338">
        <v>0</v>
      </c>
      <c r="W16" s="338">
        <v>0</v>
      </c>
      <c r="X16" s="338">
        <v>0</v>
      </c>
      <c r="Y16" s="338">
        <v>0</v>
      </c>
      <c r="Z16" s="338">
        <v>0</v>
      </c>
      <c r="AA16" s="338">
        <v>0</v>
      </c>
      <c r="AB16" s="338">
        <v>0</v>
      </c>
      <c r="AC16" s="338">
        <v>0</v>
      </c>
      <c r="AD16" s="338">
        <v>0</v>
      </c>
      <c r="AE16" s="338">
        <v>0</v>
      </c>
      <c r="AF16" s="338">
        <v>1</v>
      </c>
      <c r="AG16" s="338">
        <v>2</v>
      </c>
      <c r="AH16" s="338">
        <v>0</v>
      </c>
      <c r="AI16" s="338">
        <v>0</v>
      </c>
      <c r="AJ16" s="338">
        <v>0</v>
      </c>
      <c r="AK16" s="339">
        <v>0</v>
      </c>
    </row>
    <row r="17" spans="2:37" s="82" customFormat="1" ht="20.100000000000001" customHeight="1" x14ac:dyDescent="0.15">
      <c r="B17" s="800"/>
      <c r="C17" s="89" t="s">
        <v>295</v>
      </c>
      <c r="D17" s="337">
        <f t="shared" si="6"/>
        <v>1410</v>
      </c>
      <c r="E17" s="337">
        <f t="shared" si="6"/>
        <v>253</v>
      </c>
      <c r="F17" s="338">
        <v>1394</v>
      </c>
      <c r="G17" s="338">
        <v>249</v>
      </c>
      <c r="H17" s="338">
        <v>16</v>
      </c>
      <c r="I17" s="338">
        <v>4</v>
      </c>
      <c r="J17" s="338">
        <v>0</v>
      </c>
      <c r="K17" s="338">
        <v>0</v>
      </c>
      <c r="L17" s="338">
        <f t="shared" si="8"/>
        <v>15</v>
      </c>
      <c r="M17" s="338">
        <f t="shared" si="8"/>
        <v>4</v>
      </c>
      <c r="N17" s="335">
        <f t="shared" si="0"/>
        <v>93.75</v>
      </c>
      <c r="O17" s="335">
        <f>IF(I17=0,0,M17/I17*100)</f>
        <v>100</v>
      </c>
      <c r="P17" s="338">
        <f t="shared" si="7"/>
        <v>1</v>
      </c>
      <c r="Q17" s="338">
        <f t="shared" si="7"/>
        <v>0</v>
      </c>
      <c r="R17" s="338">
        <v>1</v>
      </c>
      <c r="S17" s="338">
        <v>0</v>
      </c>
      <c r="T17" s="338">
        <v>0</v>
      </c>
      <c r="U17" s="338">
        <v>0</v>
      </c>
      <c r="V17" s="338">
        <v>0</v>
      </c>
      <c r="W17" s="338">
        <v>0</v>
      </c>
      <c r="X17" s="338">
        <v>0</v>
      </c>
      <c r="Y17" s="338">
        <v>0</v>
      </c>
      <c r="Z17" s="338">
        <v>0</v>
      </c>
      <c r="AA17" s="338">
        <v>0</v>
      </c>
      <c r="AB17" s="338">
        <v>0</v>
      </c>
      <c r="AC17" s="338">
        <v>0</v>
      </c>
      <c r="AD17" s="338">
        <v>0</v>
      </c>
      <c r="AE17" s="338">
        <v>0</v>
      </c>
      <c r="AF17" s="338">
        <v>4</v>
      </c>
      <c r="AG17" s="338">
        <v>2</v>
      </c>
      <c r="AH17" s="338">
        <v>8</v>
      </c>
      <c r="AI17" s="338">
        <v>2</v>
      </c>
      <c r="AJ17" s="338">
        <v>2</v>
      </c>
      <c r="AK17" s="339">
        <v>0</v>
      </c>
    </row>
    <row r="18" spans="2:37" s="82" customFormat="1" ht="20.100000000000001" customHeight="1" x14ac:dyDescent="0.15">
      <c r="B18" s="800"/>
      <c r="C18" s="89" t="s">
        <v>296</v>
      </c>
      <c r="D18" s="337">
        <f t="shared" si="6"/>
        <v>2195</v>
      </c>
      <c r="E18" s="337">
        <f t="shared" si="6"/>
        <v>290</v>
      </c>
      <c r="F18" s="338">
        <v>2172</v>
      </c>
      <c r="G18" s="338">
        <v>283</v>
      </c>
      <c r="H18" s="338">
        <v>23</v>
      </c>
      <c r="I18" s="338">
        <v>7</v>
      </c>
      <c r="J18" s="338">
        <v>0</v>
      </c>
      <c r="K18" s="338">
        <v>0</v>
      </c>
      <c r="L18" s="338">
        <f t="shared" si="8"/>
        <v>22</v>
      </c>
      <c r="M18" s="338">
        <f t="shared" si="8"/>
        <v>5</v>
      </c>
      <c r="N18" s="340">
        <f t="shared" si="0"/>
        <v>95.652173913043484</v>
      </c>
      <c r="O18" s="340">
        <f t="shared" si="0"/>
        <v>71.428571428571431</v>
      </c>
      <c r="P18" s="338">
        <f t="shared" si="7"/>
        <v>1</v>
      </c>
      <c r="Q18" s="338">
        <f t="shared" si="7"/>
        <v>0</v>
      </c>
      <c r="R18" s="338">
        <v>0</v>
      </c>
      <c r="S18" s="338">
        <v>0</v>
      </c>
      <c r="T18" s="338">
        <v>0</v>
      </c>
      <c r="U18" s="338">
        <v>0</v>
      </c>
      <c r="V18" s="338">
        <v>0</v>
      </c>
      <c r="W18" s="338">
        <v>0</v>
      </c>
      <c r="X18" s="338">
        <v>0</v>
      </c>
      <c r="Y18" s="338">
        <v>0</v>
      </c>
      <c r="Z18" s="338">
        <v>1</v>
      </c>
      <c r="AA18" s="338">
        <v>0</v>
      </c>
      <c r="AB18" s="338">
        <v>0</v>
      </c>
      <c r="AC18" s="338">
        <v>0</v>
      </c>
      <c r="AD18" s="338">
        <v>0</v>
      </c>
      <c r="AE18" s="338">
        <v>0</v>
      </c>
      <c r="AF18" s="338">
        <v>13</v>
      </c>
      <c r="AG18" s="338">
        <v>3</v>
      </c>
      <c r="AH18" s="338">
        <v>6</v>
      </c>
      <c r="AI18" s="338">
        <v>2</v>
      </c>
      <c r="AJ18" s="338">
        <v>2</v>
      </c>
      <c r="AK18" s="339">
        <v>0</v>
      </c>
    </row>
    <row r="19" spans="2:37" s="82" customFormat="1" ht="20.100000000000001" customHeight="1" x14ac:dyDescent="0.15">
      <c r="B19" s="800"/>
      <c r="C19" s="89" t="s">
        <v>297</v>
      </c>
      <c r="D19" s="337">
        <f t="shared" si="6"/>
        <v>3817</v>
      </c>
      <c r="E19" s="337">
        <f t="shared" si="6"/>
        <v>254</v>
      </c>
      <c r="F19" s="338">
        <v>3782</v>
      </c>
      <c r="G19" s="338">
        <v>250</v>
      </c>
      <c r="H19" s="338">
        <v>35</v>
      </c>
      <c r="I19" s="338">
        <v>4</v>
      </c>
      <c r="J19" s="338">
        <v>0</v>
      </c>
      <c r="K19" s="338">
        <v>0</v>
      </c>
      <c r="L19" s="338">
        <f t="shared" si="8"/>
        <v>38</v>
      </c>
      <c r="M19" s="338">
        <f>+Q19+AC19+AE19+AG19+AI19+AK19</f>
        <v>3</v>
      </c>
      <c r="N19" s="335">
        <f t="shared" si="0"/>
        <v>108.57142857142857</v>
      </c>
      <c r="O19" s="340">
        <f t="shared" si="0"/>
        <v>75</v>
      </c>
      <c r="P19" s="338">
        <f t="shared" si="7"/>
        <v>2</v>
      </c>
      <c r="Q19" s="338">
        <f t="shared" si="7"/>
        <v>0</v>
      </c>
      <c r="R19" s="338">
        <v>1</v>
      </c>
      <c r="S19" s="338">
        <v>0</v>
      </c>
      <c r="T19" s="338">
        <v>0</v>
      </c>
      <c r="U19" s="338">
        <v>0</v>
      </c>
      <c r="V19" s="338">
        <v>0</v>
      </c>
      <c r="W19" s="338">
        <v>0</v>
      </c>
      <c r="X19" s="338">
        <v>0</v>
      </c>
      <c r="Y19" s="338">
        <v>0</v>
      </c>
      <c r="Z19" s="338">
        <v>1</v>
      </c>
      <c r="AA19" s="338">
        <v>0</v>
      </c>
      <c r="AB19" s="338">
        <v>0</v>
      </c>
      <c r="AC19" s="338">
        <v>0</v>
      </c>
      <c r="AD19" s="338">
        <v>0</v>
      </c>
      <c r="AE19" s="338">
        <v>0</v>
      </c>
      <c r="AF19" s="338">
        <v>25</v>
      </c>
      <c r="AG19" s="338">
        <v>2</v>
      </c>
      <c r="AH19" s="338">
        <v>6</v>
      </c>
      <c r="AI19" s="338">
        <v>1</v>
      </c>
      <c r="AJ19" s="338">
        <v>5</v>
      </c>
      <c r="AK19" s="339">
        <v>0</v>
      </c>
    </row>
    <row r="20" spans="2:37" s="82" customFormat="1" ht="20.100000000000001" customHeight="1" x14ac:dyDescent="0.15">
      <c r="B20" s="800"/>
      <c r="C20" s="89" t="s">
        <v>343</v>
      </c>
      <c r="D20" s="337">
        <f t="shared" si="6"/>
        <v>6414</v>
      </c>
      <c r="E20" s="337">
        <f>G20+I20+K20</f>
        <v>388</v>
      </c>
      <c r="F20" s="338">
        <v>6358</v>
      </c>
      <c r="G20" s="338">
        <v>371</v>
      </c>
      <c r="H20" s="338">
        <v>56</v>
      </c>
      <c r="I20" s="338">
        <v>17</v>
      </c>
      <c r="J20" s="338">
        <v>0</v>
      </c>
      <c r="K20" s="338">
        <v>0</v>
      </c>
      <c r="L20" s="338">
        <f t="shared" si="8"/>
        <v>51</v>
      </c>
      <c r="M20" s="338">
        <f t="shared" si="8"/>
        <v>13</v>
      </c>
      <c r="N20" s="340">
        <f t="shared" si="0"/>
        <v>91.071428571428569</v>
      </c>
      <c r="O20" s="340">
        <f t="shared" si="0"/>
        <v>76.470588235294116</v>
      </c>
      <c r="P20" s="338">
        <f t="shared" si="7"/>
        <v>1</v>
      </c>
      <c r="Q20" s="338">
        <f t="shared" si="7"/>
        <v>0</v>
      </c>
      <c r="R20" s="338">
        <v>0</v>
      </c>
      <c r="S20" s="338">
        <v>0</v>
      </c>
      <c r="T20" s="338">
        <v>0</v>
      </c>
      <c r="U20" s="338">
        <v>0</v>
      </c>
      <c r="V20" s="338">
        <v>0</v>
      </c>
      <c r="W20" s="338">
        <v>0</v>
      </c>
      <c r="X20" s="338">
        <v>1</v>
      </c>
      <c r="Y20" s="338">
        <v>0</v>
      </c>
      <c r="Z20" s="338">
        <v>0</v>
      </c>
      <c r="AA20" s="338">
        <v>0</v>
      </c>
      <c r="AB20" s="338">
        <v>2</v>
      </c>
      <c r="AC20" s="338">
        <v>0</v>
      </c>
      <c r="AD20" s="338">
        <v>2</v>
      </c>
      <c r="AE20" s="338">
        <v>0</v>
      </c>
      <c r="AF20" s="338">
        <v>34</v>
      </c>
      <c r="AG20" s="338">
        <v>2</v>
      </c>
      <c r="AH20" s="338">
        <v>12</v>
      </c>
      <c r="AI20" s="338">
        <v>11</v>
      </c>
      <c r="AJ20" s="338">
        <v>0</v>
      </c>
      <c r="AK20" s="339">
        <v>0</v>
      </c>
    </row>
    <row r="21" spans="2:37" s="82" customFormat="1" ht="20.100000000000001" customHeight="1" x14ac:dyDescent="0.15">
      <c r="B21" s="801"/>
      <c r="C21" s="83" t="s">
        <v>300</v>
      </c>
      <c r="D21" s="346">
        <f>SUM(F21+H21+J21)</f>
        <v>14596</v>
      </c>
      <c r="E21" s="346">
        <f t="shared" ref="E21:M21" si="9">SUM(E14:E20)</f>
        <v>1994</v>
      </c>
      <c r="F21" s="343">
        <f>SUM(F14:F20)</f>
        <v>14463</v>
      </c>
      <c r="G21" s="343">
        <f t="shared" si="9"/>
        <v>1957</v>
      </c>
      <c r="H21" s="343">
        <f t="shared" si="9"/>
        <v>133</v>
      </c>
      <c r="I21" s="343">
        <f t="shared" si="9"/>
        <v>37</v>
      </c>
      <c r="J21" s="343">
        <f t="shared" si="9"/>
        <v>0</v>
      </c>
      <c r="K21" s="343">
        <f t="shared" si="9"/>
        <v>0</v>
      </c>
      <c r="L21" s="343">
        <f t="shared" si="9"/>
        <v>129</v>
      </c>
      <c r="M21" s="343">
        <f t="shared" si="9"/>
        <v>29</v>
      </c>
      <c r="N21" s="347">
        <f t="shared" si="0"/>
        <v>96.992481203007515</v>
      </c>
      <c r="O21" s="347">
        <f t="shared" si="0"/>
        <v>78.378378378378372</v>
      </c>
      <c r="P21" s="343">
        <f t="shared" ref="P21:AK21" si="10">SUM(P14:P20)</f>
        <v>5</v>
      </c>
      <c r="Q21" s="343">
        <f t="shared" si="10"/>
        <v>0</v>
      </c>
      <c r="R21" s="343">
        <f t="shared" si="10"/>
        <v>2</v>
      </c>
      <c r="S21" s="343">
        <f t="shared" si="10"/>
        <v>0</v>
      </c>
      <c r="T21" s="343">
        <f t="shared" si="10"/>
        <v>0</v>
      </c>
      <c r="U21" s="343">
        <f t="shared" si="10"/>
        <v>0</v>
      </c>
      <c r="V21" s="343">
        <f t="shared" si="10"/>
        <v>0</v>
      </c>
      <c r="W21" s="343">
        <f t="shared" si="10"/>
        <v>0</v>
      </c>
      <c r="X21" s="343">
        <f t="shared" si="10"/>
        <v>1</v>
      </c>
      <c r="Y21" s="343">
        <f t="shared" si="10"/>
        <v>0</v>
      </c>
      <c r="Z21" s="343">
        <f t="shared" si="10"/>
        <v>2</v>
      </c>
      <c r="AA21" s="343">
        <f t="shared" si="10"/>
        <v>0</v>
      </c>
      <c r="AB21" s="343">
        <f t="shared" si="10"/>
        <v>2</v>
      </c>
      <c r="AC21" s="343">
        <f t="shared" si="10"/>
        <v>0</v>
      </c>
      <c r="AD21" s="343">
        <f t="shared" si="10"/>
        <v>2</v>
      </c>
      <c r="AE21" s="343">
        <f t="shared" si="10"/>
        <v>0</v>
      </c>
      <c r="AF21" s="343">
        <f t="shared" si="10"/>
        <v>77</v>
      </c>
      <c r="AG21" s="343">
        <f>SUM(AG14:AG20)</f>
        <v>11</v>
      </c>
      <c r="AH21" s="343">
        <f t="shared" si="10"/>
        <v>34</v>
      </c>
      <c r="AI21" s="343">
        <f>SUM(AI14:AI20)</f>
        <v>18</v>
      </c>
      <c r="AJ21" s="343">
        <f t="shared" si="10"/>
        <v>9</v>
      </c>
      <c r="AK21" s="344">
        <f t="shared" si="10"/>
        <v>0</v>
      </c>
    </row>
    <row r="22" spans="2:37" s="82" customFormat="1" ht="20.100000000000001" customHeight="1" x14ac:dyDescent="0.15">
      <c r="B22" s="802" t="s">
        <v>302</v>
      </c>
      <c r="C22" s="803"/>
      <c r="D22" s="348">
        <f t="shared" ref="D22:M22" si="11">D13+D21</f>
        <v>22282</v>
      </c>
      <c r="E22" s="346">
        <f t="shared" si="11"/>
        <v>2843</v>
      </c>
      <c r="F22" s="349">
        <f t="shared" si="11"/>
        <v>22056</v>
      </c>
      <c r="G22" s="349">
        <f t="shared" si="11"/>
        <v>2784</v>
      </c>
      <c r="H22" s="349">
        <f t="shared" si="11"/>
        <v>224</v>
      </c>
      <c r="I22" s="349">
        <f t="shared" si="11"/>
        <v>59</v>
      </c>
      <c r="J22" s="349">
        <f t="shared" si="11"/>
        <v>2</v>
      </c>
      <c r="K22" s="349">
        <f t="shared" si="11"/>
        <v>0</v>
      </c>
      <c r="L22" s="349">
        <f t="shared" si="11"/>
        <v>209</v>
      </c>
      <c r="M22" s="349">
        <f t="shared" si="11"/>
        <v>46</v>
      </c>
      <c r="N22" s="347">
        <f>L22/H22*100</f>
        <v>93.303571428571431</v>
      </c>
      <c r="O22" s="347">
        <f>M22/I22*100</f>
        <v>77.966101694915253</v>
      </c>
      <c r="P22" s="349">
        <f t="shared" ref="P22:W22" si="12">P13+P21</f>
        <v>16</v>
      </c>
      <c r="Q22" s="349">
        <f t="shared" si="12"/>
        <v>2</v>
      </c>
      <c r="R22" s="349">
        <f t="shared" si="12"/>
        <v>6</v>
      </c>
      <c r="S22" s="349">
        <f t="shared" si="12"/>
        <v>0</v>
      </c>
      <c r="T22" s="349">
        <f t="shared" si="12"/>
        <v>0</v>
      </c>
      <c r="U22" s="349">
        <f t="shared" si="12"/>
        <v>0</v>
      </c>
      <c r="V22" s="349">
        <f t="shared" si="12"/>
        <v>1</v>
      </c>
      <c r="W22" s="349">
        <f t="shared" si="12"/>
        <v>0</v>
      </c>
      <c r="X22" s="349">
        <f>X13+X21</f>
        <v>1</v>
      </c>
      <c r="Y22" s="349">
        <f>Y13+Y21</f>
        <v>0</v>
      </c>
      <c r="Z22" s="349">
        <f t="shared" ref="Z22:AK22" si="13">Z13+Z21</f>
        <v>8</v>
      </c>
      <c r="AA22" s="349">
        <f t="shared" si="13"/>
        <v>2</v>
      </c>
      <c r="AB22" s="349">
        <f t="shared" si="13"/>
        <v>3</v>
      </c>
      <c r="AC22" s="349">
        <f t="shared" si="13"/>
        <v>0</v>
      </c>
      <c r="AD22" s="349">
        <f t="shared" si="13"/>
        <v>4</v>
      </c>
      <c r="AE22" s="349">
        <f t="shared" si="13"/>
        <v>0</v>
      </c>
      <c r="AF22" s="349">
        <f t="shared" si="13"/>
        <v>116</v>
      </c>
      <c r="AG22" s="349">
        <f t="shared" si="13"/>
        <v>14</v>
      </c>
      <c r="AH22" s="349">
        <f t="shared" si="13"/>
        <v>60</v>
      </c>
      <c r="AI22" s="349">
        <f t="shared" si="13"/>
        <v>30</v>
      </c>
      <c r="AJ22" s="349">
        <f t="shared" si="13"/>
        <v>10</v>
      </c>
      <c r="AK22" s="350">
        <f t="shared" si="13"/>
        <v>0</v>
      </c>
    </row>
    <row r="23" spans="2:37" s="82" customFormat="1" ht="20.100000000000001" customHeight="1" x14ac:dyDescent="0.15"/>
    <row r="24" spans="2:37" ht="20.100000000000001" customHeight="1" x14ac:dyDescent="0.15">
      <c r="AB24" s="82"/>
    </row>
    <row r="87" ht="15" customHeight="1" x14ac:dyDescent="0.15"/>
    <row r="88" ht="15" customHeight="1" x14ac:dyDescent="0.15"/>
    <row r="89" ht="15" customHeight="1" x14ac:dyDescent="0.15"/>
    <row r="90" ht="15" customHeight="1" x14ac:dyDescent="0.15"/>
    <row r="91" ht="15" customHeight="1" x14ac:dyDescent="0.15"/>
    <row r="92" ht="15" customHeight="1" x14ac:dyDescent="0.15"/>
  </sheetData>
  <mergeCells count="24">
    <mergeCell ref="AJ2:AK4"/>
    <mergeCell ref="P3:Q4"/>
    <mergeCell ref="R3:AA3"/>
    <mergeCell ref="AB3:AC4"/>
    <mergeCell ref="AD3:AE4"/>
    <mergeCell ref="AF3:AG4"/>
    <mergeCell ref="AH3:AI4"/>
    <mergeCell ref="Z4:AA4"/>
    <mergeCell ref="X4:Y4"/>
    <mergeCell ref="B14:B21"/>
    <mergeCell ref="B22:C22"/>
    <mergeCell ref="R4:S4"/>
    <mergeCell ref="T4:U4"/>
    <mergeCell ref="V4:W4"/>
    <mergeCell ref="B6:B13"/>
    <mergeCell ref="L2:M4"/>
    <mergeCell ref="N2:O4"/>
    <mergeCell ref="P2:AI2"/>
    <mergeCell ref="J2:K4"/>
    <mergeCell ref="B2:B5"/>
    <mergeCell ref="C2:C5"/>
    <mergeCell ref="D2:E4"/>
    <mergeCell ref="F2:G4"/>
    <mergeCell ref="H2:I4"/>
  </mergeCells>
  <phoneticPr fontId="1"/>
  <pageMargins left="0.19685039370078741" right="0.19685039370078741" top="0.74803149606299213" bottom="0.74803149606299213" header="0.31496062992125984" footer="0.31496062992125984"/>
  <pageSetup paperSize="9" scale="81" firstPageNumber="84" orientation="landscape" useFirstPageNumber="1" r:id="rId1"/>
  <headerFooter>
    <oddFooter>&amp;C&amp;P</oddFooter>
  </headerFooter>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7</vt:i4>
      </vt:variant>
    </vt:vector>
  </HeadingPairs>
  <TitlesOfParts>
    <vt:vector size="26" baseType="lpstr">
      <vt:lpstr>1(概要)</vt:lpstr>
      <vt:lpstr>2（健康教育）3(健康相談) 4（訪問指導）</vt:lpstr>
      <vt:lpstr>5（生活習慣病予防）</vt:lpstr>
      <vt:lpstr>6(検診)ab</vt:lpstr>
      <vt:lpstr>6c</vt:lpstr>
      <vt:lpstr>6d</vt:lpstr>
      <vt:lpstr>6e1</vt:lpstr>
      <vt:lpstr>6e23</vt:lpstr>
      <vt:lpstr>6e4</vt:lpstr>
      <vt:lpstr>6e5</vt:lpstr>
      <vt:lpstr>6e67</vt:lpstr>
      <vt:lpstr>6e89</vt:lpstr>
      <vt:lpstr>6e101112</vt:lpstr>
      <vt:lpstr>6f12</vt:lpstr>
      <vt:lpstr>6f34</vt:lpstr>
      <vt:lpstr>6f56</vt:lpstr>
      <vt:lpstr>6f78</vt:lpstr>
      <vt:lpstr>6f910</vt:lpstr>
      <vt:lpstr>6f1112,7</vt:lpstr>
      <vt:lpstr>'1(概要)'!Print_Area</vt:lpstr>
      <vt:lpstr>'2（健康教育）3(健康相談) 4（訪問指導）'!Print_Area</vt:lpstr>
      <vt:lpstr>'6(検診)ab'!Print_Area</vt:lpstr>
      <vt:lpstr>'6c'!Print_Area</vt:lpstr>
      <vt:lpstr>'6d'!Print_Area</vt:lpstr>
      <vt:lpstr>'6e23'!Print_Area</vt:lpstr>
      <vt:lpstr>'6f1112,7'!Print_Area</vt:lpstr>
    </vt:vector>
  </TitlesOfParts>
  <Company>金沢市役所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金沢市役所</dc:creator>
  <cp:lastModifiedBy>kndp</cp:lastModifiedBy>
  <cp:lastPrinted>2023-12-11T05:30:43Z</cp:lastPrinted>
  <dcterms:created xsi:type="dcterms:W3CDTF">1997-01-08T22:48:59Z</dcterms:created>
  <dcterms:modified xsi:type="dcterms:W3CDTF">2023-12-22T00:35:29Z</dcterms:modified>
</cp:coreProperties>
</file>