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defaultThemeVersion="124226"/>
  <mc:AlternateContent xmlns:mc="http://schemas.openxmlformats.org/markup-compatibility/2006">
    <mc:Choice Requires="x15">
      <x15ac:absPath xmlns:x15ac="http://schemas.microsoft.com/office/spreadsheetml/2010/11/ac" url="\\knsv0008\23301_健康政策課\030_医療係\160_衛生年報\★衛生年報(本番)\R7\"/>
    </mc:Choice>
  </mc:AlternateContent>
  <xr:revisionPtr revIDLastSave="0" documentId="13_ncr:1_{3C0F2ACB-8835-49A0-9DF8-F8787DA1BF02}" xr6:coauthVersionLast="47" xr6:coauthVersionMax="47" xr10:uidLastSave="{00000000-0000-0000-0000-000000000000}"/>
  <bookViews>
    <workbookView xWindow="-110" yWindow="-110" windowWidth="19420" windowHeight="11500" tabRatio="874" xr2:uid="{00000000-000D-0000-FFFF-FFFF00000000}"/>
  </bookViews>
  <sheets>
    <sheet name="1(概要)" sheetId="83" r:id="rId1"/>
    <sheet name="2（健康教育）3(健康相談) 4（訪問指導）" sheetId="160" r:id="rId2"/>
    <sheet name="5（生活習慣病予防）" sheetId="161" r:id="rId3"/>
    <sheet name="6(検診)ab" sheetId="108" r:id="rId4"/>
    <sheet name="6c" sheetId="141" r:id="rId5"/>
    <sheet name="6d" sheetId="142" r:id="rId6"/>
    <sheet name="6e1 " sheetId="156" r:id="rId7"/>
    <sheet name="6e23 " sheetId="157" r:id="rId8"/>
    <sheet name="6e4 " sheetId="158" r:id="rId9"/>
    <sheet name="6e5 " sheetId="159" r:id="rId10"/>
    <sheet name="6e67" sheetId="147" r:id="rId11"/>
    <sheet name="6e89" sheetId="148" r:id="rId12"/>
    <sheet name="6e101112" sheetId="149" r:id="rId13"/>
    <sheet name="6f12" sheetId="150" r:id="rId14"/>
    <sheet name="6f34" sheetId="151" r:id="rId15"/>
    <sheet name="6f56" sheetId="152" r:id="rId16"/>
    <sheet name="6f78" sheetId="153" r:id="rId17"/>
    <sheet name="6f910" sheetId="154" r:id="rId18"/>
    <sheet name="6f1112,7" sheetId="155" r:id="rId19"/>
  </sheets>
  <definedNames>
    <definedName name="_xlnm.Print_Area" localSheetId="0">'1(概要)'!$A$1:$H$37</definedName>
    <definedName name="_xlnm.Print_Area" localSheetId="1">'2（健康教育）3(健康相談) 4（訪問指導）'!$A$1:$P$79</definedName>
    <definedName name="_xlnm.Print_Area" localSheetId="3">'6(検診)ab'!$A$1:$F$33</definedName>
    <definedName name="_xlnm.Print_Area" localSheetId="4">'6c'!$A$1:$J$118</definedName>
    <definedName name="_xlnm.Print_Area" localSheetId="5">'6d'!$A$1:$J$53</definedName>
    <definedName name="_xlnm.Print_Area" localSheetId="7">'6e23 '!$A$1:$AA$31</definedName>
    <definedName name="_xlnm.Print_Area" localSheetId="18">'6f1112,7'!$A$1:$I$55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60" l="1"/>
  <c r="E55" i="160"/>
  <c r="I77" i="160" l="1"/>
  <c r="G77" i="160"/>
  <c r="E77" i="160"/>
  <c r="G65" i="160"/>
  <c r="E65" i="160"/>
  <c r="O10" i="160"/>
  <c r="N10" i="160"/>
  <c r="E87" i="141" l="1"/>
  <c r="E86" i="141"/>
  <c r="E85" i="141"/>
  <c r="E84" i="141"/>
  <c r="E83" i="141"/>
  <c r="E82" i="141"/>
  <c r="E81" i="141"/>
  <c r="E80" i="141"/>
  <c r="E79" i="141"/>
  <c r="E78" i="141"/>
  <c r="E77" i="141"/>
  <c r="E76" i="141"/>
  <c r="D54" i="141"/>
  <c r="C54" i="141"/>
  <c r="D44" i="141"/>
  <c r="C44" i="141"/>
  <c r="C46" i="141" s="1"/>
  <c r="C45" i="141"/>
  <c r="E27" i="141" l="1"/>
  <c r="E26" i="141"/>
  <c r="E25" i="141"/>
  <c r="E24" i="141"/>
  <c r="E23" i="141"/>
  <c r="E22" i="141"/>
  <c r="E21" i="141"/>
  <c r="E20" i="141"/>
  <c r="E19" i="141"/>
  <c r="E12" i="141"/>
  <c r="E11" i="141"/>
  <c r="E10" i="141"/>
  <c r="I47" i="155"/>
  <c r="H47" i="155"/>
  <c r="G47" i="155"/>
  <c r="F47" i="155"/>
  <c r="E47" i="155"/>
  <c r="D47" i="155"/>
  <c r="I46" i="155"/>
  <c r="H46" i="155"/>
  <c r="G46" i="155"/>
  <c r="F46" i="155"/>
  <c r="E46" i="155"/>
  <c r="D46" i="155"/>
  <c r="I45" i="155"/>
  <c r="H45" i="155"/>
  <c r="G45" i="155"/>
  <c r="F45" i="155"/>
  <c r="E45" i="155"/>
  <c r="D45" i="155"/>
  <c r="I44" i="155"/>
  <c r="H44" i="155"/>
  <c r="G44" i="155"/>
  <c r="F44" i="155"/>
  <c r="E44" i="155"/>
  <c r="D44" i="155"/>
  <c r="I43" i="155"/>
  <c r="H43" i="155"/>
  <c r="G43" i="155"/>
  <c r="F43" i="155"/>
  <c r="E43" i="155"/>
  <c r="D43" i="155"/>
  <c r="C16" i="155"/>
  <c r="C15" i="155"/>
  <c r="C14" i="155"/>
  <c r="C13" i="155"/>
  <c r="C12" i="155"/>
  <c r="C17" i="155" s="1"/>
  <c r="C7" i="155"/>
  <c r="C8" i="155"/>
  <c r="C9" i="155"/>
  <c r="C10" i="155"/>
  <c r="C6" i="155"/>
  <c r="C20" i="155"/>
  <c r="C21" i="155"/>
  <c r="C18" i="155"/>
  <c r="D11" i="155"/>
  <c r="D17" i="155"/>
  <c r="D18" i="155"/>
  <c r="D19" i="155"/>
  <c r="D20" i="155"/>
  <c r="D21" i="155"/>
  <c r="D22" i="155"/>
  <c r="I46" i="154"/>
  <c r="H46" i="154"/>
  <c r="G46" i="154"/>
  <c r="F46" i="154"/>
  <c r="E46" i="154"/>
  <c r="D46" i="154"/>
  <c r="I45" i="154"/>
  <c r="H45" i="154"/>
  <c r="G45" i="154"/>
  <c r="F45" i="154"/>
  <c r="E45" i="154"/>
  <c r="D45" i="154"/>
  <c r="I44" i="154"/>
  <c r="H44" i="154"/>
  <c r="G44" i="154"/>
  <c r="F44" i="154"/>
  <c r="E44" i="154"/>
  <c r="D44" i="154"/>
  <c r="I43" i="154"/>
  <c r="H43" i="154"/>
  <c r="G43" i="154"/>
  <c r="F43" i="154"/>
  <c r="E43" i="154"/>
  <c r="D43" i="154"/>
  <c r="C43" i="154"/>
  <c r="I42" i="154"/>
  <c r="H42" i="154"/>
  <c r="G42" i="154"/>
  <c r="F42" i="154"/>
  <c r="E42" i="154"/>
  <c r="D42" i="154"/>
  <c r="I41" i="154"/>
  <c r="H41" i="154"/>
  <c r="G41" i="154"/>
  <c r="F41" i="154"/>
  <c r="E41" i="154"/>
  <c r="D41" i="154"/>
  <c r="C40" i="154"/>
  <c r="C39" i="154"/>
  <c r="C38" i="154"/>
  <c r="C37" i="154"/>
  <c r="C41" i="154" s="1"/>
  <c r="C36" i="154"/>
  <c r="I35" i="154"/>
  <c r="H35" i="154"/>
  <c r="G35" i="154"/>
  <c r="F35" i="154"/>
  <c r="E35" i="154"/>
  <c r="D35" i="154"/>
  <c r="C34" i="154"/>
  <c r="C33" i="154"/>
  <c r="C32" i="154"/>
  <c r="C31" i="154"/>
  <c r="C30" i="154"/>
  <c r="H23" i="154"/>
  <c r="F23" i="154"/>
  <c r="D23" i="154"/>
  <c r="C23" i="154"/>
  <c r="H22" i="154"/>
  <c r="F22" i="154"/>
  <c r="D22" i="154"/>
  <c r="C22" i="154"/>
  <c r="H21" i="154"/>
  <c r="F21" i="154"/>
  <c r="D21" i="154"/>
  <c r="C21" i="154"/>
  <c r="H20" i="154"/>
  <c r="F20" i="154"/>
  <c r="D20" i="154"/>
  <c r="C20" i="154"/>
  <c r="H19" i="154"/>
  <c r="F19" i="154"/>
  <c r="D19" i="154"/>
  <c r="C19" i="154"/>
  <c r="H18" i="154"/>
  <c r="F18" i="154"/>
  <c r="D18" i="154"/>
  <c r="C17" i="154"/>
  <c r="C16" i="154"/>
  <c r="C15" i="154"/>
  <c r="C14" i="154"/>
  <c r="C13" i="154"/>
  <c r="H12" i="154"/>
  <c r="F12" i="154"/>
  <c r="D12" i="154"/>
  <c r="C11" i="154"/>
  <c r="C10" i="154"/>
  <c r="C9" i="154"/>
  <c r="C8" i="154"/>
  <c r="C7" i="154"/>
  <c r="C12" i="154" s="1"/>
  <c r="F44" i="153"/>
  <c r="E44" i="153"/>
  <c r="D44" i="153"/>
  <c r="C44" i="153"/>
  <c r="F43" i="153"/>
  <c r="E43" i="153"/>
  <c r="D43" i="153"/>
  <c r="C43" i="153"/>
  <c r="F42" i="153"/>
  <c r="E42" i="153"/>
  <c r="D42" i="153"/>
  <c r="C42" i="153"/>
  <c r="F41" i="153"/>
  <c r="E41" i="153"/>
  <c r="D41" i="153"/>
  <c r="C41" i="153"/>
  <c r="F40" i="153"/>
  <c r="E40" i="153"/>
  <c r="D40" i="153"/>
  <c r="C40" i="153"/>
  <c r="F39" i="153"/>
  <c r="E39" i="153"/>
  <c r="D39" i="153"/>
  <c r="C38" i="153"/>
  <c r="C37" i="153"/>
  <c r="C36" i="153"/>
  <c r="C35" i="153"/>
  <c r="C34" i="153"/>
  <c r="F33" i="153"/>
  <c r="E33" i="153"/>
  <c r="D33" i="153"/>
  <c r="C32" i="153"/>
  <c r="C31" i="153"/>
  <c r="C30" i="153"/>
  <c r="C29" i="153"/>
  <c r="C28" i="153"/>
  <c r="F21" i="153"/>
  <c r="E21" i="153"/>
  <c r="D21" i="153"/>
  <c r="C21" i="153"/>
  <c r="F20" i="153"/>
  <c r="E20" i="153"/>
  <c r="D20" i="153"/>
  <c r="C20" i="153"/>
  <c r="F19" i="153"/>
  <c r="E19" i="153"/>
  <c r="D19" i="153"/>
  <c r="C19" i="153"/>
  <c r="F18" i="153"/>
  <c r="E18" i="153"/>
  <c r="D18" i="153"/>
  <c r="C18" i="153"/>
  <c r="F17" i="153"/>
  <c r="E17" i="153"/>
  <c r="D17" i="153"/>
  <c r="C17" i="153"/>
  <c r="F16" i="153"/>
  <c r="E16" i="153"/>
  <c r="D16" i="153"/>
  <c r="C15" i="153"/>
  <c r="C14" i="153"/>
  <c r="C13" i="153"/>
  <c r="C12" i="153"/>
  <c r="C11" i="153"/>
  <c r="F10" i="153"/>
  <c r="E10" i="153"/>
  <c r="D10" i="153"/>
  <c r="C9" i="153"/>
  <c r="C8" i="153"/>
  <c r="C7" i="153"/>
  <c r="C6" i="153"/>
  <c r="C5" i="153"/>
  <c r="C10" i="153" s="1"/>
  <c r="F44" i="152"/>
  <c r="E44" i="152"/>
  <c r="D44" i="152"/>
  <c r="C44" i="152"/>
  <c r="F43" i="152"/>
  <c r="E43" i="152"/>
  <c r="D43" i="152"/>
  <c r="C43" i="152"/>
  <c r="F42" i="152"/>
  <c r="E42" i="152"/>
  <c r="D42" i="152"/>
  <c r="C42" i="152"/>
  <c r="F41" i="152"/>
  <c r="E41" i="152"/>
  <c r="D41" i="152"/>
  <c r="C41" i="152"/>
  <c r="F40" i="152"/>
  <c r="E40" i="152"/>
  <c r="D40" i="152"/>
  <c r="C40" i="152"/>
  <c r="F39" i="152"/>
  <c r="E39" i="152"/>
  <c r="D39" i="152"/>
  <c r="C38" i="152"/>
  <c r="C37" i="152"/>
  <c r="C36" i="152"/>
  <c r="C35" i="152"/>
  <c r="C34" i="152"/>
  <c r="F33" i="152"/>
  <c r="E33" i="152"/>
  <c r="D33" i="152"/>
  <c r="C32" i="152"/>
  <c r="C31" i="152"/>
  <c r="C30" i="152"/>
  <c r="C29" i="152"/>
  <c r="C28" i="152"/>
  <c r="F21" i="152"/>
  <c r="E21" i="152"/>
  <c r="D21" i="152"/>
  <c r="C21" i="152"/>
  <c r="F20" i="152"/>
  <c r="E20" i="152"/>
  <c r="D20" i="152"/>
  <c r="C20" i="152"/>
  <c r="F19" i="152"/>
  <c r="E19" i="152"/>
  <c r="D19" i="152"/>
  <c r="C19" i="152"/>
  <c r="F18" i="152"/>
  <c r="E18" i="152"/>
  <c r="D18" i="152"/>
  <c r="C18" i="152"/>
  <c r="F17" i="152"/>
  <c r="E17" i="152"/>
  <c r="D17" i="152"/>
  <c r="C17" i="152"/>
  <c r="F16" i="152"/>
  <c r="E16" i="152"/>
  <c r="D16" i="152"/>
  <c r="C15" i="152"/>
  <c r="C14" i="152"/>
  <c r="C13" i="152"/>
  <c r="C12" i="152"/>
  <c r="C11" i="152"/>
  <c r="F10" i="152"/>
  <c r="E10" i="152"/>
  <c r="D10" i="152"/>
  <c r="C9" i="152"/>
  <c r="C8" i="152"/>
  <c r="C7" i="152"/>
  <c r="C6" i="152"/>
  <c r="C5" i="152"/>
  <c r="C10" i="152" s="1"/>
  <c r="F44" i="151"/>
  <c r="E44" i="151"/>
  <c r="D44" i="151"/>
  <c r="C44" i="151"/>
  <c r="F43" i="151"/>
  <c r="E43" i="151"/>
  <c r="D43" i="151"/>
  <c r="C43" i="151"/>
  <c r="F42" i="151"/>
  <c r="E42" i="151"/>
  <c r="D42" i="151"/>
  <c r="C42" i="151"/>
  <c r="F41" i="151"/>
  <c r="E41" i="151"/>
  <c r="D41" i="151"/>
  <c r="C41" i="151"/>
  <c r="F40" i="151"/>
  <c r="E40" i="151"/>
  <c r="D40" i="151"/>
  <c r="C40" i="151"/>
  <c r="F39" i="151"/>
  <c r="E39" i="151"/>
  <c r="D39" i="151"/>
  <c r="C38" i="151"/>
  <c r="C37" i="151"/>
  <c r="C36" i="151"/>
  <c r="C35" i="151"/>
  <c r="C34" i="151"/>
  <c r="F33" i="151"/>
  <c r="F45" i="151" s="1"/>
  <c r="E33" i="151"/>
  <c r="E45" i="151" s="1"/>
  <c r="D33" i="151"/>
  <c r="C32" i="151"/>
  <c r="C31" i="151"/>
  <c r="C30" i="151"/>
  <c r="C29" i="151"/>
  <c r="C28" i="151"/>
  <c r="F21" i="151"/>
  <c r="E21" i="151"/>
  <c r="D21" i="151"/>
  <c r="C21" i="151"/>
  <c r="F20" i="151"/>
  <c r="E20" i="151"/>
  <c r="D20" i="151"/>
  <c r="C20" i="151"/>
  <c r="F19" i="151"/>
  <c r="E19" i="151"/>
  <c r="D19" i="151"/>
  <c r="C19" i="151"/>
  <c r="E18" i="151"/>
  <c r="C18" i="151" s="1"/>
  <c r="D18" i="151"/>
  <c r="F17" i="151"/>
  <c r="C17" i="151" s="1"/>
  <c r="D17" i="151"/>
  <c r="F10" i="151"/>
  <c r="E10" i="151"/>
  <c r="D10" i="151"/>
  <c r="F16" i="151"/>
  <c r="E16" i="151"/>
  <c r="D16" i="151"/>
  <c r="C15" i="151"/>
  <c r="C14" i="151"/>
  <c r="C13" i="151"/>
  <c r="C16" i="151" s="1"/>
  <c r="C12" i="151"/>
  <c r="C11" i="151"/>
  <c r="C9" i="151"/>
  <c r="C8" i="151"/>
  <c r="C7" i="151"/>
  <c r="C6" i="151"/>
  <c r="C5" i="151"/>
  <c r="C10" i="151" s="1"/>
  <c r="F50" i="150"/>
  <c r="E50" i="150"/>
  <c r="D50" i="150"/>
  <c r="F49" i="150"/>
  <c r="E49" i="150"/>
  <c r="D49" i="150"/>
  <c r="F48" i="150"/>
  <c r="E48" i="150"/>
  <c r="D48" i="150"/>
  <c r="F47" i="150"/>
  <c r="E47" i="150"/>
  <c r="D47" i="150"/>
  <c r="F46" i="150"/>
  <c r="E46" i="150"/>
  <c r="E51" i="150" s="1"/>
  <c r="D46" i="150"/>
  <c r="D51" i="150" s="1"/>
  <c r="C46" i="150"/>
  <c r="F45" i="150"/>
  <c r="E45" i="150"/>
  <c r="D45" i="150"/>
  <c r="C44" i="150"/>
  <c r="C43" i="150"/>
  <c r="C42" i="150"/>
  <c r="C41" i="150"/>
  <c r="C40" i="150"/>
  <c r="F39" i="150"/>
  <c r="E39" i="150"/>
  <c r="D39" i="150"/>
  <c r="C38" i="150"/>
  <c r="C50" i="150" s="1"/>
  <c r="C37" i="150"/>
  <c r="C49" i="150" s="1"/>
  <c r="C36" i="150"/>
  <c r="C48" i="150" s="1"/>
  <c r="C35" i="150"/>
  <c r="C34" i="150"/>
  <c r="C39" i="150" s="1"/>
  <c r="G25" i="150"/>
  <c r="F25" i="150"/>
  <c r="E25" i="150"/>
  <c r="D25" i="150"/>
  <c r="G24" i="150"/>
  <c r="F24" i="150"/>
  <c r="E24" i="150"/>
  <c r="D24" i="150"/>
  <c r="G23" i="150"/>
  <c r="F23" i="150"/>
  <c r="E23" i="150"/>
  <c r="D23" i="150"/>
  <c r="G22" i="150"/>
  <c r="F22" i="150"/>
  <c r="E22" i="150"/>
  <c r="D22" i="150"/>
  <c r="G21" i="150"/>
  <c r="F21" i="150"/>
  <c r="E21" i="150"/>
  <c r="D21" i="150"/>
  <c r="G20" i="150"/>
  <c r="F20" i="150"/>
  <c r="E20" i="150"/>
  <c r="D20" i="150"/>
  <c r="C19" i="150"/>
  <c r="C18" i="150"/>
  <c r="C17" i="150"/>
  <c r="C16" i="150"/>
  <c r="C15" i="150"/>
  <c r="C20" i="150" s="1"/>
  <c r="G14" i="150"/>
  <c r="F14" i="150"/>
  <c r="E14" i="150"/>
  <c r="D14" i="150"/>
  <c r="C13" i="150"/>
  <c r="C12" i="150"/>
  <c r="C24" i="150" s="1"/>
  <c r="C11" i="150"/>
  <c r="C23" i="150" s="1"/>
  <c r="C10" i="150"/>
  <c r="C22" i="150" s="1"/>
  <c r="C9" i="150"/>
  <c r="C33" i="151" l="1"/>
  <c r="C33" i="152"/>
  <c r="C33" i="153"/>
  <c r="C39" i="151"/>
  <c r="C39" i="152"/>
  <c r="C39" i="153"/>
  <c r="C35" i="154"/>
  <c r="C51" i="150"/>
  <c r="C45" i="154"/>
  <c r="D45" i="151"/>
  <c r="C16" i="153"/>
  <c r="C21" i="150"/>
  <c r="C47" i="150"/>
  <c r="C44" i="154"/>
  <c r="C42" i="154"/>
  <c r="F51" i="150"/>
  <c r="C16" i="152"/>
  <c r="C18" i="154"/>
  <c r="C25" i="150"/>
  <c r="C46" i="154"/>
  <c r="C22" i="155"/>
  <c r="C11" i="155"/>
  <c r="C19" i="155"/>
  <c r="C45" i="150"/>
  <c r="C14" i="150"/>
  <c r="C45" i="151" l="1"/>
  <c r="Y34" i="148"/>
  <c r="X34" i="148"/>
  <c r="W34" i="148"/>
  <c r="V34" i="148"/>
  <c r="U34" i="148"/>
  <c r="T34" i="148"/>
  <c r="S34" i="148"/>
  <c r="R34" i="148"/>
  <c r="Q34" i="148"/>
  <c r="P34" i="148"/>
  <c r="O34" i="148"/>
  <c r="N34" i="148"/>
  <c r="I34" i="148"/>
  <c r="H34" i="148"/>
  <c r="G34" i="148"/>
  <c r="F34" i="148"/>
  <c r="E34" i="148"/>
  <c r="L33" i="148"/>
  <c r="K33" i="148"/>
  <c r="M33" i="148" s="1"/>
  <c r="J33" i="148"/>
  <c r="M32" i="148"/>
  <c r="K32" i="148"/>
  <c r="J32" i="148"/>
  <c r="L32" i="148" s="1"/>
  <c r="M31" i="148"/>
  <c r="L31" i="148"/>
  <c r="K31" i="148"/>
  <c r="J31" i="148"/>
  <c r="M30" i="148"/>
  <c r="L30" i="148"/>
  <c r="K30" i="148"/>
  <c r="J30" i="148"/>
  <c r="M29" i="148"/>
  <c r="L29" i="148"/>
  <c r="K29" i="148"/>
  <c r="K34" i="148" s="1"/>
  <c r="J29" i="148"/>
  <c r="J34" i="148" s="1"/>
  <c r="Y28" i="148"/>
  <c r="X28" i="148"/>
  <c r="W28" i="148"/>
  <c r="V28" i="148"/>
  <c r="U28" i="148"/>
  <c r="T28" i="148"/>
  <c r="S28" i="148"/>
  <c r="R28" i="148"/>
  <c r="Q28" i="148"/>
  <c r="P28" i="148"/>
  <c r="O28" i="148"/>
  <c r="N28" i="148"/>
  <c r="I28" i="148"/>
  <c r="E28" i="148" s="1"/>
  <c r="H28" i="148"/>
  <c r="G28" i="148"/>
  <c r="F28" i="148"/>
  <c r="D28" i="148"/>
  <c r="K27" i="148"/>
  <c r="M27" i="148" s="1"/>
  <c r="J27" i="148"/>
  <c r="L27" i="148" s="1"/>
  <c r="L26" i="148"/>
  <c r="K26" i="148"/>
  <c r="M26" i="148" s="1"/>
  <c r="J26" i="148"/>
  <c r="M25" i="148"/>
  <c r="K25" i="148"/>
  <c r="J25" i="148"/>
  <c r="L25" i="148" s="1"/>
  <c r="M24" i="148"/>
  <c r="L24" i="148"/>
  <c r="K24" i="148"/>
  <c r="J24" i="148"/>
  <c r="L23" i="148"/>
  <c r="K23" i="148"/>
  <c r="J23" i="148"/>
  <c r="Y16" i="148"/>
  <c r="X16" i="148"/>
  <c r="W16" i="148"/>
  <c r="V16" i="148"/>
  <c r="U16" i="148"/>
  <c r="T16" i="148"/>
  <c r="S16" i="148"/>
  <c r="R16" i="148"/>
  <c r="Q16" i="148"/>
  <c r="P16" i="148"/>
  <c r="O16" i="148"/>
  <c r="K16" i="148" s="1"/>
  <c r="N16" i="148"/>
  <c r="M15" i="148"/>
  <c r="K15" i="148"/>
  <c r="J15" i="148"/>
  <c r="L15" i="148" s="1"/>
  <c r="M14" i="148"/>
  <c r="L14" i="148"/>
  <c r="K14" i="148"/>
  <c r="J14" i="148"/>
  <c r="M13" i="148"/>
  <c r="L13" i="148"/>
  <c r="K13" i="148"/>
  <c r="J13" i="148"/>
  <c r="M12" i="148"/>
  <c r="L12" i="148"/>
  <c r="K12" i="148"/>
  <c r="J12" i="148"/>
  <c r="M11" i="148"/>
  <c r="L11" i="148"/>
  <c r="K11" i="148"/>
  <c r="J11" i="148"/>
  <c r="Y10" i="148"/>
  <c r="X10" i="148"/>
  <c r="W10" i="148"/>
  <c r="V10" i="148"/>
  <c r="U10" i="148"/>
  <c r="T10" i="148"/>
  <c r="S10" i="148"/>
  <c r="R10" i="148"/>
  <c r="Q10" i="148"/>
  <c r="P10" i="148"/>
  <c r="O10" i="148"/>
  <c r="N10" i="148"/>
  <c r="K9" i="148"/>
  <c r="M9" i="148" s="1"/>
  <c r="J9" i="148"/>
  <c r="L9" i="148" s="1"/>
  <c r="M8" i="148"/>
  <c r="L8" i="148"/>
  <c r="K8" i="148"/>
  <c r="J8" i="148"/>
  <c r="M7" i="148"/>
  <c r="L7" i="148"/>
  <c r="K7" i="148"/>
  <c r="J7" i="148"/>
  <c r="M6" i="148"/>
  <c r="L6" i="148"/>
  <c r="K6" i="148"/>
  <c r="J6" i="148"/>
  <c r="J10" i="148" s="1"/>
  <c r="M5" i="148"/>
  <c r="K5" i="148"/>
  <c r="J5" i="148"/>
  <c r="I16" i="148"/>
  <c r="M16" i="148" s="1"/>
  <c r="H16" i="148"/>
  <c r="G16" i="148"/>
  <c r="E16" i="148" s="1"/>
  <c r="F16" i="148"/>
  <c r="D16" i="148" s="1"/>
  <c r="I10" i="148"/>
  <c r="H10" i="148"/>
  <c r="G10" i="148"/>
  <c r="F10" i="148"/>
  <c r="D10" i="148"/>
  <c r="I51" i="149"/>
  <c r="H51" i="149"/>
  <c r="G51" i="149"/>
  <c r="F51" i="149"/>
  <c r="E51" i="149"/>
  <c r="D51" i="149"/>
  <c r="I47" i="149"/>
  <c r="H47" i="149"/>
  <c r="G47" i="149"/>
  <c r="F47" i="149"/>
  <c r="E47" i="149"/>
  <c r="D47" i="149"/>
  <c r="L10" i="148" l="1"/>
  <c r="K28" i="148"/>
  <c r="E10" i="148"/>
  <c r="K10" i="148"/>
  <c r="M10" i="148" s="1"/>
  <c r="L34" i="148"/>
  <c r="J28" i="148"/>
  <c r="L28" i="148" s="1"/>
  <c r="J16" i="148"/>
  <c r="L16" i="148" s="1"/>
  <c r="D34" i="148"/>
  <c r="M28" i="148"/>
  <c r="M34" i="148"/>
  <c r="M23" i="148"/>
  <c r="L5" i="148"/>
  <c r="I39" i="149"/>
  <c r="H39" i="149"/>
  <c r="G39" i="149"/>
  <c r="F39" i="149"/>
  <c r="E39" i="149"/>
  <c r="D39" i="149"/>
  <c r="D20" i="149"/>
  <c r="D25" i="147" l="1"/>
  <c r="C25" i="147"/>
  <c r="C10" i="147"/>
  <c r="AD21" i="159"/>
  <c r="R21" i="159"/>
  <c r="N21" i="159"/>
  <c r="AG20" i="159"/>
  <c r="AF20" i="159"/>
  <c r="AE20" i="159"/>
  <c r="AD20" i="159"/>
  <c r="AC20" i="159"/>
  <c r="AB20" i="159"/>
  <c r="AA20" i="159"/>
  <c r="Z20" i="159"/>
  <c r="Y20" i="159"/>
  <c r="X20" i="159"/>
  <c r="W20" i="159"/>
  <c r="V20" i="159"/>
  <c r="U20" i="159"/>
  <c r="T20" i="159"/>
  <c r="S20" i="159"/>
  <c r="R20" i="159"/>
  <c r="Q20" i="159"/>
  <c r="P20" i="159"/>
  <c r="O20" i="159"/>
  <c r="N20" i="159"/>
  <c r="I20" i="159"/>
  <c r="H20" i="159"/>
  <c r="G20" i="159"/>
  <c r="F20" i="159"/>
  <c r="K19" i="159"/>
  <c r="M19" i="159" s="1"/>
  <c r="J19" i="159"/>
  <c r="L19" i="159" s="1"/>
  <c r="E19" i="159"/>
  <c r="D19" i="159"/>
  <c r="L18" i="159"/>
  <c r="K18" i="159"/>
  <c r="M18" i="159" s="1"/>
  <c r="J18" i="159"/>
  <c r="E18" i="159"/>
  <c r="D18" i="159"/>
  <c r="K17" i="159"/>
  <c r="M17" i="159" s="1"/>
  <c r="J17" i="159"/>
  <c r="L17" i="159" s="1"/>
  <c r="E17" i="159"/>
  <c r="D17" i="159"/>
  <c r="M16" i="159"/>
  <c r="K16" i="159"/>
  <c r="J16" i="159"/>
  <c r="L16" i="159" s="1"/>
  <c r="E16" i="159"/>
  <c r="D16" i="159"/>
  <c r="K15" i="159"/>
  <c r="M15" i="159" s="1"/>
  <c r="J15" i="159"/>
  <c r="L15" i="159" s="1"/>
  <c r="E15" i="159"/>
  <c r="D15" i="159"/>
  <c r="K14" i="159"/>
  <c r="M14" i="159" s="1"/>
  <c r="J14" i="159"/>
  <c r="L14" i="159" s="1"/>
  <c r="E14" i="159"/>
  <c r="D14" i="159"/>
  <c r="K13" i="159"/>
  <c r="J13" i="159"/>
  <c r="J20" i="159" s="1"/>
  <c r="E13" i="159"/>
  <c r="D13" i="159"/>
  <c r="AG12" i="159"/>
  <c r="AG21" i="159" s="1"/>
  <c r="AF12" i="159"/>
  <c r="AF21" i="159" s="1"/>
  <c r="AE12" i="159"/>
  <c r="AD12" i="159"/>
  <c r="AC12" i="159"/>
  <c r="AC21" i="159" s="1"/>
  <c r="AB12" i="159"/>
  <c r="AB21" i="159" s="1"/>
  <c r="AA12" i="159"/>
  <c r="Z12" i="159"/>
  <c r="Z21" i="159" s="1"/>
  <c r="Y12" i="159"/>
  <c r="Y21" i="159" s="1"/>
  <c r="X12" i="159"/>
  <c r="X21" i="159" s="1"/>
  <c r="W12" i="159"/>
  <c r="V12" i="159"/>
  <c r="V21" i="159" s="1"/>
  <c r="U12" i="159"/>
  <c r="U21" i="159" s="1"/>
  <c r="T12" i="159"/>
  <c r="T21" i="159" s="1"/>
  <c r="S12" i="159"/>
  <c r="R12" i="159"/>
  <c r="Q12" i="159"/>
  <c r="Q21" i="159" s="1"/>
  <c r="P12" i="159"/>
  <c r="P21" i="159" s="1"/>
  <c r="O12" i="159"/>
  <c r="N12" i="159"/>
  <c r="I12" i="159"/>
  <c r="I21" i="159" s="1"/>
  <c r="H12" i="159"/>
  <c r="H21" i="159" s="1"/>
  <c r="G12" i="159"/>
  <c r="F12" i="159"/>
  <c r="F21" i="159" s="1"/>
  <c r="K11" i="159"/>
  <c r="M11" i="159" s="1"/>
  <c r="J11" i="159"/>
  <c r="L11" i="159" s="1"/>
  <c r="E11" i="159"/>
  <c r="D11" i="159"/>
  <c r="M10" i="159"/>
  <c r="L10" i="159"/>
  <c r="K10" i="159"/>
  <c r="J10" i="159"/>
  <c r="E10" i="159"/>
  <c r="D10" i="159"/>
  <c r="K9" i="159"/>
  <c r="M9" i="159" s="1"/>
  <c r="J9" i="159"/>
  <c r="L9" i="159" s="1"/>
  <c r="E9" i="159"/>
  <c r="D9" i="159"/>
  <c r="K8" i="159"/>
  <c r="M8" i="159" s="1"/>
  <c r="J8" i="159"/>
  <c r="L8" i="159" s="1"/>
  <c r="E8" i="159"/>
  <c r="D8" i="159"/>
  <c r="K7" i="159"/>
  <c r="M7" i="159" s="1"/>
  <c r="J7" i="159"/>
  <c r="L7" i="159" s="1"/>
  <c r="E7" i="159"/>
  <c r="D7" i="159"/>
  <c r="M6" i="159"/>
  <c r="L6" i="159"/>
  <c r="K6" i="159"/>
  <c r="J6" i="159"/>
  <c r="E6" i="159"/>
  <c r="D6" i="159"/>
  <c r="D12" i="159" s="1"/>
  <c r="K5" i="159"/>
  <c r="J5" i="159"/>
  <c r="E5" i="159"/>
  <c r="D5" i="159"/>
  <c r="AK21" i="158"/>
  <c r="AJ21" i="158"/>
  <c r="AI21" i="158"/>
  <c r="AH21" i="158"/>
  <c r="AG21" i="158"/>
  <c r="AF21" i="158"/>
  <c r="AE21" i="158"/>
  <c r="AD21" i="158"/>
  <c r="AC21" i="158"/>
  <c r="AB21" i="158"/>
  <c r="AA21" i="158"/>
  <c r="Z21" i="158"/>
  <c r="Y21" i="158"/>
  <c r="X21" i="158"/>
  <c r="W21" i="158"/>
  <c r="V21" i="158"/>
  <c r="U21" i="158"/>
  <c r="T21" i="158"/>
  <c r="S21" i="158"/>
  <c r="R21" i="158"/>
  <c r="K21" i="158"/>
  <c r="J21" i="158"/>
  <c r="I21" i="158"/>
  <c r="H21" i="158"/>
  <c r="G21" i="158"/>
  <c r="F21" i="158"/>
  <c r="D21" i="158" s="1"/>
  <c r="Q20" i="158"/>
  <c r="P20" i="158"/>
  <c r="O20" i="158"/>
  <c r="M20" i="158"/>
  <c r="L20" i="158"/>
  <c r="N20" i="158" s="1"/>
  <c r="E20" i="158"/>
  <c r="D20" i="158"/>
  <c r="Q19" i="158"/>
  <c r="P19" i="158"/>
  <c r="O19" i="158"/>
  <c r="M19" i="158"/>
  <c r="L19" i="158"/>
  <c r="N19" i="158" s="1"/>
  <c r="E19" i="158"/>
  <c r="D19" i="158"/>
  <c r="Q18" i="158"/>
  <c r="P18" i="158"/>
  <c r="O18" i="158"/>
  <c r="M18" i="158"/>
  <c r="L18" i="158"/>
  <c r="N18" i="158" s="1"/>
  <c r="E18" i="158"/>
  <c r="D18" i="158"/>
  <c r="Q17" i="158"/>
  <c r="P17" i="158"/>
  <c r="O17" i="158"/>
  <c r="M17" i="158"/>
  <c r="L17" i="158"/>
  <c r="N17" i="158" s="1"/>
  <c r="E17" i="158"/>
  <c r="D17" i="158"/>
  <c r="Q16" i="158"/>
  <c r="P16" i="158"/>
  <c r="O16" i="158"/>
  <c r="M16" i="158"/>
  <c r="L16" i="158"/>
  <c r="N16" i="158" s="1"/>
  <c r="E16" i="158"/>
  <c r="D16" i="158"/>
  <c r="Q15" i="158"/>
  <c r="P15" i="158"/>
  <c r="O15" i="158"/>
  <c r="M15" i="158"/>
  <c r="L15" i="158"/>
  <c r="N15" i="158" s="1"/>
  <c r="E15" i="158"/>
  <c r="D15" i="158"/>
  <c r="Q14" i="158"/>
  <c r="Q21" i="158" s="1"/>
  <c r="P14" i="158"/>
  <c r="P21" i="158" s="1"/>
  <c r="O14" i="158"/>
  <c r="M14" i="158"/>
  <c r="M21" i="158" s="1"/>
  <c r="L14" i="158"/>
  <c r="L21" i="158" s="1"/>
  <c r="E14" i="158"/>
  <c r="D14" i="158"/>
  <c r="AK13" i="158"/>
  <c r="AK22" i="158" s="1"/>
  <c r="AJ13" i="158"/>
  <c r="AJ22" i="158" s="1"/>
  <c r="AI13" i="158"/>
  <c r="AI22" i="158" s="1"/>
  <c r="AH13" i="158"/>
  <c r="AG13" i="158"/>
  <c r="AG22" i="158" s="1"/>
  <c r="AF13" i="158"/>
  <c r="AF22" i="158" s="1"/>
  <c r="AE13" i="158"/>
  <c r="AE22" i="158" s="1"/>
  <c r="AD13" i="158"/>
  <c r="AC13" i="158"/>
  <c r="AC22" i="158" s="1"/>
  <c r="AB13" i="158"/>
  <c r="AB22" i="158" s="1"/>
  <c r="AA13" i="158"/>
  <c r="AA22" i="158" s="1"/>
  <c r="Z13" i="158"/>
  <c r="Y13" i="158"/>
  <c r="Y22" i="158" s="1"/>
  <c r="X13" i="158"/>
  <c r="X22" i="158" s="1"/>
  <c r="W13" i="158"/>
  <c r="W22" i="158" s="1"/>
  <c r="V13" i="158"/>
  <c r="U13" i="158"/>
  <c r="U22" i="158" s="1"/>
  <c r="T13" i="158"/>
  <c r="T22" i="158" s="1"/>
  <c r="S13" i="158"/>
  <c r="S22" i="158" s="1"/>
  <c r="R13" i="158"/>
  <c r="K13" i="158"/>
  <c r="K22" i="158" s="1"/>
  <c r="J13" i="158"/>
  <c r="J22" i="158" s="1"/>
  <c r="I13" i="158"/>
  <c r="I22" i="158" s="1"/>
  <c r="H13" i="158"/>
  <c r="H22" i="158" s="1"/>
  <c r="G13" i="158"/>
  <c r="F13" i="158"/>
  <c r="Q12" i="158"/>
  <c r="M12" i="158" s="1"/>
  <c r="O12" i="158" s="1"/>
  <c r="P12" i="158"/>
  <c r="L12" i="158" s="1"/>
  <c r="N12" i="158" s="1"/>
  <c r="E12" i="158"/>
  <c r="D12" i="158"/>
  <c r="Q11" i="158"/>
  <c r="M11" i="158" s="1"/>
  <c r="O11" i="158" s="1"/>
  <c r="P11" i="158"/>
  <c r="L11" i="158"/>
  <c r="N11" i="158" s="1"/>
  <c r="E11" i="158"/>
  <c r="D11" i="158"/>
  <c r="Q10" i="158"/>
  <c r="M10" i="158" s="1"/>
  <c r="O10" i="158" s="1"/>
  <c r="P10" i="158"/>
  <c r="L10" i="158" s="1"/>
  <c r="N10" i="158" s="1"/>
  <c r="E10" i="158"/>
  <c r="D10" i="158"/>
  <c r="Q9" i="158"/>
  <c r="P9" i="158"/>
  <c r="L9" i="158" s="1"/>
  <c r="N9" i="158" s="1"/>
  <c r="M9" i="158"/>
  <c r="O9" i="158" s="1"/>
  <c r="E9" i="158"/>
  <c r="D9" i="158"/>
  <c r="Q8" i="158"/>
  <c r="P8" i="158"/>
  <c r="L8" i="158" s="1"/>
  <c r="N8" i="158"/>
  <c r="M8" i="158"/>
  <c r="O8" i="158" s="1"/>
  <c r="E8" i="158"/>
  <c r="D8" i="158"/>
  <c r="Q7" i="158"/>
  <c r="M7" i="158" s="1"/>
  <c r="O7" i="158" s="1"/>
  <c r="P7" i="158"/>
  <c r="L7" i="158" s="1"/>
  <c r="N7" i="158" s="1"/>
  <c r="E7" i="158"/>
  <c r="D7" i="158"/>
  <c r="Q6" i="158"/>
  <c r="P6" i="158"/>
  <c r="L6" i="158" s="1"/>
  <c r="O6" i="158"/>
  <c r="N6" i="158"/>
  <c r="E6" i="158"/>
  <c r="D6" i="158"/>
  <c r="AA30" i="157"/>
  <c r="Z30" i="157"/>
  <c r="Y30" i="157"/>
  <c r="X30" i="157"/>
  <c r="W30" i="157"/>
  <c r="V30" i="157"/>
  <c r="U30" i="157"/>
  <c r="T30" i="157"/>
  <c r="S30" i="157"/>
  <c r="R30" i="157"/>
  <c r="Q30" i="157"/>
  <c r="P30" i="157"/>
  <c r="K30" i="157"/>
  <c r="J30" i="157"/>
  <c r="I30" i="157"/>
  <c r="H30" i="157"/>
  <c r="G30" i="157"/>
  <c r="E30" i="157" s="1"/>
  <c r="F30" i="157"/>
  <c r="N29" i="157"/>
  <c r="M29" i="157"/>
  <c r="O29" i="157" s="1"/>
  <c r="L29" i="157"/>
  <c r="E29" i="157"/>
  <c r="D29" i="157"/>
  <c r="O28" i="157"/>
  <c r="M28" i="157"/>
  <c r="L28" i="157"/>
  <c r="N28" i="157" s="1"/>
  <c r="E28" i="157"/>
  <c r="D28" i="157"/>
  <c r="M27" i="157"/>
  <c r="O27" i="157" s="1"/>
  <c r="L27" i="157"/>
  <c r="N27" i="157" s="1"/>
  <c r="E27" i="157"/>
  <c r="D27" i="157"/>
  <c r="N26" i="157"/>
  <c r="M26" i="157"/>
  <c r="O26" i="157" s="1"/>
  <c r="L26" i="157"/>
  <c r="E26" i="157"/>
  <c r="D26" i="157"/>
  <c r="M25" i="157"/>
  <c r="O25" i="157" s="1"/>
  <c r="L25" i="157"/>
  <c r="N25" i="157" s="1"/>
  <c r="E25" i="157"/>
  <c r="D25" i="157"/>
  <c r="O24" i="157"/>
  <c r="N24" i="157"/>
  <c r="M24" i="157"/>
  <c r="L24" i="157"/>
  <c r="E24" i="157"/>
  <c r="D24" i="157"/>
  <c r="M23" i="157"/>
  <c r="O23" i="157" s="1"/>
  <c r="L23" i="157"/>
  <c r="N23" i="157" s="1"/>
  <c r="E23" i="157"/>
  <c r="D23" i="157"/>
  <c r="AA16" i="157"/>
  <c r="Z16" i="157"/>
  <c r="Y16" i="157"/>
  <c r="X16" i="157"/>
  <c r="W16" i="157"/>
  <c r="V16" i="157"/>
  <c r="U16" i="157"/>
  <c r="T16" i="157"/>
  <c r="S16" i="157"/>
  <c r="R16" i="157"/>
  <c r="Q16" i="157"/>
  <c r="P16" i="157"/>
  <c r="K16" i="157"/>
  <c r="J16" i="157"/>
  <c r="I16" i="157"/>
  <c r="H16" i="157"/>
  <c r="G16" i="157"/>
  <c r="F16" i="157"/>
  <c r="O15" i="157"/>
  <c r="N15" i="157"/>
  <c r="M15" i="157"/>
  <c r="L15" i="157"/>
  <c r="E15" i="157"/>
  <c r="D15" i="157"/>
  <c r="O14" i="157"/>
  <c r="N14" i="157"/>
  <c r="M14" i="157"/>
  <c r="L14" i="157"/>
  <c r="E14" i="157"/>
  <c r="D14" i="157"/>
  <c r="O13" i="157"/>
  <c r="M13" i="157"/>
  <c r="L13" i="157"/>
  <c r="N13" i="157" s="1"/>
  <c r="E13" i="157"/>
  <c r="D13" i="157"/>
  <c r="O12" i="157"/>
  <c r="M12" i="157"/>
  <c r="L12" i="157"/>
  <c r="N12" i="157" s="1"/>
  <c r="E12" i="157"/>
  <c r="D12" i="157"/>
  <c r="O11" i="157"/>
  <c r="N11" i="157"/>
  <c r="M11" i="157"/>
  <c r="L11" i="157"/>
  <c r="E11" i="157"/>
  <c r="D11" i="157"/>
  <c r="M10" i="157"/>
  <c r="O10" i="157" s="1"/>
  <c r="L10" i="157"/>
  <c r="N10" i="157" s="1"/>
  <c r="E10" i="157"/>
  <c r="D10" i="157"/>
  <c r="M9" i="157"/>
  <c r="O9" i="157" s="1"/>
  <c r="L9" i="157"/>
  <c r="N9" i="157" s="1"/>
  <c r="E9" i="157"/>
  <c r="D9" i="157"/>
  <c r="M8" i="157"/>
  <c r="O8" i="157" s="1"/>
  <c r="L8" i="157"/>
  <c r="N8" i="157" s="1"/>
  <c r="E8" i="157"/>
  <c r="D8" i="157"/>
  <c r="O7" i="157"/>
  <c r="N7" i="157"/>
  <c r="M7" i="157"/>
  <c r="L7" i="157"/>
  <c r="E7" i="157"/>
  <c r="D7" i="157"/>
  <c r="M6" i="157"/>
  <c r="O6" i="157" s="1"/>
  <c r="L6" i="157"/>
  <c r="N6" i="157" s="1"/>
  <c r="E6" i="157"/>
  <c r="D6" i="157"/>
  <c r="M5" i="157"/>
  <c r="L5" i="157"/>
  <c r="N5" i="157" s="1"/>
  <c r="E5" i="157"/>
  <c r="D5" i="157"/>
  <c r="AA22" i="156"/>
  <c r="Z22" i="156"/>
  <c r="Y22" i="156"/>
  <c r="X22" i="156"/>
  <c r="W22" i="156"/>
  <c r="V22" i="156"/>
  <c r="U22" i="156"/>
  <c r="T22" i="156"/>
  <c r="S22" i="156"/>
  <c r="R22" i="156"/>
  <c r="Q22" i="156"/>
  <c r="P22" i="156"/>
  <c r="O22" i="156"/>
  <c r="N22" i="156"/>
  <c r="I22" i="156"/>
  <c r="H22" i="156"/>
  <c r="G22" i="156"/>
  <c r="E22" i="156" s="1"/>
  <c r="F22" i="156"/>
  <c r="D22" i="156" s="1"/>
  <c r="L21" i="156"/>
  <c r="K21" i="156"/>
  <c r="M21" i="156" s="1"/>
  <c r="J21" i="156"/>
  <c r="E21" i="156"/>
  <c r="D21" i="156"/>
  <c r="M20" i="156"/>
  <c r="K20" i="156"/>
  <c r="J20" i="156"/>
  <c r="L20" i="156" s="1"/>
  <c r="E20" i="156"/>
  <c r="D20" i="156"/>
  <c r="K19" i="156"/>
  <c r="M19" i="156" s="1"/>
  <c r="J19" i="156"/>
  <c r="L19" i="156" s="1"/>
  <c r="E19" i="156"/>
  <c r="D19" i="156"/>
  <c r="L18" i="156"/>
  <c r="K18" i="156"/>
  <c r="M18" i="156" s="1"/>
  <c r="J18" i="156"/>
  <c r="E18" i="156"/>
  <c r="D18" i="156"/>
  <c r="K17" i="156"/>
  <c r="M17" i="156" s="1"/>
  <c r="J17" i="156"/>
  <c r="L17" i="156" s="1"/>
  <c r="E17" i="156"/>
  <c r="D17" i="156"/>
  <c r="M16" i="156"/>
  <c r="K16" i="156"/>
  <c r="J16" i="156"/>
  <c r="L16" i="156" s="1"/>
  <c r="E16" i="156"/>
  <c r="D16" i="156"/>
  <c r="L15" i="156"/>
  <c r="K15" i="156"/>
  <c r="M15" i="156" s="1"/>
  <c r="J15" i="156"/>
  <c r="E15" i="156"/>
  <c r="D15" i="156"/>
  <c r="M14" i="156"/>
  <c r="L14" i="156"/>
  <c r="K14" i="156"/>
  <c r="J14" i="156"/>
  <c r="E14" i="156"/>
  <c r="D14" i="156"/>
  <c r="AA13" i="156"/>
  <c r="Z13" i="156"/>
  <c r="Y13" i="156"/>
  <c r="Y23" i="156" s="1"/>
  <c r="X13" i="156"/>
  <c r="X23" i="156" s="1"/>
  <c r="W13" i="156"/>
  <c r="W23" i="156" s="1"/>
  <c r="V13" i="156"/>
  <c r="U13" i="156"/>
  <c r="U23" i="156" s="1"/>
  <c r="T13" i="156"/>
  <c r="T23" i="156" s="1"/>
  <c r="S13" i="156"/>
  <c r="R13" i="156"/>
  <c r="Q13" i="156"/>
  <c r="K13" i="156" s="1"/>
  <c r="P13" i="156"/>
  <c r="J13" i="156" s="1"/>
  <c r="O13" i="156"/>
  <c r="O23" i="156" s="1"/>
  <c r="N13" i="156"/>
  <c r="I13" i="156"/>
  <c r="I23" i="156" s="1"/>
  <c r="H13" i="156"/>
  <c r="H23" i="156" s="1"/>
  <c r="G13" i="156"/>
  <c r="F13" i="156"/>
  <c r="E13" i="156"/>
  <c r="D13" i="156"/>
  <c r="L12" i="156"/>
  <c r="K12" i="156"/>
  <c r="M12" i="156" s="1"/>
  <c r="J12" i="156"/>
  <c r="E12" i="156"/>
  <c r="D12" i="156"/>
  <c r="K11" i="156"/>
  <c r="M11" i="156" s="1"/>
  <c r="J11" i="156"/>
  <c r="L11" i="156" s="1"/>
  <c r="E11" i="156"/>
  <c r="D11" i="156"/>
  <c r="K10" i="156"/>
  <c r="M10" i="156" s="1"/>
  <c r="J10" i="156"/>
  <c r="L10" i="156" s="1"/>
  <c r="E10" i="156"/>
  <c r="D10" i="156"/>
  <c r="K9" i="156"/>
  <c r="M9" i="156" s="1"/>
  <c r="J9" i="156"/>
  <c r="L9" i="156" s="1"/>
  <c r="E9" i="156"/>
  <c r="D9" i="156"/>
  <c r="K8" i="156"/>
  <c r="M8" i="156" s="1"/>
  <c r="J8" i="156"/>
  <c r="L8" i="156" s="1"/>
  <c r="E8" i="156"/>
  <c r="D8" i="156"/>
  <c r="M7" i="156"/>
  <c r="L7" i="156"/>
  <c r="K7" i="156"/>
  <c r="J7" i="156"/>
  <c r="E7" i="156"/>
  <c r="D7" i="156"/>
  <c r="L6" i="156"/>
  <c r="K6" i="156"/>
  <c r="M6" i="156" s="1"/>
  <c r="J6" i="156"/>
  <c r="E6" i="156"/>
  <c r="D6" i="156"/>
  <c r="M5" i="156"/>
  <c r="L5" i="156"/>
  <c r="K5" i="156"/>
  <c r="J5" i="156"/>
  <c r="E5" i="156"/>
  <c r="D5" i="156"/>
  <c r="D23" i="156" l="1"/>
  <c r="E21" i="158"/>
  <c r="K20" i="159"/>
  <c r="L20" i="159"/>
  <c r="F23" i="156"/>
  <c r="R23" i="156"/>
  <c r="Z23" i="156"/>
  <c r="L22" i="156"/>
  <c r="N21" i="158"/>
  <c r="D20" i="159"/>
  <c r="D21" i="159" s="1"/>
  <c r="G23" i="156"/>
  <c r="E23" i="156" s="1"/>
  <c r="S23" i="156"/>
  <c r="AA23" i="156"/>
  <c r="Q13" i="158"/>
  <c r="Q22" i="158" s="1"/>
  <c r="R22" i="158"/>
  <c r="Z22" i="158"/>
  <c r="AH22" i="158"/>
  <c r="N14" i="158"/>
  <c r="O21" i="159"/>
  <c r="W21" i="159"/>
  <c r="AE21" i="159"/>
  <c r="M16" i="157"/>
  <c r="O16" i="157" s="1"/>
  <c r="D16" i="157"/>
  <c r="D13" i="158"/>
  <c r="D22" i="158" s="1"/>
  <c r="F22" i="158"/>
  <c r="E12" i="159"/>
  <c r="N23" i="156"/>
  <c r="V23" i="156"/>
  <c r="J22" i="156"/>
  <c r="E16" i="157"/>
  <c r="E13" i="158"/>
  <c r="E22" i="158" s="1"/>
  <c r="G22" i="158"/>
  <c r="J12" i="159"/>
  <c r="L16" i="157"/>
  <c r="N16" i="157" s="1"/>
  <c r="K22" i="156"/>
  <c r="O5" i="157"/>
  <c r="D30" i="157"/>
  <c r="M6" i="158"/>
  <c r="M13" i="158" s="1"/>
  <c r="M22" i="158" s="1"/>
  <c r="O22" i="158" s="1"/>
  <c r="V22" i="158"/>
  <c r="AD22" i="158"/>
  <c r="K12" i="159"/>
  <c r="G21" i="159"/>
  <c r="S21" i="159"/>
  <c r="AA21" i="159"/>
  <c r="E20" i="159"/>
  <c r="J21" i="159"/>
  <c r="L21" i="159" s="1"/>
  <c r="L12" i="159"/>
  <c r="M20" i="159"/>
  <c r="K21" i="159"/>
  <c r="M21" i="159" s="1"/>
  <c r="M12" i="159"/>
  <c r="L5" i="159"/>
  <c r="L13" i="159"/>
  <c r="M5" i="159"/>
  <c r="M13" i="159"/>
  <c r="L13" i="158"/>
  <c r="O21" i="158"/>
  <c r="P13" i="158"/>
  <c r="P22" i="158" s="1"/>
  <c r="L30" i="157"/>
  <c r="N30" i="157" s="1"/>
  <c r="M30" i="157"/>
  <c r="O30" i="157" s="1"/>
  <c r="M22" i="156"/>
  <c r="L13" i="156"/>
  <c r="P23" i="156"/>
  <c r="M13" i="156"/>
  <c r="Q23" i="156"/>
  <c r="K23" i="156" s="1"/>
  <c r="M23" i="156" s="1"/>
  <c r="J23" i="156" l="1"/>
  <c r="L23" i="156" s="1"/>
  <c r="O13" i="158"/>
  <c r="E21" i="159"/>
  <c r="N13" i="158"/>
  <c r="L22" i="158"/>
  <c r="N22" i="158" s="1"/>
  <c r="F52" i="142" l="1"/>
  <c r="F48" i="142"/>
  <c r="F44" i="142"/>
  <c r="F35" i="142"/>
  <c r="J18" i="142"/>
  <c r="I18" i="142"/>
  <c r="H18" i="142"/>
  <c r="G18" i="142"/>
  <c r="G17" i="142"/>
  <c r="G16" i="142"/>
  <c r="J15" i="142"/>
  <c r="I15" i="142"/>
  <c r="H15" i="142"/>
  <c r="G15" i="142"/>
  <c r="G14" i="142"/>
  <c r="G13" i="142"/>
  <c r="G12" i="142" s="1"/>
  <c r="J12" i="142"/>
  <c r="I12" i="142"/>
  <c r="H12" i="142"/>
  <c r="G11" i="142"/>
  <c r="G10" i="142"/>
  <c r="G9" i="142" s="1"/>
  <c r="J9" i="142"/>
  <c r="I9" i="142"/>
  <c r="H9" i="142"/>
  <c r="J6" i="142"/>
  <c r="I6" i="142"/>
  <c r="H6" i="142"/>
  <c r="G8" i="142"/>
  <c r="G7" i="142"/>
  <c r="G6" i="142" s="1"/>
  <c r="D28" i="142" l="1"/>
  <c r="I42" i="155" l="1"/>
  <c r="H42" i="155"/>
  <c r="G42" i="155"/>
  <c r="F42" i="155"/>
  <c r="E42" i="155"/>
  <c r="D42" i="155"/>
  <c r="C41" i="155"/>
  <c r="C40" i="155"/>
  <c r="C39" i="155"/>
  <c r="C38" i="155"/>
  <c r="C37" i="155"/>
  <c r="I36" i="155"/>
  <c r="H36" i="155"/>
  <c r="G36" i="155"/>
  <c r="F36" i="155"/>
  <c r="E36" i="155"/>
  <c r="D36" i="155"/>
  <c r="C35" i="155"/>
  <c r="C34" i="155"/>
  <c r="C33" i="155"/>
  <c r="C32" i="155"/>
  <c r="C31" i="155"/>
  <c r="F22" i="155"/>
  <c r="F21" i="155"/>
  <c r="F20" i="155"/>
  <c r="F19" i="155"/>
  <c r="F18" i="155"/>
  <c r="F17" i="155"/>
  <c r="F11" i="155"/>
  <c r="D23" i="155"/>
  <c r="F47" i="154"/>
  <c r="D47" i="154"/>
  <c r="F24" i="154"/>
  <c r="H24" i="154"/>
  <c r="F45" i="153"/>
  <c r="E45" i="153"/>
  <c r="D45" i="153"/>
  <c r="F22" i="153"/>
  <c r="D22" i="153"/>
  <c r="C22" i="153"/>
  <c r="F45" i="152"/>
  <c r="E45" i="152"/>
  <c r="D45" i="152"/>
  <c r="E22" i="152"/>
  <c r="F22" i="152"/>
  <c r="D22" i="152"/>
  <c r="E22" i="151"/>
  <c r="D22" i="151"/>
  <c r="G26" i="150"/>
  <c r="E26" i="150"/>
  <c r="D26" i="150"/>
  <c r="I52" i="149"/>
  <c r="H52" i="149"/>
  <c r="G52" i="149"/>
  <c r="F52" i="149"/>
  <c r="E52" i="149"/>
  <c r="I35" i="149"/>
  <c r="I40" i="149" s="1"/>
  <c r="H35" i="149"/>
  <c r="H40" i="149" s="1"/>
  <c r="G35" i="149"/>
  <c r="G40" i="149" s="1"/>
  <c r="F35" i="149"/>
  <c r="F40" i="149" s="1"/>
  <c r="E35" i="149"/>
  <c r="E40" i="149" s="1"/>
  <c r="G25" i="149"/>
  <c r="F25" i="149"/>
  <c r="E25" i="149"/>
  <c r="G20" i="149"/>
  <c r="F20" i="149"/>
  <c r="E20" i="149"/>
  <c r="H9" i="149"/>
  <c r="G9" i="149"/>
  <c r="F9" i="149"/>
  <c r="E9" i="149"/>
  <c r="D9" i="149"/>
  <c r="H6" i="149"/>
  <c r="G6" i="149"/>
  <c r="F6" i="149"/>
  <c r="E6" i="149"/>
  <c r="W35" i="148"/>
  <c r="T35" i="148"/>
  <c r="S35" i="148"/>
  <c r="R35" i="148"/>
  <c r="O35" i="148"/>
  <c r="I35" i="148"/>
  <c r="G35" i="148"/>
  <c r="F35" i="148"/>
  <c r="Y17" i="148"/>
  <c r="Q17" i="148"/>
  <c r="W17" i="148"/>
  <c r="V17" i="148"/>
  <c r="U17" i="148"/>
  <c r="S17" i="148"/>
  <c r="R17" i="148"/>
  <c r="O17" i="148"/>
  <c r="N17" i="148"/>
  <c r="H17" i="148"/>
  <c r="G17" i="148"/>
  <c r="V25" i="147"/>
  <c r="U25" i="147"/>
  <c r="T25" i="147"/>
  <c r="S25" i="147"/>
  <c r="R25" i="147"/>
  <c r="Q25" i="147"/>
  <c r="P25" i="147"/>
  <c r="O25" i="147"/>
  <c r="J25" i="147"/>
  <c r="I25" i="147"/>
  <c r="H25" i="147"/>
  <c r="G25" i="147"/>
  <c r="F25" i="147"/>
  <c r="E25" i="147"/>
  <c r="N24" i="147"/>
  <c r="M24" i="147"/>
  <c r="N23" i="147"/>
  <c r="M23" i="147"/>
  <c r="N22" i="147"/>
  <c r="M22" i="147"/>
  <c r="N21" i="147"/>
  <c r="M21" i="147"/>
  <c r="N20" i="147"/>
  <c r="M20" i="147"/>
  <c r="M19" i="147"/>
  <c r="N19" i="147"/>
  <c r="N18" i="147"/>
  <c r="M18" i="147"/>
  <c r="N17" i="147"/>
  <c r="M17" i="147"/>
  <c r="N16" i="147"/>
  <c r="M16" i="147"/>
  <c r="AD10" i="147"/>
  <c r="AC10" i="147"/>
  <c r="AB10" i="147"/>
  <c r="AA10" i="147"/>
  <c r="Z10" i="147"/>
  <c r="Y10" i="147"/>
  <c r="X10" i="147"/>
  <c r="W10" i="147"/>
  <c r="V10" i="147"/>
  <c r="U10" i="147"/>
  <c r="T10" i="147"/>
  <c r="S10" i="147"/>
  <c r="R10" i="147"/>
  <c r="Q10" i="147"/>
  <c r="P10" i="147"/>
  <c r="O10" i="147"/>
  <c r="J10" i="147"/>
  <c r="I10" i="147"/>
  <c r="H10" i="147"/>
  <c r="G10" i="147"/>
  <c r="F10" i="147"/>
  <c r="E10" i="147"/>
  <c r="N9" i="147"/>
  <c r="M9" i="147"/>
  <c r="N8" i="147"/>
  <c r="M8" i="147"/>
  <c r="N7" i="147"/>
  <c r="M7" i="147"/>
  <c r="K10" i="147"/>
  <c r="D10" i="147"/>
  <c r="F38" i="142"/>
  <c r="J36" i="142"/>
  <c r="I36" i="142"/>
  <c r="H36" i="142"/>
  <c r="G36" i="142"/>
  <c r="E36" i="142"/>
  <c r="F28" i="142"/>
  <c r="E28" i="142"/>
  <c r="F25" i="142"/>
  <c r="E25" i="142"/>
  <c r="D25" i="142"/>
  <c r="F19" i="142"/>
  <c r="E18" i="142"/>
  <c r="F16" i="142"/>
  <c r="E15" i="142"/>
  <c r="F13" i="142"/>
  <c r="E12" i="142"/>
  <c r="F10" i="142"/>
  <c r="E9" i="142"/>
  <c r="F7" i="142"/>
  <c r="E6" i="142"/>
  <c r="G5" i="142"/>
  <c r="G4" i="142"/>
  <c r="G3" i="142" s="1"/>
  <c r="F4" i="142"/>
  <c r="J3" i="142"/>
  <c r="I3" i="142"/>
  <c r="H3" i="142"/>
  <c r="E3" i="142"/>
  <c r="E96" i="141"/>
  <c r="C96" i="141"/>
  <c r="B96" i="141"/>
  <c r="F95" i="141"/>
  <c r="D95" i="141"/>
  <c r="F94" i="141"/>
  <c r="D94" i="141"/>
  <c r="E90" i="141"/>
  <c r="E89" i="141"/>
  <c r="E88" i="141"/>
  <c r="D55" i="141"/>
  <c r="D56" i="141" s="1"/>
  <c r="C55" i="141"/>
  <c r="E53" i="141"/>
  <c r="E52" i="141"/>
  <c r="E51" i="141"/>
  <c r="E50" i="141"/>
  <c r="E49" i="141"/>
  <c r="E48" i="141"/>
  <c r="E47" i="141"/>
  <c r="D45" i="141"/>
  <c r="E43" i="141"/>
  <c r="E42" i="141"/>
  <c r="E41" i="141"/>
  <c r="E40" i="141"/>
  <c r="E39" i="141"/>
  <c r="E38" i="141"/>
  <c r="E37" i="141"/>
  <c r="E33" i="141"/>
  <c r="E32" i="141"/>
  <c r="E31" i="141"/>
  <c r="E30" i="141"/>
  <c r="E29" i="141"/>
  <c r="E28" i="141"/>
  <c r="F23" i="155" l="1"/>
  <c r="E55" i="141"/>
  <c r="D57" i="141"/>
  <c r="C47" i="155"/>
  <c r="D48" i="155"/>
  <c r="E48" i="155"/>
  <c r="F48" i="155"/>
  <c r="F22" i="151"/>
  <c r="M10" i="147"/>
  <c r="E26" i="149"/>
  <c r="F26" i="149"/>
  <c r="G10" i="149"/>
  <c r="J35" i="148"/>
  <c r="C45" i="153"/>
  <c r="D96" i="141"/>
  <c r="L25" i="147"/>
  <c r="N25" i="147" s="1"/>
  <c r="K35" i="148"/>
  <c r="M35" i="148" s="1"/>
  <c r="N35" i="148"/>
  <c r="V35" i="148"/>
  <c r="F10" i="149"/>
  <c r="G26" i="149"/>
  <c r="D35" i="149"/>
  <c r="E47" i="154"/>
  <c r="C23" i="155"/>
  <c r="K25" i="147"/>
  <c r="M25" i="147" s="1"/>
  <c r="E10" i="149"/>
  <c r="F96" i="141"/>
  <c r="F17" i="148"/>
  <c r="D17" i="148"/>
  <c r="I17" i="148"/>
  <c r="D25" i="149"/>
  <c r="D26" i="149" s="1"/>
  <c r="G48" i="155"/>
  <c r="X17" i="148"/>
  <c r="D46" i="141"/>
  <c r="D59" i="141" s="1"/>
  <c r="C56" i="141"/>
  <c r="C59" i="141" s="1"/>
  <c r="P35" i="148"/>
  <c r="X35" i="148"/>
  <c r="G47" i="154"/>
  <c r="C44" i="155"/>
  <c r="H48" i="155"/>
  <c r="P17" i="148"/>
  <c r="D24" i="154"/>
  <c r="C58" i="141"/>
  <c r="D58" i="141"/>
  <c r="E54" i="141"/>
  <c r="T17" i="148"/>
  <c r="H47" i="154"/>
  <c r="C45" i="155"/>
  <c r="I48" i="155"/>
  <c r="I47" i="154"/>
  <c r="C46" i="155"/>
  <c r="J17" i="148"/>
  <c r="L17" i="148" s="1"/>
  <c r="D35" i="148"/>
  <c r="D6" i="149"/>
  <c r="D10" i="149" s="1"/>
  <c r="E22" i="153"/>
  <c r="E35" i="148"/>
  <c r="Q35" i="148"/>
  <c r="U35" i="148"/>
  <c r="Y35" i="148"/>
  <c r="C45" i="152"/>
  <c r="C42" i="155"/>
  <c r="C47" i="154"/>
  <c r="C22" i="152"/>
  <c r="C36" i="155"/>
  <c r="C22" i="151"/>
  <c r="L10" i="147"/>
  <c r="N10" i="147" s="1"/>
  <c r="N6" i="147"/>
  <c r="H10" i="149"/>
  <c r="D40" i="149"/>
  <c r="C26" i="150"/>
  <c r="F26" i="150"/>
  <c r="M6" i="147"/>
  <c r="H35" i="148"/>
  <c r="L35" i="148" s="1"/>
  <c r="C43" i="155"/>
  <c r="E45" i="141"/>
  <c r="C57" i="141"/>
  <c r="E44" i="141"/>
  <c r="E56" i="141" l="1"/>
  <c r="E57" i="141"/>
  <c r="E59" i="141"/>
  <c r="E58" i="141"/>
  <c r="C48" i="155"/>
  <c r="K17" i="148"/>
  <c r="M17" i="148" s="1"/>
  <c r="E46" i="141"/>
  <c r="E17" i="148"/>
  <c r="D52" i="149"/>
  <c r="C24" i="154"/>
</calcChain>
</file>

<file path=xl/sharedStrings.xml><?xml version="1.0" encoding="utf-8"?>
<sst xmlns="http://schemas.openxmlformats.org/spreadsheetml/2006/main" count="1569" uniqueCount="608">
  <si>
    <t>2-2　健康増進</t>
    <rPh sb="4" eb="6">
      <t>ケンコウ</t>
    </rPh>
    <rPh sb="6" eb="8">
      <t>ゾウシン</t>
    </rPh>
    <phoneticPr fontId="1"/>
  </si>
  <si>
    <t>開設回数</t>
    <rPh sb="0" eb="2">
      <t>カイセツ</t>
    </rPh>
    <rPh sb="2" eb="4">
      <t>カイスウ</t>
    </rPh>
    <phoneticPr fontId="1"/>
  </si>
  <si>
    <t>その他</t>
    <rPh sb="2" eb="3">
      <t>タ</t>
    </rPh>
    <phoneticPr fontId="1"/>
  </si>
  <si>
    <t>区分</t>
    <rPh sb="0" eb="1">
      <t>ク</t>
    </rPh>
    <rPh sb="1" eb="2">
      <t>ブン</t>
    </rPh>
    <phoneticPr fontId="1"/>
  </si>
  <si>
    <t>計</t>
    <rPh sb="0" eb="1">
      <t>ケイ</t>
    </rPh>
    <phoneticPr fontId="1"/>
  </si>
  <si>
    <t>事業の種類</t>
  </si>
  <si>
    <t>内容</t>
  </si>
  <si>
    <t>・保健指導や健康教育の記載</t>
    <rPh sb="6" eb="8">
      <t>ケンコウ</t>
    </rPh>
    <rPh sb="8" eb="10">
      <t>キョウイク</t>
    </rPh>
    <phoneticPr fontId="1"/>
  </si>
  <si>
    <t>平成13年度</t>
    <rPh sb="0" eb="2">
      <t>ヘイセイ</t>
    </rPh>
    <rPh sb="4" eb="6">
      <t>ネンド</t>
    </rPh>
    <phoneticPr fontId="1"/>
  </si>
  <si>
    <t>平成12年度</t>
    <rPh sb="0" eb="2">
      <t>ヘイセイ</t>
    </rPh>
    <rPh sb="4" eb="6">
      <t>ネンド</t>
    </rPh>
    <phoneticPr fontId="1"/>
  </si>
  <si>
    <t>平成14年度</t>
    <rPh sb="0" eb="2">
      <t>ヘイセイ</t>
    </rPh>
    <rPh sb="4" eb="6">
      <t>ネンド</t>
    </rPh>
    <phoneticPr fontId="1"/>
  </si>
  <si>
    <t>平成15年度</t>
    <rPh sb="0" eb="2">
      <t>ヘイセイ</t>
    </rPh>
    <rPh sb="4" eb="6">
      <t>ネンド</t>
    </rPh>
    <phoneticPr fontId="1"/>
  </si>
  <si>
    <t>平成16年度</t>
    <rPh sb="0" eb="2">
      <t>ヘイセイ</t>
    </rPh>
    <rPh sb="4" eb="6">
      <t>ネンド</t>
    </rPh>
    <phoneticPr fontId="1"/>
  </si>
  <si>
    <t>実施開始地区</t>
    <rPh sb="0" eb="2">
      <t>ジッシ</t>
    </rPh>
    <rPh sb="2" eb="4">
      <t>カイシ</t>
    </rPh>
    <rPh sb="4" eb="6">
      <t>チク</t>
    </rPh>
    <phoneticPr fontId="1"/>
  </si>
  <si>
    <t>内　　　　容</t>
    <rPh sb="0" eb="1">
      <t>ウチ</t>
    </rPh>
    <rPh sb="5" eb="6">
      <t>カタチ</t>
    </rPh>
    <phoneticPr fontId="1"/>
  </si>
  <si>
    <t>生活習慣病予防相談</t>
    <rPh sb="0" eb="2">
      <t>セイカツ</t>
    </rPh>
    <rPh sb="2" eb="5">
      <t>シュウカンビョウ</t>
    </rPh>
    <rPh sb="5" eb="7">
      <t>ヨボウ</t>
    </rPh>
    <rPh sb="7" eb="9">
      <t>ソウダン</t>
    </rPh>
    <phoneticPr fontId="1"/>
  </si>
  <si>
    <t>ヘルシー食生活相談</t>
    <rPh sb="4" eb="7">
      <t>ショクセイカツ</t>
    </rPh>
    <rPh sb="7" eb="9">
      <t>ソウダン</t>
    </rPh>
    <phoneticPr fontId="1"/>
  </si>
  <si>
    <t>平成17年度</t>
    <rPh sb="0" eb="2">
      <t>ヘイセイ</t>
    </rPh>
    <rPh sb="4" eb="6">
      <t>ネンド</t>
    </rPh>
    <phoneticPr fontId="1"/>
  </si>
  <si>
    <t>押野・長坂台・浅野・瓢箪・長土塀・諸江・二塚・戸板</t>
    <rPh sb="0" eb="2">
      <t>オシノ</t>
    </rPh>
    <rPh sb="3" eb="5">
      <t>ナガサカ</t>
    </rPh>
    <rPh sb="5" eb="6">
      <t>ダイ</t>
    </rPh>
    <rPh sb="7" eb="9">
      <t>アサノ</t>
    </rPh>
    <rPh sb="10" eb="12">
      <t>ヒョウタン</t>
    </rPh>
    <rPh sb="13" eb="16">
      <t>ナガドヘ</t>
    </rPh>
    <rPh sb="17" eb="18">
      <t>ショ</t>
    </rPh>
    <phoneticPr fontId="1"/>
  </si>
  <si>
    <t>平成1８年度</t>
    <rPh sb="0" eb="2">
      <t>ヘイセイ</t>
    </rPh>
    <rPh sb="4" eb="6">
      <t>ネンド</t>
    </rPh>
    <phoneticPr fontId="1"/>
  </si>
  <si>
    <t>米泉・野町・長町・大野・浅野川・大浦</t>
    <rPh sb="0" eb="1">
      <t>コメ</t>
    </rPh>
    <rPh sb="1" eb="2">
      <t>イズミ</t>
    </rPh>
    <rPh sb="3" eb="5">
      <t>ノマチ</t>
    </rPh>
    <rPh sb="6" eb="8">
      <t>ナガマチ</t>
    </rPh>
    <rPh sb="9" eb="11">
      <t>オオノ</t>
    </rPh>
    <rPh sb="12" eb="13">
      <t>アサ</t>
    </rPh>
    <rPh sb="13" eb="14">
      <t>ノ</t>
    </rPh>
    <rPh sb="14" eb="15">
      <t>カワ</t>
    </rPh>
    <rPh sb="16" eb="18">
      <t>オオウラ</t>
    </rPh>
    <phoneticPr fontId="1"/>
  </si>
  <si>
    <t>年齢区分</t>
    <rPh sb="0" eb="2">
      <t>ネンレイ</t>
    </rPh>
    <rPh sb="2" eb="4">
      <t>クブン</t>
    </rPh>
    <phoneticPr fontId="1"/>
  </si>
  <si>
    <t>平成19年度</t>
    <rPh sb="0" eb="2">
      <t>ヘイセイ</t>
    </rPh>
    <rPh sb="4" eb="6">
      <t>ネンド</t>
    </rPh>
    <phoneticPr fontId="1"/>
  </si>
  <si>
    <t>弥生・米丸・長田・芳斉</t>
    <rPh sb="0" eb="2">
      <t>ヤヨイ</t>
    </rPh>
    <rPh sb="3" eb="5">
      <t>ヨネマル</t>
    </rPh>
    <rPh sb="6" eb="8">
      <t>ナガタ</t>
    </rPh>
    <rPh sb="9" eb="11">
      <t>ホウサイ</t>
    </rPh>
    <phoneticPr fontId="1"/>
  </si>
  <si>
    <t>平成20年度</t>
    <rPh sb="0" eb="2">
      <t>ヘイセイ</t>
    </rPh>
    <rPh sb="4" eb="6">
      <t>ネンド</t>
    </rPh>
    <phoneticPr fontId="1"/>
  </si>
  <si>
    <t>田上・川北</t>
    <rPh sb="0" eb="2">
      <t>タガミ</t>
    </rPh>
    <rPh sb="3" eb="5">
      <t>カワキタ</t>
    </rPh>
    <phoneticPr fontId="1"/>
  </si>
  <si>
    <t>2-2-1　保健事業の概要</t>
    <rPh sb="6" eb="8">
      <t>ホケン</t>
    </rPh>
    <rPh sb="8" eb="10">
      <t>ジギョウ</t>
    </rPh>
    <phoneticPr fontId="1"/>
  </si>
  <si>
    <t>・予防接種等の記録</t>
    <rPh sb="1" eb="3">
      <t>ヨボウ</t>
    </rPh>
    <rPh sb="3" eb="5">
      <t>セッシュ</t>
    </rPh>
    <rPh sb="5" eb="6">
      <t>トウ</t>
    </rPh>
    <rPh sb="7" eb="9">
      <t>キロク</t>
    </rPh>
    <phoneticPr fontId="1"/>
  </si>
  <si>
    <t xml:space="preserve">・ヘルシー食生活相談 </t>
    <rPh sb="8" eb="10">
      <t>ソウダン</t>
    </rPh>
    <phoneticPr fontId="1"/>
  </si>
  <si>
    <t>出前健康講座</t>
    <rPh sb="0" eb="2">
      <t>デマエ</t>
    </rPh>
    <rPh sb="2" eb="4">
      <t>ケンコウ</t>
    </rPh>
    <rPh sb="4" eb="6">
      <t>コウザ</t>
    </rPh>
    <phoneticPr fontId="1"/>
  </si>
  <si>
    <t>性別</t>
    <rPh sb="0" eb="2">
      <t>セイベツ</t>
    </rPh>
    <phoneticPr fontId="1"/>
  </si>
  <si>
    <t>平成21年度</t>
    <rPh sb="0" eb="2">
      <t>ヘイセイ</t>
    </rPh>
    <rPh sb="4" eb="6">
      <t>ネンド</t>
    </rPh>
    <phoneticPr fontId="1"/>
  </si>
  <si>
    <t>十一屋・花園</t>
    <rPh sb="0" eb="3">
      <t>ジュウイチヤ</t>
    </rPh>
    <rPh sb="4" eb="6">
      <t>ハナゾノ</t>
    </rPh>
    <phoneticPr fontId="1"/>
  </si>
  <si>
    <t>（延人数）</t>
  </si>
  <si>
    <t>若年者健康学習会</t>
    <rPh sb="0" eb="2">
      <t>ジャクネン</t>
    </rPh>
    <rPh sb="2" eb="3">
      <t>シャ</t>
    </rPh>
    <rPh sb="3" eb="5">
      <t>ケンコウ</t>
    </rPh>
    <rPh sb="5" eb="8">
      <t>ガクシュウカイ</t>
    </rPh>
    <phoneticPr fontId="1"/>
  </si>
  <si>
    <t>参加延人数</t>
    <rPh sb="0" eb="2">
      <t>サンカ</t>
    </rPh>
    <rPh sb="2" eb="3">
      <t>ノ</t>
    </rPh>
    <rPh sb="3" eb="5">
      <t>ニンズウ</t>
    </rPh>
    <phoneticPr fontId="1"/>
  </si>
  <si>
    <t>区　分</t>
    <rPh sb="0" eb="1">
      <t>ク</t>
    </rPh>
    <rPh sb="2" eb="3">
      <t>ブン</t>
    </rPh>
    <phoneticPr fontId="1"/>
  </si>
  <si>
    <t xml:space="preserve">介護家族者  </t>
    <rPh sb="0" eb="2">
      <t>カイゴ</t>
    </rPh>
    <rPh sb="2" eb="4">
      <t>カゾク</t>
    </rPh>
    <rPh sb="4" eb="5">
      <t>シャ</t>
    </rPh>
    <phoneticPr fontId="1"/>
  </si>
  <si>
    <t>平成23年度</t>
    <rPh sb="0" eb="2">
      <t>ヘイセイ</t>
    </rPh>
    <rPh sb="4" eb="6">
      <t>ネンド</t>
    </rPh>
    <phoneticPr fontId="1"/>
  </si>
  <si>
    <t>該当なし</t>
    <rPh sb="0" eb="2">
      <t>ガイトウ</t>
    </rPh>
    <phoneticPr fontId="1"/>
  </si>
  <si>
    <t>対象者数</t>
    <rPh sb="0" eb="3">
      <t>タイショウシャ</t>
    </rPh>
    <rPh sb="3" eb="4">
      <t>スウ</t>
    </rPh>
    <phoneticPr fontId="1"/>
  </si>
  <si>
    <t>受診者数</t>
    <rPh sb="0" eb="2">
      <t>ジュシン</t>
    </rPh>
    <rPh sb="2" eb="3">
      <t>シャ</t>
    </rPh>
    <rPh sb="3" eb="4">
      <t>スウ</t>
    </rPh>
    <phoneticPr fontId="1"/>
  </si>
  <si>
    <t>受診率</t>
    <rPh sb="0" eb="2">
      <t>ジュシン</t>
    </rPh>
    <rPh sb="2" eb="3">
      <t>リツ</t>
    </rPh>
    <phoneticPr fontId="1"/>
  </si>
  <si>
    <t>国</t>
    <rPh sb="0" eb="1">
      <t>クニ</t>
    </rPh>
    <phoneticPr fontId="1"/>
  </si>
  <si>
    <t>石川県</t>
    <rPh sb="0" eb="3">
      <t>イシカワケン</t>
    </rPh>
    <phoneticPr fontId="1"/>
  </si>
  <si>
    <t>金沢市</t>
    <rPh sb="0" eb="3">
      <t>カナザワシ</t>
    </rPh>
    <phoneticPr fontId="1"/>
  </si>
  <si>
    <t>年齢</t>
    <rPh sb="0" eb="2">
      <t>ネンレイ</t>
    </rPh>
    <phoneticPr fontId="1"/>
  </si>
  <si>
    <t>男性</t>
    <rPh sb="0" eb="2">
      <t>ダンセイ</t>
    </rPh>
    <phoneticPr fontId="1"/>
  </si>
  <si>
    <t>男性（再掲）</t>
    <rPh sb="0" eb="2">
      <t>ダンセイ</t>
    </rPh>
    <rPh sb="3" eb="5">
      <t>サイケイ</t>
    </rPh>
    <phoneticPr fontId="1"/>
  </si>
  <si>
    <t>女性</t>
    <rPh sb="0" eb="2">
      <t>ジョセイ</t>
    </rPh>
    <phoneticPr fontId="1"/>
  </si>
  <si>
    <t>女性（再掲）</t>
    <rPh sb="0" eb="2">
      <t>ジョセイ</t>
    </rPh>
    <rPh sb="3" eb="5">
      <t>サイケイ</t>
    </rPh>
    <phoneticPr fontId="1"/>
  </si>
  <si>
    <t>終了者数</t>
    <rPh sb="0" eb="2">
      <t>シュウリョウ</t>
    </rPh>
    <rPh sb="2" eb="3">
      <t>シャ</t>
    </rPh>
    <rPh sb="3" eb="4">
      <t>スウ</t>
    </rPh>
    <phoneticPr fontId="1"/>
  </si>
  <si>
    <t>終了率</t>
    <rPh sb="0" eb="2">
      <t>シュウリョウ</t>
    </rPh>
    <rPh sb="2" eb="3">
      <t>リツ</t>
    </rPh>
    <phoneticPr fontId="1"/>
  </si>
  <si>
    <t>利用者数</t>
    <rPh sb="0" eb="3">
      <t>リヨウシャ</t>
    </rPh>
    <rPh sb="3" eb="4">
      <t>スウ</t>
    </rPh>
    <phoneticPr fontId="1"/>
  </si>
  <si>
    <t>利用率</t>
    <rPh sb="0" eb="3">
      <t>リヨウリツ</t>
    </rPh>
    <phoneticPr fontId="1"/>
  </si>
  <si>
    <t>動機付け支援</t>
    <rPh sb="0" eb="2">
      <t>ドウキ</t>
    </rPh>
    <rPh sb="2" eb="3">
      <t>ツ</t>
    </rPh>
    <rPh sb="4" eb="6">
      <t>シエン</t>
    </rPh>
    <phoneticPr fontId="1"/>
  </si>
  <si>
    <t>積極的支援</t>
    <rPh sb="0" eb="3">
      <t>セッキョクテキ</t>
    </rPh>
    <rPh sb="3" eb="5">
      <t>シエン</t>
    </rPh>
    <phoneticPr fontId="1"/>
  </si>
  <si>
    <t>＊利用者数は、初回面接実施者数。</t>
    <rPh sb="1" eb="4">
      <t>リヨウシャ</t>
    </rPh>
    <rPh sb="4" eb="5">
      <t>スウ</t>
    </rPh>
    <rPh sb="7" eb="9">
      <t>ショカイ</t>
    </rPh>
    <rPh sb="9" eb="11">
      <t>メンセツ</t>
    </rPh>
    <rPh sb="11" eb="13">
      <t>ジッシ</t>
    </rPh>
    <rPh sb="13" eb="14">
      <t>シャ</t>
    </rPh>
    <rPh sb="14" eb="15">
      <t>スウ</t>
    </rPh>
    <phoneticPr fontId="1"/>
  </si>
  <si>
    <t>特定保健指導の対象者と階層化基準</t>
    <rPh sb="0" eb="2">
      <t>トクテイ</t>
    </rPh>
    <rPh sb="2" eb="4">
      <t>ホケン</t>
    </rPh>
    <rPh sb="4" eb="6">
      <t>シドウ</t>
    </rPh>
    <rPh sb="7" eb="9">
      <t>タイショウ</t>
    </rPh>
    <rPh sb="9" eb="10">
      <t>シャ</t>
    </rPh>
    <rPh sb="11" eb="14">
      <t>カイソウカ</t>
    </rPh>
    <rPh sb="14" eb="16">
      <t>キジュン</t>
    </rPh>
    <phoneticPr fontId="1"/>
  </si>
  <si>
    <t>危険因子</t>
    <rPh sb="0" eb="2">
      <t>キケン</t>
    </rPh>
    <rPh sb="2" eb="4">
      <t>インシ</t>
    </rPh>
    <phoneticPr fontId="1"/>
  </si>
  <si>
    <t>④喫煙歴</t>
    <rPh sb="1" eb="3">
      <t>キツエン</t>
    </rPh>
    <rPh sb="3" eb="4">
      <t>レキ</t>
    </rPh>
    <phoneticPr fontId="1"/>
  </si>
  <si>
    <t>①糖　②脂質　③血圧</t>
    <rPh sb="1" eb="2">
      <t>トウ</t>
    </rPh>
    <rPh sb="4" eb="6">
      <t>シシツ</t>
    </rPh>
    <rPh sb="8" eb="10">
      <t>ケツアツ</t>
    </rPh>
    <phoneticPr fontId="1"/>
  </si>
  <si>
    <t>40～64歳</t>
    <rPh sb="5" eb="6">
      <t>サイ</t>
    </rPh>
    <phoneticPr fontId="1"/>
  </si>
  <si>
    <t>65～74歳</t>
    <rPh sb="5" eb="6">
      <t>サイ</t>
    </rPh>
    <phoneticPr fontId="1"/>
  </si>
  <si>
    <t>腹囲</t>
    <rPh sb="0" eb="2">
      <t>フクイ</t>
    </rPh>
    <phoneticPr fontId="1"/>
  </si>
  <si>
    <t>男性≧85cm</t>
    <rPh sb="0" eb="2">
      <t>ダンセイ</t>
    </rPh>
    <phoneticPr fontId="1"/>
  </si>
  <si>
    <t>女性≧90cm</t>
    <rPh sb="0" eb="2">
      <t>ジョセイ</t>
    </rPh>
    <phoneticPr fontId="1"/>
  </si>
  <si>
    <t>③血圧：収縮期130mmHg以上又は拡張期85mmHg以上</t>
    <rPh sb="1" eb="3">
      <t>ケツアツ</t>
    </rPh>
    <rPh sb="4" eb="6">
      <t>シュウシュク</t>
    </rPh>
    <rPh sb="6" eb="7">
      <t>キ</t>
    </rPh>
    <rPh sb="14" eb="16">
      <t>イジョウ</t>
    </rPh>
    <rPh sb="16" eb="17">
      <t>マタ</t>
    </rPh>
    <rPh sb="18" eb="21">
      <t>カクチョウキ</t>
    </rPh>
    <rPh sb="27" eb="29">
      <t>イジョウ</t>
    </rPh>
    <phoneticPr fontId="1"/>
  </si>
  <si>
    <t>　　＊①～③について薬剤治療を受けている場合は除く。</t>
    <rPh sb="10" eb="12">
      <t>ヤクザイ</t>
    </rPh>
    <rPh sb="12" eb="14">
      <t>チリョウ</t>
    </rPh>
    <rPh sb="15" eb="16">
      <t>ウ</t>
    </rPh>
    <rPh sb="20" eb="22">
      <t>バアイ</t>
    </rPh>
    <rPh sb="23" eb="24">
      <t>ノゾ</t>
    </rPh>
    <phoneticPr fontId="1"/>
  </si>
  <si>
    <t>④喫煙：質問票）現在、たばこを習慣的に吸っている</t>
    <rPh sb="1" eb="3">
      <t>キツエン</t>
    </rPh>
    <rPh sb="4" eb="6">
      <t>シツモン</t>
    </rPh>
    <rPh sb="6" eb="7">
      <t>ヒョウ</t>
    </rPh>
    <rPh sb="8" eb="10">
      <t>ゲンザイ</t>
    </rPh>
    <rPh sb="15" eb="17">
      <t>シュウカン</t>
    </rPh>
    <rPh sb="17" eb="18">
      <t>テキ</t>
    </rPh>
    <rPh sb="19" eb="20">
      <t>ス</t>
    </rPh>
    <phoneticPr fontId="1"/>
  </si>
  <si>
    <t>・若年者健康学習会</t>
    <rPh sb="1" eb="3">
      <t>ジャクネン</t>
    </rPh>
    <rPh sb="3" eb="4">
      <t>シャ</t>
    </rPh>
    <rPh sb="4" eb="6">
      <t>ケンコウ</t>
    </rPh>
    <rPh sb="6" eb="9">
      <t>ガクシュウカイ</t>
    </rPh>
    <phoneticPr fontId="1"/>
  </si>
  <si>
    <t>・健康情報コーナーの開設（常設・移動）</t>
    <rPh sb="13" eb="15">
      <t>ジョウセツ</t>
    </rPh>
    <rPh sb="16" eb="18">
      <t>イドウ</t>
    </rPh>
    <phoneticPr fontId="1"/>
  </si>
  <si>
    <t>・生活習慣病予防相談　　　</t>
  </si>
  <si>
    <t>・その他の健康相談</t>
    <rPh sb="3" eb="4">
      <t>タ</t>
    </rPh>
    <rPh sb="5" eb="7">
      <t>ケンコウ</t>
    </rPh>
    <rPh sb="7" eb="9">
      <t>ソウダン</t>
    </rPh>
    <phoneticPr fontId="1"/>
  </si>
  <si>
    <t>・個別健康診査（すこやか検診：医療機関委託）</t>
    <rPh sb="1" eb="3">
      <t>コベツ</t>
    </rPh>
    <rPh sb="3" eb="5">
      <t>ケンコウ</t>
    </rPh>
    <rPh sb="5" eb="7">
      <t>シンサ</t>
    </rPh>
    <rPh sb="12" eb="14">
      <t>ケンシン</t>
    </rPh>
    <rPh sb="15" eb="17">
      <t>イリョウ</t>
    </rPh>
    <rPh sb="17" eb="19">
      <t>キカン</t>
    </rPh>
    <rPh sb="19" eb="21">
      <t>イタク</t>
    </rPh>
    <phoneticPr fontId="1"/>
  </si>
  <si>
    <t>・集団健康診査（集団検診：検診機関委託）</t>
    <rPh sb="13" eb="15">
      <t>ケンシン</t>
    </rPh>
    <rPh sb="15" eb="17">
      <t>キカン</t>
    </rPh>
    <rPh sb="17" eb="19">
      <t>イタク</t>
    </rPh>
    <phoneticPr fontId="1"/>
  </si>
  <si>
    <t>平成24年度</t>
    <rPh sb="0" eb="2">
      <t>ヘイセイ</t>
    </rPh>
    <rPh sb="4" eb="6">
      <t>ネンド</t>
    </rPh>
    <phoneticPr fontId="1"/>
  </si>
  <si>
    <t>区   分</t>
    <rPh sb="0" eb="1">
      <t>ク</t>
    </rPh>
    <rPh sb="4" eb="5">
      <t>ブン</t>
    </rPh>
    <phoneticPr fontId="1"/>
  </si>
  <si>
    <t>開設回数</t>
    <rPh sb="0" eb="2">
      <t>カイセツ</t>
    </rPh>
    <rPh sb="2" eb="3">
      <t>カイ</t>
    </rPh>
    <rPh sb="3" eb="4">
      <t>スウ</t>
    </rPh>
    <phoneticPr fontId="1"/>
  </si>
  <si>
    <t>　若年者（39歳以下）を対象とした健診受診、生活習慣改善の普及啓発、健康情報の提供等</t>
    <rPh sb="1" eb="3">
      <t>ジャクネン</t>
    </rPh>
    <rPh sb="3" eb="4">
      <t>シャ</t>
    </rPh>
    <rPh sb="7" eb="10">
      <t>サイイカ</t>
    </rPh>
    <rPh sb="12" eb="14">
      <t>タイショウ</t>
    </rPh>
    <rPh sb="17" eb="19">
      <t>ケンシン</t>
    </rPh>
    <rPh sb="19" eb="21">
      <t>ジュシン</t>
    </rPh>
    <rPh sb="22" eb="24">
      <t>セイカツ</t>
    </rPh>
    <rPh sb="24" eb="26">
      <t>シュウカン</t>
    </rPh>
    <rPh sb="26" eb="28">
      <t>カイゼン</t>
    </rPh>
    <rPh sb="29" eb="31">
      <t>フキュウ</t>
    </rPh>
    <rPh sb="31" eb="33">
      <t>ケイハツ</t>
    </rPh>
    <rPh sb="34" eb="36">
      <t>ケンコウ</t>
    </rPh>
    <rPh sb="36" eb="38">
      <t>ジョウホウ</t>
    </rPh>
    <rPh sb="39" eb="41">
      <t>テイキョウ</t>
    </rPh>
    <rPh sb="41" eb="42">
      <t>トウ</t>
    </rPh>
    <phoneticPr fontId="1"/>
  </si>
  <si>
    <t>　「健康情報ｺｰﾅｰ(常設）」開設：3福祉健康センターで実施（自動血圧計の設置）</t>
    <rPh sb="2" eb="4">
      <t>ケンコウ</t>
    </rPh>
    <rPh sb="11" eb="13">
      <t>ジョウセツ</t>
    </rPh>
    <rPh sb="19" eb="21">
      <t>フクシ</t>
    </rPh>
    <rPh sb="21" eb="23">
      <t>ケンコウ</t>
    </rPh>
    <phoneticPr fontId="1"/>
  </si>
  <si>
    <t>　平成12年度から「金沢・健康を守る市民の会」との協働の事業として、モデル地区を指定し地域の人たちと互いに知恵を出しあう市民参加型の健康づくり教室を開催している。福祉健康センターは企画や実践の場での協力及び３年目以降の自主活動に向けて支援している。</t>
    <rPh sb="26" eb="27">
      <t>ハタラ</t>
    </rPh>
    <rPh sb="28" eb="30">
      <t>ジギョウ</t>
    </rPh>
    <rPh sb="37" eb="39">
      <t>チク</t>
    </rPh>
    <rPh sb="40" eb="42">
      <t>シテイ</t>
    </rPh>
    <rPh sb="43" eb="45">
      <t>チイキ</t>
    </rPh>
    <rPh sb="46" eb="47">
      <t>ヒト</t>
    </rPh>
    <rPh sb="50" eb="51">
      <t>タガ</t>
    </rPh>
    <rPh sb="53" eb="55">
      <t>チエ</t>
    </rPh>
    <rPh sb="56" eb="57">
      <t>ダ</t>
    </rPh>
    <rPh sb="60" eb="62">
      <t>シミン</t>
    </rPh>
    <rPh sb="62" eb="64">
      <t>サンカ</t>
    </rPh>
    <rPh sb="64" eb="65">
      <t>カタ</t>
    </rPh>
    <rPh sb="66" eb="68">
      <t>ケンコウ</t>
    </rPh>
    <rPh sb="71" eb="73">
      <t>キョウシツ</t>
    </rPh>
    <rPh sb="74" eb="76">
      <t>カイサイ</t>
    </rPh>
    <rPh sb="81" eb="83">
      <t>フクシ</t>
    </rPh>
    <rPh sb="83" eb="85">
      <t>ケンコウ</t>
    </rPh>
    <rPh sb="90" eb="92">
      <t>キカク</t>
    </rPh>
    <rPh sb="93" eb="95">
      <t>ジッセン</t>
    </rPh>
    <rPh sb="96" eb="97">
      <t>バ</t>
    </rPh>
    <rPh sb="99" eb="101">
      <t>キョウリョク</t>
    </rPh>
    <rPh sb="101" eb="102">
      <t>オヨ</t>
    </rPh>
    <rPh sb="104" eb="106">
      <t>ネンメ</t>
    </rPh>
    <rPh sb="106" eb="108">
      <t>イコウ</t>
    </rPh>
    <rPh sb="109" eb="111">
      <t>ジシュ</t>
    </rPh>
    <rPh sb="111" eb="113">
      <t>カツドウ</t>
    </rPh>
    <rPh sb="114" eb="115">
      <t>ム</t>
    </rPh>
    <rPh sb="117" eb="119">
      <t>シエン</t>
    </rPh>
    <phoneticPr fontId="1"/>
  </si>
  <si>
    <t>延相談数</t>
    <rPh sb="0" eb="1">
      <t>ノ</t>
    </rPh>
    <rPh sb="1" eb="3">
      <t>ソウダン</t>
    </rPh>
    <rPh sb="3" eb="4">
      <t>スウ</t>
    </rPh>
    <phoneticPr fontId="1"/>
  </si>
  <si>
    <t>その他の健康相談</t>
    <rPh sb="2" eb="3">
      <t>タ</t>
    </rPh>
    <rPh sb="4" eb="6">
      <t>ケンコウ</t>
    </rPh>
    <rPh sb="6" eb="8">
      <t>ソウダン</t>
    </rPh>
    <phoneticPr fontId="1"/>
  </si>
  <si>
    <t>小立野・鞍月</t>
    <phoneticPr fontId="1"/>
  </si>
  <si>
    <t>－</t>
    <phoneticPr fontId="1"/>
  </si>
  <si>
    <t>湖南・三和・額・四十万</t>
    <phoneticPr fontId="1"/>
  </si>
  <si>
    <t>馬場・富樫・新神田</t>
    <phoneticPr fontId="1"/>
  </si>
  <si>
    <t>泉野・新竪・崎浦・此花・松ヶ枝・夕日寺・安原・大徳・金石</t>
    <phoneticPr fontId="1"/>
  </si>
  <si>
    <t>平成22年度</t>
    <phoneticPr fontId="1"/>
  </si>
  <si>
    <t>該当なし</t>
    <phoneticPr fontId="1"/>
  </si>
  <si>
    <t>平成25年度</t>
    <rPh sb="0" eb="2">
      <t>ヘイセイ</t>
    </rPh>
    <rPh sb="4" eb="6">
      <t>ネンド</t>
    </rPh>
    <phoneticPr fontId="1"/>
  </si>
  <si>
    <t>内川・医王山</t>
    <rPh sb="0" eb="2">
      <t>ウチカワ</t>
    </rPh>
    <rPh sb="3" eb="5">
      <t>イオウ</t>
    </rPh>
    <rPh sb="5" eb="6">
      <t>ヤマ</t>
    </rPh>
    <phoneticPr fontId="1"/>
  </si>
  <si>
    <t>50～54</t>
    <phoneticPr fontId="1"/>
  </si>
  <si>
    <t>40～74</t>
    <phoneticPr fontId="1"/>
  </si>
  <si>
    <t>平成26年度</t>
    <rPh sb="0" eb="2">
      <t>ヘイセイ</t>
    </rPh>
    <rPh sb="4" eb="6">
      <t>ネンド</t>
    </rPh>
    <phoneticPr fontId="1"/>
  </si>
  <si>
    <t>平成27年度</t>
    <rPh sb="0" eb="2">
      <t>ヘイセイ</t>
    </rPh>
    <rPh sb="4" eb="6">
      <t>ネンド</t>
    </rPh>
    <phoneticPr fontId="1"/>
  </si>
  <si>
    <t>40～44</t>
    <phoneticPr fontId="1"/>
  </si>
  <si>
    <t>45～49</t>
    <phoneticPr fontId="1"/>
  </si>
  <si>
    <t>55～59</t>
    <phoneticPr fontId="1"/>
  </si>
  <si>
    <t>60～64</t>
    <phoneticPr fontId="1"/>
  </si>
  <si>
    <t>65～69</t>
    <phoneticPr fontId="1"/>
  </si>
  <si>
    <t>70～74</t>
    <phoneticPr fontId="1"/>
  </si>
  <si>
    <t>40～64</t>
    <phoneticPr fontId="1"/>
  </si>
  <si>
    <t>65～74</t>
    <phoneticPr fontId="1"/>
  </si>
  <si>
    <t>なし</t>
    <phoneticPr fontId="1"/>
  </si>
  <si>
    <t>健康政策課事業</t>
    <rPh sb="0" eb="2">
      <t>ケンコウ</t>
    </rPh>
    <rPh sb="2" eb="5">
      <t>セイサクカ</t>
    </rPh>
    <rPh sb="5" eb="7">
      <t>ジギョウ</t>
    </rPh>
    <phoneticPr fontId="1"/>
  </si>
  <si>
    <t xml:space="preserve"> 健　康　診　査</t>
    <rPh sb="1" eb="2">
      <t>ケン</t>
    </rPh>
    <rPh sb="3" eb="4">
      <t>ヤスシ</t>
    </rPh>
    <rPh sb="5" eb="6">
      <t>ミ</t>
    </rPh>
    <rPh sb="7" eb="8">
      <t>サ</t>
    </rPh>
    <phoneticPr fontId="1"/>
  </si>
  <si>
    <t>福祉健康センター事業</t>
    <rPh sb="0" eb="2">
      <t>フクシ</t>
    </rPh>
    <rPh sb="2" eb="4">
      <t>ケンコウ</t>
    </rPh>
    <rPh sb="8" eb="10">
      <t>ジギョウ</t>
    </rPh>
    <phoneticPr fontId="1"/>
  </si>
  <si>
    <t>生活習慣病重症化予防事業</t>
    <rPh sb="0" eb="2">
      <t>セイカツ</t>
    </rPh>
    <rPh sb="2" eb="5">
      <t>シュウカンビョウ</t>
    </rPh>
    <rPh sb="5" eb="8">
      <t>ジュウショウカ</t>
    </rPh>
    <rPh sb="8" eb="10">
      <t>ヨボウ</t>
    </rPh>
    <rPh sb="10" eb="12">
      <t>ジギョウ</t>
    </rPh>
    <phoneticPr fontId="1"/>
  </si>
  <si>
    <t>・個別保健指導</t>
    <rPh sb="1" eb="3">
      <t>コベツ</t>
    </rPh>
    <rPh sb="3" eb="5">
      <t>ホケン</t>
    </rPh>
    <rPh sb="5" eb="7">
      <t>シドウ</t>
    </rPh>
    <phoneticPr fontId="1"/>
  </si>
  <si>
    <t>・集団検診時個別健康相談</t>
    <rPh sb="1" eb="3">
      <t>シュウダン</t>
    </rPh>
    <rPh sb="3" eb="5">
      <t>ケンシン</t>
    </rPh>
    <rPh sb="5" eb="6">
      <t>ジ</t>
    </rPh>
    <rPh sb="6" eb="8">
      <t>コベツ</t>
    </rPh>
    <rPh sb="8" eb="10">
      <t>ケンコウ</t>
    </rPh>
    <rPh sb="10" eb="12">
      <t>ソウダン</t>
    </rPh>
    <phoneticPr fontId="1"/>
  </si>
  <si>
    <t>健　康　教　育</t>
    <rPh sb="0" eb="1">
      <t>ケン</t>
    </rPh>
    <rPh sb="2" eb="3">
      <t>ヤスシ</t>
    </rPh>
    <rPh sb="4" eb="5">
      <t>キョウ</t>
    </rPh>
    <rPh sb="6" eb="7">
      <t>イク</t>
    </rPh>
    <phoneticPr fontId="1"/>
  </si>
  <si>
    <t>地域での健康教育</t>
    <rPh sb="0" eb="2">
      <t>チイキ</t>
    </rPh>
    <rPh sb="4" eb="6">
      <t>ケンコウ</t>
    </rPh>
    <rPh sb="6" eb="8">
      <t>キョウイク</t>
    </rPh>
    <phoneticPr fontId="1"/>
  </si>
  <si>
    <t>公民館等地域の依頼を受けて実施する健康教育</t>
    <rPh sb="4" eb="6">
      <t>チイキ</t>
    </rPh>
    <rPh sb="7" eb="9">
      <t>イライ</t>
    </rPh>
    <rPh sb="10" eb="11">
      <t>ウ</t>
    </rPh>
    <rPh sb="13" eb="15">
      <t>ジッシ</t>
    </rPh>
    <rPh sb="17" eb="19">
      <t>ケンコウ</t>
    </rPh>
    <rPh sb="19" eb="21">
      <t>キョウイク</t>
    </rPh>
    <phoneticPr fontId="1"/>
  </si>
  <si>
    <t>いきいき健康教室</t>
    <rPh sb="6" eb="8">
      <t>キョウシツ</t>
    </rPh>
    <phoneticPr fontId="1"/>
  </si>
  <si>
    <t>その他の健康教育</t>
    <rPh sb="2" eb="3">
      <t>タ</t>
    </rPh>
    <rPh sb="4" eb="6">
      <t>ケンコウ</t>
    </rPh>
    <rPh sb="6" eb="8">
      <t>キョウイク</t>
    </rPh>
    <phoneticPr fontId="1"/>
  </si>
  <si>
    <t>上記以外の健康教育</t>
    <rPh sb="0" eb="2">
      <t>ジョウキ</t>
    </rPh>
    <rPh sb="2" eb="4">
      <t>イガイ</t>
    </rPh>
    <rPh sb="5" eb="7">
      <t>ケンコウ</t>
    </rPh>
    <rPh sb="7" eb="9">
      <t>キョウイク</t>
    </rPh>
    <phoneticPr fontId="1"/>
  </si>
  <si>
    <t>延参加数</t>
    <rPh sb="0" eb="1">
      <t>ノベ</t>
    </rPh>
    <rPh sb="1" eb="3">
      <t>サンカ</t>
    </rPh>
    <phoneticPr fontId="1"/>
  </si>
  <si>
    <t>　　
　</t>
    <phoneticPr fontId="1"/>
  </si>
  <si>
    <t>保健師、管理栄養士が健診結果に基づいた健康相談などを実施している。</t>
    <phoneticPr fontId="1"/>
  </si>
  <si>
    <t>・からだとこころのリラックス教室</t>
    <rPh sb="14" eb="16">
      <t>キョウシツ</t>
    </rPh>
    <phoneticPr fontId="1"/>
  </si>
  <si>
    <t>平成28年度</t>
    <rPh sb="0" eb="2">
      <t>ヘイセイ</t>
    </rPh>
    <rPh sb="4" eb="6">
      <t>ネンド</t>
    </rPh>
    <phoneticPr fontId="1"/>
  </si>
  <si>
    <t>菊川・湯涌</t>
    <rPh sb="0" eb="2">
      <t>キクガワ</t>
    </rPh>
    <rPh sb="3" eb="5">
      <t>ユワク</t>
    </rPh>
    <phoneticPr fontId="1"/>
  </si>
  <si>
    <t>－</t>
  </si>
  <si>
    <t>　福祉健康センターにおける健康相談</t>
    <rPh sb="1" eb="3">
      <t>フクシ</t>
    </rPh>
    <rPh sb="3" eb="5">
      <t>ケンコウ</t>
    </rPh>
    <rPh sb="13" eb="15">
      <t>ケンコウ</t>
    </rPh>
    <rPh sb="15" eb="17">
      <t>ソウダン</t>
    </rPh>
    <phoneticPr fontId="1"/>
  </si>
  <si>
    <t>ー</t>
    <phoneticPr fontId="1"/>
  </si>
  <si>
    <t>-</t>
    <phoneticPr fontId="1"/>
  </si>
  <si>
    <t>特定健康診査の結果、生活習慣病重症化予防対象者に対して訪問等による保健指導を実施</t>
    <rPh sb="0" eb="2">
      <t>トクテイ</t>
    </rPh>
    <rPh sb="2" eb="4">
      <t>ケンコウ</t>
    </rPh>
    <rPh sb="4" eb="6">
      <t>シンサ</t>
    </rPh>
    <rPh sb="7" eb="9">
      <t>ケッカ</t>
    </rPh>
    <rPh sb="10" eb="12">
      <t>セイカツ</t>
    </rPh>
    <rPh sb="12" eb="14">
      <t>シュウカン</t>
    </rPh>
    <rPh sb="14" eb="15">
      <t>ビョウ</t>
    </rPh>
    <rPh sb="15" eb="18">
      <t>ジュウショウカ</t>
    </rPh>
    <rPh sb="18" eb="20">
      <t>ヨボウ</t>
    </rPh>
    <rPh sb="20" eb="22">
      <t>タイショウ</t>
    </rPh>
    <rPh sb="22" eb="23">
      <t>モノ</t>
    </rPh>
    <rPh sb="24" eb="25">
      <t>タイ</t>
    </rPh>
    <rPh sb="27" eb="29">
      <t>ホウモン</t>
    </rPh>
    <rPh sb="29" eb="30">
      <t>トウ</t>
    </rPh>
    <rPh sb="33" eb="35">
      <t>ホケン</t>
    </rPh>
    <rPh sb="35" eb="37">
      <t>シドウ</t>
    </rPh>
    <rPh sb="38" eb="40">
      <t>ジッシ</t>
    </rPh>
    <phoneticPr fontId="1"/>
  </si>
  <si>
    <t>中村・扇台・犀川・材木・味噌蔵・薬師谷・粟崎・西・西南部</t>
    <phoneticPr fontId="1"/>
  </si>
  <si>
    <t>平成29年度</t>
    <rPh sb="0" eb="2">
      <t>ヘイセイ</t>
    </rPh>
    <rPh sb="4" eb="6">
      <t>ネンド</t>
    </rPh>
    <phoneticPr fontId="1"/>
  </si>
  <si>
    <t>三谷</t>
    <rPh sb="0" eb="2">
      <t>ミタニ</t>
    </rPh>
    <phoneticPr fontId="1"/>
  </si>
  <si>
    <t>健康手帳
の交付</t>
    <phoneticPr fontId="1"/>
  </si>
  <si>
    <t>・健康診査の記録</t>
    <phoneticPr fontId="1"/>
  </si>
  <si>
    <t>・出前健康講座</t>
    <phoneticPr fontId="1"/>
  </si>
  <si>
    <t>あり</t>
    <phoneticPr fontId="1"/>
  </si>
  <si>
    <t>①血糖：空腹時血糖100mg/dl以上又はHbA1c5.6％（NGSP値）以上</t>
    <rPh sb="1" eb="3">
      <t>ケットウ</t>
    </rPh>
    <rPh sb="4" eb="6">
      <t>クウフク</t>
    </rPh>
    <rPh sb="6" eb="7">
      <t>ジ</t>
    </rPh>
    <rPh sb="7" eb="9">
      <t>ケットウ</t>
    </rPh>
    <rPh sb="17" eb="19">
      <t>イジョウ</t>
    </rPh>
    <rPh sb="19" eb="20">
      <t>マタ</t>
    </rPh>
    <rPh sb="35" eb="36">
      <t>アタイ</t>
    </rPh>
    <rPh sb="37" eb="39">
      <t>イジョウ</t>
    </rPh>
    <phoneticPr fontId="1"/>
  </si>
  <si>
    <t>・ヘルシークッキング</t>
    <phoneticPr fontId="1"/>
  </si>
  <si>
    <t>・専門職員派遣事業</t>
    <rPh sb="1" eb="3">
      <t>センモン</t>
    </rPh>
    <rPh sb="3" eb="5">
      <t>ショクイン</t>
    </rPh>
    <rPh sb="5" eb="7">
      <t>ハケン</t>
    </rPh>
    <rPh sb="7" eb="9">
      <t>ジギョウ</t>
    </rPh>
    <phoneticPr fontId="1"/>
  </si>
  <si>
    <t>　専門職員派遣事業</t>
    <rPh sb="1" eb="3">
      <t>センモン</t>
    </rPh>
    <rPh sb="3" eb="5">
      <t>ショクイン</t>
    </rPh>
    <rPh sb="5" eb="7">
      <t>ハケン</t>
    </rPh>
    <rPh sb="7" eb="9">
      <t>ジギョウ</t>
    </rPh>
    <phoneticPr fontId="1"/>
  </si>
  <si>
    <t>※</t>
    <phoneticPr fontId="1"/>
  </si>
  <si>
    <t>平成30年度</t>
    <rPh sb="0" eb="2">
      <t>ヘイセイ</t>
    </rPh>
    <rPh sb="4" eb="6">
      <t>ネンド</t>
    </rPh>
    <phoneticPr fontId="1"/>
  </si>
  <si>
    <t>※上記以外で１１年度以前より地域で自主的な健康づくり教室を実施している地区
　　千坂、森本、三馬、伏見台、小坂、森山
※額・四十万で１教室</t>
    <rPh sb="1" eb="3">
      <t>ジョウキ</t>
    </rPh>
    <rPh sb="3" eb="5">
      <t>イガイ</t>
    </rPh>
    <rPh sb="8" eb="10">
      <t>ネンド</t>
    </rPh>
    <rPh sb="10" eb="12">
      <t>イゼン</t>
    </rPh>
    <rPh sb="14" eb="16">
      <t>チイキ</t>
    </rPh>
    <rPh sb="17" eb="19">
      <t>ジシュ</t>
    </rPh>
    <rPh sb="19" eb="20">
      <t>テキ</t>
    </rPh>
    <rPh sb="21" eb="23">
      <t>ケンコウ</t>
    </rPh>
    <rPh sb="26" eb="28">
      <t>キョウシツ</t>
    </rPh>
    <rPh sb="29" eb="31">
      <t>ジッシ</t>
    </rPh>
    <rPh sb="35" eb="37">
      <t>チク</t>
    </rPh>
    <rPh sb="40" eb="42">
      <t>チサカ</t>
    </rPh>
    <rPh sb="43" eb="45">
      <t>モリモト</t>
    </rPh>
    <rPh sb="46" eb="48">
      <t>ミンマ</t>
    </rPh>
    <rPh sb="49" eb="52">
      <t>フシミダイ</t>
    </rPh>
    <rPh sb="53" eb="55">
      <t>コサカ</t>
    </rPh>
    <rPh sb="56" eb="58">
      <t>モリヤマ</t>
    </rPh>
    <phoneticPr fontId="1"/>
  </si>
  <si>
    <t xml:space="preserve">   及び積極的支援で初回面接後に継続支援を実施し支援ポイント（180ポイント）</t>
    <rPh sb="3" eb="4">
      <t>オヨ</t>
    </rPh>
    <rPh sb="5" eb="8">
      <t>セッキョクテキ</t>
    </rPh>
    <rPh sb="8" eb="10">
      <t>シエン</t>
    </rPh>
    <rPh sb="11" eb="13">
      <t>ショカイ</t>
    </rPh>
    <rPh sb="13" eb="15">
      <t>メンセツ</t>
    </rPh>
    <rPh sb="15" eb="16">
      <t>ゴ</t>
    </rPh>
    <rPh sb="17" eb="19">
      <t>ケイゾク</t>
    </rPh>
    <rPh sb="19" eb="21">
      <t>シエン</t>
    </rPh>
    <rPh sb="22" eb="24">
      <t>ジッシ</t>
    </rPh>
    <rPh sb="25" eb="27">
      <t>シエン</t>
    </rPh>
    <phoneticPr fontId="1"/>
  </si>
  <si>
    <t>特定保健指導以外</t>
    <rPh sb="0" eb="2">
      <t>トクテイ</t>
    </rPh>
    <rPh sb="2" eb="4">
      <t>ホケン</t>
    </rPh>
    <rPh sb="4" eb="6">
      <t>シドウ</t>
    </rPh>
    <rPh sb="6" eb="8">
      <t>イガイ</t>
    </rPh>
    <phoneticPr fontId="1"/>
  </si>
  <si>
    <t>令和元年度</t>
    <rPh sb="0" eb="2">
      <t>レイワ</t>
    </rPh>
    <rPh sb="2" eb="5">
      <t>ガンネンド</t>
    </rPh>
    <phoneticPr fontId="1"/>
  </si>
  <si>
    <t>令和元年度</t>
    <rPh sb="0" eb="2">
      <t>レイワ</t>
    </rPh>
    <rPh sb="2" eb="4">
      <t>ガンネン</t>
    </rPh>
    <rPh sb="4" eb="5">
      <t>ド</t>
    </rPh>
    <phoneticPr fontId="1"/>
  </si>
  <si>
    <t>区　　分</t>
    <rPh sb="0" eb="1">
      <t>ク</t>
    </rPh>
    <rPh sb="3" eb="4">
      <t>ブン</t>
    </rPh>
    <phoneticPr fontId="1"/>
  </si>
  <si>
    <t>内　　　　　容</t>
    <rPh sb="0" eb="1">
      <t>ナイ</t>
    </rPh>
    <rPh sb="6" eb="7">
      <t>カタチ</t>
    </rPh>
    <phoneticPr fontId="1"/>
  </si>
  <si>
    <t>延相談数</t>
    <rPh sb="0" eb="1">
      <t>ノベ</t>
    </rPh>
    <rPh sb="1" eb="3">
      <t>ソウダン</t>
    </rPh>
    <rPh sb="3" eb="4">
      <t>スウ</t>
    </rPh>
    <phoneticPr fontId="1"/>
  </si>
  <si>
    <t>糖尿病の重症化するリスクが高い未治療者及び治療中断者に対して、受診勧奨及び生活習慣改善につなげるための保健指導を実施</t>
    <rPh sb="0" eb="3">
      <t>トウニョウビョウ</t>
    </rPh>
    <rPh sb="4" eb="7">
      <t>ジュウショウカ</t>
    </rPh>
    <rPh sb="13" eb="14">
      <t>タカ</t>
    </rPh>
    <rPh sb="15" eb="18">
      <t>ミチリョウ</t>
    </rPh>
    <rPh sb="18" eb="19">
      <t>シャ</t>
    </rPh>
    <rPh sb="19" eb="20">
      <t>オヨ</t>
    </rPh>
    <rPh sb="21" eb="23">
      <t>チリョウ</t>
    </rPh>
    <rPh sb="23" eb="25">
      <t>チュウダン</t>
    </rPh>
    <rPh sb="25" eb="26">
      <t>シャ</t>
    </rPh>
    <rPh sb="27" eb="28">
      <t>タイ</t>
    </rPh>
    <rPh sb="31" eb="33">
      <t>ジュシン</t>
    </rPh>
    <rPh sb="33" eb="35">
      <t>カンショウ</t>
    </rPh>
    <rPh sb="35" eb="36">
      <t>オヨ</t>
    </rPh>
    <rPh sb="37" eb="39">
      <t>セイカツ</t>
    </rPh>
    <rPh sb="39" eb="41">
      <t>シュウカン</t>
    </rPh>
    <rPh sb="41" eb="43">
      <t>カイゼン</t>
    </rPh>
    <rPh sb="51" eb="53">
      <t>ホケン</t>
    </rPh>
    <rPh sb="53" eb="55">
      <t>シドウ</t>
    </rPh>
    <rPh sb="56" eb="58">
      <t>ジッシ</t>
    </rPh>
    <phoneticPr fontId="1"/>
  </si>
  <si>
    <t>　ヘルシークッキング</t>
    <phoneticPr fontId="1"/>
  </si>
  <si>
    <t>金沢健康福祉財団事業</t>
    <rPh sb="0" eb="2">
      <t>カナザワ</t>
    </rPh>
    <rPh sb="2" eb="4">
      <t>ケンコウ</t>
    </rPh>
    <rPh sb="4" eb="6">
      <t>フクシ</t>
    </rPh>
    <rPh sb="6" eb="8">
      <t>ザイダン</t>
    </rPh>
    <rPh sb="8" eb="10">
      <t>ジギョウ</t>
    </rPh>
    <phoneticPr fontId="1"/>
  </si>
  <si>
    <t>令和２年度</t>
    <rPh sb="0" eb="2">
      <t>レイワ</t>
    </rPh>
    <rPh sb="3" eb="5">
      <t>ネンド</t>
    </rPh>
    <phoneticPr fontId="1"/>
  </si>
  <si>
    <t>　生活習慣の改善や健康管理に関して、保健指導が必要な方に対し、個々に応じた健康の保持・増進が図られるよう保健師が訪問指導を実施している。</t>
    <rPh sb="1" eb="3">
      <t>セイカツ</t>
    </rPh>
    <rPh sb="3" eb="5">
      <t>シュウカン</t>
    </rPh>
    <rPh sb="6" eb="8">
      <t>カイゼン</t>
    </rPh>
    <rPh sb="9" eb="11">
      <t>ケンコウ</t>
    </rPh>
    <rPh sb="11" eb="13">
      <t>カンリ</t>
    </rPh>
    <rPh sb="14" eb="15">
      <t>カン</t>
    </rPh>
    <rPh sb="18" eb="20">
      <t>ホケン</t>
    </rPh>
    <rPh sb="20" eb="22">
      <t>シドウ</t>
    </rPh>
    <rPh sb="23" eb="25">
      <t>ヒツヨウ</t>
    </rPh>
    <rPh sb="26" eb="27">
      <t>カタ</t>
    </rPh>
    <rPh sb="28" eb="29">
      <t>タイ</t>
    </rPh>
    <rPh sb="31" eb="33">
      <t>ココ</t>
    </rPh>
    <rPh sb="34" eb="35">
      <t>オウ</t>
    </rPh>
    <rPh sb="37" eb="39">
      <t>ケンコウ</t>
    </rPh>
    <rPh sb="40" eb="42">
      <t>ホジ</t>
    </rPh>
    <rPh sb="43" eb="45">
      <t>ゾウシン</t>
    </rPh>
    <rPh sb="46" eb="47">
      <t>ハカ</t>
    </rPh>
    <rPh sb="52" eb="55">
      <t>ホケンシ</t>
    </rPh>
    <rPh sb="56" eb="58">
      <t>ホウモン</t>
    </rPh>
    <rPh sb="58" eb="60">
      <t>シドウ</t>
    </rPh>
    <rPh sb="61" eb="63">
      <t>ジッシ</t>
    </rPh>
    <phoneticPr fontId="1"/>
  </si>
  <si>
    <t>内臓脂肪の
蓄積</t>
    <rPh sb="0" eb="2">
      <t>ナイゾウ</t>
    </rPh>
    <rPh sb="2" eb="4">
      <t>シボウ</t>
    </rPh>
    <rPh sb="6" eb="8">
      <t>チクセキ</t>
    </rPh>
    <phoneticPr fontId="1"/>
  </si>
  <si>
    <t>②脂質：中性脂肪150mg/dl以上又はHDLコレステロール40mg/dl未満</t>
    <rPh sb="1" eb="3">
      <t>シシツ</t>
    </rPh>
    <rPh sb="4" eb="6">
      <t>チュウセイ</t>
    </rPh>
    <rPh sb="6" eb="8">
      <t>シボウ</t>
    </rPh>
    <rPh sb="16" eb="18">
      <t>イジョウ</t>
    </rPh>
    <rPh sb="18" eb="19">
      <t>マタ</t>
    </rPh>
    <rPh sb="37" eb="39">
      <t>ミマン</t>
    </rPh>
    <phoneticPr fontId="1"/>
  </si>
  <si>
    <t>　　＊喫煙歴の斜線欄は、階層化の判定が喫煙歴の有無に関係ないことを意味する。</t>
    <rPh sb="3" eb="5">
      <t>キツエン</t>
    </rPh>
    <rPh sb="5" eb="6">
      <t>レキ</t>
    </rPh>
    <rPh sb="7" eb="9">
      <t>シャセン</t>
    </rPh>
    <rPh sb="9" eb="10">
      <t>ラン</t>
    </rPh>
    <rPh sb="12" eb="15">
      <t>カイソウカ</t>
    </rPh>
    <rPh sb="16" eb="18">
      <t>ハンテイ</t>
    </rPh>
    <rPh sb="19" eb="21">
      <t>キツエン</t>
    </rPh>
    <rPh sb="21" eb="22">
      <t>レキ</t>
    </rPh>
    <rPh sb="23" eb="25">
      <t>ウム</t>
    </rPh>
    <rPh sb="26" eb="28">
      <t>カンケイ</t>
    </rPh>
    <rPh sb="33" eb="35">
      <t>イミ</t>
    </rPh>
    <phoneticPr fontId="1"/>
  </si>
  <si>
    <t>　「健康情報ｺｰﾅｰ(移動）」開設：市内公共施設　　3会場で実施</t>
    <rPh sb="11" eb="13">
      <t>イドウ</t>
    </rPh>
    <phoneticPr fontId="1"/>
  </si>
  <si>
    <t>令和２年度</t>
    <rPh sb="0" eb="2">
      <t>レイワ</t>
    </rPh>
    <rPh sb="3" eb="5">
      <t>ネンド</t>
    </rPh>
    <rPh sb="4" eb="5">
      <t>ド</t>
    </rPh>
    <phoneticPr fontId="1"/>
  </si>
  <si>
    <t>2-2-6-c　特定健康診査、特定保健指導</t>
    <rPh sb="8" eb="10">
      <t>トクテイ</t>
    </rPh>
    <rPh sb="10" eb="12">
      <t>ケンコウ</t>
    </rPh>
    <rPh sb="12" eb="14">
      <t>シンサ</t>
    </rPh>
    <rPh sb="15" eb="17">
      <t>トクテイ</t>
    </rPh>
    <rPh sb="17" eb="19">
      <t>ホケン</t>
    </rPh>
    <rPh sb="19" eb="21">
      <t>シドウ</t>
    </rPh>
    <phoneticPr fontId="1"/>
  </si>
  <si>
    <t>2-2-6-c-１　特定健康診査</t>
    <rPh sb="10" eb="12">
      <t>トクテイ</t>
    </rPh>
    <rPh sb="12" eb="14">
      <t>ケンコウ</t>
    </rPh>
    <rPh sb="14" eb="16">
      <t>シンサ</t>
    </rPh>
    <phoneticPr fontId="1"/>
  </si>
  <si>
    <t>2-2-6-c-2　特定保健指導</t>
    <rPh sb="10" eb="12">
      <t>トクテイ</t>
    </rPh>
    <rPh sb="12" eb="14">
      <t>ホケン</t>
    </rPh>
    <rPh sb="14" eb="16">
      <t>シドウ</t>
    </rPh>
    <phoneticPr fontId="1"/>
  </si>
  <si>
    <t>　医療制度改革により、「基本健康診査」は「特定健康診査」となり、各医療保険者に実施義務が課せられた。がん検診等は従来どおり各市町が実施し、職場等で受診機会のない40歳（子宮がん検診は20歳）以上の市民を対象として疾病の早期発見と早期治療を図るため集団検診と個別検診を併用して各種検診を行っている。</t>
    <rPh sb="1" eb="3">
      <t>イリョウ</t>
    </rPh>
    <rPh sb="3" eb="5">
      <t>セイド</t>
    </rPh>
    <rPh sb="5" eb="7">
      <t>カイカク</t>
    </rPh>
    <rPh sb="12" eb="14">
      <t>キホン</t>
    </rPh>
    <rPh sb="14" eb="16">
      <t>ケンコウ</t>
    </rPh>
    <rPh sb="16" eb="18">
      <t>シンサ</t>
    </rPh>
    <rPh sb="21" eb="23">
      <t>トクテイ</t>
    </rPh>
    <rPh sb="23" eb="25">
      <t>ケンコウ</t>
    </rPh>
    <rPh sb="25" eb="27">
      <t>シンサ</t>
    </rPh>
    <rPh sb="32" eb="33">
      <t>カク</t>
    </rPh>
    <rPh sb="33" eb="35">
      <t>イリョウ</t>
    </rPh>
    <rPh sb="35" eb="38">
      <t>ホケンシャ</t>
    </rPh>
    <rPh sb="39" eb="41">
      <t>ジッシ</t>
    </rPh>
    <rPh sb="41" eb="43">
      <t>ギム</t>
    </rPh>
    <rPh sb="44" eb="45">
      <t>カ</t>
    </rPh>
    <rPh sb="52" eb="54">
      <t>ケンシン</t>
    </rPh>
    <rPh sb="54" eb="55">
      <t>トウ</t>
    </rPh>
    <rPh sb="56" eb="58">
      <t>ジュウライ</t>
    </rPh>
    <rPh sb="61" eb="64">
      <t>カクシチョウ</t>
    </rPh>
    <rPh sb="65" eb="67">
      <t>ジッシ</t>
    </rPh>
    <rPh sb="69" eb="71">
      <t>ショクバ</t>
    </rPh>
    <rPh sb="71" eb="72">
      <t>トウ</t>
    </rPh>
    <rPh sb="73" eb="75">
      <t>ジュシン</t>
    </rPh>
    <rPh sb="75" eb="77">
      <t>キカイ</t>
    </rPh>
    <rPh sb="82" eb="83">
      <t>サイ</t>
    </rPh>
    <rPh sb="84" eb="86">
      <t>シキュウ</t>
    </rPh>
    <rPh sb="88" eb="90">
      <t>ケンシン</t>
    </rPh>
    <rPh sb="93" eb="94">
      <t>サイ</t>
    </rPh>
    <rPh sb="95" eb="97">
      <t>イジョウ</t>
    </rPh>
    <rPh sb="98" eb="100">
      <t>シミン</t>
    </rPh>
    <rPh sb="101" eb="103">
      <t>タイショウ</t>
    </rPh>
    <rPh sb="106" eb="108">
      <t>シッペイ</t>
    </rPh>
    <rPh sb="109" eb="111">
      <t>ソウキ</t>
    </rPh>
    <rPh sb="111" eb="113">
      <t>ハッケン</t>
    </rPh>
    <rPh sb="114" eb="116">
      <t>ソウキ</t>
    </rPh>
    <rPh sb="116" eb="118">
      <t>チリョウ</t>
    </rPh>
    <rPh sb="119" eb="120">
      <t>ハカ</t>
    </rPh>
    <rPh sb="133" eb="135">
      <t>ヘイヨウ</t>
    </rPh>
    <rPh sb="137" eb="139">
      <t>カクシュ</t>
    </rPh>
    <rPh sb="139" eb="141">
      <t>ケンシン</t>
    </rPh>
    <rPh sb="142" eb="143">
      <t>オコナ</t>
    </rPh>
    <phoneticPr fontId="1"/>
  </si>
  <si>
    <t>区分</t>
    <rPh sb="0" eb="2">
      <t>クブン</t>
    </rPh>
    <phoneticPr fontId="1"/>
  </si>
  <si>
    <t>すこやか検診</t>
    <rPh sb="4" eb="6">
      <t>ケンシン</t>
    </rPh>
    <phoneticPr fontId="1"/>
  </si>
  <si>
    <t>集団検診</t>
    <rPh sb="0" eb="2">
      <t>シュウダン</t>
    </rPh>
    <rPh sb="2" eb="4">
      <t>ケンシン</t>
    </rPh>
    <phoneticPr fontId="1"/>
  </si>
  <si>
    <t>対象者</t>
    <rPh sb="0" eb="2">
      <t>タイショウ</t>
    </rPh>
    <rPh sb="2" eb="3">
      <t>シャ</t>
    </rPh>
    <phoneticPr fontId="1"/>
  </si>
  <si>
    <t>特定健康診査
　金沢市から受診券を送付された方
　金沢市国民健康保険加入者
　後期高齢者（長寿）医療制度加入者
  生活保護受給中(医療保険未加入)の方</t>
    <rPh sb="0" eb="2">
      <t>トクテイ</t>
    </rPh>
    <rPh sb="2" eb="4">
      <t>ケンコウ</t>
    </rPh>
    <rPh sb="4" eb="6">
      <t>シンサ</t>
    </rPh>
    <rPh sb="8" eb="11">
      <t>カナザワシ</t>
    </rPh>
    <rPh sb="13" eb="16">
      <t>ジュシンケン</t>
    </rPh>
    <rPh sb="17" eb="19">
      <t>ソウフ</t>
    </rPh>
    <rPh sb="22" eb="23">
      <t>カタ</t>
    </rPh>
    <rPh sb="25" eb="28">
      <t>カナザワシ</t>
    </rPh>
    <rPh sb="28" eb="30">
      <t>コクミン</t>
    </rPh>
    <rPh sb="30" eb="32">
      <t>ケンコウ</t>
    </rPh>
    <rPh sb="32" eb="34">
      <t>ホケン</t>
    </rPh>
    <rPh sb="34" eb="37">
      <t>カニュウシャ</t>
    </rPh>
    <rPh sb="39" eb="41">
      <t>コウキ</t>
    </rPh>
    <rPh sb="41" eb="44">
      <t>コウレイシャ</t>
    </rPh>
    <rPh sb="45" eb="47">
      <t>チョウジュ</t>
    </rPh>
    <rPh sb="48" eb="50">
      <t>イリョウ</t>
    </rPh>
    <rPh sb="50" eb="52">
      <t>セイド</t>
    </rPh>
    <rPh sb="52" eb="55">
      <t>カニュウシャ</t>
    </rPh>
    <rPh sb="58" eb="60">
      <t>セイカツ</t>
    </rPh>
    <rPh sb="60" eb="62">
      <t>ホゴ</t>
    </rPh>
    <rPh sb="62" eb="64">
      <t>ジュキュウ</t>
    </rPh>
    <rPh sb="64" eb="65">
      <t>チュウ</t>
    </rPh>
    <rPh sb="66" eb="68">
      <t>イリョウ</t>
    </rPh>
    <rPh sb="68" eb="70">
      <t>ホケン</t>
    </rPh>
    <rPh sb="70" eb="73">
      <t>ミカニュウ</t>
    </rPh>
    <rPh sb="75" eb="76">
      <t>カタ</t>
    </rPh>
    <phoneticPr fontId="1"/>
  </si>
  <si>
    <t>同左</t>
    <rPh sb="0" eb="2">
      <t>ドウサ</t>
    </rPh>
    <phoneticPr fontId="1"/>
  </si>
  <si>
    <t>がん検診等
　就業していない特定年齢の方で、金沢市から受診券を送付された方</t>
    <rPh sb="2" eb="4">
      <t>ケンシン</t>
    </rPh>
    <rPh sb="4" eb="5">
      <t>トウ</t>
    </rPh>
    <rPh sb="7" eb="9">
      <t>シュウギョウ</t>
    </rPh>
    <rPh sb="14" eb="16">
      <t>トクテイ</t>
    </rPh>
    <rPh sb="16" eb="18">
      <t>ネンレイ</t>
    </rPh>
    <rPh sb="19" eb="20">
      <t>カタ</t>
    </rPh>
    <rPh sb="22" eb="25">
      <t>カナザワシ</t>
    </rPh>
    <rPh sb="27" eb="30">
      <t>ジュシンケン</t>
    </rPh>
    <rPh sb="31" eb="33">
      <t>ソウフ</t>
    </rPh>
    <rPh sb="36" eb="37">
      <t>カタ</t>
    </rPh>
    <phoneticPr fontId="1"/>
  </si>
  <si>
    <t xml:space="preserve">
　すこやか検診対象外の方で、職場等で受診機会のない方</t>
    <rPh sb="6" eb="8">
      <t>ケンシン</t>
    </rPh>
    <rPh sb="8" eb="11">
      <t>タイショウガイ</t>
    </rPh>
    <rPh sb="12" eb="13">
      <t>カタ</t>
    </rPh>
    <rPh sb="15" eb="17">
      <t>ショクバ</t>
    </rPh>
    <rPh sb="17" eb="18">
      <t>トウ</t>
    </rPh>
    <rPh sb="19" eb="21">
      <t>ジュシン</t>
    </rPh>
    <rPh sb="21" eb="23">
      <t>キカイ</t>
    </rPh>
    <rPh sb="26" eb="27">
      <t>カタ</t>
    </rPh>
    <phoneticPr fontId="1"/>
  </si>
  <si>
    <t>受診場所</t>
    <rPh sb="0" eb="2">
      <t>ジュシン</t>
    </rPh>
    <rPh sb="2" eb="4">
      <t>バショ</t>
    </rPh>
    <phoneticPr fontId="1"/>
  </si>
  <si>
    <t>担当病院・医院</t>
    <rPh sb="0" eb="2">
      <t>タントウ</t>
    </rPh>
    <rPh sb="2" eb="4">
      <t>ビョウイン</t>
    </rPh>
    <rPh sb="5" eb="7">
      <t>イイン</t>
    </rPh>
    <phoneticPr fontId="1"/>
  </si>
  <si>
    <t>福祉健康センターなど</t>
    <rPh sb="0" eb="2">
      <t>フクシ</t>
    </rPh>
    <rPh sb="2" eb="4">
      <t>ケンコウ</t>
    </rPh>
    <phoneticPr fontId="1"/>
  </si>
  <si>
    <t>受診期間</t>
    <rPh sb="0" eb="2">
      <t>ジュシン</t>
    </rPh>
    <rPh sb="2" eb="4">
      <t>キカン</t>
    </rPh>
    <phoneticPr fontId="1"/>
  </si>
  <si>
    <t>受診方法</t>
    <rPh sb="0" eb="2">
      <t>ジュシン</t>
    </rPh>
    <rPh sb="2" eb="4">
      <t>ホウホウ</t>
    </rPh>
    <phoneticPr fontId="1"/>
  </si>
  <si>
    <t>内容</t>
    <rPh sb="0" eb="2">
      <t>ナイヨウ</t>
    </rPh>
    <phoneticPr fontId="1"/>
  </si>
  <si>
    <t>対象者</t>
    <rPh sb="0" eb="3">
      <t>タイショウシャ</t>
    </rPh>
    <phoneticPr fontId="1"/>
  </si>
  <si>
    <t>特定健康診査</t>
    <rPh sb="0" eb="2">
      <t>トクテイ</t>
    </rPh>
    <rPh sb="2" eb="4">
      <t>ケンコウ</t>
    </rPh>
    <rPh sb="4" eb="6">
      <t>シンサ</t>
    </rPh>
    <phoneticPr fontId="1"/>
  </si>
  <si>
    <t>身体計測、診察、血圧、検尿、血液検査、貧血、血糖、心電図、ＨｂＡ１ｃ、（眼底検査）</t>
    <phoneticPr fontId="1"/>
  </si>
  <si>
    <t>金沢市国民健康保険加入者</t>
    <rPh sb="0" eb="3">
      <t>カナザワシ</t>
    </rPh>
    <rPh sb="3" eb="5">
      <t>コクミン</t>
    </rPh>
    <rPh sb="5" eb="7">
      <t>ケンコウ</t>
    </rPh>
    <rPh sb="7" eb="9">
      <t>ホケン</t>
    </rPh>
    <rPh sb="9" eb="12">
      <t>カニュウシャ</t>
    </rPh>
    <phoneticPr fontId="1"/>
  </si>
  <si>
    <t>生活保護受給中の方</t>
    <phoneticPr fontId="1"/>
  </si>
  <si>
    <t>若年者検診</t>
    <rPh sb="0" eb="3">
      <t>ジャクネンシャ</t>
    </rPh>
    <rPh sb="3" eb="5">
      <t>ケンシン</t>
    </rPh>
    <phoneticPr fontId="1"/>
  </si>
  <si>
    <t>18～39歳の方</t>
    <rPh sb="5" eb="6">
      <t>サイ</t>
    </rPh>
    <rPh sb="7" eb="8">
      <t>カタ</t>
    </rPh>
    <phoneticPr fontId="1"/>
  </si>
  <si>
    <t>肺がん検診</t>
    <rPh sb="0" eb="1">
      <t>ハイ</t>
    </rPh>
    <rPh sb="3" eb="5">
      <t>ケンシン</t>
    </rPh>
    <phoneticPr fontId="1"/>
  </si>
  <si>
    <t>胸部X線検査、喀痰検査</t>
    <rPh sb="0" eb="2">
      <t>キョウブ</t>
    </rPh>
    <rPh sb="3" eb="4">
      <t>セン</t>
    </rPh>
    <rPh sb="4" eb="6">
      <t>ケンサ</t>
    </rPh>
    <rPh sb="7" eb="9">
      <t>カクタン</t>
    </rPh>
    <rPh sb="9" eb="11">
      <t>ケンサ</t>
    </rPh>
    <phoneticPr fontId="1"/>
  </si>
  <si>
    <t>40、45、50、55～74歳</t>
  </si>
  <si>
    <t>40歳以上</t>
    <rPh sb="2" eb="3">
      <t>サイ</t>
    </rPh>
    <rPh sb="3" eb="5">
      <t>イジョウ</t>
    </rPh>
    <phoneticPr fontId="1"/>
  </si>
  <si>
    <t>ヘリカルCT検査</t>
    <rPh sb="6" eb="8">
      <t>ケンサ</t>
    </rPh>
    <phoneticPr fontId="1"/>
  </si>
  <si>
    <t>55、60、65歳</t>
    <rPh sb="8" eb="9">
      <t>サイ</t>
    </rPh>
    <phoneticPr fontId="1"/>
  </si>
  <si>
    <t>胃 が ん 検 診</t>
    <rPh sb="0" eb="1">
      <t>イ</t>
    </rPh>
    <rPh sb="6" eb="7">
      <t>ケン</t>
    </rPh>
    <rPh sb="8" eb="9">
      <t>ミ</t>
    </rPh>
    <phoneticPr fontId="1"/>
  </si>
  <si>
    <t>50、55～70歳、72歳、74歳</t>
    <rPh sb="12" eb="13">
      <t>サイ</t>
    </rPh>
    <rPh sb="16" eb="17">
      <t>サイ</t>
    </rPh>
    <phoneticPr fontId="1"/>
  </si>
  <si>
    <t>胃部内視鏡検査（胃カメラ）</t>
    <rPh sb="0" eb="1">
      <t>イ</t>
    </rPh>
    <rPh sb="1" eb="2">
      <t>ブ</t>
    </rPh>
    <rPh sb="2" eb="5">
      <t>ナイシキョウ</t>
    </rPh>
    <rPh sb="5" eb="7">
      <t>ケンサ</t>
    </rPh>
    <rPh sb="8" eb="9">
      <t>イ</t>
    </rPh>
    <phoneticPr fontId="1"/>
  </si>
  <si>
    <t>ペプシノゲン検査</t>
    <rPh sb="6" eb="8">
      <t>ケンサ</t>
    </rPh>
    <phoneticPr fontId="1"/>
  </si>
  <si>
    <t>ペプシノゲン検査：75歳</t>
    <rPh sb="6" eb="8">
      <t>ケンサ</t>
    </rPh>
    <phoneticPr fontId="1"/>
  </si>
  <si>
    <t>大腸がん検診</t>
    <rPh sb="0" eb="2">
      <t>ダイチョウ</t>
    </rPh>
    <rPh sb="4" eb="6">
      <t>ケンシン</t>
    </rPh>
    <phoneticPr fontId="1"/>
  </si>
  <si>
    <t>便潜血検査</t>
    <rPh sb="0" eb="1">
      <t>ベン</t>
    </rPh>
    <rPh sb="1" eb="3">
      <t>センケツ</t>
    </rPh>
    <rPh sb="3" eb="5">
      <t>ケンサ</t>
    </rPh>
    <phoneticPr fontId="1"/>
  </si>
  <si>
    <t>40、45、50、55、55、57、59、61～70、72、74歳</t>
    <rPh sb="32" eb="33">
      <t>サイ</t>
    </rPh>
    <phoneticPr fontId="1"/>
  </si>
  <si>
    <t>乳 が ん 検 診</t>
    <rPh sb="0" eb="1">
      <t>ニュウ</t>
    </rPh>
    <rPh sb="6" eb="7">
      <t>ケン</t>
    </rPh>
    <rPh sb="8" eb="9">
      <t>ミ</t>
    </rPh>
    <phoneticPr fontId="1"/>
  </si>
  <si>
    <t>マンモグラフィ</t>
    <phoneticPr fontId="1"/>
  </si>
  <si>
    <t>40歳以上の前年度未受診の女性</t>
    <rPh sb="3" eb="5">
      <t>イジョウ</t>
    </rPh>
    <phoneticPr fontId="1"/>
  </si>
  <si>
    <t>子宮頸がん検診</t>
    <rPh sb="0" eb="3">
      <t>シキュウケイ</t>
    </rPh>
    <rPh sb="5" eb="7">
      <t>ケンシン</t>
    </rPh>
    <phoneticPr fontId="1"/>
  </si>
  <si>
    <t>20歳～60歳の前年度未受診の女性</t>
    <rPh sb="2" eb="3">
      <t>サイ</t>
    </rPh>
    <rPh sb="6" eb="7">
      <t>サイ</t>
    </rPh>
    <rPh sb="8" eb="11">
      <t>ゼンネンド</t>
    </rPh>
    <rPh sb="11" eb="12">
      <t>ミ</t>
    </rPh>
    <rPh sb="12" eb="14">
      <t>ジュシン</t>
    </rPh>
    <rPh sb="15" eb="17">
      <t>ジョセイ</t>
    </rPh>
    <phoneticPr fontId="1"/>
  </si>
  <si>
    <t>20歳以上の前年度未受診の女性</t>
    <phoneticPr fontId="1"/>
  </si>
  <si>
    <t>肝炎ｳｲﾙｽ検査</t>
    <rPh sb="0" eb="2">
      <t>カンエン</t>
    </rPh>
    <rPh sb="6" eb="8">
      <t>ケンサ</t>
    </rPh>
    <phoneticPr fontId="1"/>
  </si>
  <si>
    <t>B型、C型肝炎ウイルス検査</t>
    <rPh sb="1" eb="2">
      <t>カタ</t>
    </rPh>
    <rPh sb="4" eb="5">
      <t>カタ</t>
    </rPh>
    <rPh sb="5" eb="7">
      <t>カンエン</t>
    </rPh>
    <rPh sb="11" eb="13">
      <t>ケンサ</t>
    </rPh>
    <phoneticPr fontId="1"/>
  </si>
  <si>
    <t>40、45、50、55、60歳</t>
    <phoneticPr fontId="1"/>
  </si>
  <si>
    <t>前立腺がん検診</t>
    <rPh sb="0" eb="3">
      <t>ゼンリツセン</t>
    </rPh>
    <rPh sb="5" eb="7">
      <t>ケンシン</t>
    </rPh>
    <phoneticPr fontId="1"/>
  </si>
  <si>
    <t>55～75歳の奇数年齢の男性</t>
    <rPh sb="7" eb="9">
      <t>キスウ</t>
    </rPh>
    <rPh sb="9" eb="11">
      <t>ネンレイ</t>
    </rPh>
    <rPh sb="12" eb="14">
      <t>ダンセイ</t>
    </rPh>
    <phoneticPr fontId="1"/>
  </si>
  <si>
    <t>骨粗しょう症検診</t>
    <rPh sb="0" eb="6">
      <t>コツソショウショウ</t>
    </rPh>
    <rPh sb="6" eb="8">
      <t>ケンシン</t>
    </rPh>
    <phoneticPr fontId="1"/>
  </si>
  <si>
    <t>X線や超音波などによる骨密度測定</t>
    <rPh sb="1" eb="2">
      <t>セン</t>
    </rPh>
    <rPh sb="3" eb="6">
      <t>チョウオンパ</t>
    </rPh>
    <rPh sb="11" eb="12">
      <t>コツ</t>
    </rPh>
    <rPh sb="12" eb="14">
      <t>ミツド</t>
    </rPh>
    <rPh sb="14" eb="16">
      <t>ソクテイ</t>
    </rPh>
    <phoneticPr fontId="1"/>
  </si>
  <si>
    <t>40,45,50,55,60,65,70歳の女性</t>
    <rPh sb="22" eb="24">
      <t>ジョセイ</t>
    </rPh>
    <phoneticPr fontId="1"/>
  </si>
  <si>
    <t>30,35,40,45,50歳の女性</t>
    <rPh sb="14" eb="15">
      <t>サイ</t>
    </rPh>
    <rPh sb="16" eb="18">
      <t>ジョセイ</t>
    </rPh>
    <phoneticPr fontId="1"/>
  </si>
  <si>
    <t>聴力検診</t>
    <rPh sb="0" eb="2">
      <t>チョウリョク</t>
    </rPh>
    <rPh sb="2" eb="4">
      <t>ケンシン</t>
    </rPh>
    <phoneticPr fontId="1"/>
  </si>
  <si>
    <t>耳にレシーバーをあて測定機器の音を聴き取る</t>
    <rPh sb="0" eb="1">
      <t>ミミ</t>
    </rPh>
    <rPh sb="10" eb="12">
      <t>ソクテイ</t>
    </rPh>
    <rPh sb="12" eb="14">
      <t>キキ</t>
    </rPh>
    <rPh sb="15" eb="16">
      <t>オト</t>
    </rPh>
    <rPh sb="17" eb="18">
      <t>キ</t>
    </rPh>
    <rPh sb="19" eb="20">
      <t>ル</t>
    </rPh>
    <phoneticPr fontId="1"/>
  </si>
  <si>
    <t>65～74歳の前年度未受診者</t>
    <rPh sb="13" eb="14">
      <t>モノ</t>
    </rPh>
    <phoneticPr fontId="1"/>
  </si>
  <si>
    <t>歯科検診</t>
  </si>
  <si>
    <t>口腔内診査、口腔機能検査</t>
    <rPh sb="0" eb="3">
      <t>コウクウナイ</t>
    </rPh>
    <rPh sb="3" eb="5">
      <t>シンサ</t>
    </rPh>
    <rPh sb="6" eb="10">
      <t>コウクウキノウ</t>
    </rPh>
    <rPh sb="10" eb="12">
      <t>ケンサ</t>
    </rPh>
    <phoneticPr fontId="1"/>
  </si>
  <si>
    <t>70、73、76歳</t>
    <rPh sb="8" eb="9">
      <t>サイ</t>
    </rPh>
    <phoneticPr fontId="1"/>
  </si>
  <si>
    <t>緑内障検診</t>
    <rPh sb="0" eb="3">
      <t>リョクナイショウ</t>
    </rPh>
    <phoneticPr fontId="1"/>
  </si>
  <si>
    <t>細隙灯顕微鏡検査・眼底検査・眼圧検査</t>
    <rPh sb="0" eb="1">
      <t>ホソ</t>
    </rPh>
    <rPh sb="1" eb="2">
      <t>スキ</t>
    </rPh>
    <rPh sb="2" eb="3">
      <t>ヒ</t>
    </rPh>
    <rPh sb="3" eb="6">
      <t>ケンビキョウ</t>
    </rPh>
    <rPh sb="6" eb="8">
      <t>ケンサ</t>
    </rPh>
    <rPh sb="9" eb="11">
      <t>ガンテイ</t>
    </rPh>
    <rPh sb="11" eb="13">
      <t>ケンサ</t>
    </rPh>
    <rPh sb="14" eb="16">
      <t>ガンアツ</t>
    </rPh>
    <rPh sb="16" eb="18">
      <t>ケンサ</t>
    </rPh>
    <phoneticPr fontId="1"/>
  </si>
  <si>
    <t>50、55、60、65歳</t>
    <rPh sb="11" eb="12">
      <t>サイ</t>
    </rPh>
    <phoneticPr fontId="1"/>
  </si>
  <si>
    <t>もの忘れ健診</t>
    <rPh sb="2" eb="3">
      <t>ワス</t>
    </rPh>
    <rPh sb="4" eb="6">
      <t>ケンシン</t>
    </rPh>
    <phoneticPr fontId="1"/>
  </si>
  <si>
    <t>調査票による判定</t>
    <rPh sb="0" eb="3">
      <t>チョウサヒョウ</t>
    </rPh>
    <rPh sb="6" eb="8">
      <t>ハンテイ</t>
    </rPh>
    <phoneticPr fontId="1"/>
  </si>
  <si>
    <t>2-2-6　健康診査</t>
    <rPh sb="6" eb="8">
      <t>ケンコウ</t>
    </rPh>
    <rPh sb="8" eb="10">
      <t>シンサ</t>
    </rPh>
    <phoneticPr fontId="1"/>
  </si>
  <si>
    <t>2-2-6-a　「すこやか検診」と「集団検診」</t>
    <rPh sb="13" eb="15">
      <t>ケンシン</t>
    </rPh>
    <rPh sb="18" eb="20">
      <t>シュウダン</t>
    </rPh>
    <rPh sb="20" eb="22">
      <t>ケンシン</t>
    </rPh>
    <phoneticPr fontId="1"/>
  </si>
  <si>
    <t>2-2-6-b　検診の種類</t>
    <rPh sb="8" eb="10">
      <t>ケンシン</t>
    </rPh>
    <rPh sb="11" eb="13">
      <t>シュルイ</t>
    </rPh>
    <phoneticPr fontId="1"/>
  </si>
  <si>
    <t>40歳～67歳の前年度未受診の女性</t>
    <rPh sb="2" eb="3">
      <t>サイ</t>
    </rPh>
    <rPh sb="6" eb="7">
      <t>サイ</t>
    </rPh>
    <rPh sb="8" eb="11">
      <t>ゼンネンド</t>
    </rPh>
    <rPh sb="11" eb="12">
      <t>ミ</t>
    </rPh>
    <rPh sb="12" eb="14">
      <t>ジュシン</t>
    </rPh>
    <rPh sb="15" eb="17">
      <t>ジョセイ</t>
    </rPh>
    <phoneticPr fontId="1"/>
  </si>
  <si>
    <t>区分</t>
  </si>
  <si>
    <t>対象者</t>
  </si>
  <si>
    <t>受診者数</t>
  </si>
  <si>
    <t>受診率（％）</t>
    <phoneticPr fontId="1"/>
  </si>
  <si>
    <t>異常認めず</t>
    <phoneticPr fontId="1"/>
  </si>
  <si>
    <t>要精検者</t>
  </si>
  <si>
    <t>要観察者</t>
  </si>
  <si>
    <t>がん発見者</t>
    <phoneticPr fontId="1"/>
  </si>
  <si>
    <t>胃がん検診</t>
    <phoneticPr fontId="1"/>
  </si>
  <si>
    <t>すこやか検診</t>
  </si>
  <si>
    <t>集団検診</t>
  </si>
  <si>
    <t>肺がん検診</t>
  </si>
  <si>
    <t>大腸がん検診</t>
  </si>
  <si>
    <t>子宮頸がん検診</t>
    <rPh sb="2" eb="3">
      <t>ケイ</t>
    </rPh>
    <phoneticPr fontId="1"/>
  </si>
  <si>
    <t>乳がん検診</t>
  </si>
  <si>
    <t>前立腺がん検診</t>
    <rPh sb="5" eb="7">
      <t>ケンシン</t>
    </rPh>
    <phoneticPr fontId="1"/>
  </si>
  <si>
    <t>注：要観察者については、要経過観察、要指導、判定不能等含む。</t>
    <rPh sb="18" eb="19">
      <t>ヨウ</t>
    </rPh>
    <rPh sb="19" eb="21">
      <t>シドウ</t>
    </rPh>
    <phoneticPr fontId="1"/>
  </si>
  <si>
    <t>Ｃ型肝炎ウイルス検査</t>
    <phoneticPr fontId="1"/>
  </si>
  <si>
    <t>Ｂ型肝炎ウイルス検査</t>
    <phoneticPr fontId="1"/>
  </si>
  <si>
    <t>集団検診</t>
    <phoneticPr fontId="1"/>
  </si>
  <si>
    <t>要指導者</t>
    <rPh sb="1" eb="3">
      <t>シドウ</t>
    </rPh>
    <phoneticPr fontId="1"/>
  </si>
  <si>
    <t>要医療</t>
    <rPh sb="0" eb="1">
      <t>ヨウ</t>
    </rPh>
    <rPh sb="1" eb="3">
      <t>イリョウ</t>
    </rPh>
    <phoneticPr fontId="1"/>
  </si>
  <si>
    <t>骨粗しょう症検診</t>
    <phoneticPr fontId="1"/>
  </si>
  <si>
    <t>歯科検診については、2-8-3-a  すこやか歯科検診（医療機関委託）に詳細記載</t>
    <rPh sb="0" eb="2">
      <t>シカ</t>
    </rPh>
    <rPh sb="2" eb="4">
      <t>ケンシン</t>
    </rPh>
    <phoneticPr fontId="1"/>
  </si>
  <si>
    <t>軽度難聴</t>
    <rPh sb="0" eb="2">
      <t>ケイド</t>
    </rPh>
    <rPh sb="2" eb="4">
      <t>ナンチョウ</t>
    </rPh>
    <phoneticPr fontId="1"/>
  </si>
  <si>
    <t>中度難聴</t>
    <rPh sb="0" eb="1">
      <t>チュウ</t>
    </rPh>
    <rPh sb="1" eb="2">
      <t>ド</t>
    </rPh>
    <rPh sb="2" eb="4">
      <t>ナンチョウ</t>
    </rPh>
    <phoneticPr fontId="1"/>
  </si>
  <si>
    <t>高度難聴</t>
    <rPh sb="0" eb="2">
      <t>コウド</t>
    </rPh>
    <rPh sb="2" eb="4">
      <t>ナンチョウ</t>
    </rPh>
    <phoneticPr fontId="1"/>
  </si>
  <si>
    <t>緑内障</t>
    <rPh sb="0" eb="3">
      <t>リョクナイショウ</t>
    </rPh>
    <phoneticPr fontId="1"/>
  </si>
  <si>
    <t>緑内障疑い</t>
    <rPh sb="0" eb="3">
      <t>リョクナイショウ</t>
    </rPh>
    <rPh sb="3" eb="4">
      <t>ウタガ</t>
    </rPh>
    <phoneticPr fontId="1"/>
  </si>
  <si>
    <t>緑内障検診</t>
    <rPh sb="0" eb="3">
      <t>リョクナイショウ</t>
    </rPh>
    <rPh sb="3" eb="5">
      <t>ケンシン</t>
    </rPh>
    <phoneticPr fontId="1"/>
  </si>
  <si>
    <t>一次健診受診者数</t>
    <rPh sb="0" eb="2">
      <t>イチジ</t>
    </rPh>
    <rPh sb="2" eb="4">
      <t>ケンシン</t>
    </rPh>
    <phoneticPr fontId="1"/>
  </si>
  <si>
    <t>二次健診対象者数</t>
    <rPh sb="0" eb="2">
      <t>ニジ</t>
    </rPh>
    <rPh sb="2" eb="4">
      <t>ケンシン</t>
    </rPh>
    <rPh sb="4" eb="7">
      <t>タイショウシャ</t>
    </rPh>
    <rPh sb="7" eb="8">
      <t>スウ</t>
    </rPh>
    <phoneticPr fontId="1"/>
  </si>
  <si>
    <t>二次健診受診者数</t>
    <rPh sb="0" eb="2">
      <t>ニジ</t>
    </rPh>
    <rPh sb="2" eb="4">
      <t>ケンシン</t>
    </rPh>
    <rPh sb="4" eb="7">
      <t>ジュシンシャ</t>
    </rPh>
    <rPh sb="7" eb="8">
      <t>スウ</t>
    </rPh>
    <phoneticPr fontId="1"/>
  </si>
  <si>
    <t>要精検者</t>
    <rPh sb="0" eb="1">
      <t>ヨウ</t>
    </rPh>
    <rPh sb="1" eb="2">
      <t>セイ</t>
    </rPh>
    <rPh sb="3" eb="4">
      <t>シャ</t>
    </rPh>
    <phoneticPr fontId="1"/>
  </si>
  <si>
    <t>認知症</t>
    <rPh sb="0" eb="3">
      <t>ニンチショウ</t>
    </rPh>
    <phoneticPr fontId="1"/>
  </si>
  <si>
    <t>性
別</t>
    <rPh sb="2" eb="3">
      <t>ベツ</t>
    </rPh>
    <phoneticPr fontId="1"/>
  </si>
  <si>
    <t>年齢区分</t>
  </si>
  <si>
    <t>異常が認め
られない者</t>
    <phoneticPr fontId="1"/>
  </si>
  <si>
    <t>精検受診者</t>
  </si>
  <si>
    <t>精検受診率
(%)</t>
    <phoneticPr fontId="1"/>
  </si>
  <si>
    <t>精密検査結果内訳</t>
  </si>
  <si>
    <t>胃がん</t>
  </si>
  <si>
    <t>胃がん疑い</t>
  </si>
  <si>
    <t>胃潰瘍
及び疑い</t>
    <phoneticPr fontId="1"/>
  </si>
  <si>
    <t>胃ポリープ
及び疑い</t>
    <phoneticPr fontId="1"/>
  </si>
  <si>
    <t>十二指腸潰瘍
及び疑い</t>
    <phoneticPr fontId="1"/>
  </si>
  <si>
    <t>その他</t>
  </si>
  <si>
    <t>異常なし</t>
  </si>
  <si>
    <t>男</t>
  </si>
  <si>
    <t xml:space="preserve"> 40～44歳</t>
    <rPh sb="6" eb="7">
      <t>サイ</t>
    </rPh>
    <phoneticPr fontId="1"/>
  </si>
  <si>
    <t xml:space="preserve"> 45～49</t>
    <phoneticPr fontId="1"/>
  </si>
  <si>
    <t xml:space="preserve"> 50～54</t>
    <phoneticPr fontId="1"/>
  </si>
  <si>
    <t xml:space="preserve"> 55～59</t>
    <phoneticPr fontId="1"/>
  </si>
  <si>
    <t xml:space="preserve"> 60～64</t>
    <phoneticPr fontId="1"/>
  </si>
  <si>
    <t xml:space="preserve"> 65～69</t>
    <phoneticPr fontId="1"/>
  </si>
  <si>
    <t xml:space="preserve"> 70～74</t>
    <phoneticPr fontId="1"/>
  </si>
  <si>
    <t xml:space="preserve"> 75以上</t>
    <rPh sb="3" eb="5">
      <t>イジョウ</t>
    </rPh>
    <phoneticPr fontId="1"/>
  </si>
  <si>
    <t>計</t>
  </si>
  <si>
    <t>女</t>
  </si>
  <si>
    <t>合計</t>
  </si>
  <si>
    <t>注：すこやか検診の７５歳以上のペプシノゲン検査は除く</t>
    <rPh sb="0" eb="1">
      <t>チュウ</t>
    </rPh>
    <rPh sb="6" eb="8">
      <t>ケンシン</t>
    </rPh>
    <rPh sb="11" eb="12">
      <t>サイ</t>
    </rPh>
    <rPh sb="12" eb="14">
      <t>イジョウ</t>
    </rPh>
    <rPh sb="21" eb="23">
      <t>ケンサ</t>
    </rPh>
    <rPh sb="24" eb="25">
      <t>ノゾ</t>
    </rPh>
    <phoneticPr fontId="1"/>
  </si>
  <si>
    <t>判定不能</t>
    <rPh sb="0" eb="2">
      <t>ハンテイ</t>
    </rPh>
    <rPh sb="2" eb="4">
      <t>フノウ</t>
    </rPh>
    <phoneticPr fontId="1"/>
  </si>
  <si>
    <t>子宮頸がん</t>
    <rPh sb="2" eb="3">
      <t>ケイ</t>
    </rPh>
    <phoneticPr fontId="1"/>
  </si>
  <si>
    <t>子宮頸がん疑い</t>
    <rPh sb="2" eb="3">
      <t>ケイ</t>
    </rPh>
    <phoneticPr fontId="1"/>
  </si>
  <si>
    <t>ＡＩＳ</t>
    <phoneticPr fontId="1"/>
  </si>
  <si>
    <t>ＣＩＮ</t>
    <phoneticPr fontId="1"/>
  </si>
  <si>
    <t>その他の疾患</t>
  </si>
  <si>
    <t>　20～24歳</t>
    <phoneticPr fontId="1"/>
  </si>
  <si>
    <t>　25～29</t>
    <phoneticPr fontId="1"/>
  </si>
  <si>
    <t>　30～34</t>
    <phoneticPr fontId="1"/>
  </si>
  <si>
    <t>　35～39</t>
    <phoneticPr fontId="1"/>
  </si>
  <si>
    <t>　40～44</t>
    <phoneticPr fontId="1"/>
  </si>
  <si>
    <t>　45～49</t>
    <phoneticPr fontId="1"/>
  </si>
  <si>
    <t>　50～54</t>
    <phoneticPr fontId="1"/>
  </si>
  <si>
    <t>　55～59</t>
    <phoneticPr fontId="1"/>
  </si>
  <si>
    <t>　60～64</t>
    <phoneticPr fontId="1"/>
  </si>
  <si>
    <t>　65～69</t>
    <phoneticPr fontId="1"/>
  </si>
  <si>
    <t>　70～</t>
    <phoneticPr fontId="1"/>
  </si>
  <si>
    <t>精検受診率（％）</t>
  </si>
  <si>
    <t>乳腺炎トル</t>
  </si>
  <si>
    <t>乳がん</t>
  </si>
  <si>
    <t>乳がん疑い</t>
  </si>
  <si>
    <t>乳腺症</t>
  </si>
  <si>
    <t>せんい腺腫</t>
  </si>
  <si>
    <t>性別</t>
    <rPh sb="1" eb="2">
      <t>ベツ</t>
    </rPh>
    <phoneticPr fontId="1"/>
  </si>
  <si>
    <t>判定不能</t>
  </si>
  <si>
    <t>精検
受診者</t>
    <phoneticPr fontId="1"/>
  </si>
  <si>
    <t>精検
受診率
（％）</t>
    <phoneticPr fontId="1"/>
  </si>
  <si>
    <t>精検
未完了者</t>
    <phoneticPr fontId="1"/>
  </si>
  <si>
    <t>原発性肺がん確定</t>
  </si>
  <si>
    <t>その他の
悪性
新生物</t>
    <phoneticPr fontId="1"/>
  </si>
  <si>
    <t>その他の疾患</t>
    <phoneticPr fontId="1"/>
  </si>
  <si>
    <t>異常
なし</t>
    <phoneticPr fontId="1"/>
  </si>
  <si>
    <t>Ⅰ期</t>
  </si>
  <si>
    <t>Ⅱ期</t>
  </si>
  <si>
    <t>Ⅲ期</t>
  </si>
  <si>
    <t>Ⅳ期</t>
  </si>
  <si>
    <t>不明</t>
  </si>
  <si>
    <t>すこ
やか
検診</t>
    <phoneticPr fontId="1"/>
  </si>
  <si>
    <t>集団
検診</t>
    <phoneticPr fontId="1"/>
  </si>
  <si>
    <t xml:space="preserve"> 70～</t>
    <phoneticPr fontId="1"/>
  </si>
  <si>
    <t>　精密検査結果内訳</t>
    <phoneticPr fontId="1"/>
  </si>
  <si>
    <t>大腸がん</t>
  </si>
  <si>
    <t>大腸がん
疑い</t>
    <phoneticPr fontId="1"/>
  </si>
  <si>
    <t>大腸憩室</t>
  </si>
  <si>
    <t>潰瘍性
大腸炎</t>
    <phoneticPr fontId="1"/>
  </si>
  <si>
    <t>痔疾患</t>
  </si>
  <si>
    <t>女</t>
    <rPh sb="0" eb="1">
      <t>オンナ</t>
    </rPh>
    <phoneticPr fontId="1"/>
  </si>
  <si>
    <t>年齢区分</t>
    <rPh sb="2" eb="4">
      <t>クブン</t>
    </rPh>
    <phoneticPr fontId="1"/>
  </si>
  <si>
    <t>異常が認められない者</t>
    <rPh sb="0" eb="2">
      <t>イジョウ</t>
    </rPh>
    <rPh sb="3" eb="4">
      <t>ミト</t>
    </rPh>
    <rPh sb="9" eb="10">
      <t>モノ</t>
    </rPh>
    <phoneticPr fontId="1"/>
  </si>
  <si>
    <t>要指導</t>
  </si>
  <si>
    <t>精検受診率（％）</t>
    <phoneticPr fontId="1"/>
  </si>
  <si>
    <t>前立腺がん</t>
  </si>
  <si>
    <t>前立腺がん疑い</t>
  </si>
  <si>
    <t>前立腺肥大症</t>
  </si>
  <si>
    <t>慢性前立腺炎</t>
  </si>
  <si>
    <t>軽度</t>
  </si>
  <si>
    <t>中度</t>
  </si>
  <si>
    <t>高度</t>
  </si>
  <si>
    <t xml:space="preserve"> 55～59歳</t>
    <phoneticPr fontId="1"/>
  </si>
  <si>
    <t>注：対象者は男性のみ</t>
    <phoneticPr fontId="1"/>
  </si>
  <si>
    <t>年齢区分</t>
    <phoneticPr fontId="1"/>
  </si>
  <si>
    <t>異常が認められない者</t>
    <phoneticPr fontId="1"/>
  </si>
  <si>
    <t>要指導者</t>
  </si>
  <si>
    <t>骨粗しょう症</t>
    <phoneticPr fontId="1"/>
  </si>
  <si>
    <t>骨塩減</t>
  </si>
  <si>
    <t>30歳</t>
    <rPh sb="2" eb="3">
      <t>サイ</t>
    </rPh>
    <phoneticPr fontId="1"/>
  </si>
  <si>
    <t>35歳</t>
    <rPh sb="2" eb="3">
      <t>サイ</t>
    </rPh>
    <phoneticPr fontId="1"/>
  </si>
  <si>
    <t>40歳</t>
    <phoneticPr fontId="1"/>
  </si>
  <si>
    <t>45歳</t>
    <rPh sb="2" eb="3">
      <t>サイ</t>
    </rPh>
    <phoneticPr fontId="1"/>
  </si>
  <si>
    <t>50歳</t>
    <rPh sb="2" eb="3">
      <t>サイ</t>
    </rPh>
    <phoneticPr fontId="1"/>
  </si>
  <si>
    <t>55歳</t>
    <rPh sb="2" eb="3">
      <t>サイ</t>
    </rPh>
    <phoneticPr fontId="1"/>
  </si>
  <si>
    <t>60歳</t>
    <rPh sb="2" eb="3">
      <t>サイ</t>
    </rPh>
    <phoneticPr fontId="1"/>
  </si>
  <si>
    <t>65歳</t>
    <rPh sb="2" eb="3">
      <t>サイ</t>
    </rPh>
    <phoneticPr fontId="1"/>
  </si>
  <si>
    <t>70歳</t>
    <rPh sb="2" eb="3">
      <t>サイ</t>
    </rPh>
    <phoneticPr fontId="1"/>
  </si>
  <si>
    <t>注：対象者は女性のみ</t>
    <phoneticPr fontId="1"/>
  </si>
  <si>
    <t>異常が認め
られない者</t>
    <rPh sb="0" eb="2">
      <t>イジョウ</t>
    </rPh>
    <rPh sb="3" eb="4">
      <t>ミト</t>
    </rPh>
    <rPh sb="10" eb="11">
      <t>モノ</t>
    </rPh>
    <phoneticPr fontId="1"/>
  </si>
  <si>
    <t>慢性肝炎</t>
  </si>
  <si>
    <t>肝硬変</t>
  </si>
  <si>
    <t>肝がん</t>
  </si>
  <si>
    <t>肝がん疑い</t>
  </si>
  <si>
    <t>無症候性キャリア</t>
  </si>
  <si>
    <t xml:space="preserve"> 40歳</t>
    <rPh sb="3" eb="4">
      <t>サイ</t>
    </rPh>
    <phoneticPr fontId="1"/>
  </si>
  <si>
    <t xml:space="preserve"> 45歳</t>
    <rPh sb="3" eb="4">
      <t>サイ</t>
    </rPh>
    <phoneticPr fontId="1"/>
  </si>
  <si>
    <t xml:space="preserve"> 50歳</t>
    <rPh sb="3" eb="4">
      <t>サイ</t>
    </rPh>
    <phoneticPr fontId="1"/>
  </si>
  <si>
    <t xml:space="preserve"> 55歳</t>
    <rPh sb="3" eb="4">
      <t>サイ</t>
    </rPh>
    <phoneticPr fontId="1"/>
  </si>
  <si>
    <t xml:space="preserve"> 60歳</t>
    <rPh sb="3" eb="4">
      <t>サイ</t>
    </rPh>
    <phoneticPr fontId="1"/>
  </si>
  <si>
    <t>検査結果内訳</t>
  </si>
  <si>
    <t>軽度難聴</t>
  </si>
  <si>
    <t>中度難聴</t>
  </si>
  <si>
    <t>高度難聴</t>
  </si>
  <si>
    <t>　65～69歳</t>
    <phoneticPr fontId="1"/>
  </si>
  <si>
    <t>　70～74</t>
    <phoneticPr fontId="1"/>
  </si>
  <si>
    <t>注：すこやか検診のみ</t>
    <phoneticPr fontId="1"/>
  </si>
  <si>
    <t>緑内障以外
の眼疾患</t>
    <rPh sb="0" eb="3">
      <t>リョクナイショウ</t>
    </rPh>
    <rPh sb="3" eb="5">
      <t>イガイ</t>
    </rPh>
    <rPh sb="7" eb="8">
      <t>ガン</t>
    </rPh>
    <rPh sb="8" eb="10">
      <t>シッカン</t>
    </rPh>
    <phoneticPr fontId="1"/>
  </si>
  <si>
    <t>要精検</t>
    <rPh sb="0" eb="1">
      <t>ヨウ</t>
    </rPh>
    <rPh sb="1" eb="2">
      <t>セイ</t>
    </rPh>
    <rPh sb="2" eb="3">
      <t>ケン</t>
    </rPh>
    <phoneticPr fontId="1"/>
  </si>
  <si>
    <t>注：すこやか検診のみ</t>
  </si>
  <si>
    <t>一次健診</t>
    <rPh sb="0" eb="2">
      <t>イチジ</t>
    </rPh>
    <rPh sb="2" eb="4">
      <t>ケンシン</t>
    </rPh>
    <phoneticPr fontId="1"/>
  </si>
  <si>
    <t>正常</t>
    <rPh sb="0" eb="2">
      <t>セイジョウ</t>
    </rPh>
    <phoneticPr fontId="1"/>
  </si>
  <si>
    <t>MCI疑い</t>
    <rPh sb="3" eb="4">
      <t>ウタガ</t>
    </rPh>
    <phoneticPr fontId="1"/>
  </si>
  <si>
    <t>認知症疑い</t>
    <rPh sb="0" eb="3">
      <t>ニンチショウ</t>
    </rPh>
    <rPh sb="3" eb="4">
      <t>ウタガ</t>
    </rPh>
    <phoneticPr fontId="1"/>
  </si>
  <si>
    <t>要確認</t>
    <rPh sb="0" eb="3">
      <t>ヨウカクニン</t>
    </rPh>
    <phoneticPr fontId="1"/>
  </si>
  <si>
    <t>治療中</t>
    <rPh sb="0" eb="3">
      <t>チリョウチュウ</t>
    </rPh>
    <phoneticPr fontId="1"/>
  </si>
  <si>
    <t>男</t>
    <rPh sb="0" eb="1">
      <t>オトコ</t>
    </rPh>
    <phoneticPr fontId="1"/>
  </si>
  <si>
    <t>73歳</t>
    <rPh sb="2" eb="3">
      <t>サイ</t>
    </rPh>
    <phoneticPr fontId="1"/>
  </si>
  <si>
    <t>76歳</t>
    <rPh sb="2" eb="3">
      <t>サイ</t>
    </rPh>
    <phoneticPr fontId="1"/>
  </si>
  <si>
    <t>合計</t>
    <rPh sb="0" eb="2">
      <t>ゴウケイ</t>
    </rPh>
    <phoneticPr fontId="1"/>
  </si>
  <si>
    <t>二次健診</t>
    <rPh sb="0" eb="2">
      <t>ニジ</t>
    </rPh>
    <rPh sb="2" eb="4">
      <t>ケンシン</t>
    </rPh>
    <phoneticPr fontId="1"/>
  </si>
  <si>
    <t>認知症</t>
    <rPh sb="0" eb="2">
      <t>ニンチ</t>
    </rPh>
    <rPh sb="2" eb="3">
      <t>ショウ</t>
    </rPh>
    <phoneticPr fontId="1"/>
  </si>
  <si>
    <t>レビー小体病疑い</t>
    <rPh sb="3" eb="5">
      <t>ショウタイ</t>
    </rPh>
    <rPh sb="5" eb="6">
      <t>ビョウ</t>
    </rPh>
    <rPh sb="6" eb="7">
      <t>ウタガ</t>
    </rPh>
    <phoneticPr fontId="1"/>
  </si>
  <si>
    <t>　職場や学校等で健康診査を受ける機会のない18～39歳の方を対象に、
集団検診で若年者健康診査として実施。</t>
    <rPh sb="26" eb="27">
      <t>サイ</t>
    </rPh>
    <rPh sb="28" eb="29">
      <t>カタ</t>
    </rPh>
    <rPh sb="30" eb="32">
      <t>タイショウ</t>
    </rPh>
    <rPh sb="35" eb="37">
      <t>シュウダン</t>
    </rPh>
    <rPh sb="37" eb="39">
      <t>ケンシン</t>
    </rPh>
    <phoneticPr fontId="1"/>
  </si>
  <si>
    <t>年齢階級</t>
    <rPh sb="2" eb="4">
      <t>カイキュウ</t>
    </rPh>
    <phoneticPr fontId="1"/>
  </si>
  <si>
    <t>受診者</t>
    <rPh sb="0" eb="3">
      <t>ジュシンシャ</t>
    </rPh>
    <phoneticPr fontId="1"/>
  </si>
  <si>
    <t>BMI値</t>
    <rPh sb="3" eb="4">
      <t>チ</t>
    </rPh>
    <phoneticPr fontId="1"/>
  </si>
  <si>
    <t>腹囲（再掲）</t>
    <rPh sb="0" eb="2">
      <t>フクイ</t>
    </rPh>
    <rPh sb="3" eb="5">
      <t>サイケイ</t>
    </rPh>
    <phoneticPr fontId="1"/>
  </si>
  <si>
    <t>18.5未満</t>
    <rPh sb="4" eb="6">
      <t>ミマン</t>
    </rPh>
    <phoneticPr fontId="1"/>
  </si>
  <si>
    <t>18.5以上
～25未満</t>
    <rPh sb="4" eb="6">
      <t>イジョウ</t>
    </rPh>
    <rPh sb="10" eb="12">
      <t>ミマン</t>
    </rPh>
    <phoneticPr fontId="1"/>
  </si>
  <si>
    <t>25以上</t>
    <rPh sb="2" eb="4">
      <t>イジョウ</t>
    </rPh>
    <phoneticPr fontId="1"/>
  </si>
  <si>
    <t>男性85cm以上
女性90cm以上</t>
    <rPh sb="0" eb="2">
      <t>ダンセイ</t>
    </rPh>
    <rPh sb="6" eb="8">
      <t>イジョウ</t>
    </rPh>
    <phoneticPr fontId="1"/>
  </si>
  <si>
    <t>人数</t>
    <rPh sb="0" eb="2">
      <t>ニンズウ</t>
    </rPh>
    <phoneticPr fontId="1"/>
  </si>
  <si>
    <t>18～19</t>
    <phoneticPr fontId="1"/>
  </si>
  <si>
    <t>20～24</t>
    <phoneticPr fontId="1"/>
  </si>
  <si>
    <t>25～29</t>
    <phoneticPr fontId="1"/>
  </si>
  <si>
    <t>30～34</t>
    <phoneticPr fontId="1"/>
  </si>
  <si>
    <t>35～39</t>
    <phoneticPr fontId="1"/>
  </si>
  <si>
    <t>年齢階級</t>
    <rPh sb="0" eb="2">
      <t>ネンレイ</t>
    </rPh>
    <rPh sb="2" eb="4">
      <t>カイキュウ</t>
    </rPh>
    <phoneticPr fontId="1"/>
  </si>
  <si>
    <t>異常なし</t>
    <rPh sb="0" eb="2">
      <t>イジョウ</t>
    </rPh>
    <phoneticPr fontId="1"/>
  </si>
  <si>
    <t>保健指導判定</t>
    <rPh sb="0" eb="2">
      <t>ホケン</t>
    </rPh>
    <rPh sb="2" eb="4">
      <t>シドウ</t>
    </rPh>
    <rPh sb="4" eb="6">
      <t>ハンテイ</t>
    </rPh>
    <phoneticPr fontId="1"/>
  </si>
  <si>
    <t>受診勧奨判定</t>
    <phoneticPr fontId="1"/>
  </si>
  <si>
    <t>　～129</t>
    <phoneticPr fontId="1"/>
  </si>
  <si>
    <t>130～139</t>
    <phoneticPr fontId="1"/>
  </si>
  <si>
    <t>140～</t>
    <phoneticPr fontId="1"/>
  </si>
  <si>
    <t>and ～84</t>
    <phoneticPr fontId="1"/>
  </si>
  <si>
    <t>or 85～89</t>
    <phoneticPr fontId="1"/>
  </si>
  <si>
    <t>or 90～</t>
    <phoneticPr fontId="1"/>
  </si>
  <si>
    <t>　～149</t>
    <phoneticPr fontId="1"/>
  </si>
  <si>
    <t>150～299</t>
    <phoneticPr fontId="1"/>
  </si>
  <si>
    <t>　300～</t>
    <phoneticPr fontId="1"/>
  </si>
  <si>
    <t>　40～</t>
    <phoneticPr fontId="1"/>
  </si>
  <si>
    <t>　～34</t>
    <phoneticPr fontId="1"/>
  </si>
  <si>
    <t>　～119</t>
    <phoneticPr fontId="1"/>
  </si>
  <si>
    <t>120～139</t>
    <phoneticPr fontId="1"/>
  </si>
  <si>
    <t>　140～</t>
    <phoneticPr fontId="1"/>
  </si>
  <si>
    <t>8～30</t>
    <phoneticPr fontId="1"/>
  </si>
  <si>
    <t>31～50</t>
    <phoneticPr fontId="1"/>
  </si>
  <si>
    <t>　51～</t>
    <phoneticPr fontId="1"/>
  </si>
  <si>
    <t>5～30</t>
    <phoneticPr fontId="1"/>
  </si>
  <si>
    <t>　～50</t>
    <phoneticPr fontId="1"/>
  </si>
  <si>
    <t>51～100</t>
    <phoneticPr fontId="1"/>
  </si>
  <si>
    <t>　101～</t>
    <phoneticPr fontId="1"/>
  </si>
  <si>
    <t>血糖値　100未満</t>
    <rPh sb="0" eb="3">
      <t>ケットウチ</t>
    </rPh>
    <rPh sb="7" eb="9">
      <t>ミマン</t>
    </rPh>
    <phoneticPr fontId="1"/>
  </si>
  <si>
    <t>血糖値　100以上～126未満</t>
    <rPh sb="0" eb="3">
      <t>ケットウチ</t>
    </rPh>
    <rPh sb="7" eb="9">
      <t>イジョウ</t>
    </rPh>
    <rPh sb="13" eb="15">
      <t>ミマン</t>
    </rPh>
    <phoneticPr fontId="1"/>
  </si>
  <si>
    <t>血糖値　126以上</t>
    <rPh sb="0" eb="3">
      <t>ケットウチ</t>
    </rPh>
    <rPh sb="7" eb="9">
      <t>イジョウ</t>
    </rPh>
    <phoneticPr fontId="1"/>
  </si>
  <si>
    <t>または</t>
    <phoneticPr fontId="1"/>
  </si>
  <si>
    <t>ヘモグロビンA1ｃ　5.6未満</t>
    <rPh sb="13" eb="15">
      <t>ミマン</t>
    </rPh>
    <phoneticPr fontId="1"/>
  </si>
  <si>
    <t>ヘモグロビンA1ｃ　5.6以上6.5未満</t>
    <rPh sb="13" eb="15">
      <t>イジョウ</t>
    </rPh>
    <rPh sb="18" eb="20">
      <t>ミマン</t>
    </rPh>
    <phoneticPr fontId="1"/>
  </si>
  <si>
    <t>ヘモグロビンA1ｃ　6.5以上</t>
    <rPh sb="13" eb="15">
      <t>イジョウ</t>
    </rPh>
    <phoneticPr fontId="1"/>
  </si>
  <si>
    <t>蛋　　　　白</t>
    <rPh sb="0" eb="1">
      <t>タン</t>
    </rPh>
    <rPh sb="5" eb="6">
      <t>シロ</t>
    </rPh>
    <phoneticPr fontId="1"/>
  </si>
  <si>
    <t>糖</t>
    <rPh sb="0" eb="1">
      <t>トウ</t>
    </rPh>
    <phoneticPr fontId="1"/>
  </si>
  <si>
    <t>(-) (±)</t>
    <phoneticPr fontId="1"/>
  </si>
  <si>
    <t>（＋）以上</t>
    <rPh sb="3" eb="5">
      <t>イジョウ</t>
    </rPh>
    <phoneticPr fontId="1"/>
  </si>
  <si>
    <t>検査せず</t>
    <rPh sb="0" eb="2">
      <t>ケンサ</t>
    </rPh>
    <phoneticPr fontId="1"/>
  </si>
  <si>
    <t>男性 ≦1.2mg/dl</t>
    <rPh sb="0" eb="2">
      <t>ダンセイ</t>
    </rPh>
    <phoneticPr fontId="1"/>
  </si>
  <si>
    <t>男性 1.2mg/dl&lt;</t>
    <rPh sb="0" eb="2">
      <t>ダンセイ</t>
    </rPh>
    <phoneticPr fontId="1"/>
  </si>
  <si>
    <t>女性 ≦1.0mg/dl</t>
    <rPh sb="0" eb="2">
      <t>ジョセイ</t>
    </rPh>
    <phoneticPr fontId="1"/>
  </si>
  <si>
    <t>女性 1.0mg/dl&lt;</t>
    <rPh sb="0" eb="2">
      <t>ジョセイ</t>
    </rPh>
    <phoneticPr fontId="1"/>
  </si>
  <si>
    <t>心電図判定</t>
    <rPh sb="0" eb="3">
      <t>シンデンズ</t>
    </rPh>
    <rPh sb="3" eb="5">
      <t>ハンテイ</t>
    </rPh>
    <phoneticPr fontId="1"/>
  </si>
  <si>
    <t>貧血判定（ヘモグロビン値）</t>
    <rPh sb="0" eb="2">
      <t>ヒンケツ</t>
    </rPh>
    <rPh sb="2" eb="4">
      <t>ハンテイ</t>
    </rPh>
    <rPh sb="11" eb="12">
      <t>チ</t>
    </rPh>
    <phoneticPr fontId="1"/>
  </si>
  <si>
    <t>所見なし</t>
    <rPh sb="0" eb="2">
      <t>ショケン</t>
    </rPh>
    <phoneticPr fontId="1"/>
  </si>
  <si>
    <t>所見あり</t>
    <rPh sb="0" eb="2">
      <t>ショケン</t>
    </rPh>
    <phoneticPr fontId="1"/>
  </si>
  <si>
    <t>受診勧奨判定</t>
    <rPh sb="0" eb="2">
      <t>ジュシン</t>
    </rPh>
    <rPh sb="2" eb="4">
      <t>カンショウ</t>
    </rPh>
    <rPh sb="4" eb="6">
      <t>ハンテイ</t>
    </rPh>
    <phoneticPr fontId="1"/>
  </si>
  <si>
    <t>男：13≦</t>
    <rPh sb="0" eb="1">
      <t>オトコ</t>
    </rPh>
    <phoneticPr fontId="1"/>
  </si>
  <si>
    <t>男：12以上13未満</t>
    <rPh sb="0" eb="1">
      <t>オトコ</t>
    </rPh>
    <rPh sb="4" eb="6">
      <t>イジョウ</t>
    </rPh>
    <rPh sb="8" eb="10">
      <t>ミマン</t>
    </rPh>
    <phoneticPr fontId="1"/>
  </si>
  <si>
    <t>男：&lt;12</t>
    <rPh sb="0" eb="1">
      <t>オトコ</t>
    </rPh>
    <phoneticPr fontId="1"/>
  </si>
  <si>
    <t>女：12≦</t>
    <rPh sb="0" eb="1">
      <t>オンナ</t>
    </rPh>
    <phoneticPr fontId="1"/>
  </si>
  <si>
    <t>女：11以上12未満</t>
    <rPh sb="0" eb="1">
      <t>オンナ</t>
    </rPh>
    <rPh sb="4" eb="6">
      <t>イジョウ</t>
    </rPh>
    <rPh sb="8" eb="10">
      <t>ミマン</t>
    </rPh>
    <phoneticPr fontId="1"/>
  </si>
  <si>
    <t>女：&lt;11</t>
    <rPh sb="0" eb="1">
      <t>オンナ</t>
    </rPh>
    <phoneticPr fontId="1"/>
  </si>
  <si>
    <t>実施年月日</t>
    <phoneticPr fontId="1"/>
  </si>
  <si>
    <t>会場</t>
    <rPh sb="0" eb="2">
      <t>カイジョウ</t>
    </rPh>
    <phoneticPr fontId="1"/>
  </si>
  <si>
    <t>テーマ</t>
    <phoneticPr fontId="1"/>
  </si>
  <si>
    <t>参加人数</t>
    <rPh sb="0" eb="2">
      <t>サンカ</t>
    </rPh>
    <rPh sb="2" eb="4">
      <t>ニンズウ</t>
    </rPh>
    <phoneticPr fontId="1"/>
  </si>
  <si>
    <t>2-2-6-d-1　がん検診</t>
    <phoneticPr fontId="1"/>
  </si>
  <si>
    <t>2-2-6-d-2　肝炎ウイルス検査</t>
    <rPh sb="10" eb="12">
      <t>カンエン</t>
    </rPh>
    <rPh sb="16" eb="18">
      <t>ケンサ</t>
    </rPh>
    <phoneticPr fontId="1"/>
  </si>
  <si>
    <t>2-2-6-d-3　歯科検診、骨粗しょう症検診</t>
    <phoneticPr fontId="1"/>
  </si>
  <si>
    <t>2-2-6-d-4　聴力検診</t>
    <rPh sb="10" eb="12">
      <t>チョウリョク</t>
    </rPh>
    <rPh sb="12" eb="14">
      <t>ケンシン</t>
    </rPh>
    <phoneticPr fontId="1"/>
  </si>
  <si>
    <t>2-2-6-d-5　緑内障検診</t>
    <rPh sb="10" eb="13">
      <t>リョクナイショウ</t>
    </rPh>
    <rPh sb="13" eb="15">
      <t>ケンシン</t>
    </rPh>
    <phoneticPr fontId="1"/>
  </si>
  <si>
    <t>2-2-6-d-6  もの忘れ健診</t>
    <rPh sb="13" eb="14">
      <t>ワス</t>
    </rPh>
    <rPh sb="15" eb="17">
      <t>ケンシン</t>
    </rPh>
    <phoneticPr fontId="1"/>
  </si>
  <si>
    <t>2-2-6-e-1　胃がん検診実施結果</t>
    <phoneticPr fontId="1"/>
  </si>
  <si>
    <t>2-2-6-e-2　子宮頸がん検診実施結果</t>
    <rPh sb="10" eb="13">
      <t>シキュウケイ</t>
    </rPh>
    <phoneticPr fontId="1"/>
  </si>
  <si>
    <t>2-2-6-e-3　乳がん検診実施結果</t>
    <phoneticPr fontId="1"/>
  </si>
  <si>
    <t>2-2-6-e-4　肺がん検診実施結果</t>
    <phoneticPr fontId="1"/>
  </si>
  <si>
    <t>2-2-6-e-5　大腸がん検診実施結果</t>
    <phoneticPr fontId="1"/>
  </si>
  <si>
    <t>2-2-6-e-6　前立腺がん検診実施結果</t>
    <phoneticPr fontId="1"/>
  </si>
  <si>
    <t>2-2-6-e-7 骨粗しょう症検診実施結果</t>
    <phoneticPr fontId="1"/>
  </si>
  <si>
    <t>2-2-6-e-8　Ｃ型肝炎ウイルス検査</t>
    <phoneticPr fontId="1"/>
  </si>
  <si>
    <t>2-2-6-e-9　Ｂ型肝炎ウイルス検査</t>
    <phoneticPr fontId="1"/>
  </si>
  <si>
    <t>2-2-6-e-10　聴力検診実施結果</t>
    <phoneticPr fontId="1"/>
  </si>
  <si>
    <t>2-2-6-e-11　緑内障検診実施結果</t>
    <rPh sb="11" eb="14">
      <t>リョクナイショウ</t>
    </rPh>
    <phoneticPr fontId="1"/>
  </si>
  <si>
    <t>2-2-6-e-12　もの忘れ健診実施結果</t>
    <rPh sb="13" eb="14">
      <t>ワス</t>
    </rPh>
    <rPh sb="15" eb="17">
      <t>ケンシン</t>
    </rPh>
    <rPh sb="17" eb="19">
      <t>ジッシ</t>
    </rPh>
    <phoneticPr fontId="1"/>
  </si>
  <si>
    <t>2-2-6-f　若年者の健康づくり推進事業</t>
    <phoneticPr fontId="1"/>
  </si>
  <si>
    <t>2-2-6-ｆ-1　受診者数・腹囲・BMI</t>
    <rPh sb="10" eb="13">
      <t>ジュシンシャ</t>
    </rPh>
    <rPh sb="13" eb="14">
      <t>カズ</t>
    </rPh>
    <rPh sb="15" eb="17">
      <t>フクイ</t>
    </rPh>
    <phoneticPr fontId="1"/>
  </si>
  <si>
    <t>2-2-6-ｆ-2　血圧</t>
    <rPh sb="10" eb="12">
      <t>ケツアツ</t>
    </rPh>
    <phoneticPr fontId="1"/>
  </si>
  <si>
    <t>2-2-6-f-3　中性脂肪</t>
    <rPh sb="10" eb="12">
      <t>チュウセイ</t>
    </rPh>
    <rPh sb="12" eb="14">
      <t>シボウ</t>
    </rPh>
    <phoneticPr fontId="1"/>
  </si>
  <si>
    <t>2-2-6-f-4　ＨＤＬコレステロール</t>
    <phoneticPr fontId="1"/>
  </si>
  <si>
    <t>2-2-6-f-5　ＬＤＬコレステロール</t>
    <phoneticPr fontId="1"/>
  </si>
  <si>
    <t>2-2-6-f-6　ＡＳＴ（ＧＯＴ）</t>
    <phoneticPr fontId="1"/>
  </si>
  <si>
    <t>2-2-6-ｆ-7　ＡＬＴ（ＧＰＴ）</t>
    <phoneticPr fontId="1"/>
  </si>
  <si>
    <t>2-2-6-ｆ-8　γ－ＧＴ（γ－ＧＴＰ）</t>
    <phoneticPr fontId="1"/>
  </si>
  <si>
    <t>2-2-6-ｆ-9　血糖値、ヘモグロビンＡ１c</t>
    <rPh sb="10" eb="12">
      <t>ケットウ</t>
    </rPh>
    <rPh sb="12" eb="13">
      <t>チ</t>
    </rPh>
    <phoneticPr fontId="1"/>
  </si>
  <si>
    <t>2-2-6-ｆ-10　尿検査</t>
    <rPh sb="11" eb="14">
      <t>ニョウケンサ</t>
    </rPh>
    <phoneticPr fontId="1"/>
  </si>
  <si>
    <t>2-2-6-ｆ-11　クレアチニン</t>
    <phoneticPr fontId="1"/>
  </si>
  <si>
    <t>2-2-6-ｆ-12　心電図、貧血</t>
    <rPh sb="11" eb="14">
      <t>シンデンズ</t>
    </rPh>
    <rPh sb="15" eb="17">
      <t>ヒンケツ</t>
    </rPh>
    <phoneticPr fontId="1"/>
  </si>
  <si>
    <t>2-2-7 　女性の健康づくり推進事業</t>
    <rPh sb="7" eb="9">
      <t>ジョセイ</t>
    </rPh>
    <rPh sb="10" eb="12">
      <t>ケンコウ</t>
    </rPh>
    <rPh sb="15" eb="17">
      <t>スイシン</t>
    </rPh>
    <rPh sb="17" eb="19">
      <t>ジギョウ</t>
    </rPh>
    <phoneticPr fontId="1"/>
  </si>
  <si>
    <t>（骨粗しょう症）</t>
  </si>
  <si>
    <t>令和３年度</t>
    <rPh sb="0" eb="2">
      <t>レイワ</t>
    </rPh>
    <rPh sb="3" eb="5">
      <t>ネンド</t>
    </rPh>
    <phoneticPr fontId="1"/>
  </si>
  <si>
    <t>-</t>
  </si>
  <si>
    <t>令和３年度</t>
    <rPh sb="0" eb="2">
      <t>レイワ</t>
    </rPh>
    <rPh sb="3" eb="5">
      <t>ネンド</t>
    </rPh>
    <rPh sb="4" eb="5">
      <t>ド</t>
    </rPh>
    <phoneticPr fontId="1"/>
  </si>
  <si>
    <t>集団検診の特定健康診査・若年者健診受診者を対象に、生活習慣病予防に対する意識を高めるとともに、健診後に早期受診につなげることを目的として、個別健康相談を実施</t>
    <rPh sb="12" eb="17">
      <t>ジャクネンシャケンシン</t>
    </rPh>
    <phoneticPr fontId="1"/>
  </si>
  <si>
    <t>　「金沢・健康を守る市民の会」と協働で地域の「いきいき健康教室」を実施（自主活動地区）</t>
    <rPh sb="2" eb="4">
      <t>カナザワ</t>
    </rPh>
    <rPh sb="5" eb="7">
      <t>ケンコウ</t>
    </rPh>
    <rPh sb="8" eb="9">
      <t>マモ</t>
    </rPh>
    <rPh sb="10" eb="12">
      <t>シミン</t>
    </rPh>
    <rPh sb="13" eb="14">
      <t>カイ</t>
    </rPh>
    <rPh sb="16" eb="18">
      <t>キョウドウ</t>
    </rPh>
    <rPh sb="19" eb="21">
      <t>チイキ</t>
    </rPh>
    <rPh sb="27" eb="29">
      <t>ケンコウ</t>
    </rPh>
    <rPh sb="29" eb="31">
      <t>キョウシツ</t>
    </rPh>
    <rPh sb="33" eb="35">
      <t>ジッシ</t>
    </rPh>
    <rPh sb="37" eb="38">
      <t>ジシュ</t>
    </rPh>
    <rPh sb="38" eb="40">
      <t>カツドウ</t>
    </rPh>
    <rPh sb="40" eb="42">
      <t>チク</t>
    </rPh>
    <phoneticPr fontId="1"/>
  </si>
  <si>
    <t>対象者は、加入者のうち、実施年度中40～74歳となる者で、かつ該当実施年度の１年間を通じて加入している者とする。</t>
    <rPh sb="0" eb="3">
      <t>タイショウシャ</t>
    </rPh>
    <rPh sb="5" eb="8">
      <t>カニュウシャ</t>
    </rPh>
    <rPh sb="12" eb="14">
      <t>ジッシ</t>
    </rPh>
    <rPh sb="14" eb="16">
      <t>ネンド</t>
    </rPh>
    <rPh sb="16" eb="17">
      <t>ナカ</t>
    </rPh>
    <rPh sb="22" eb="23">
      <t>サイ</t>
    </rPh>
    <rPh sb="26" eb="27">
      <t>モノ</t>
    </rPh>
    <rPh sb="31" eb="33">
      <t>ガイトウ</t>
    </rPh>
    <rPh sb="33" eb="35">
      <t>ジッシ</t>
    </rPh>
    <rPh sb="35" eb="37">
      <t>ネンド</t>
    </rPh>
    <rPh sb="39" eb="41">
      <t>ネンカン</t>
    </rPh>
    <rPh sb="42" eb="43">
      <t>ツウ</t>
    </rPh>
    <phoneticPr fontId="1"/>
  </si>
  <si>
    <t>特定健康診査を実施している。</t>
    <rPh sb="7" eb="9">
      <t>ジッシ</t>
    </rPh>
    <phoneticPr fontId="1"/>
  </si>
  <si>
    <t>健康の保持に努める必要がある者に対し、動機付け支援・積極的支援を実施している。</t>
    <rPh sb="0" eb="2">
      <t>ケンコウ</t>
    </rPh>
    <rPh sb="3" eb="5">
      <t>ホジ</t>
    </rPh>
    <rPh sb="6" eb="7">
      <t>ツト</t>
    </rPh>
    <rPh sb="9" eb="11">
      <t>ヒツヨウ</t>
    </rPh>
    <rPh sb="14" eb="15">
      <t>モノ</t>
    </rPh>
    <rPh sb="16" eb="17">
      <t>タイ</t>
    </rPh>
    <rPh sb="19" eb="21">
      <t>ドウキ</t>
    </rPh>
    <rPh sb="21" eb="22">
      <t>ツ</t>
    </rPh>
    <rPh sb="23" eb="25">
      <t>シエン</t>
    </rPh>
    <phoneticPr fontId="1"/>
  </si>
  <si>
    <t>　健康づくり意識の向上を図るためのセミナーを開催した。
　</t>
    <rPh sb="1" eb="3">
      <t>ケンコウ</t>
    </rPh>
    <rPh sb="6" eb="8">
      <t>イシキ</t>
    </rPh>
    <rPh sb="9" eb="11">
      <t>コウジョウ</t>
    </rPh>
    <rPh sb="12" eb="13">
      <t>ハカ</t>
    </rPh>
    <rPh sb="22" eb="24">
      <t>カイサイ</t>
    </rPh>
    <phoneticPr fontId="1"/>
  </si>
  <si>
    <t>女性のための健康美セミナー</t>
    <rPh sb="0" eb="2">
      <t>ジョセイ</t>
    </rPh>
    <rPh sb="6" eb="8">
      <t>ケンコウ</t>
    </rPh>
    <rPh sb="8" eb="9">
      <t>ビ</t>
    </rPh>
    <phoneticPr fontId="1"/>
  </si>
  <si>
    <t>5月～10月</t>
    <rPh sb="1" eb="2">
      <t>ガツ</t>
    </rPh>
    <rPh sb="5" eb="6">
      <t>ガツ</t>
    </rPh>
    <phoneticPr fontId="1"/>
  </si>
  <si>
    <t>5月～12月</t>
    <rPh sb="1" eb="2">
      <t>ガツ</t>
    </rPh>
    <rPh sb="5" eb="6">
      <t>ガツ</t>
    </rPh>
    <phoneticPr fontId="1"/>
  </si>
  <si>
    <t>予約のうえ受診（結核検査は65歳以上の方につき肺がん検診と同時に実施）</t>
    <rPh sb="0" eb="2">
      <t>ヨヤク</t>
    </rPh>
    <rPh sb="5" eb="7">
      <t>ジュシン</t>
    </rPh>
    <rPh sb="8" eb="10">
      <t>ケッカク</t>
    </rPh>
    <rPh sb="10" eb="12">
      <t>ケンサ</t>
    </rPh>
    <rPh sb="15" eb="16">
      <t>サイ</t>
    </rPh>
    <rPh sb="16" eb="18">
      <t>イジョウ</t>
    </rPh>
    <rPh sb="19" eb="20">
      <t>カタ</t>
    </rPh>
    <rPh sb="23" eb="24">
      <t>ハイ</t>
    </rPh>
    <rPh sb="26" eb="28">
      <t>ケンシン</t>
    </rPh>
    <rPh sb="29" eb="31">
      <t>ドウジ</t>
    </rPh>
    <rPh sb="32" eb="34">
      <t>ジッシ</t>
    </rPh>
    <phoneticPr fontId="1"/>
  </si>
  <si>
    <t>40歳以上</t>
    <phoneticPr fontId="1"/>
  </si>
  <si>
    <t>55歳以上男性</t>
    <rPh sb="2" eb="3">
      <t>サイ</t>
    </rPh>
    <rPh sb="3" eb="5">
      <t>イジョウ</t>
    </rPh>
    <rPh sb="5" eb="7">
      <t>ダンセイ</t>
    </rPh>
    <phoneticPr fontId="1"/>
  </si>
  <si>
    <t>後期高齢者医療制度加入者</t>
    <rPh sb="0" eb="2">
      <t>コウキ</t>
    </rPh>
    <rPh sb="2" eb="5">
      <t>コウレイシャ</t>
    </rPh>
    <rPh sb="5" eb="7">
      <t>イリョウ</t>
    </rPh>
    <rPh sb="7" eb="9">
      <t>セイド</t>
    </rPh>
    <rPh sb="9" eb="12">
      <t>カニュウシャ</t>
    </rPh>
    <phoneticPr fontId="1"/>
  </si>
  <si>
    <t>上記以外で
BMI≧25</t>
    <rPh sb="0" eb="2">
      <t>ジョウキ</t>
    </rPh>
    <rPh sb="2" eb="4">
      <t>イガイ</t>
    </rPh>
    <phoneticPr fontId="1"/>
  </si>
  <si>
    <t>積極的
支援</t>
    <rPh sb="0" eb="3">
      <t>セッキョクテキ</t>
    </rPh>
    <rPh sb="4" eb="6">
      <t>シエン</t>
    </rPh>
    <phoneticPr fontId="1"/>
  </si>
  <si>
    <t>動機付け
支援</t>
    <rPh sb="0" eb="2">
      <t>ドウキ</t>
    </rPh>
    <rPh sb="2" eb="3">
      <t>ヅ</t>
    </rPh>
    <rPh sb="5" eb="7">
      <t>シエン</t>
    </rPh>
    <phoneticPr fontId="1"/>
  </si>
  <si>
    <t>＊終了者数とは、動機付け支援で初回面接から３か月以降に評価を実施できた数、</t>
    <rPh sb="23" eb="24">
      <t>ゲツ</t>
    </rPh>
    <rPh sb="24" eb="26">
      <t>イコウ</t>
    </rPh>
    <phoneticPr fontId="1"/>
  </si>
  <si>
    <t>　平成20年４月から高齢者の医療の確保に関する法律第20条により、医療保険者が、40歳～74歳の加入者を対象として</t>
    <rPh sb="1" eb="3">
      <t>ヘイセイ</t>
    </rPh>
    <rPh sb="5" eb="6">
      <t>ネン</t>
    </rPh>
    <rPh sb="7" eb="8">
      <t>ガツ</t>
    </rPh>
    <rPh sb="10" eb="13">
      <t>コウレイシャ</t>
    </rPh>
    <rPh sb="14" eb="16">
      <t>イリョウ</t>
    </rPh>
    <rPh sb="17" eb="19">
      <t>カクホ</t>
    </rPh>
    <rPh sb="20" eb="21">
      <t>カン</t>
    </rPh>
    <rPh sb="23" eb="25">
      <t>ホウリツ</t>
    </rPh>
    <rPh sb="25" eb="26">
      <t>ダイ</t>
    </rPh>
    <rPh sb="28" eb="29">
      <t>ジョウ</t>
    </rPh>
    <rPh sb="33" eb="35">
      <t>イリョウ</t>
    </rPh>
    <rPh sb="35" eb="37">
      <t>ホケン</t>
    </rPh>
    <rPh sb="37" eb="38">
      <t>シャ</t>
    </rPh>
    <rPh sb="42" eb="43">
      <t>サイ</t>
    </rPh>
    <rPh sb="46" eb="47">
      <t>サイ</t>
    </rPh>
    <phoneticPr fontId="1"/>
  </si>
  <si>
    <t>　平成20年４月から高齢者の医療の確保に関する法律第24条により、医療保険者が、特定健康診査の結果により</t>
    <rPh sb="1" eb="3">
      <t>ヘイセイ</t>
    </rPh>
    <rPh sb="5" eb="6">
      <t>ネン</t>
    </rPh>
    <rPh sb="7" eb="8">
      <t>ガツ</t>
    </rPh>
    <rPh sb="10" eb="13">
      <t>コウレイシャ</t>
    </rPh>
    <rPh sb="14" eb="16">
      <t>イリョウ</t>
    </rPh>
    <rPh sb="17" eb="19">
      <t>カクホ</t>
    </rPh>
    <rPh sb="20" eb="21">
      <t>カン</t>
    </rPh>
    <rPh sb="23" eb="25">
      <t>ホウリツ</t>
    </rPh>
    <rPh sb="25" eb="26">
      <t>ダイ</t>
    </rPh>
    <rPh sb="28" eb="29">
      <t>ジョウ</t>
    </rPh>
    <rPh sb="33" eb="35">
      <t>イリョウ</t>
    </rPh>
    <rPh sb="35" eb="37">
      <t>ホケン</t>
    </rPh>
    <rPh sb="37" eb="38">
      <t>シャ</t>
    </rPh>
    <phoneticPr fontId="1"/>
  </si>
  <si>
    <t>２つ以上該当</t>
    <rPh sb="2" eb="4">
      <t>イジョウ</t>
    </rPh>
    <rPh sb="4" eb="6">
      <t>ガイトウ</t>
    </rPh>
    <phoneticPr fontId="1"/>
  </si>
  <si>
    <t>１つ該当</t>
    <rPh sb="2" eb="4">
      <t>ガイトウ</t>
    </rPh>
    <phoneticPr fontId="1"/>
  </si>
  <si>
    <t>３つ該当</t>
    <rPh sb="2" eb="4">
      <t>ガイトウ</t>
    </rPh>
    <phoneticPr fontId="1"/>
  </si>
  <si>
    <t>２つ該当</t>
    <rPh sb="2" eb="4">
      <t>ガイトウ</t>
    </rPh>
    <phoneticPr fontId="1"/>
  </si>
  <si>
    <t>令和４年度</t>
    <rPh sb="0" eb="2">
      <t>レイワ</t>
    </rPh>
    <rPh sb="3" eb="5">
      <t>ネンド</t>
    </rPh>
    <rPh sb="4" eb="5">
      <t>ド</t>
    </rPh>
    <phoneticPr fontId="1"/>
  </si>
  <si>
    <t>四十万</t>
    <rPh sb="0" eb="3">
      <t>シジマ</t>
    </rPh>
    <phoneticPr fontId="1"/>
  </si>
  <si>
    <t>健康相談</t>
    <phoneticPr fontId="1"/>
  </si>
  <si>
    <t>健康教育</t>
    <rPh sb="0" eb="1">
      <t>ケン</t>
    </rPh>
    <rPh sb="1" eb="2">
      <t>ヤスシ</t>
    </rPh>
    <rPh sb="2" eb="3">
      <t>キョウ</t>
    </rPh>
    <rPh sb="3" eb="4">
      <t>イク</t>
    </rPh>
    <phoneticPr fontId="1"/>
  </si>
  <si>
    <t>訪問指導</t>
    <phoneticPr fontId="1"/>
  </si>
  <si>
    <t>2-2-2　健康教育</t>
    <rPh sb="6" eb="8">
      <t>ケンコウ</t>
    </rPh>
    <rPh sb="8" eb="10">
      <t>キョウイク</t>
    </rPh>
    <phoneticPr fontId="1"/>
  </si>
  <si>
    <t>2-2-2-a　福祉健康センターにおける健康教育</t>
    <rPh sb="8" eb="10">
      <t>フクシ</t>
    </rPh>
    <rPh sb="10" eb="12">
      <t>ケンコウ</t>
    </rPh>
    <rPh sb="20" eb="22">
      <t>ケンコウ</t>
    </rPh>
    <rPh sb="22" eb="24">
      <t>キョウイク</t>
    </rPh>
    <phoneticPr fontId="1"/>
  </si>
  <si>
    <t>2-2-2-ｂ　いきいき健康教室</t>
    <rPh sb="14" eb="16">
      <t>キョウシツ</t>
    </rPh>
    <phoneticPr fontId="1"/>
  </si>
  <si>
    <t>2-2-2-c 　健康情報コーナー</t>
    <phoneticPr fontId="1"/>
  </si>
  <si>
    <t>2-2-2-d　金沢健康福祉財団における健康教育　　　　　　　　　　　　　　</t>
    <rPh sb="8" eb="10">
      <t>カナザワ</t>
    </rPh>
    <rPh sb="10" eb="12">
      <t>ケンコウ</t>
    </rPh>
    <rPh sb="12" eb="14">
      <t>フクシ</t>
    </rPh>
    <rPh sb="14" eb="16">
      <t>ザイダン</t>
    </rPh>
    <rPh sb="20" eb="22">
      <t>ケンコウ</t>
    </rPh>
    <rPh sb="22" eb="24">
      <t>キョウイク</t>
    </rPh>
    <phoneticPr fontId="1"/>
  </si>
  <si>
    <t>2-2-3　健康相談</t>
    <rPh sb="6" eb="8">
      <t>ケンコウ</t>
    </rPh>
    <rPh sb="8" eb="10">
      <t>ソウダン</t>
    </rPh>
    <phoneticPr fontId="1"/>
  </si>
  <si>
    <t>平成29年度から、もの忘れ相談及び介護家族支援相談は開設日を設けずその他の健康相談として実施</t>
    <rPh sb="0" eb="2">
      <t>ヘイセイ</t>
    </rPh>
    <rPh sb="11" eb="12">
      <t>ワス</t>
    </rPh>
    <rPh sb="13" eb="15">
      <t>ソウダン</t>
    </rPh>
    <rPh sb="15" eb="16">
      <t>オヨ</t>
    </rPh>
    <rPh sb="17" eb="19">
      <t>カイゴ</t>
    </rPh>
    <rPh sb="19" eb="21">
      <t>カゾク</t>
    </rPh>
    <rPh sb="21" eb="23">
      <t>シエン</t>
    </rPh>
    <rPh sb="26" eb="29">
      <t>カイセツビ</t>
    </rPh>
    <rPh sb="30" eb="31">
      <t>モウ</t>
    </rPh>
    <rPh sb="35" eb="36">
      <t>タ</t>
    </rPh>
    <rPh sb="37" eb="39">
      <t>ケンコウ</t>
    </rPh>
    <rPh sb="39" eb="41">
      <t>ソウダン</t>
    </rPh>
    <rPh sb="44" eb="46">
      <t>ジッシ</t>
    </rPh>
    <phoneticPr fontId="1"/>
  </si>
  <si>
    <t>2-2-4　訪問指導</t>
    <rPh sb="6" eb="8">
      <t>ホウモン</t>
    </rPh>
    <rPh sb="8" eb="10">
      <t>シドウ</t>
    </rPh>
    <phoneticPr fontId="1"/>
  </si>
  <si>
    <t>福祉健康センターにおける訪問実施状況</t>
    <rPh sb="0" eb="2">
      <t>フクシ</t>
    </rPh>
    <rPh sb="2" eb="4">
      <t>ケンコウ</t>
    </rPh>
    <rPh sb="12" eb="14">
      <t>ホウモン</t>
    </rPh>
    <rPh sb="14" eb="16">
      <t>ジッシ</t>
    </rPh>
    <rPh sb="16" eb="18">
      <t>ジョウキョウ</t>
    </rPh>
    <phoneticPr fontId="1"/>
  </si>
  <si>
    <t>令和４年度</t>
    <rPh sb="0" eb="2">
      <t>レイワ</t>
    </rPh>
    <rPh sb="3" eb="5">
      <t>ネンド</t>
    </rPh>
    <phoneticPr fontId="1"/>
  </si>
  <si>
    <t>2-2-5　生活習慣病重症化予防事業</t>
    <rPh sb="6" eb="8">
      <t>セイカツ</t>
    </rPh>
    <rPh sb="8" eb="10">
      <t>シュウカン</t>
    </rPh>
    <rPh sb="10" eb="11">
      <t>ビョウ</t>
    </rPh>
    <rPh sb="11" eb="14">
      <t>ジュウショウカ</t>
    </rPh>
    <rPh sb="14" eb="16">
      <t>ヨボウ</t>
    </rPh>
    <rPh sb="16" eb="18">
      <t>ジギョウ</t>
    </rPh>
    <phoneticPr fontId="1"/>
  </si>
  <si>
    <t>2-2-5-a　個別保健指導</t>
    <rPh sb="8" eb="10">
      <t>コベツ</t>
    </rPh>
    <rPh sb="10" eb="12">
      <t>ホケン</t>
    </rPh>
    <rPh sb="12" eb="14">
      <t>シドウ</t>
    </rPh>
    <phoneticPr fontId="1"/>
  </si>
  <si>
    <t>実人数</t>
    <rPh sb="0" eb="3">
      <t>ジツニンズウ</t>
    </rPh>
    <phoneticPr fontId="1"/>
  </si>
  <si>
    <t>延人数</t>
    <rPh sb="0" eb="1">
      <t>ノベ</t>
    </rPh>
    <rPh sb="1" eb="3">
      <t>ニンズウ</t>
    </rPh>
    <phoneticPr fontId="1"/>
  </si>
  <si>
    <t>（※１）2-2-3　健康相談の利用者と一部重複。</t>
    <rPh sb="10" eb="12">
      <t>ケンコウ</t>
    </rPh>
    <rPh sb="12" eb="14">
      <t>ソウダン</t>
    </rPh>
    <rPh sb="15" eb="18">
      <t>リヨウシャ</t>
    </rPh>
    <rPh sb="19" eb="21">
      <t>イチブ</t>
    </rPh>
    <rPh sb="21" eb="23">
      <t>ジュウフク</t>
    </rPh>
    <phoneticPr fontId="1"/>
  </si>
  <si>
    <t>（※２）2-2-6-c-2　特定保健指導の利用者と一部重複。</t>
    <rPh sb="21" eb="24">
      <t>リヨウシャ</t>
    </rPh>
    <rPh sb="25" eb="27">
      <t>イチブ</t>
    </rPh>
    <rPh sb="27" eb="29">
      <t>ジュウフク</t>
    </rPh>
    <phoneticPr fontId="1"/>
  </si>
  <si>
    <t>2-2-5-ｂ 　集団検診時個別健康相談</t>
    <rPh sb="9" eb="11">
      <t>シュウダン</t>
    </rPh>
    <rPh sb="11" eb="13">
      <t>ケンシン</t>
    </rPh>
    <rPh sb="13" eb="14">
      <t>ジ</t>
    </rPh>
    <rPh sb="14" eb="16">
      <t>コベツ</t>
    </rPh>
    <rPh sb="16" eb="18">
      <t>ケンコウ</t>
    </rPh>
    <rPh sb="18" eb="20">
      <t>ソウダン</t>
    </rPh>
    <phoneticPr fontId="1"/>
  </si>
  <si>
    <t>※2-2-3　健康相談の利用者と一部重複</t>
    <rPh sb="7" eb="9">
      <t>ケンコウ</t>
    </rPh>
    <rPh sb="9" eb="11">
      <t>ソウダン</t>
    </rPh>
    <rPh sb="12" eb="15">
      <t>リヨウシャ</t>
    </rPh>
    <rPh sb="16" eb="18">
      <t>イチブ</t>
    </rPh>
    <rPh sb="18" eb="20">
      <t>チョウフク</t>
    </rPh>
    <phoneticPr fontId="1"/>
  </si>
  <si>
    <t>2-2-5-c 　糖尿病地域連携連絡会</t>
    <rPh sb="9" eb="12">
      <t>トウニョウビョウ</t>
    </rPh>
    <rPh sb="12" eb="14">
      <t>チイキ</t>
    </rPh>
    <rPh sb="14" eb="16">
      <t>レンケイ</t>
    </rPh>
    <rPh sb="16" eb="19">
      <t>レンラクカイ</t>
    </rPh>
    <phoneticPr fontId="1"/>
  </si>
  <si>
    <t>生活習慣病予防</t>
    <rPh sb="0" eb="2">
      <t>セイカツ</t>
    </rPh>
    <rPh sb="2" eb="5">
      <t>シュウカンビョウ</t>
    </rPh>
    <rPh sb="5" eb="7">
      <t>ヨボウ</t>
    </rPh>
    <phoneticPr fontId="1"/>
  </si>
  <si>
    <t>実施地区数</t>
    <phoneticPr fontId="1"/>
  </si>
  <si>
    <t>自主活動の
広がり</t>
    <phoneticPr fontId="1"/>
  </si>
  <si>
    <t>・糖尿病地域連携連絡会</t>
    <rPh sb="4" eb="11">
      <t>チイキレンケイレンラクカイ</t>
    </rPh>
    <phoneticPr fontId="1"/>
  </si>
  <si>
    <t>個別保健指導
（※１）</t>
    <rPh sb="0" eb="2">
      <t>コベツ</t>
    </rPh>
    <rPh sb="2" eb="4">
      <t>ホケン</t>
    </rPh>
    <rPh sb="4" eb="6">
      <t>シドウ</t>
    </rPh>
    <phoneticPr fontId="1"/>
  </si>
  <si>
    <t>特定保健指導（※２）</t>
    <rPh sb="0" eb="2">
      <t>トクテイ</t>
    </rPh>
    <rPh sb="2" eb="4">
      <t>ホケン</t>
    </rPh>
    <rPh sb="4" eb="6">
      <t>シドウ</t>
    </rPh>
    <phoneticPr fontId="1"/>
  </si>
  <si>
    <t>集団検診時個別健康相談</t>
    <rPh sb="0" eb="2">
      <t>シュウダン</t>
    </rPh>
    <rPh sb="2" eb="4">
      <t>ケンシン</t>
    </rPh>
    <rPh sb="4" eb="5">
      <t>ジ</t>
    </rPh>
    <rPh sb="5" eb="7">
      <t>コベツ</t>
    </rPh>
    <rPh sb="7" eb="9">
      <t>ケンコウ</t>
    </rPh>
    <rPh sb="9" eb="11">
      <t>ソウダン</t>
    </rPh>
    <phoneticPr fontId="1"/>
  </si>
  <si>
    <t>胃部X線検査（バリウム検査）</t>
    <rPh sb="0" eb="2">
      <t>イブ</t>
    </rPh>
    <rPh sb="11" eb="13">
      <t>ケンサ</t>
    </rPh>
    <phoneticPr fontId="1"/>
  </si>
  <si>
    <t>40歳以上
（胃部X線検査のみ）</t>
    <rPh sb="7" eb="9">
      <t>イブ</t>
    </rPh>
    <rPh sb="10" eb="11">
      <t>セン</t>
    </rPh>
    <rPh sb="11" eb="13">
      <t>ケンサ</t>
    </rPh>
    <phoneticPr fontId="1"/>
  </si>
  <si>
    <t>内診、液状細胞検査</t>
    <rPh sb="0" eb="2">
      <t>ナイシン</t>
    </rPh>
    <rPh sb="3" eb="5">
      <t>エキジョウ</t>
    </rPh>
    <rPh sb="5" eb="7">
      <t>サイボウ</t>
    </rPh>
    <rPh sb="7" eb="9">
      <t>ケンサ</t>
    </rPh>
    <phoneticPr fontId="1"/>
  </si>
  <si>
    <t>PSA（前立腺特異抗原）検査</t>
    <rPh sb="4" eb="7">
      <t>ゼンリツセン</t>
    </rPh>
    <rPh sb="7" eb="9">
      <t>トクイ</t>
    </rPh>
    <rPh sb="9" eb="11">
      <t>コウゲン</t>
    </rPh>
    <rPh sb="12" eb="14">
      <t>ケンサ</t>
    </rPh>
    <phoneticPr fontId="1"/>
  </si>
  <si>
    <t>　 を獲得できた者に対して３か月以降に評価を実施できた数とする。</t>
    <rPh sb="3" eb="5">
      <t>カクトク</t>
    </rPh>
    <rPh sb="8" eb="9">
      <t>モノ</t>
    </rPh>
    <rPh sb="10" eb="11">
      <t>タイ</t>
    </rPh>
    <rPh sb="15" eb="16">
      <t>ゲツ</t>
    </rPh>
    <rPh sb="16" eb="18">
      <t>イコウ</t>
    </rPh>
    <rPh sb="19" eb="21">
      <t>ヒョウカ</t>
    </rPh>
    <rPh sb="22" eb="24">
      <t>ジッシ</t>
    </rPh>
    <rPh sb="27" eb="28">
      <t>カズ</t>
    </rPh>
    <phoneticPr fontId="1"/>
  </si>
  <si>
    <t>人数</t>
    <phoneticPr fontId="1"/>
  </si>
  <si>
    <t>令和５年度</t>
    <rPh sb="0" eb="2">
      <t>レイワ</t>
    </rPh>
    <rPh sb="3" eb="5">
      <t>ネンド</t>
    </rPh>
    <phoneticPr fontId="1"/>
  </si>
  <si>
    <t>令和５年度</t>
    <rPh sb="0" eb="2">
      <t>レイワ</t>
    </rPh>
    <rPh sb="3" eb="5">
      <t>ネンド</t>
    </rPh>
    <rPh sb="4" eb="5">
      <t>ド</t>
    </rPh>
    <phoneticPr fontId="1"/>
  </si>
  <si>
    <t>―</t>
    <phoneticPr fontId="1"/>
  </si>
  <si>
    <t>*令和２年度以降、新型コロナウイルス感染症の流行に伴い、対面による家庭訪問が減少していた。</t>
    <rPh sb="6" eb="8">
      <t>イコウ</t>
    </rPh>
    <phoneticPr fontId="1"/>
  </si>
  <si>
    <t>石川県女性センター</t>
    <rPh sb="0" eb="3">
      <t>イシカワケン</t>
    </rPh>
    <rPh sb="3" eb="5">
      <t>ジョセイ</t>
    </rPh>
    <phoneticPr fontId="1"/>
  </si>
  <si>
    <t>　生活習慣病の予防や健康増進について、正しい知識の普及を図り、市民が「自分の健康は自分でつくる」という認識と自覚を高め、健康づくりに取り組めるよう、保健師、管理栄養士等が種々の健康教育を行っている。</t>
    <phoneticPr fontId="1"/>
  </si>
  <si>
    <t>（令和6年度）</t>
    <phoneticPr fontId="1"/>
  </si>
  <si>
    <t>口腔内診査</t>
    <rPh sb="0" eb="2">
      <t>コウクウ</t>
    </rPh>
    <rPh sb="2" eb="3">
      <t>ナイ</t>
    </rPh>
    <rPh sb="3" eb="5">
      <t>シンサ</t>
    </rPh>
    <phoneticPr fontId="1"/>
  </si>
  <si>
    <t>要経過観察者</t>
  </si>
  <si>
    <t>（　　　年度）</t>
    <rPh sb="4" eb="6">
      <t>ネンド</t>
    </rPh>
    <rPh sb="5" eb="6">
      <t>ガンネン</t>
    </rPh>
    <phoneticPr fontId="1"/>
  </si>
  <si>
    <t>肺がん総数</t>
  </si>
  <si>
    <t>その他の
良性腫瘍</t>
    <phoneticPr fontId="1"/>
  </si>
  <si>
    <t>ポリープ（腺腫）</t>
  </si>
  <si>
    <t>非腺腫性ポリープ</t>
    <phoneticPr fontId="1"/>
  </si>
  <si>
    <t>対象者数、受診者数、受診率（平成28年度～令和５年度）</t>
    <rPh sb="0" eb="3">
      <t>タイショウシャ</t>
    </rPh>
    <rPh sb="3" eb="4">
      <t>スウ</t>
    </rPh>
    <rPh sb="5" eb="7">
      <t>ジュシン</t>
    </rPh>
    <rPh sb="7" eb="8">
      <t>シャ</t>
    </rPh>
    <rPh sb="8" eb="9">
      <t>スウ</t>
    </rPh>
    <rPh sb="10" eb="12">
      <t>ジュシン</t>
    </rPh>
    <rPh sb="12" eb="13">
      <t>リツ</t>
    </rPh>
    <rPh sb="14" eb="16">
      <t>ヘイセイ</t>
    </rPh>
    <rPh sb="18" eb="19">
      <t>ネン</t>
    </rPh>
    <rPh sb="19" eb="20">
      <t>ド</t>
    </rPh>
    <rPh sb="21" eb="23">
      <t>レイワ</t>
    </rPh>
    <rPh sb="24" eb="26">
      <t>ネンド</t>
    </rPh>
    <rPh sb="25" eb="26">
      <t>ドヘイネンド</t>
    </rPh>
    <phoneticPr fontId="1"/>
  </si>
  <si>
    <t>※令和５年度の国および石川県の数値は速報値</t>
    <rPh sb="1" eb="3">
      <t>レイワ</t>
    </rPh>
    <rPh sb="4" eb="6">
      <t>ネンド</t>
    </rPh>
    <rPh sb="5" eb="6">
      <t>ド</t>
    </rPh>
    <rPh sb="6" eb="8">
      <t>ヘイネンド</t>
    </rPh>
    <rPh sb="7" eb="8">
      <t>クニ</t>
    </rPh>
    <rPh sb="11" eb="14">
      <t>イシカワケン</t>
    </rPh>
    <rPh sb="15" eb="17">
      <t>スウチ</t>
    </rPh>
    <rPh sb="18" eb="21">
      <t>ソクホウチ</t>
    </rPh>
    <phoneticPr fontId="1"/>
  </si>
  <si>
    <t>令和５年度　対象者数、受診者数、受診率（性別、年代別）</t>
    <rPh sb="0" eb="2">
      <t>レイワ</t>
    </rPh>
    <rPh sb="3" eb="5">
      <t>ネンド</t>
    </rPh>
    <rPh sb="4" eb="5">
      <t>ド</t>
    </rPh>
    <rPh sb="5" eb="7">
      <t>ヘイネンド</t>
    </rPh>
    <rPh sb="6" eb="9">
      <t>タイショウシャ</t>
    </rPh>
    <rPh sb="9" eb="10">
      <t>スウ</t>
    </rPh>
    <rPh sb="11" eb="13">
      <t>ジュシン</t>
    </rPh>
    <rPh sb="13" eb="14">
      <t>シャ</t>
    </rPh>
    <rPh sb="14" eb="15">
      <t>スウ</t>
    </rPh>
    <rPh sb="16" eb="18">
      <t>ジュシン</t>
    </rPh>
    <rPh sb="18" eb="19">
      <t>リツ</t>
    </rPh>
    <rPh sb="20" eb="22">
      <t>セイベツ</t>
    </rPh>
    <rPh sb="23" eb="25">
      <t>ネンダイ</t>
    </rPh>
    <rPh sb="25" eb="26">
      <t>ベツ</t>
    </rPh>
    <phoneticPr fontId="1"/>
  </si>
  <si>
    <t>対象者数、終了者数、終了率（平成28年度～令和５年度）</t>
    <rPh sb="0" eb="3">
      <t>タイショウシャ</t>
    </rPh>
    <rPh sb="3" eb="4">
      <t>スウ</t>
    </rPh>
    <rPh sb="5" eb="7">
      <t>シュウリョウ</t>
    </rPh>
    <rPh sb="7" eb="8">
      <t>シャ</t>
    </rPh>
    <rPh sb="8" eb="9">
      <t>スウ</t>
    </rPh>
    <rPh sb="10" eb="12">
      <t>シュウリョウ</t>
    </rPh>
    <rPh sb="12" eb="13">
      <t>リツ</t>
    </rPh>
    <rPh sb="14" eb="16">
      <t>ヘイセイ</t>
    </rPh>
    <rPh sb="18" eb="19">
      <t>ネン</t>
    </rPh>
    <rPh sb="19" eb="20">
      <t>ド</t>
    </rPh>
    <rPh sb="21" eb="23">
      <t>レイワ</t>
    </rPh>
    <rPh sb="24" eb="26">
      <t>ネンド</t>
    </rPh>
    <phoneticPr fontId="1"/>
  </si>
  <si>
    <t>令和５年度　対象者数、終了者数、受診率</t>
    <rPh sb="0" eb="2">
      <t>レイワ</t>
    </rPh>
    <rPh sb="3" eb="5">
      <t>ネンド</t>
    </rPh>
    <rPh sb="4" eb="5">
      <t>ド</t>
    </rPh>
    <rPh sb="5" eb="7">
      <t>ヘイネンド</t>
    </rPh>
    <rPh sb="6" eb="9">
      <t>タイショウシャ</t>
    </rPh>
    <rPh sb="9" eb="10">
      <t>スウ</t>
    </rPh>
    <rPh sb="11" eb="13">
      <t>シュウリョウ</t>
    </rPh>
    <rPh sb="13" eb="14">
      <t>シャ</t>
    </rPh>
    <rPh sb="14" eb="15">
      <t>スウ</t>
    </rPh>
    <rPh sb="16" eb="18">
      <t>ジュシン</t>
    </rPh>
    <rPh sb="18" eb="19">
      <t>リツ</t>
    </rPh>
    <phoneticPr fontId="1"/>
  </si>
  <si>
    <t>＊法定報告後の確定値は２年後となるため、実績は令和５年度とする。</t>
    <rPh sb="1" eb="3">
      <t>ホウテイ</t>
    </rPh>
    <rPh sb="3" eb="5">
      <t>ホウコク</t>
    </rPh>
    <rPh sb="5" eb="6">
      <t>ゴ</t>
    </rPh>
    <rPh sb="7" eb="10">
      <t>カクテイチ</t>
    </rPh>
    <rPh sb="12" eb="13">
      <t>ネン</t>
    </rPh>
    <rPh sb="13" eb="14">
      <t>ゴ</t>
    </rPh>
    <rPh sb="20" eb="22">
      <t>ジッセキ</t>
    </rPh>
    <rPh sb="23" eb="25">
      <t>レイワ</t>
    </rPh>
    <rPh sb="26" eb="28">
      <t>ネンド</t>
    </rPh>
    <rPh sb="27" eb="28">
      <t>ド</t>
    </rPh>
    <rPh sb="28" eb="30">
      <t>ヘイネンド</t>
    </rPh>
    <phoneticPr fontId="1"/>
  </si>
  <si>
    <t>・生活習慣病の予防や健康管理に関する個別の訪問指導</t>
    <phoneticPr fontId="1"/>
  </si>
  <si>
    <t>令和６年度</t>
    <rPh sb="0" eb="2">
      <t>レイワ</t>
    </rPh>
    <rPh sb="3" eb="5">
      <t>ネンド</t>
    </rPh>
    <rPh sb="4" eb="5">
      <t>ド</t>
    </rPh>
    <phoneticPr fontId="1"/>
  </si>
  <si>
    <t>令和６年度から、喫煙習慣改善相談は開設日を設けず生活習慣病予防相談として実施</t>
    <rPh sb="0" eb="2">
      <t>レイワ</t>
    </rPh>
    <rPh sb="3" eb="5">
      <t>ネンド</t>
    </rPh>
    <rPh sb="8" eb="12">
      <t>キツエンシュウカン</t>
    </rPh>
    <rPh sb="12" eb="14">
      <t>カイゼン</t>
    </rPh>
    <rPh sb="14" eb="16">
      <t>ソウダン</t>
    </rPh>
    <rPh sb="17" eb="20">
      <t>カイセツビ</t>
    </rPh>
    <rPh sb="21" eb="22">
      <t>モウ</t>
    </rPh>
    <rPh sb="24" eb="28">
      <t>セイカツシュウカン</t>
    </rPh>
    <rPh sb="28" eb="29">
      <t>ビョウ</t>
    </rPh>
    <rPh sb="29" eb="31">
      <t>ヨボウ</t>
    </rPh>
    <rPh sb="31" eb="33">
      <t>ソウダン</t>
    </rPh>
    <rPh sb="36" eb="38">
      <t>ジッシ</t>
    </rPh>
    <phoneticPr fontId="1"/>
  </si>
  <si>
    <t>令和６年度</t>
    <rPh sb="0" eb="2">
      <t>レイワ</t>
    </rPh>
    <rPh sb="3" eb="5">
      <t>ネンド</t>
    </rPh>
    <phoneticPr fontId="1"/>
  </si>
  <si>
    <t xml:space="preserve">  からだかろやか塾</t>
    <phoneticPr fontId="1"/>
  </si>
  <si>
    <t xml:space="preserve">  からだとこころの
  リラックス教室</t>
    <rPh sb="18" eb="20">
      <t>キョウシツ</t>
    </rPh>
    <phoneticPr fontId="1"/>
  </si>
  <si>
    <t>　未病対策キャラバン</t>
    <rPh sb="1" eb="5">
      <t>ミビョウタイサク</t>
    </rPh>
    <phoneticPr fontId="1"/>
  </si>
  <si>
    <t>　未病をすっきり改善</t>
    <rPh sb="1" eb="3">
      <t>ミビョウ</t>
    </rPh>
    <rPh sb="8" eb="10">
      <t>カイゼン</t>
    </rPh>
    <phoneticPr fontId="1"/>
  </si>
  <si>
    <t>　健康ポイントアプリ
　普及講座</t>
    <rPh sb="1" eb="3">
      <t>ケンコウ</t>
    </rPh>
    <rPh sb="12" eb="14">
      <t>フキュウ</t>
    </rPh>
    <rPh sb="14" eb="16">
      <t>コウザ</t>
    </rPh>
    <phoneticPr fontId="1"/>
  </si>
  <si>
    <t>45名</t>
    <phoneticPr fontId="1"/>
  </si>
  <si>
    <t>　特定健康診査・若年者健診の結果に基づき、糖尿病等の重症化予防が必要な市民に対し、家庭訪問等による個別保健指導を実施し、市民が自分の身体の状態を知り、生活習慣の改善や適切な受療行動が行えるよう支援をしている。また、糖尿病地域連携連絡会を開催し、医療スタッフと顔の見える関係を構築し、連携強化を図っている。</t>
    <rPh sb="66" eb="68">
      <t>カラダ</t>
    </rPh>
    <rPh sb="69" eb="71">
      <t>ジョウタイ</t>
    </rPh>
    <phoneticPr fontId="1"/>
  </si>
  <si>
    <t xml:space="preserve">　平成30年度より糖尿病重症化予防として、地域での切れ目のない支援を行うため、各福祉健康センターで専門医やかかりつけ医、眼科医、歯科医、薬剤師と健康課題の共有及び検討会を年３回開催。医療スタッフと顔の見える関係を構築し、連携強化を図っている。
</t>
    <rPh sb="1" eb="3">
      <t>ヘイセイ</t>
    </rPh>
    <rPh sb="5" eb="7">
      <t>ネンド</t>
    </rPh>
    <rPh sb="9" eb="12">
      <t>トウニョウビョウ</t>
    </rPh>
    <rPh sb="34" eb="35">
      <t>オコナ</t>
    </rPh>
    <rPh sb="39" eb="40">
      <t>カク</t>
    </rPh>
    <rPh sb="68" eb="71">
      <t>ヤクザイシ</t>
    </rPh>
    <phoneticPr fontId="1"/>
  </si>
  <si>
    <t>20,25,30,35,40,45,50,55,60,65歳</t>
    <rPh sb="29" eb="30">
      <t>サイ</t>
    </rPh>
    <phoneticPr fontId="1"/>
  </si>
  <si>
    <t>（令和６年度）</t>
    <rPh sb="1" eb="2">
      <t>レイ</t>
    </rPh>
    <rPh sb="2" eb="3">
      <t>ワ</t>
    </rPh>
    <rPh sb="4" eb="6">
      <t>ネンド</t>
    </rPh>
    <phoneticPr fontId="1"/>
  </si>
  <si>
    <t>　令和６年に策定した「金沢健康プラン2024」に基づき、健康寿命の延伸を目指して、市民一人ひとりの行動と健康状態の改善や次世代にもつながる生涯を通じた健康づくりを推進している。特に糖尿病の発症及び重症化の予防、フレイル予防、健康的な食習慣の普及、身体活動や運動を習慣的に取り組む環境づくりなどについて重点的に取り組んでいる。</t>
    <phoneticPr fontId="1"/>
  </si>
  <si>
    <t>　内容：特定健康診査、がん検診、聴力検診、歯科健診など</t>
    <rPh sb="1" eb="3">
      <t>ナイヨウ</t>
    </rPh>
    <rPh sb="4" eb="6">
      <t>トクテイ</t>
    </rPh>
    <rPh sb="6" eb="8">
      <t>ケンコウ</t>
    </rPh>
    <rPh sb="8" eb="10">
      <t>シンサ</t>
    </rPh>
    <rPh sb="13" eb="15">
      <t>ケンシン</t>
    </rPh>
    <rPh sb="16" eb="18">
      <t>チョウリョク</t>
    </rPh>
    <rPh sb="18" eb="20">
      <t>ケンシン</t>
    </rPh>
    <rPh sb="21" eb="23">
      <t>シカ</t>
    </rPh>
    <rPh sb="23" eb="25">
      <t>ケンシン</t>
    </rPh>
    <phoneticPr fontId="1"/>
  </si>
  <si>
    <t>・からだかろやか塾</t>
    <phoneticPr fontId="1"/>
  </si>
  <si>
    <t>・未病対策キャラバン</t>
    <phoneticPr fontId="1"/>
  </si>
  <si>
    <t>・未病をすっきり改善</t>
    <phoneticPr fontId="1"/>
  </si>
  <si>
    <t>　</t>
    <phoneticPr fontId="1"/>
  </si>
  <si>
    <t>・健康ポイントアプリ　普及講座</t>
    <phoneticPr fontId="1"/>
  </si>
  <si>
    <t>検診担当病院・医院を予約のうえ、郵送された受診券とマイナ健康保険証を持参し受診</t>
    <rPh sb="0" eb="2">
      <t>ケンシン</t>
    </rPh>
    <rPh sb="2" eb="4">
      <t>タントウ</t>
    </rPh>
    <rPh sb="4" eb="6">
      <t>ビョウイン</t>
    </rPh>
    <rPh sb="7" eb="9">
      <t>イイン</t>
    </rPh>
    <rPh sb="10" eb="12">
      <t>ヨヤク</t>
    </rPh>
    <rPh sb="16" eb="18">
      <t>ユウソウ</t>
    </rPh>
    <rPh sb="21" eb="23">
      <t>ジュシン</t>
    </rPh>
    <rPh sb="23" eb="24">
      <t>ケン</t>
    </rPh>
    <rPh sb="28" eb="30">
      <t>ケンコウ</t>
    </rPh>
    <rPh sb="30" eb="33">
      <t>ホケンショウ</t>
    </rPh>
    <rPh sb="34" eb="36">
      <t>ジサン</t>
    </rPh>
    <rPh sb="37" eb="39">
      <t>ジュシン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</si>
</sst>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 "/>
    <numFmt numFmtId="177" formatCode="#,##0;\-#,##0;&quot;-&quot;;@"/>
    <numFmt numFmtId="178" formatCode="_ * #,##0.0_ ;_ * \-#,##0.0_ ;_ * &quot;-&quot;?_ ;_ @_ "/>
    <numFmt numFmtId="179" formatCode="#,##0.0;\-#,##0.0;&quot;-&quot;;@"/>
    <numFmt numFmtId="180" formatCode="#,##0.0;[Red]\-#,##0.0"/>
    <numFmt numFmtId="181" formatCode="#,##0;\(#,##0\);&quot;-&quot;;@"/>
    <numFmt numFmtId="182" formatCode="0.0_ "/>
    <numFmt numFmtId="183" formatCode="0_ "/>
    <numFmt numFmtId="184" formatCode="_ * #,##0.0_ ;_ * \-#,##0.0_ ;_ * &quot;-&quot;_ ;_ @_ "/>
    <numFmt numFmtId="185" formatCode="#,##0.0;\(#,##0.0\);&quot;-&quot;;@"/>
    <numFmt numFmtId="186" formatCode="0.0"/>
    <numFmt numFmtId="187" formatCode="_(* #,##0_);_(* \(#,##0\);_(* &quot;-&quot;_);_(@_)"/>
  </numFmts>
  <fonts count="21" x14ac:knownFonts="1">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b/>
      <sz val="12"/>
      <name val="HGPｺﾞｼｯｸM"/>
      <family val="3"/>
      <charset val="128"/>
    </font>
    <font>
      <sz val="10"/>
      <name val="HGPｺﾞｼｯｸM"/>
      <family val="3"/>
      <charset val="128"/>
    </font>
    <font>
      <sz val="11"/>
      <name val="ＭＳ Ｐゴシック"/>
      <family val="3"/>
      <charset val="128"/>
    </font>
    <font>
      <sz val="11"/>
      <color theme="1"/>
      <name val="ＭＳ Ｐゴシック"/>
      <family val="3"/>
      <charset val="128"/>
      <scheme val="minor"/>
    </font>
    <font>
      <sz val="9"/>
      <name val="HGPｺﾞｼｯｸM"/>
      <family val="3"/>
      <charset val="128"/>
    </font>
    <font>
      <b/>
      <sz val="16"/>
      <name val="HGPｺﾞｼｯｸM"/>
      <family val="3"/>
      <charset val="128"/>
    </font>
    <font>
      <sz val="10.5"/>
      <name val="HGPｺﾞｼｯｸM"/>
      <family val="3"/>
      <charset val="128"/>
    </font>
    <font>
      <sz val="10"/>
      <name val="HGPｺﾞｼｯｸM"/>
      <family val="3"/>
    </font>
    <font>
      <b/>
      <sz val="11"/>
      <name val="HGPｺﾞｼｯｸM"/>
      <family val="3"/>
      <charset val="128"/>
    </font>
    <font>
      <b/>
      <sz val="11"/>
      <name val="ＭＳ Ｐゴシック"/>
      <family val="3"/>
      <charset val="128"/>
    </font>
    <font>
      <strike/>
      <sz val="12"/>
      <name val="HGPｺﾞｼｯｸM"/>
      <family val="3"/>
      <charset val="128"/>
    </font>
    <font>
      <b/>
      <i/>
      <sz val="12"/>
      <name val="HGPｺﾞｼｯｸM"/>
      <family val="3"/>
      <charset val="128"/>
    </font>
    <font>
      <b/>
      <sz val="14"/>
      <name val="HGPｺﾞｼｯｸM"/>
      <family val="3"/>
      <charset val="128"/>
    </font>
    <font>
      <sz val="11"/>
      <name val="ＭＳ Ｐゴシック"/>
      <family val="3"/>
      <charset val="128"/>
      <scheme val="minor"/>
    </font>
    <font>
      <sz val="10"/>
      <name val="ＭＳ Ｐゴシック"/>
      <family val="3"/>
      <charset val="128"/>
    </font>
    <font>
      <b/>
      <sz val="10"/>
      <name val="HGPｺﾞｼｯｸM"/>
      <family val="3"/>
      <charset val="128"/>
    </font>
    <font>
      <b/>
      <sz val="10"/>
      <name val="ＭＳ Ｐゴシック"/>
      <family val="3"/>
      <charset val="128"/>
    </font>
  </fonts>
  <fills count="2">
    <fill>
      <patternFill patternType="none"/>
    </fill>
    <fill>
      <patternFill patternType="gray125"/>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hair">
        <color indexed="64"/>
      </left>
      <right style="thin">
        <color indexed="64"/>
      </right>
      <top style="thin">
        <color indexed="64"/>
      </top>
      <bottom/>
      <diagonal style="hair">
        <color indexed="64"/>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8"/>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8"/>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bottom/>
      <diagonal/>
    </border>
  </borders>
  <cellStyleXfs count="5">
    <xf numFmtId="0" fontId="0" fillId="0" borderId="0"/>
    <xf numFmtId="9" fontId="6" fillId="0" borderId="0" applyFont="0" applyFill="0" applyBorder="0" applyAlignment="0" applyProtection="0"/>
    <xf numFmtId="38" fontId="6" fillId="0" borderId="0" applyFont="0" applyFill="0" applyBorder="0" applyAlignment="0" applyProtection="0"/>
    <xf numFmtId="0" fontId="6" fillId="0" borderId="0"/>
    <xf numFmtId="0" fontId="7" fillId="0" borderId="0">
      <alignment vertical="center"/>
    </xf>
  </cellStyleXfs>
  <cellXfs count="993">
    <xf numFmtId="0" fontId="0" fillId="0" borderId="0" xfId="0"/>
    <xf numFmtId="0" fontId="3" fillId="0" borderId="0" xfId="0" applyFont="1" applyFill="1" applyAlignment="1">
      <alignment vertical="center"/>
    </xf>
    <xf numFmtId="0" fontId="2" fillId="0" borderId="0" xfId="0" applyFont="1" applyFill="1" applyAlignment="1">
      <alignment vertical="center"/>
    </xf>
    <xf numFmtId="0" fontId="3" fillId="0" borderId="25" xfId="0" applyFont="1" applyFill="1" applyBorder="1" applyAlignment="1">
      <alignment horizontal="left" vertical="center" wrapText="1"/>
    </xf>
    <xf numFmtId="0" fontId="3" fillId="0" borderId="1" xfId="0" applyFont="1" applyFill="1" applyBorder="1" applyAlignment="1">
      <alignment horizontal="distributed" vertical="center" justifyLastLine="1"/>
    </xf>
    <xf numFmtId="0" fontId="3" fillId="0" borderId="32" xfId="0" applyFont="1" applyFill="1" applyBorder="1" applyAlignment="1">
      <alignment vertical="center" wrapText="1"/>
    </xf>
    <xf numFmtId="0" fontId="3" fillId="0" borderId="24" xfId="0" applyFont="1" applyFill="1" applyBorder="1" applyAlignment="1">
      <alignment vertical="center" wrapText="1"/>
    </xf>
    <xf numFmtId="0" fontId="3" fillId="0" borderId="28" xfId="0" applyFont="1" applyFill="1" applyBorder="1" applyAlignment="1">
      <alignment horizontal="distributed" vertical="center" justifyLastLine="1"/>
    </xf>
    <xf numFmtId="0" fontId="3" fillId="0" borderId="29" xfId="0" applyFont="1" applyFill="1" applyBorder="1" applyAlignment="1">
      <alignment horizontal="distributed" vertical="center" justifyLastLine="1"/>
    </xf>
    <xf numFmtId="0" fontId="3" fillId="0" borderId="54" xfId="0" applyFont="1" applyFill="1" applyBorder="1" applyAlignment="1">
      <alignment horizontal="distributed" vertical="center" justifyLastLine="1"/>
    </xf>
    <xf numFmtId="0" fontId="3" fillId="0" borderId="28" xfId="0" applyFont="1" applyFill="1" applyBorder="1" applyAlignment="1">
      <alignment vertical="center" wrapText="1"/>
    </xf>
    <xf numFmtId="0" fontId="3" fillId="0" borderId="28" xfId="0" applyFont="1" applyFill="1" applyBorder="1" applyAlignment="1">
      <alignment vertical="center"/>
    </xf>
    <xf numFmtId="0" fontId="3" fillId="0" borderId="7"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horizontal="left" vertical="center" wrapText="1"/>
    </xf>
    <xf numFmtId="0" fontId="3" fillId="0" borderId="28" xfId="0" applyFont="1" applyFill="1" applyBorder="1" applyAlignment="1">
      <alignment vertical="center" wrapText="1" shrinkToFit="1"/>
    </xf>
    <xf numFmtId="0" fontId="3" fillId="0" borderId="25"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32" xfId="0" applyFont="1" applyFill="1" applyBorder="1" applyAlignment="1">
      <alignment horizontal="distributed" vertical="center" justifyLastLine="1"/>
    </xf>
    <xf numFmtId="0" fontId="3" fillId="0" borderId="26" xfId="0" applyFont="1" applyFill="1" applyBorder="1" applyAlignment="1">
      <alignment horizontal="center" vertical="center" wrapText="1"/>
    </xf>
    <xf numFmtId="0" fontId="4" fillId="0" borderId="0" xfId="0" applyFont="1" applyFill="1" applyAlignment="1">
      <alignment vertical="center"/>
    </xf>
    <xf numFmtId="0" fontId="3" fillId="0" borderId="0" xfId="0" applyFont="1" applyFill="1" applyAlignment="1">
      <alignment horizontal="left" vertical="center" wrapText="1"/>
    </xf>
    <xf numFmtId="0" fontId="9"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vertical="center" wrapText="1"/>
    </xf>
    <xf numFmtId="0" fontId="2" fillId="0" borderId="0" xfId="0" applyNumberFormat="1" applyFont="1" applyFill="1" applyBorder="1" applyAlignment="1">
      <alignment vertical="center"/>
    </xf>
    <xf numFmtId="0" fontId="2" fillId="0" borderId="0" xfId="0" applyFont="1" applyFill="1" applyBorder="1" applyAlignment="1">
      <alignment horizontal="right" vertical="center"/>
    </xf>
    <xf numFmtId="0" fontId="3" fillId="0" borderId="33" xfId="0" applyFont="1" applyFill="1" applyBorder="1" applyAlignment="1">
      <alignment horizontal="distributed" vertical="center" justifyLastLine="1"/>
    </xf>
    <xf numFmtId="0" fontId="3" fillId="0" borderId="0" xfId="0" applyFont="1" applyFill="1" applyBorder="1" applyAlignment="1">
      <alignment vertical="center"/>
    </xf>
    <xf numFmtId="0" fontId="3" fillId="0" borderId="0" xfId="0" applyFont="1" applyFill="1" applyBorder="1" applyAlignment="1">
      <alignment horizontal="distributed" vertical="center" justifyLastLine="1"/>
    </xf>
    <xf numFmtId="0" fontId="3" fillId="0" borderId="0" xfId="0" applyFont="1" applyFill="1" applyBorder="1" applyAlignment="1">
      <alignment horizontal="left" vertical="center" shrinkToFit="1"/>
    </xf>
    <xf numFmtId="0" fontId="3" fillId="0" borderId="35" xfId="0" applyFont="1" applyFill="1" applyBorder="1" applyAlignment="1">
      <alignment horizontal="left" vertical="center" shrinkToFit="1"/>
    </xf>
    <xf numFmtId="0" fontId="3" fillId="0" borderId="2" xfId="0" applyFont="1" applyFill="1" applyBorder="1" applyAlignment="1">
      <alignment horizontal="distributed" vertical="center" indent="1"/>
    </xf>
    <xf numFmtId="0" fontId="3" fillId="0" borderId="36" xfId="0" applyFont="1" applyFill="1" applyBorder="1" applyAlignment="1">
      <alignment vertical="center"/>
    </xf>
    <xf numFmtId="0" fontId="3" fillId="0" borderId="10" xfId="0" applyFont="1" applyFill="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5" fillId="0" borderId="0" xfId="0" applyFont="1" applyFill="1" applyBorder="1" applyAlignment="1">
      <alignment vertical="center"/>
    </xf>
    <xf numFmtId="0" fontId="5" fillId="0" borderId="38" xfId="0" applyFont="1" applyFill="1" applyBorder="1" applyAlignment="1">
      <alignment vertical="center"/>
    </xf>
    <xf numFmtId="0" fontId="3" fillId="0" borderId="8" xfId="0" applyFont="1" applyFill="1" applyBorder="1" applyAlignment="1">
      <alignment horizontal="left" vertical="center"/>
    </xf>
    <xf numFmtId="0" fontId="5" fillId="0" borderId="35" xfId="0" applyFont="1" applyFill="1" applyBorder="1" applyAlignment="1">
      <alignment vertical="center"/>
    </xf>
    <xf numFmtId="0" fontId="5" fillId="0" borderId="39" xfId="0" applyFont="1" applyFill="1" applyBorder="1" applyAlignment="1">
      <alignment vertical="center"/>
    </xf>
    <xf numFmtId="0" fontId="3" fillId="0" borderId="0" xfId="0" applyFont="1" applyFill="1"/>
    <xf numFmtId="0" fontId="3" fillId="0" borderId="0" xfId="0" applyFont="1" applyFill="1" applyAlignment="1">
      <alignment wrapText="1"/>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1" xfId="0" applyFont="1" applyFill="1" applyBorder="1" applyAlignment="1">
      <alignment horizontal="right" vertical="center" wrapText="1"/>
    </xf>
    <xf numFmtId="0" fontId="3" fillId="0" borderId="10" xfId="0" applyFont="1" applyFill="1" applyBorder="1" applyAlignment="1">
      <alignment horizontal="left" vertical="center"/>
    </xf>
    <xf numFmtId="0" fontId="0" fillId="0" borderId="37" xfId="0" applyFont="1" applyFill="1" applyBorder="1" applyAlignment="1">
      <alignment horizontal="left" vertical="center" wrapText="1"/>
    </xf>
    <xf numFmtId="0" fontId="3" fillId="0" borderId="15" xfId="0" applyFont="1" applyFill="1" applyBorder="1" applyAlignment="1">
      <alignment horizontal="right" vertical="center" wrapText="1"/>
    </xf>
    <xf numFmtId="3" fontId="3" fillId="0" borderId="28" xfId="0" applyNumberFormat="1" applyFont="1" applyFill="1" applyBorder="1" applyAlignment="1">
      <alignment horizontal="right" vertical="center" wrapText="1"/>
    </xf>
    <xf numFmtId="0" fontId="3" fillId="0" borderId="46"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pplyAlignment="1">
      <alignment vertical="center"/>
    </xf>
    <xf numFmtId="0" fontId="3" fillId="0" borderId="29" xfId="0" applyFont="1" applyFill="1" applyBorder="1" applyAlignment="1">
      <alignment horizontal="right" vertical="center" wrapText="1"/>
    </xf>
    <xf numFmtId="3" fontId="3" fillId="0" borderId="29" xfId="0" applyNumberFormat="1"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0" fontId="0"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center" vertical="center"/>
    </xf>
    <xf numFmtId="0" fontId="5" fillId="0" borderId="34" xfId="0" applyFont="1" applyFill="1" applyBorder="1" applyAlignment="1">
      <alignment horizontal="center" vertical="center" wrapText="1" shrinkToFit="1"/>
    </xf>
    <xf numFmtId="0" fontId="11" fillId="0" borderId="13" xfId="0" applyFont="1" applyFill="1" applyBorder="1" applyAlignment="1">
      <alignment horizontal="center" vertical="center" wrapText="1"/>
    </xf>
    <xf numFmtId="0" fontId="12" fillId="0" borderId="0" xfId="0" applyFont="1" applyFill="1" applyAlignment="1">
      <alignment vertical="center"/>
    </xf>
    <xf numFmtId="0" fontId="3" fillId="0" borderId="41"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vertical="center" wrapText="1"/>
    </xf>
    <xf numFmtId="0" fontId="3" fillId="0" borderId="44" xfId="0" applyFont="1" applyFill="1" applyBorder="1" applyAlignment="1">
      <alignment vertical="center"/>
    </xf>
    <xf numFmtId="0" fontId="3" fillId="0" borderId="14" xfId="0" applyFont="1" applyFill="1" applyBorder="1" applyAlignment="1">
      <alignment vertical="center" wrapText="1"/>
    </xf>
    <xf numFmtId="0" fontId="3" fillId="0" borderId="25" xfId="0" applyFont="1" applyFill="1" applyBorder="1" applyAlignment="1">
      <alignment vertical="center" wrapText="1"/>
    </xf>
    <xf numFmtId="0" fontId="3" fillId="0" borderId="45" xfId="0" applyFont="1" applyFill="1" applyBorder="1" applyAlignment="1">
      <alignment vertical="center"/>
    </xf>
    <xf numFmtId="0" fontId="3" fillId="0" borderId="14" xfId="0" applyFont="1" applyFill="1" applyBorder="1" applyAlignment="1">
      <alignment horizontal="right" vertical="center" wrapText="1"/>
    </xf>
    <xf numFmtId="0" fontId="12" fillId="0" borderId="38" xfId="0" applyFont="1" applyFill="1" applyBorder="1" applyAlignment="1">
      <alignment vertical="center"/>
    </xf>
    <xf numFmtId="0" fontId="3" fillId="0" borderId="47" xfId="0" applyFont="1" applyFill="1" applyBorder="1" applyAlignment="1">
      <alignment vertical="center"/>
    </xf>
    <xf numFmtId="0" fontId="3" fillId="0" borderId="48"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51" xfId="0" applyFont="1" applyFill="1" applyBorder="1" applyAlignment="1">
      <alignment vertical="center"/>
    </xf>
    <xf numFmtId="0" fontId="3" fillId="0" borderId="58" xfId="0" applyFont="1" applyFill="1" applyBorder="1" applyAlignment="1">
      <alignment vertical="center"/>
    </xf>
    <xf numFmtId="0" fontId="3" fillId="0" borderId="17" xfId="0" applyFont="1" applyFill="1" applyBorder="1" applyAlignment="1">
      <alignment horizontal="right" vertical="center" wrapText="1"/>
    </xf>
    <xf numFmtId="0" fontId="3" fillId="0" borderId="64" xfId="0" applyFont="1" applyFill="1" applyBorder="1" applyAlignment="1">
      <alignment vertical="center" wrapText="1"/>
    </xf>
    <xf numFmtId="0" fontId="3" fillId="0" borderId="30" xfId="0" applyFont="1" applyFill="1" applyBorder="1" applyAlignment="1">
      <alignment vertical="center"/>
    </xf>
    <xf numFmtId="0" fontId="3" fillId="0" borderId="22" xfId="0" applyFont="1" applyFill="1" applyBorder="1" applyAlignment="1">
      <alignment vertical="center"/>
    </xf>
    <xf numFmtId="0" fontId="3" fillId="0" borderId="9" xfId="0" applyFont="1" applyFill="1" applyBorder="1" applyAlignment="1">
      <alignment horizontal="right" vertical="center" wrapText="1"/>
    </xf>
    <xf numFmtId="0" fontId="3" fillId="0" borderId="20" xfId="0" applyFont="1" applyFill="1" applyBorder="1" applyAlignment="1">
      <alignment vertical="center" wrapText="1"/>
    </xf>
    <xf numFmtId="0" fontId="3" fillId="0" borderId="0" xfId="0" applyFont="1" applyFill="1" applyAlignment="1">
      <alignment horizontal="left" vertical="top" wrapText="1"/>
    </xf>
    <xf numFmtId="0" fontId="13" fillId="0" borderId="0" xfId="0" applyFont="1" applyFill="1"/>
    <xf numFmtId="0" fontId="0" fillId="0" borderId="0" xfId="0" applyFont="1" applyFill="1"/>
    <xf numFmtId="0" fontId="3" fillId="0" borderId="0" xfId="0" applyFont="1" applyFill="1" applyAlignment="1">
      <alignment horizontal="right" vertical="center"/>
    </xf>
    <xf numFmtId="0" fontId="2" fillId="0" borderId="0" xfId="0" applyFont="1" applyFill="1"/>
    <xf numFmtId="0" fontId="14" fillId="0" borderId="0" xfId="0" applyFont="1" applyFill="1" applyAlignment="1">
      <alignment vertical="center"/>
    </xf>
    <xf numFmtId="0" fontId="2" fillId="0" borderId="0" xfId="0" applyFont="1" applyFill="1" applyAlignment="1">
      <alignment vertical="center" justifyLastLine="1"/>
    </xf>
    <xf numFmtId="0" fontId="3" fillId="0" borderId="0" xfId="0" applyFont="1" applyFill="1" applyAlignment="1">
      <alignment vertical="center" justifyLastLine="1" shrinkToFit="1"/>
    </xf>
    <xf numFmtId="0" fontId="3" fillId="0" borderId="0" xfId="0" applyFont="1" applyFill="1" applyAlignment="1">
      <alignment horizontal="center" vertical="top"/>
    </xf>
    <xf numFmtId="0" fontId="3" fillId="0" borderId="0" xfId="0" applyFont="1" applyFill="1" applyAlignment="1">
      <alignment horizontal="center" vertical="top" wrapText="1"/>
    </xf>
    <xf numFmtId="0" fontId="3" fillId="0" borderId="0" xfId="0" applyFont="1" applyFill="1" applyAlignment="1">
      <alignment vertical="top" wrapText="1"/>
    </xf>
    <xf numFmtId="0" fontId="4" fillId="0" borderId="35" xfId="0" applyFont="1" applyFill="1" applyBorder="1" applyAlignment="1">
      <alignment vertical="center"/>
    </xf>
    <xf numFmtId="0" fontId="3" fillId="0" borderId="0" xfId="0" applyFont="1" applyFill="1" applyAlignment="1">
      <alignment horizontal="distributed" vertical="center"/>
    </xf>
    <xf numFmtId="176" fontId="3" fillId="0" borderId="0" xfId="0" applyNumberFormat="1" applyFont="1" applyFill="1" applyAlignment="1">
      <alignment vertical="center"/>
    </xf>
    <xf numFmtId="0" fontId="12" fillId="0" borderId="35" xfId="0" applyFont="1" applyFill="1" applyBorder="1" applyAlignment="1">
      <alignment vertical="center"/>
    </xf>
    <xf numFmtId="0" fontId="3" fillId="0" borderId="0" xfId="0" applyFont="1" applyFill="1" applyAlignment="1">
      <alignment horizontal="right"/>
    </xf>
    <xf numFmtId="0" fontId="3" fillId="0" borderId="38" xfId="0" applyFont="1" applyFill="1" applyBorder="1"/>
    <xf numFmtId="0" fontId="10" fillId="0" borderId="0" xfId="0" applyFont="1" applyFill="1" applyAlignment="1">
      <alignment horizontal="left" vertical="center" wrapText="1"/>
    </xf>
    <xf numFmtId="0" fontId="3" fillId="0" borderId="1" xfId="0" applyFont="1" applyFill="1" applyBorder="1" applyAlignment="1">
      <alignment horizontal="center" vertical="center" wrapText="1"/>
    </xf>
    <xf numFmtId="41" fontId="3" fillId="0" borderId="1" xfId="0" applyNumberFormat="1" applyFont="1" applyFill="1" applyBorder="1" applyAlignment="1">
      <alignment vertical="center"/>
    </xf>
    <xf numFmtId="41" fontId="3" fillId="0" borderId="1" xfId="0" applyNumberFormat="1" applyFont="1" applyFill="1" applyBorder="1" applyAlignment="1">
      <alignment horizontal="right" vertical="center"/>
    </xf>
    <xf numFmtId="41" fontId="3" fillId="0" borderId="1" xfId="0" applyNumberFormat="1" applyFont="1" applyFill="1" applyBorder="1" applyAlignment="1">
      <alignment vertical="center" wrapText="1"/>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41" fontId="3" fillId="0" borderId="1" xfId="0" applyNumberFormat="1" applyFont="1" applyFill="1" applyBorder="1" applyAlignment="1">
      <alignment horizontal="right" vertical="center" wrapText="1"/>
    </xf>
    <xf numFmtId="0" fontId="3" fillId="0" borderId="0" xfId="0" applyFont="1" applyFill="1" applyAlignment="1">
      <alignment horizontal="left" vertical="center"/>
    </xf>
    <xf numFmtId="3" fontId="3" fillId="0" borderId="0" xfId="0" applyNumberFormat="1" applyFont="1" applyFill="1" applyAlignment="1">
      <alignment horizontal="right" vertical="center"/>
    </xf>
    <xf numFmtId="3" fontId="3" fillId="0" borderId="0" xfId="0" applyNumberFormat="1" applyFont="1" applyFill="1" applyAlignment="1">
      <alignment horizontal="right" vertical="center" wrapText="1"/>
    </xf>
    <xf numFmtId="0" fontId="15" fillId="0" borderId="0" xfId="0" applyFont="1" applyFill="1"/>
    <xf numFmtId="0" fontId="3" fillId="0" borderId="32" xfId="0" applyFont="1" applyFill="1" applyBorder="1" applyAlignment="1">
      <alignment vertical="center" shrinkToFit="1"/>
    </xf>
    <xf numFmtId="38" fontId="16" fillId="0" borderId="0" xfId="2" applyFont="1" applyFill="1" applyAlignment="1">
      <alignment vertical="center"/>
    </xf>
    <xf numFmtId="0" fontId="6" fillId="0" borderId="0" xfId="3" applyFont="1" applyFill="1"/>
    <xf numFmtId="0" fontId="6" fillId="0" borderId="0" xfId="3" applyFont="1" applyFill="1" applyAlignment="1">
      <alignment vertical="center"/>
    </xf>
    <xf numFmtId="0" fontId="6" fillId="0" borderId="0" xfId="0" applyFont="1" applyFill="1" applyAlignment="1">
      <alignment vertical="center"/>
    </xf>
    <xf numFmtId="38" fontId="2" fillId="0" borderId="0" xfId="2" applyFont="1" applyFill="1" applyAlignment="1">
      <alignment vertical="center"/>
    </xf>
    <xf numFmtId="38" fontId="4" fillId="0" borderId="0" xfId="2" applyFont="1" applyFill="1" applyAlignment="1">
      <alignment vertical="center"/>
    </xf>
    <xf numFmtId="38" fontId="5" fillId="0" borderId="0" xfId="2" applyFont="1" applyFill="1" applyAlignment="1">
      <alignment vertical="center"/>
    </xf>
    <xf numFmtId="38" fontId="4" fillId="0" borderId="0" xfId="2" applyFont="1" applyFill="1" applyBorder="1" applyAlignment="1">
      <alignment vertical="center"/>
    </xf>
    <xf numFmtId="0" fontId="17" fillId="0" borderId="1" xfId="4" applyFont="1" applyFill="1" applyBorder="1">
      <alignment vertical="center"/>
    </xf>
    <xf numFmtId="0" fontId="3" fillId="0" borderId="1" xfId="4" applyFont="1" applyFill="1" applyBorder="1" applyAlignment="1">
      <alignment horizontal="center" vertical="center"/>
    </xf>
    <xf numFmtId="38" fontId="3" fillId="0" borderId="5" xfId="2" applyFont="1" applyFill="1" applyBorder="1" applyAlignment="1">
      <alignment horizontal="center" vertical="center"/>
    </xf>
    <xf numFmtId="0" fontId="3" fillId="0" borderId="1" xfId="4" applyFont="1" applyFill="1" applyBorder="1" applyAlignment="1">
      <alignment horizontal="left" vertical="center"/>
    </xf>
    <xf numFmtId="38" fontId="3" fillId="0" borderId="1" xfId="2" applyFont="1" applyFill="1" applyBorder="1" applyAlignment="1">
      <alignment horizontal="right" vertical="center"/>
    </xf>
    <xf numFmtId="180" fontId="3" fillId="0" borderId="1" xfId="2" applyNumberFormat="1" applyFont="1" applyFill="1" applyBorder="1" applyAlignment="1">
      <alignment horizontal="right" vertical="center"/>
    </xf>
    <xf numFmtId="38" fontId="3" fillId="0" borderId="7" xfId="2" applyFont="1" applyFill="1" applyBorder="1" applyAlignment="1">
      <alignment horizontal="center" vertical="center"/>
    </xf>
    <xf numFmtId="38" fontId="3" fillId="0" borderId="2" xfId="2" applyFont="1" applyFill="1" applyBorder="1" applyAlignment="1">
      <alignment horizontal="center" vertical="center"/>
    </xf>
    <xf numFmtId="186" fontId="3" fillId="0" borderId="1" xfId="1" applyNumberFormat="1" applyFont="1" applyFill="1" applyBorder="1" applyAlignment="1">
      <alignment horizontal="right" vertical="center"/>
    </xf>
    <xf numFmtId="0" fontId="6" fillId="0" borderId="0" xfId="3" applyFont="1" applyFill="1" applyBorder="1" applyAlignment="1">
      <alignment vertical="center"/>
    </xf>
    <xf numFmtId="0" fontId="6" fillId="0" borderId="0" xfId="0" applyFont="1" applyFill="1" applyBorder="1" applyAlignment="1">
      <alignment vertical="center"/>
    </xf>
    <xf numFmtId="0" fontId="6" fillId="0" borderId="0" xfId="3" applyFont="1" applyFill="1" applyBorder="1" applyAlignment="1">
      <alignment horizontal="center" vertical="center"/>
    </xf>
    <xf numFmtId="38" fontId="3" fillId="0" borderId="0" xfId="2" applyFont="1" applyFill="1" applyBorder="1" applyAlignment="1">
      <alignment horizontal="right" vertical="center"/>
    </xf>
    <xf numFmtId="180" fontId="6" fillId="0" borderId="0" xfId="3" applyNumberFormat="1" applyFont="1" applyFill="1" applyAlignment="1">
      <alignment vertical="center"/>
    </xf>
    <xf numFmtId="0" fontId="3" fillId="0" borderId="1" xfId="3" applyFont="1" applyFill="1" applyBorder="1" applyAlignment="1">
      <alignment horizontal="center" vertical="center"/>
    </xf>
    <xf numFmtId="180" fontId="3" fillId="0" borderId="1" xfId="3" applyNumberFormat="1" applyFont="1" applyFill="1" applyBorder="1" applyAlignment="1">
      <alignment horizontal="center" vertical="center"/>
    </xf>
    <xf numFmtId="38" fontId="3" fillId="0" borderId="1" xfId="2" applyFont="1" applyFill="1" applyBorder="1" applyAlignment="1">
      <alignment horizontal="center" vertical="center"/>
    </xf>
    <xf numFmtId="38" fontId="3" fillId="0" borderId="1" xfId="2" applyFont="1" applyFill="1" applyBorder="1" applyAlignment="1">
      <alignment vertical="center"/>
    </xf>
    <xf numFmtId="38" fontId="3" fillId="0" borderId="3" xfId="2" applyFont="1" applyFill="1" applyBorder="1" applyAlignment="1">
      <alignment horizontal="center" vertical="center"/>
    </xf>
    <xf numFmtId="38" fontId="3" fillId="0" borderId="55" xfId="2" applyFont="1" applyFill="1" applyBorder="1" applyAlignment="1">
      <alignment vertical="center"/>
    </xf>
    <xf numFmtId="180" fontId="3" fillId="0" borderId="55" xfId="2" applyNumberFormat="1" applyFont="1" applyFill="1" applyBorder="1" applyAlignment="1">
      <alignment horizontal="right" vertical="center"/>
    </xf>
    <xf numFmtId="0" fontId="5" fillId="0" borderId="0" xfId="3" applyFont="1" applyFill="1" applyAlignment="1">
      <alignment vertical="center"/>
    </xf>
    <xf numFmtId="38" fontId="3" fillId="0" borderId="1" xfId="2" applyFont="1" applyFill="1" applyBorder="1" applyAlignment="1">
      <alignment horizontal="left" vertical="center"/>
    </xf>
    <xf numFmtId="0" fontId="18" fillId="0" borderId="4" xfId="3" applyFont="1" applyFill="1" applyBorder="1" applyAlignment="1">
      <alignment vertical="center"/>
    </xf>
    <xf numFmtId="0" fontId="6" fillId="0" borderId="1" xfId="3" applyFont="1" applyFill="1" applyBorder="1" applyAlignment="1">
      <alignment vertical="center"/>
    </xf>
    <xf numFmtId="180" fontId="3" fillId="0" borderId="1" xfId="2" applyNumberFormat="1" applyFont="1" applyFill="1" applyBorder="1" applyAlignment="1">
      <alignment vertical="center"/>
    </xf>
    <xf numFmtId="38" fontId="3" fillId="0" borderId="5" xfId="2" applyFont="1" applyFill="1" applyBorder="1" applyAlignment="1">
      <alignment vertical="center"/>
    </xf>
    <xf numFmtId="38" fontId="3" fillId="0" borderId="10" xfId="2" applyFont="1" applyFill="1" applyBorder="1" applyAlignment="1">
      <alignment vertical="center"/>
    </xf>
    <xf numFmtId="0" fontId="6" fillId="0" borderId="10" xfId="3" applyFont="1" applyFill="1" applyBorder="1" applyAlignment="1">
      <alignment vertical="center"/>
    </xf>
    <xf numFmtId="38" fontId="3" fillId="0" borderId="0" xfId="2" applyFont="1" applyFill="1" applyBorder="1" applyAlignment="1">
      <alignment vertical="center"/>
    </xf>
    <xf numFmtId="0" fontId="10" fillId="0" borderId="34"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xf>
    <xf numFmtId="0" fontId="3" fillId="0" borderId="8" xfId="0"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vertical="center"/>
    </xf>
    <xf numFmtId="0" fontId="8" fillId="0" borderId="0" xfId="0" applyFont="1" applyFill="1" applyBorder="1" applyAlignment="1">
      <alignment vertical="center"/>
    </xf>
    <xf numFmtId="0" fontId="3" fillId="0" borderId="11" xfId="0" applyFont="1" applyFill="1" applyBorder="1" applyAlignment="1">
      <alignment horizontal="distributed" vertical="center" wrapText="1" justifyLastLine="1"/>
    </xf>
    <xf numFmtId="0" fontId="3" fillId="0" borderId="12" xfId="0" applyFont="1" applyFill="1" applyBorder="1" applyAlignment="1">
      <alignment horizontal="center" vertical="center" shrinkToFit="1"/>
    </xf>
    <xf numFmtId="0" fontId="3" fillId="0" borderId="12" xfId="0" applyFont="1" applyFill="1" applyBorder="1" applyAlignment="1">
      <alignment horizontal="right" vertical="center" shrinkToFit="1"/>
    </xf>
    <xf numFmtId="0" fontId="3" fillId="0" borderId="13" xfId="0" applyFont="1" applyFill="1" applyBorder="1" applyAlignment="1">
      <alignment horizontal="center" vertical="center" shrinkToFit="1"/>
    </xf>
    <xf numFmtId="41" fontId="3" fillId="0" borderId="56" xfId="0" applyNumberFormat="1" applyFont="1" applyFill="1" applyBorder="1" applyAlignment="1">
      <alignment vertical="center"/>
    </xf>
    <xf numFmtId="41" fontId="3" fillId="0" borderId="57" xfId="0" applyNumberFormat="1" applyFont="1" applyFill="1" applyBorder="1" applyAlignment="1">
      <alignment vertical="center"/>
    </xf>
    <xf numFmtId="178" fontId="3" fillId="0" borderId="57" xfId="0" applyNumberFormat="1" applyFont="1" applyFill="1" applyBorder="1" applyAlignment="1">
      <alignment vertical="center"/>
    </xf>
    <xf numFmtId="41" fontId="3" fillId="0" borderId="24" xfId="0" applyNumberFormat="1"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horizontal="distributed" vertical="center"/>
    </xf>
    <xf numFmtId="187" fontId="3" fillId="0" borderId="51" xfId="0" applyNumberFormat="1" applyFont="1" applyFill="1" applyBorder="1" applyAlignment="1">
      <alignment vertical="center"/>
    </xf>
    <xf numFmtId="187" fontId="3" fillId="0" borderId="49" xfId="0" applyNumberFormat="1" applyFont="1" applyFill="1" applyBorder="1" applyAlignment="1">
      <alignment vertical="center"/>
    </xf>
    <xf numFmtId="41" fontId="3" fillId="0" borderId="49" xfId="0" applyNumberFormat="1" applyFont="1" applyFill="1" applyBorder="1" applyAlignment="1">
      <alignment vertical="center"/>
    </xf>
    <xf numFmtId="187" fontId="3" fillId="0" borderId="25" xfId="0" applyNumberFormat="1" applyFont="1" applyFill="1" applyBorder="1" applyAlignment="1">
      <alignment vertical="center"/>
    </xf>
    <xf numFmtId="0" fontId="3" fillId="0" borderId="9" xfId="0" applyFont="1" applyFill="1" applyBorder="1" applyAlignment="1">
      <alignment vertical="center"/>
    </xf>
    <xf numFmtId="0" fontId="3" fillId="0" borderId="16" xfId="0" applyFont="1" applyFill="1" applyBorder="1" applyAlignment="1">
      <alignment horizontal="distributed" vertical="center"/>
    </xf>
    <xf numFmtId="41" fontId="3" fillId="0" borderId="21" xfId="0" applyNumberFormat="1" applyFont="1" applyFill="1" applyBorder="1" applyAlignment="1">
      <alignment vertical="center"/>
    </xf>
    <xf numFmtId="187" fontId="3" fillId="0" borderId="22" xfId="0" applyNumberFormat="1" applyFont="1" applyFill="1" applyBorder="1" applyAlignment="1">
      <alignment vertical="center"/>
    </xf>
    <xf numFmtId="178" fontId="3" fillId="0" borderId="58" xfId="0" applyNumberFormat="1" applyFont="1" applyFill="1" applyBorder="1" applyAlignment="1">
      <alignment vertical="center"/>
    </xf>
    <xf numFmtId="41" fontId="3" fillId="0" borderId="22" xfId="0" applyNumberFormat="1" applyFont="1" applyFill="1" applyBorder="1" applyAlignment="1">
      <alignment vertical="center"/>
    </xf>
    <xf numFmtId="187" fontId="3" fillId="0" borderId="20" xfId="0" applyNumberFormat="1" applyFont="1" applyFill="1" applyBorder="1" applyAlignment="1">
      <alignment vertical="center"/>
    </xf>
    <xf numFmtId="178" fontId="3" fillId="0" borderId="59" xfId="0" applyNumberFormat="1" applyFont="1" applyFill="1" applyBorder="1" applyAlignment="1">
      <alignment vertical="center"/>
    </xf>
    <xf numFmtId="187" fontId="3" fillId="0" borderId="57" xfId="0" applyNumberFormat="1" applyFont="1" applyFill="1" applyBorder="1" applyAlignment="1">
      <alignment vertical="center"/>
    </xf>
    <xf numFmtId="187" fontId="3" fillId="0" borderId="24" xfId="0" applyNumberFormat="1" applyFont="1" applyFill="1" applyBorder="1" applyAlignment="1">
      <alignment vertical="center"/>
    </xf>
    <xf numFmtId="178" fontId="3" fillId="0" borderId="49" xfId="0" applyNumberFormat="1" applyFont="1" applyFill="1" applyBorder="1" applyAlignment="1">
      <alignment vertical="center"/>
    </xf>
    <xf numFmtId="187" fontId="3" fillId="0" borderId="21" xfId="0" applyNumberFormat="1" applyFont="1" applyFill="1" applyBorder="1" applyAlignment="1">
      <alignment vertical="center"/>
    </xf>
    <xf numFmtId="178" fontId="3" fillId="0" borderId="22" xfId="0" applyNumberFormat="1" applyFont="1" applyFill="1" applyBorder="1" applyAlignment="1">
      <alignment vertical="center"/>
    </xf>
    <xf numFmtId="187" fontId="3" fillId="0" borderId="22" xfId="0" applyNumberFormat="1" applyFont="1" applyFill="1" applyBorder="1" applyAlignment="1">
      <alignment horizontal="right" vertical="center"/>
    </xf>
    <xf numFmtId="0" fontId="3" fillId="0" borderId="18" xfId="0" applyFont="1" applyFill="1" applyBorder="1" applyAlignment="1">
      <alignment horizontal="distributed" vertical="center"/>
    </xf>
    <xf numFmtId="187" fontId="3" fillId="0" borderId="60" xfId="0" applyNumberFormat="1" applyFont="1" applyFill="1" applyBorder="1" applyAlignment="1">
      <alignment vertical="center"/>
    </xf>
    <xf numFmtId="187" fontId="3" fillId="0" borderId="50" xfId="0" applyNumberFormat="1" applyFont="1" applyFill="1" applyBorder="1" applyAlignment="1">
      <alignment vertical="center"/>
    </xf>
    <xf numFmtId="178" fontId="3" fillId="0" borderId="50" xfId="0" applyNumberFormat="1" applyFont="1" applyFill="1" applyBorder="1" applyAlignment="1">
      <alignment vertical="center"/>
    </xf>
    <xf numFmtId="187" fontId="3" fillId="0" borderId="26" xfId="0" applyNumberFormat="1" applyFont="1" applyFill="1" applyBorder="1" applyAlignment="1">
      <alignment vertical="center"/>
    </xf>
    <xf numFmtId="41" fontId="3" fillId="0" borderId="61" xfId="0" applyNumberFormat="1" applyFont="1" applyFill="1" applyBorder="1" applyAlignment="1">
      <alignment vertical="center"/>
    </xf>
    <xf numFmtId="41" fontId="3" fillId="0" borderId="59" xfId="0" applyNumberFormat="1" applyFont="1" applyFill="1" applyBorder="1" applyAlignment="1">
      <alignment vertical="center"/>
    </xf>
    <xf numFmtId="41" fontId="3" fillId="0" borderId="23" xfId="0" applyNumberFormat="1" applyFont="1" applyFill="1" applyBorder="1" applyAlignment="1">
      <alignment vertical="center"/>
    </xf>
    <xf numFmtId="41" fontId="3" fillId="0" borderId="51" xfId="0" applyNumberFormat="1" applyFont="1" applyFill="1" applyBorder="1" applyAlignment="1">
      <alignment vertical="center"/>
    </xf>
    <xf numFmtId="41" fontId="3" fillId="0" borderId="49" xfId="0" applyNumberFormat="1" applyFont="1" applyFill="1" applyBorder="1" applyAlignment="1">
      <alignment horizontal="right" vertical="center"/>
    </xf>
    <xf numFmtId="41" fontId="3" fillId="0" borderId="25" xfId="0" applyNumberFormat="1" applyFont="1" applyFill="1" applyBorder="1" applyAlignment="1">
      <alignment vertical="center"/>
    </xf>
    <xf numFmtId="41" fontId="3" fillId="0" borderId="22" xfId="0" applyNumberFormat="1" applyFont="1" applyFill="1" applyBorder="1" applyAlignment="1">
      <alignment horizontal="right" vertical="center"/>
    </xf>
    <xf numFmtId="41" fontId="3" fillId="0" borderId="20" xfId="0" applyNumberFormat="1" applyFont="1" applyFill="1" applyBorder="1" applyAlignment="1">
      <alignment vertical="center"/>
    </xf>
    <xf numFmtId="0" fontId="3" fillId="0" borderId="12" xfId="0" applyFont="1" applyFill="1" applyBorder="1" applyAlignment="1">
      <alignment horizontal="distributed" vertical="center" justifyLastLine="1" shrinkToFit="1"/>
    </xf>
    <xf numFmtId="0" fontId="3" fillId="0" borderId="12" xfId="0" applyFont="1" applyFill="1" applyBorder="1" applyAlignment="1">
      <alignment vertical="center" shrinkToFit="1"/>
    </xf>
    <xf numFmtId="0" fontId="3" fillId="0" borderId="13" xfId="0" applyFont="1" applyFill="1" applyBorder="1" applyAlignment="1">
      <alignment vertical="center" shrinkToFit="1"/>
    </xf>
    <xf numFmtId="41" fontId="3" fillId="0" borderId="50" xfId="0" applyNumberFormat="1" applyFont="1" applyFill="1" applyBorder="1" applyAlignment="1">
      <alignment vertical="center"/>
    </xf>
    <xf numFmtId="41" fontId="3" fillId="0" borderId="26" xfId="0" applyNumberFormat="1" applyFont="1" applyFill="1" applyBorder="1" applyAlignment="1">
      <alignment vertical="center"/>
    </xf>
    <xf numFmtId="41" fontId="3" fillId="0" borderId="62" xfId="0" applyNumberFormat="1" applyFont="1" applyFill="1" applyBorder="1" applyAlignment="1">
      <alignment vertical="center"/>
    </xf>
    <xf numFmtId="41" fontId="3" fillId="0" borderId="58" xfId="0" applyNumberFormat="1" applyFont="1" applyFill="1" applyBorder="1" applyAlignment="1">
      <alignment vertical="center"/>
    </xf>
    <xf numFmtId="182" fontId="3" fillId="0" borderId="58" xfId="0" applyNumberFormat="1" applyFont="1" applyFill="1" applyBorder="1" applyAlignment="1">
      <alignment vertical="center"/>
    </xf>
    <xf numFmtId="0" fontId="3" fillId="0" borderId="19" xfId="0" applyFont="1" applyFill="1" applyBorder="1" applyAlignment="1">
      <alignment vertical="center"/>
    </xf>
    <xf numFmtId="41" fontId="3" fillId="0" borderId="63" xfId="0" applyNumberFormat="1" applyFont="1" applyFill="1" applyBorder="1" applyAlignment="1">
      <alignment vertical="center"/>
    </xf>
    <xf numFmtId="0" fontId="3" fillId="0" borderId="64" xfId="0" applyFont="1" applyFill="1" applyBorder="1" applyAlignment="1">
      <alignment horizontal="center" vertical="center" shrinkToFit="1"/>
    </xf>
    <xf numFmtId="38" fontId="3" fillId="0" borderId="12" xfId="2" applyFont="1" applyFill="1" applyBorder="1" applyAlignment="1">
      <alignment vertical="center" shrinkToFit="1"/>
    </xf>
    <xf numFmtId="38" fontId="3" fillId="0" borderId="13" xfId="2" applyFont="1" applyFill="1" applyBorder="1" applyAlignment="1">
      <alignment vertical="center" shrinkToFit="1"/>
    </xf>
    <xf numFmtId="38" fontId="3" fillId="0" borderId="65" xfId="2" applyFont="1" applyFill="1" applyBorder="1" applyAlignment="1">
      <alignment vertical="center"/>
    </xf>
    <xf numFmtId="38" fontId="3" fillId="0" borderId="53" xfId="2" applyFont="1" applyFill="1" applyBorder="1" applyAlignment="1">
      <alignment vertical="center"/>
    </xf>
    <xf numFmtId="182" fontId="3" fillId="0" borderId="53" xfId="2" applyNumberFormat="1" applyFont="1" applyFill="1" applyBorder="1" applyAlignment="1">
      <alignment vertical="center"/>
    </xf>
    <xf numFmtId="38" fontId="3" fillId="0" borderId="54" xfId="2" applyFont="1" applyFill="1" applyBorder="1" applyAlignment="1">
      <alignment vertical="center"/>
    </xf>
    <xf numFmtId="38" fontId="3" fillId="0" borderId="12" xfId="2" applyFont="1" applyFill="1" applyBorder="1" applyAlignment="1">
      <alignment horizontal="center" vertical="center" shrinkToFit="1"/>
    </xf>
    <xf numFmtId="38" fontId="3" fillId="0" borderId="13" xfId="2" applyFont="1" applyFill="1" applyBorder="1" applyAlignment="1">
      <alignment horizontal="center" vertical="center" shrinkToFit="1"/>
    </xf>
    <xf numFmtId="41" fontId="3" fillId="0" borderId="65" xfId="2" applyNumberFormat="1" applyFont="1" applyFill="1" applyBorder="1" applyAlignment="1">
      <alignment vertical="center"/>
    </xf>
    <xf numFmtId="41" fontId="3" fillId="0" borderId="53" xfId="2" applyNumberFormat="1" applyFont="1" applyFill="1" applyBorder="1" applyAlignment="1">
      <alignment vertical="center"/>
    </xf>
    <xf numFmtId="0" fontId="2" fillId="0" borderId="0" xfId="0" applyFont="1" applyFill="1" applyAlignment="1">
      <alignment horizontal="right" vertical="center"/>
    </xf>
    <xf numFmtId="0" fontId="3" fillId="0" borderId="21" xfId="2" applyNumberFormat="1" applyFont="1" applyFill="1" applyBorder="1" applyAlignment="1">
      <alignment horizontal="center" vertical="center" shrinkToFit="1"/>
    </xf>
    <xf numFmtId="0" fontId="3" fillId="0" borderId="22" xfId="2" applyNumberFormat="1" applyFont="1" applyFill="1" applyBorder="1" applyAlignment="1">
      <alignment horizontal="center" vertical="center" shrinkToFit="1"/>
    </xf>
    <xf numFmtId="0" fontId="3" fillId="0" borderId="20" xfId="2" applyNumberFormat="1" applyFont="1" applyFill="1" applyBorder="1" applyAlignment="1">
      <alignment horizontal="center" vertical="center" shrinkToFit="1"/>
    </xf>
    <xf numFmtId="0" fontId="3" fillId="0" borderId="0" xfId="0" applyFont="1" applyFill="1" applyAlignment="1" applyProtection="1">
      <alignment vertical="center"/>
      <protection locked="0"/>
    </xf>
    <xf numFmtId="0" fontId="3" fillId="0" borderId="23" xfId="2" applyNumberFormat="1" applyFont="1" applyFill="1" applyBorder="1" applyAlignment="1">
      <alignment vertical="center"/>
    </xf>
    <xf numFmtId="0" fontId="3" fillId="0" borderId="24" xfId="2" applyNumberFormat="1" applyFont="1" applyFill="1" applyBorder="1" applyAlignment="1">
      <alignment vertical="center"/>
    </xf>
    <xf numFmtId="0" fontId="3" fillId="0" borderId="25" xfId="2" applyNumberFormat="1" applyFont="1" applyFill="1" applyBorder="1" applyAlignment="1">
      <alignment vertical="center"/>
    </xf>
    <xf numFmtId="176" fontId="3" fillId="0" borderId="25" xfId="2" applyNumberFormat="1" applyFont="1" applyFill="1" applyBorder="1" applyAlignment="1">
      <alignment horizontal="left" vertical="center"/>
    </xf>
    <xf numFmtId="0" fontId="3" fillId="0" borderId="26" xfId="0" applyNumberFormat="1" applyFont="1" applyFill="1" applyBorder="1" applyAlignment="1">
      <alignment horizontal="distributed" vertical="center" justifyLastLine="1"/>
    </xf>
    <xf numFmtId="0" fontId="3" fillId="0" borderId="20" xfId="0" applyNumberFormat="1" applyFont="1" applyFill="1" applyBorder="1" applyAlignment="1">
      <alignment horizontal="distributed" vertical="center" justifyLastLine="1"/>
    </xf>
    <xf numFmtId="187" fontId="3" fillId="0" borderId="0" xfId="0" applyNumberFormat="1" applyFont="1" applyFill="1" applyAlignment="1">
      <alignment vertical="center"/>
    </xf>
    <xf numFmtId="187" fontId="3" fillId="0" borderId="0" xfId="0" applyNumberFormat="1" applyFont="1" applyFill="1" applyAlignment="1">
      <alignment vertical="center" shrinkToFit="1"/>
    </xf>
    <xf numFmtId="177" fontId="3" fillId="0" borderId="56" xfId="0" applyNumberFormat="1" applyFont="1" applyFill="1" applyBorder="1" applyAlignment="1">
      <alignment vertical="center"/>
    </xf>
    <xf numFmtId="177" fontId="3" fillId="0" borderId="57" xfId="0" applyNumberFormat="1" applyFont="1" applyFill="1" applyBorder="1" applyAlignment="1">
      <alignment vertical="center"/>
    </xf>
    <xf numFmtId="177" fontId="3" fillId="0" borderId="57" xfId="0" applyNumberFormat="1" applyFont="1" applyFill="1" applyBorder="1" applyAlignment="1">
      <alignment horizontal="center" vertical="center" shrinkToFit="1"/>
    </xf>
    <xf numFmtId="177" fontId="3" fillId="0" borderId="24" xfId="0" applyNumberFormat="1" applyFont="1" applyFill="1" applyBorder="1" applyAlignment="1">
      <alignment vertical="center"/>
    </xf>
    <xf numFmtId="178" fontId="3" fillId="0" borderId="57" xfId="0" applyNumberFormat="1" applyFont="1" applyFill="1" applyBorder="1" applyAlignment="1">
      <alignment horizontal="center" vertical="center" shrinkToFit="1"/>
    </xf>
    <xf numFmtId="177" fontId="3" fillId="0" borderId="51"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49" xfId="0" applyNumberFormat="1" applyFont="1" applyFill="1" applyBorder="1" applyAlignment="1">
      <alignment horizontal="right" vertical="center"/>
    </xf>
    <xf numFmtId="177" fontId="3" fillId="0" borderId="49" xfId="0" applyNumberFormat="1" applyFont="1" applyFill="1" applyBorder="1" applyAlignment="1">
      <alignment horizontal="center" vertical="center"/>
    </xf>
    <xf numFmtId="178" fontId="3" fillId="0" borderId="49" xfId="0" applyNumberFormat="1" applyFont="1" applyFill="1" applyBorder="1" applyAlignment="1">
      <alignment horizontal="center" vertical="center" shrinkToFit="1"/>
    </xf>
    <xf numFmtId="177" fontId="3" fillId="0" borderId="60" xfId="0" applyNumberFormat="1" applyFont="1" applyFill="1" applyBorder="1" applyAlignment="1">
      <alignment vertical="center"/>
    </xf>
    <xf numFmtId="177" fontId="3" fillId="0" borderId="50" xfId="0" applyNumberFormat="1" applyFont="1" applyFill="1" applyBorder="1" applyAlignment="1">
      <alignment vertical="center"/>
    </xf>
    <xf numFmtId="178" fontId="3" fillId="0" borderId="50" xfId="0" applyNumberFormat="1" applyFont="1" applyFill="1" applyBorder="1" applyAlignment="1">
      <alignment horizontal="center" vertical="center" shrinkToFit="1"/>
    </xf>
    <xf numFmtId="177" fontId="3" fillId="0" borderId="26" xfId="0" applyNumberFormat="1" applyFont="1" applyFill="1" applyBorder="1" applyAlignment="1">
      <alignment vertical="center"/>
    </xf>
    <xf numFmtId="177" fontId="3" fillId="0" borderId="61"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59" xfId="0" applyNumberFormat="1" applyFont="1" applyFill="1" applyBorder="1" applyAlignment="1">
      <alignment horizontal="center" vertical="center" shrinkToFit="1"/>
    </xf>
    <xf numFmtId="178" fontId="3" fillId="0" borderId="59" xfId="0" applyNumberFormat="1" applyFont="1" applyFill="1" applyBorder="1" applyAlignment="1">
      <alignment horizontal="center" vertical="center" shrinkToFit="1"/>
    </xf>
    <xf numFmtId="177" fontId="3" fillId="0" borderId="23" xfId="0" applyNumberFormat="1" applyFont="1" applyFill="1" applyBorder="1" applyAlignment="1">
      <alignment vertical="center"/>
    </xf>
    <xf numFmtId="177" fontId="3" fillId="0" borderId="21" xfId="0" applyNumberFormat="1" applyFont="1" applyFill="1" applyBorder="1" applyAlignment="1">
      <alignment vertical="center" shrinkToFit="1"/>
    </xf>
    <xf numFmtId="177" fontId="3" fillId="0" borderId="22" xfId="0" applyNumberFormat="1" applyFont="1" applyFill="1" applyBorder="1" applyAlignment="1">
      <alignment vertical="center"/>
    </xf>
    <xf numFmtId="177" fontId="3" fillId="0" borderId="50" xfId="0" applyNumberFormat="1" applyFont="1" applyFill="1" applyBorder="1" applyAlignment="1">
      <alignment vertical="center" shrinkToFit="1"/>
    </xf>
    <xf numFmtId="178" fontId="3" fillId="0" borderId="22" xfId="0" applyNumberFormat="1" applyFont="1" applyFill="1" applyBorder="1" applyAlignment="1">
      <alignment horizontal="center" vertical="center" shrinkToFit="1"/>
    </xf>
    <xf numFmtId="177" fontId="3" fillId="0" borderId="20" xfId="0" applyNumberFormat="1" applyFont="1" applyFill="1" applyBorder="1" applyAlignment="1">
      <alignment vertical="center"/>
    </xf>
    <xf numFmtId="177" fontId="3" fillId="0" borderId="65" xfId="0" applyNumberFormat="1" applyFont="1" applyFill="1" applyBorder="1" applyAlignment="1">
      <alignment vertical="center" shrinkToFit="1"/>
    </xf>
    <xf numFmtId="177" fontId="3" fillId="0" borderId="53" xfId="0" applyNumberFormat="1" applyFont="1" applyFill="1" applyBorder="1" applyAlignment="1">
      <alignment vertical="center"/>
    </xf>
    <xf numFmtId="177" fontId="3" fillId="0" borderId="12" xfId="0" applyNumberFormat="1" applyFont="1" applyFill="1" applyBorder="1" applyAlignment="1">
      <alignment vertical="center" shrinkToFit="1"/>
    </xf>
    <xf numFmtId="177" fontId="3" fillId="0" borderId="12" xfId="0" applyNumberFormat="1" applyFont="1" applyFill="1" applyBorder="1" applyAlignment="1">
      <alignment vertical="center"/>
    </xf>
    <xf numFmtId="178" fontId="3" fillId="0" borderId="53" xfId="0" applyNumberFormat="1" applyFont="1" applyFill="1" applyBorder="1" applyAlignment="1">
      <alignment vertical="center" shrinkToFit="1"/>
    </xf>
    <xf numFmtId="177" fontId="3" fillId="0" borderId="54" xfId="0" applyNumberFormat="1" applyFont="1" applyFill="1" applyBorder="1" applyAlignment="1">
      <alignment vertical="center"/>
    </xf>
    <xf numFmtId="0" fontId="2" fillId="0" borderId="0" xfId="0" applyFont="1" applyFill="1" applyAlignment="1">
      <alignment vertical="center" shrinkToFit="1"/>
    </xf>
    <xf numFmtId="179" fontId="3" fillId="0" borderId="57" xfId="0" applyNumberFormat="1" applyFont="1" applyFill="1" applyBorder="1" applyAlignment="1">
      <alignment vertical="center" shrinkToFit="1"/>
    </xf>
    <xf numFmtId="179" fontId="3" fillId="0" borderId="49" xfId="0" applyNumberFormat="1" applyFont="1" applyFill="1" applyBorder="1" applyAlignment="1">
      <alignment vertical="center" shrinkToFit="1"/>
    </xf>
    <xf numFmtId="177" fontId="3" fillId="0" borderId="49" xfId="0" applyNumberFormat="1" applyFont="1" applyFill="1" applyBorder="1" applyAlignment="1">
      <alignment vertical="center" shrinkToFit="1"/>
    </xf>
    <xf numFmtId="177" fontId="3" fillId="0" borderId="21" xfId="0" applyNumberFormat="1" applyFont="1" applyFill="1" applyBorder="1" applyAlignment="1">
      <alignment vertical="center"/>
    </xf>
    <xf numFmtId="177" fontId="3" fillId="0" borderId="58" xfId="0" applyNumberFormat="1" applyFont="1" applyFill="1" applyBorder="1" applyAlignment="1">
      <alignment vertical="center"/>
    </xf>
    <xf numFmtId="179" fontId="3" fillId="0" borderId="22" xfId="0" applyNumberFormat="1" applyFont="1" applyFill="1" applyBorder="1" applyAlignment="1">
      <alignment vertical="center" shrinkToFit="1"/>
    </xf>
    <xf numFmtId="179" fontId="3" fillId="0" borderId="53" xfId="0" applyNumberFormat="1" applyFont="1" applyFill="1" applyBorder="1" applyAlignment="1">
      <alignment vertical="center" shrinkToFit="1"/>
    </xf>
    <xf numFmtId="177" fontId="3" fillId="0" borderId="52" xfId="0" applyNumberFormat="1" applyFont="1" applyFill="1" applyBorder="1" applyAlignment="1">
      <alignment vertical="center"/>
    </xf>
    <xf numFmtId="177" fontId="3" fillId="0" borderId="65" xfId="0" applyNumberFormat="1"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Alignment="1">
      <alignment vertical="center" shrinkToFit="1"/>
    </xf>
    <xf numFmtId="179" fontId="3" fillId="0" borderId="58" xfId="0" applyNumberFormat="1" applyFont="1" applyFill="1" applyBorder="1" applyAlignment="1">
      <alignment vertical="center" shrinkToFit="1"/>
    </xf>
    <xf numFmtId="179" fontId="3" fillId="0" borderId="12" xfId="0" applyNumberFormat="1" applyFont="1" applyFill="1" applyBorder="1" applyAlignment="1">
      <alignment vertical="center" shrinkToFit="1"/>
    </xf>
    <xf numFmtId="177" fontId="2" fillId="0" borderId="0" xfId="0" applyNumberFormat="1" applyFont="1" applyFill="1" applyAlignment="1">
      <alignment vertical="center" shrinkToFit="1"/>
    </xf>
    <xf numFmtId="38" fontId="2" fillId="0" borderId="0" xfId="2" applyFont="1" applyFill="1" applyAlignment="1">
      <alignment horizontal="right" vertical="center"/>
    </xf>
    <xf numFmtId="38" fontId="3" fillId="0" borderId="0" xfId="2" applyFont="1" applyFill="1" applyAlignment="1">
      <alignment vertical="center"/>
    </xf>
    <xf numFmtId="38" fontId="3" fillId="0" borderId="21" xfId="2" applyFont="1" applyFill="1" applyBorder="1" applyAlignment="1">
      <alignment horizontal="center" vertical="center" wrapText="1" shrinkToFit="1"/>
    </xf>
    <xf numFmtId="38" fontId="3" fillId="0" borderId="22" xfId="2" applyFont="1" applyFill="1" applyBorder="1" applyAlignment="1">
      <alignment horizontal="center" vertical="center" wrapText="1" shrinkToFit="1"/>
    </xf>
    <xf numFmtId="38" fontId="3" fillId="0" borderId="22" xfId="2" applyFont="1" applyFill="1" applyBorder="1" applyAlignment="1">
      <alignment horizontal="center" vertical="center" wrapText="1"/>
    </xf>
    <xf numFmtId="38" fontId="3" fillId="0" borderId="20" xfId="2" applyFont="1" applyFill="1" applyBorder="1" applyAlignment="1">
      <alignment horizontal="center" vertical="center" wrapText="1" shrinkToFit="1"/>
    </xf>
    <xf numFmtId="38" fontId="3" fillId="0" borderId="23" xfId="2" applyFont="1" applyFill="1" applyBorder="1" applyAlignment="1">
      <alignment vertical="center"/>
    </xf>
    <xf numFmtId="38" fontId="3" fillId="0" borderId="25" xfId="2" applyFont="1" applyFill="1" applyBorder="1" applyAlignment="1">
      <alignment vertical="center"/>
    </xf>
    <xf numFmtId="38" fontId="3" fillId="0" borderId="20" xfId="2" applyFont="1" applyFill="1" applyBorder="1" applyAlignment="1">
      <alignment horizontal="distributed" vertical="center" justifyLastLine="1"/>
    </xf>
    <xf numFmtId="187" fontId="3" fillId="0" borderId="61" xfId="2" applyNumberFormat="1" applyFont="1" applyFill="1" applyBorder="1" applyAlignment="1">
      <alignment vertical="center" shrinkToFit="1"/>
    </xf>
    <xf numFmtId="187" fontId="3" fillId="0" borderId="59" xfId="2" applyNumberFormat="1" applyFont="1" applyFill="1" applyBorder="1" applyAlignment="1">
      <alignment vertical="center" shrinkToFit="1"/>
    </xf>
    <xf numFmtId="184" fontId="3" fillId="0" borderId="49" xfId="2" applyNumberFormat="1" applyFont="1" applyFill="1" applyBorder="1" applyAlignment="1">
      <alignment vertical="center" shrinkToFit="1"/>
    </xf>
    <xf numFmtId="187" fontId="3" fillId="0" borderId="23" xfId="2" applyNumberFormat="1" applyFont="1" applyFill="1" applyBorder="1" applyAlignment="1">
      <alignment vertical="center" shrinkToFit="1"/>
    </xf>
    <xf numFmtId="187" fontId="3" fillId="0" borderId="56" xfId="2" applyNumberFormat="1" applyFont="1" applyFill="1" applyBorder="1" applyAlignment="1">
      <alignment vertical="center" shrinkToFit="1"/>
    </xf>
    <xf numFmtId="187" fontId="3" fillId="0" borderId="49" xfId="2" applyNumberFormat="1" applyFont="1" applyFill="1" applyBorder="1" applyAlignment="1">
      <alignment vertical="center" shrinkToFit="1"/>
    </xf>
    <xf numFmtId="187" fontId="3" fillId="0" borderId="25" xfId="2" applyNumberFormat="1" applyFont="1" applyFill="1" applyBorder="1" applyAlignment="1">
      <alignment vertical="center" shrinkToFit="1"/>
    </xf>
    <xf numFmtId="184" fontId="3" fillId="0" borderId="57" xfId="2" applyNumberFormat="1" applyFont="1" applyFill="1" applyBorder="1" applyAlignment="1">
      <alignment vertical="center" shrinkToFit="1"/>
    </xf>
    <xf numFmtId="187" fontId="3" fillId="0" borderId="21" xfId="2" applyNumberFormat="1" applyFont="1" applyFill="1" applyBorder="1" applyAlignment="1">
      <alignment vertical="center" shrinkToFit="1"/>
    </xf>
    <xf numFmtId="184" fontId="3" fillId="0" borderId="22" xfId="2" applyNumberFormat="1" applyFont="1" applyFill="1" applyBorder="1" applyAlignment="1">
      <alignment vertical="center" shrinkToFit="1"/>
    </xf>
    <xf numFmtId="187" fontId="3" fillId="0" borderId="22" xfId="2" applyNumberFormat="1" applyFont="1" applyFill="1" applyBorder="1" applyAlignment="1">
      <alignment vertical="center" shrinkToFit="1"/>
    </xf>
    <xf numFmtId="187" fontId="3" fillId="0" borderId="20" xfId="2" applyNumberFormat="1" applyFont="1" applyFill="1" applyBorder="1" applyAlignment="1">
      <alignment vertical="center" shrinkToFit="1"/>
    </xf>
    <xf numFmtId="184" fontId="3" fillId="0" borderId="59" xfId="2" applyNumberFormat="1" applyFont="1" applyFill="1" applyBorder="1" applyAlignment="1">
      <alignment vertical="center" shrinkToFit="1"/>
    </xf>
    <xf numFmtId="187" fontId="3" fillId="0" borderId="65" xfId="2" applyNumberFormat="1" applyFont="1" applyFill="1" applyBorder="1" applyAlignment="1">
      <alignment vertical="center" shrinkToFit="1"/>
    </xf>
    <xf numFmtId="184" fontId="3" fillId="0" borderId="53" xfId="2" applyNumberFormat="1" applyFont="1" applyFill="1" applyBorder="1" applyAlignment="1">
      <alignment vertical="center" shrinkToFit="1"/>
    </xf>
    <xf numFmtId="187" fontId="3" fillId="0" borderId="52" xfId="2" applyNumberFormat="1" applyFont="1" applyFill="1" applyBorder="1" applyAlignment="1">
      <alignment vertical="center" shrinkToFit="1"/>
    </xf>
    <xf numFmtId="187" fontId="3" fillId="0" borderId="53" xfId="2" applyNumberFormat="1" applyFont="1" applyFill="1" applyBorder="1" applyAlignment="1">
      <alignment vertical="center" shrinkToFit="1"/>
    </xf>
    <xf numFmtId="187" fontId="3" fillId="0" borderId="54" xfId="2" applyNumberFormat="1" applyFont="1" applyFill="1" applyBorder="1" applyAlignment="1">
      <alignment vertical="center" shrinkToFit="1"/>
    </xf>
    <xf numFmtId="38" fontId="5" fillId="0" borderId="21" xfId="2" applyFont="1" applyFill="1" applyBorder="1" applyAlignment="1">
      <alignment horizontal="center" vertical="center" wrapText="1" shrinkToFit="1"/>
    </xf>
    <xf numFmtId="38" fontId="5" fillId="0" borderId="22" xfId="2" applyFont="1" applyFill="1" applyBorder="1" applyAlignment="1">
      <alignment horizontal="center" vertical="center" wrapText="1" shrinkToFit="1"/>
    </xf>
    <xf numFmtId="38" fontId="5" fillId="0" borderId="20" xfId="2" applyFont="1" applyFill="1" applyBorder="1" applyAlignment="1">
      <alignment horizontal="center" vertical="center" wrapText="1" shrinkToFit="1"/>
    </xf>
    <xf numFmtId="187" fontId="3" fillId="0" borderId="51" xfId="2" applyNumberFormat="1" applyFont="1" applyFill="1" applyBorder="1" applyAlignment="1">
      <alignment vertical="center" shrinkToFit="1"/>
    </xf>
    <xf numFmtId="187" fontId="3" fillId="0" borderId="12" xfId="2" applyNumberFormat="1" applyFont="1" applyFill="1" applyBorder="1" applyAlignment="1">
      <alignment vertical="center" shrinkToFit="1"/>
    </xf>
    <xf numFmtId="178" fontId="3" fillId="0" borderId="12" xfId="2" applyNumberFormat="1" applyFont="1" applyFill="1" applyBorder="1" applyAlignment="1">
      <alignment vertical="center" shrinkToFit="1"/>
    </xf>
    <xf numFmtId="187" fontId="3" fillId="0" borderId="13" xfId="2" applyNumberFormat="1" applyFont="1" applyFill="1" applyBorder="1" applyAlignment="1">
      <alignment vertical="center" shrinkToFit="1"/>
    </xf>
    <xf numFmtId="187" fontId="2" fillId="0" borderId="0" xfId="2" applyNumberFormat="1" applyFont="1" applyFill="1" applyAlignment="1">
      <alignment vertical="center"/>
    </xf>
    <xf numFmtId="0" fontId="3" fillId="0" borderId="21" xfId="2" applyNumberFormat="1" applyFont="1" applyFill="1" applyBorder="1" applyAlignment="1">
      <alignment horizontal="center" vertical="center" wrapText="1" shrinkToFit="1"/>
    </xf>
    <xf numFmtId="0" fontId="3" fillId="0" borderId="22" xfId="2" applyNumberFormat="1" applyFont="1" applyFill="1" applyBorder="1" applyAlignment="1">
      <alignment horizontal="center" vertical="center" wrapText="1" shrinkToFit="1"/>
    </xf>
    <xf numFmtId="0" fontId="3" fillId="0" borderId="20" xfId="2" applyNumberFormat="1" applyFont="1" applyFill="1" applyBorder="1" applyAlignment="1">
      <alignment horizontal="center" vertical="center" wrapText="1" shrinkToFit="1"/>
    </xf>
    <xf numFmtId="41" fontId="3" fillId="0" borderId="0" xfId="0" applyNumberFormat="1" applyFont="1" applyFill="1" applyAlignment="1">
      <alignment vertical="center" shrinkToFit="1"/>
    </xf>
    <xf numFmtId="41" fontId="3" fillId="0" borderId="27" xfId="0" applyNumberFormat="1" applyFont="1" applyFill="1" applyBorder="1" applyAlignment="1">
      <alignment vertical="center" shrinkToFit="1"/>
    </xf>
    <xf numFmtId="41" fontId="3" fillId="0" borderId="41" xfId="0" applyNumberFormat="1" applyFont="1" applyFill="1" applyBorder="1" applyAlignment="1">
      <alignment vertical="center" shrinkToFit="1"/>
    </xf>
    <xf numFmtId="41" fontId="3" fillId="0" borderId="59" xfId="0" applyNumberFormat="1" applyFont="1" applyFill="1" applyBorder="1" applyAlignment="1">
      <alignment vertical="center" shrinkToFit="1"/>
    </xf>
    <xf numFmtId="184" fontId="3" fillId="0" borderId="59" xfId="0" applyNumberFormat="1" applyFont="1" applyFill="1" applyBorder="1" applyAlignment="1">
      <alignment vertical="center" shrinkToFit="1"/>
    </xf>
    <xf numFmtId="41" fontId="3" fillId="0" borderId="23" xfId="0" applyNumberFormat="1" applyFont="1" applyFill="1" applyBorder="1" applyAlignment="1">
      <alignment vertical="center" shrinkToFit="1"/>
    </xf>
    <xf numFmtId="41" fontId="3" fillId="0" borderId="28" xfId="0" applyNumberFormat="1" applyFont="1" applyFill="1" applyBorder="1" applyAlignment="1">
      <alignment vertical="center" shrinkToFit="1"/>
    </xf>
    <xf numFmtId="41" fontId="3" fillId="0" borderId="44" xfId="0" applyNumberFormat="1" applyFont="1" applyFill="1" applyBorder="1" applyAlignment="1">
      <alignment vertical="center" shrinkToFit="1"/>
    </xf>
    <xf numFmtId="41" fontId="3" fillId="0" borderId="49" xfId="0" applyNumberFormat="1" applyFont="1" applyFill="1" applyBorder="1" applyAlignment="1">
      <alignment vertical="center" shrinkToFit="1"/>
    </xf>
    <xf numFmtId="184" fontId="3" fillId="0" borderId="49" xfId="0" applyNumberFormat="1" applyFont="1" applyFill="1" applyBorder="1" applyAlignment="1">
      <alignment vertical="center" shrinkToFit="1"/>
    </xf>
    <xf numFmtId="41" fontId="3" fillId="0" borderId="25" xfId="0" applyNumberFormat="1" applyFont="1" applyFill="1" applyBorder="1" applyAlignment="1">
      <alignment vertical="center" shrinkToFit="1"/>
    </xf>
    <xf numFmtId="41" fontId="3" fillId="0" borderId="29" xfId="0" applyNumberFormat="1" applyFont="1" applyFill="1" applyBorder="1" applyAlignment="1">
      <alignment vertical="center" shrinkToFit="1"/>
    </xf>
    <xf numFmtId="41" fontId="3" fillId="0" borderId="30" xfId="0" applyNumberFormat="1" applyFont="1" applyFill="1" applyBorder="1" applyAlignment="1">
      <alignment vertical="center" shrinkToFit="1"/>
    </xf>
    <xf numFmtId="41" fontId="3" fillId="0" borderId="22" xfId="0" applyNumberFormat="1" applyFont="1" applyFill="1" applyBorder="1" applyAlignment="1">
      <alignment vertical="center" shrinkToFit="1"/>
    </xf>
    <xf numFmtId="184" fontId="3" fillId="0" borderId="22" xfId="0" applyNumberFormat="1" applyFont="1" applyFill="1" applyBorder="1" applyAlignment="1">
      <alignment vertical="center" shrinkToFit="1"/>
    </xf>
    <xf numFmtId="41" fontId="3" fillId="0" borderId="50" xfId="0" applyNumberFormat="1" applyFont="1" applyFill="1" applyBorder="1" applyAlignment="1">
      <alignment vertical="center" shrinkToFit="1"/>
    </xf>
    <xf numFmtId="41" fontId="3" fillId="0" borderId="53" xfId="0" applyNumberFormat="1" applyFont="1" applyFill="1" applyBorder="1" applyAlignment="1">
      <alignment vertical="center" shrinkToFit="1"/>
    </xf>
    <xf numFmtId="41" fontId="3" fillId="0" borderId="20" xfId="0" applyNumberFormat="1" applyFont="1" applyFill="1" applyBorder="1" applyAlignment="1">
      <alignment vertical="center" shrinkToFit="1"/>
    </xf>
    <xf numFmtId="41" fontId="3" fillId="0" borderId="2" xfId="0" applyNumberFormat="1" applyFont="1" applyFill="1" applyBorder="1" applyAlignment="1">
      <alignment horizontal="center" vertical="center" shrinkToFit="1"/>
    </xf>
    <xf numFmtId="41" fontId="3" fillId="0" borderId="11" xfId="0" applyNumberFormat="1" applyFont="1" applyFill="1" applyBorder="1" applyAlignment="1">
      <alignment vertical="center" shrinkToFit="1"/>
    </xf>
    <xf numFmtId="41" fontId="3" fillId="0" borderId="67" xfId="0" applyNumberFormat="1" applyFont="1" applyFill="1" applyBorder="1" applyAlignment="1">
      <alignment vertical="center" shrinkToFit="1"/>
    </xf>
    <xf numFmtId="41" fontId="3" fillId="0" borderId="68" xfId="0" applyNumberFormat="1" applyFont="1" applyFill="1" applyBorder="1" applyAlignment="1">
      <alignment vertical="center" shrinkToFit="1"/>
    </xf>
    <xf numFmtId="41" fontId="3" fillId="0" borderId="12" xfId="0" applyNumberFormat="1" applyFont="1" applyFill="1" applyBorder="1" applyAlignment="1">
      <alignment vertical="center" shrinkToFit="1"/>
    </xf>
    <xf numFmtId="184" fontId="3" fillId="0" borderId="12" xfId="0" applyNumberFormat="1" applyFont="1" applyFill="1" applyBorder="1" applyAlignment="1">
      <alignment vertical="center" shrinkToFit="1"/>
    </xf>
    <xf numFmtId="41" fontId="3" fillId="0" borderId="69" xfId="0" applyNumberFormat="1" applyFont="1" applyFill="1" applyBorder="1" applyAlignment="1">
      <alignment vertical="center" shrinkToFit="1"/>
    </xf>
    <xf numFmtId="41" fontId="3" fillId="0" borderId="54" xfId="0" applyNumberFormat="1" applyFont="1" applyFill="1" applyBorder="1" applyAlignment="1">
      <alignment vertical="center" shrinkToFit="1"/>
    </xf>
    <xf numFmtId="0" fontId="3" fillId="0" borderId="30" xfId="2" applyNumberFormat="1" applyFont="1" applyFill="1" applyBorder="1" applyAlignment="1">
      <alignment horizontal="center" vertical="center" wrapText="1" shrinkToFit="1"/>
    </xf>
    <xf numFmtId="49" fontId="3" fillId="0" borderId="27" xfId="0" applyNumberFormat="1" applyFont="1" applyFill="1" applyBorder="1" applyAlignment="1">
      <alignment horizontal="center" vertical="center"/>
    </xf>
    <xf numFmtId="181" fontId="3" fillId="0" borderId="41" xfId="0" applyNumberFormat="1" applyFont="1" applyFill="1" applyBorder="1" applyAlignment="1">
      <alignment vertical="center"/>
    </xf>
    <xf numFmtId="181" fontId="3" fillId="0" borderId="59" xfId="0" applyNumberFormat="1" applyFont="1" applyFill="1" applyBorder="1" applyAlignment="1">
      <alignment vertical="center"/>
    </xf>
    <xf numFmtId="179" fontId="3" fillId="0" borderId="59" xfId="0" applyNumberFormat="1" applyFont="1" applyFill="1" applyBorder="1" applyAlignment="1">
      <alignment vertical="center" shrinkToFit="1"/>
    </xf>
    <xf numFmtId="181" fontId="3" fillId="0" borderId="23" xfId="0" applyNumberFormat="1" applyFont="1" applyFill="1" applyBorder="1" applyAlignment="1">
      <alignment vertical="center"/>
    </xf>
    <xf numFmtId="49" fontId="3" fillId="0" borderId="28" xfId="0" applyNumberFormat="1" applyFont="1" applyFill="1" applyBorder="1" applyAlignment="1">
      <alignment horizontal="center" vertical="center"/>
    </xf>
    <xf numFmtId="181" fontId="3" fillId="0" borderId="44" xfId="0" applyNumberFormat="1" applyFont="1" applyFill="1" applyBorder="1" applyAlignment="1">
      <alignment vertical="center"/>
    </xf>
    <xf numFmtId="181" fontId="3" fillId="0" borderId="49" xfId="0" applyNumberFormat="1" applyFont="1" applyFill="1" applyBorder="1" applyAlignment="1">
      <alignment vertical="center"/>
    </xf>
    <xf numFmtId="181" fontId="3" fillId="0" borderId="50" xfId="0" applyNumberFormat="1" applyFont="1" applyFill="1" applyBorder="1" applyAlignment="1">
      <alignment vertical="center"/>
    </xf>
    <xf numFmtId="181" fontId="3" fillId="0" borderId="25" xfId="0" applyNumberFormat="1" applyFont="1" applyFill="1" applyBorder="1" applyAlignment="1">
      <alignment vertical="center"/>
    </xf>
    <xf numFmtId="49" fontId="3" fillId="0" borderId="29" xfId="0" applyNumberFormat="1" applyFont="1" applyFill="1" applyBorder="1" applyAlignment="1">
      <alignment horizontal="center" vertical="center"/>
    </xf>
    <xf numFmtId="181" fontId="3" fillId="0" borderId="30" xfId="0" applyNumberFormat="1" applyFont="1" applyFill="1" applyBorder="1" applyAlignment="1">
      <alignment vertical="center"/>
    </xf>
    <xf numFmtId="181" fontId="3" fillId="0" borderId="22" xfId="0" applyNumberFormat="1" applyFont="1" applyFill="1" applyBorder="1" applyAlignment="1">
      <alignment vertical="center"/>
    </xf>
    <xf numFmtId="181" fontId="3" fillId="0" borderId="86" xfId="0" applyNumberFormat="1" applyFont="1" applyFill="1" applyBorder="1" applyAlignment="1">
      <alignment vertical="center"/>
    </xf>
    <xf numFmtId="0" fontId="3" fillId="0" borderId="2" xfId="0" applyFont="1" applyFill="1" applyBorder="1" applyAlignment="1">
      <alignment horizontal="center" vertical="center"/>
    </xf>
    <xf numFmtId="181" fontId="3" fillId="0" borderId="65" xfId="0" applyNumberFormat="1" applyFont="1" applyFill="1" applyBorder="1" applyAlignment="1">
      <alignment vertical="center" shrinkToFit="1"/>
    </xf>
    <xf numFmtId="181" fontId="3" fillId="0" borderId="53" xfId="0" applyNumberFormat="1" applyFont="1" applyFill="1" applyBorder="1" applyAlignment="1">
      <alignment vertical="center" shrinkToFit="1"/>
    </xf>
    <xf numFmtId="181" fontId="3" fillId="0" borderId="12" xfId="0" applyNumberFormat="1" applyFont="1" applyFill="1" applyBorder="1" applyAlignment="1">
      <alignment vertical="center" shrinkToFit="1"/>
    </xf>
    <xf numFmtId="181" fontId="3" fillId="0" borderId="69" xfId="0" applyNumberFormat="1" applyFont="1" applyFill="1" applyBorder="1" applyAlignment="1">
      <alignment vertical="center" shrinkToFit="1"/>
    </xf>
    <xf numFmtId="181" fontId="3" fillId="0" borderId="13" xfId="0" applyNumberFormat="1" applyFont="1" applyFill="1" applyBorder="1" applyAlignment="1">
      <alignment vertical="center" shrinkToFit="1"/>
    </xf>
    <xf numFmtId="181" fontId="3" fillId="0" borderId="61" xfId="0" applyNumberFormat="1" applyFont="1" applyFill="1" applyBorder="1" applyAlignment="1">
      <alignment vertical="center"/>
    </xf>
    <xf numFmtId="181" fontId="3" fillId="0" borderId="66" xfId="0" applyNumberFormat="1" applyFont="1" applyFill="1" applyBorder="1" applyAlignment="1">
      <alignment vertical="center"/>
    </xf>
    <xf numFmtId="179" fontId="3" fillId="0" borderId="59" xfId="0" applyNumberFormat="1" applyFont="1" applyFill="1" applyBorder="1" applyAlignment="1">
      <alignment vertical="center"/>
    </xf>
    <xf numFmtId="181" fontId="3" fillId="0" borderId="63" xfId="0" applyNumberFormat="1" applyFont="1" applyFill="1" applyBorder="1" applyAlignment="1">
      <alignment vertical="center"/>
    </xf>
    <xf numFmtId="181" fontId="3" fillId="0" borderId="56" xfId="0" applyNumberFormat="1" applyFont="1" applyFill="1" applyBorder="1" applyAlignment="1">
      <alignment vertical="center"/>
    </xf>
    <xf numFmtId="181" fontId="3" fillId="0" borderId="57" xfId="0" applyNumberFormat="1" applyFont="1" applyFill="1" applyBorder="1" applyAlignment="1">
      <alignment vertical="center"/>
    </xf>
    <xf numFmtId="185" fontId="3" fillId="0" borderId="49" xfId="0" applyNumberFormat="1" applyFont="1" applyFill="1" applyBorder="1" applyAlignment="1">
      <alignment vertical="center"/>
    </xf>
    <xf numFmtId="179" fontId="3" fillId="0" borderId="57" xfId="0" applyNumberFormat="1" applyFont="1" applyFill="1" applyBorder="1" applyAlignment="1">
      <alignment vertical="center"/>
    </xf>
    <xf numFmtId="0" fontId="3" fillId="0" borderId="20" xfId="2" applyNumberFormat="1" applyFont="1" applyFill="1" applyBorder="1" applyAlignment="1">
      <alignment horizontal="center" vertical="center"/>
    </xf>
    <xf numFmtId="181" fontId="3" fillId="0" borderId="21" xfId="0" applyNumberFormat="1" applyFont="1" applyFill="1" applyBorder="1" applyAlignment="1">
      <alignment vertical="center"/>
    </xf>
    <xf numFmtId="185" fontId="3" fillId="0" borderId="22" xfId="0" applyNumberFormat="1" applyFont="1" applyFill="1" applyBorder="1" applyAlignment="1">
      <alignment vertical="center"/>
    </xf>
    <xf numFmtId="181" fontId="3" fillId="0" borderId="20" xfId="0" applyNumberFormat="1" applyFont="1" applyFill="1" applyBorder="1" applyAlignment="1">
      <alignment vertical="center"/>
    </xf>
    <xf numFmtId="181" fontId="3" fillId="0" borderId="24" xfId="0" applyNumberFormat="1" applyFont="1" applyFill="1" applyBorder="1" applyAlignment="1">
      <alignment vertical="center"/>
    </xf>
    <xf numFmtId="0" fontId="3" fillId="0" borderId="26" xfId="2" applyNumberFormat="1" applyFont="1" applyFill="1" applyBorder="1" applyAlignment="1">
      <alignment horizontal="center" vertical="center"/>
    </xf>
    <xf numFmtId="181" fontId="3" fillId="0" borderId="60" xfId="0" applyNumberFormat="1" applyFont="1" applyFill="1" applyBorder="1" applyAlignment="1">
      <alignment vertical="center"/>
    </xf>
    <xf numFmtId="181" fontId="3" fillId="0" borderId="26" xfId="0" applyNumberFormat="1" applyFont="1" applyFill="1" applyBorder="1" applyAlignment="1">
      <alignment vertical="center"/>
    </xf>
    <xf numFmtId="181" fontId="3" fillId="0" borderId="11" xfId="0" applyNumberFormat="1" applyFont="1" applyFill="1" applyBorder="1" applyAlignment="1">
      <alignment vertical="center"/>
    </xf>
    <xf numFmtId="185" fontId="3" fillId="0" borderId="11" xfId="0" applyNumberFormat="1" applyFont="1" applyFill="1" applyBorder="1" applyAlignment="1">
      <alignment vertical="center"/>
    </xf>
    <xf numFmtId="181" fontId="3" fillId="0" borderId="12" xfId="0" applyNumberFormat="1" applyFont="1" applyFill="1" applyBorder="1" applyAlignment="1">
      <alignment vertical="center"/>
    </xf>
    <xf numFmtId="181" fontId="3" fillId="0" borderId="13" xfId="0" applyNumberFormat="1" applyFont="1" applyFill="1" applyBorder="1" applyAlignment="1">
      <alignment vertical="center"/>
    </xf>
    <xf numFmtId="0" fontId="3" fillId="0" borderId="22" xfId="0" applyFont="1" applyFill="1" applyBorder="1" applyAlignment="1">
      <alignment horizontal="distributed" vertical="center" justifyLastLine="1"/>
    </xf>
    <xf numFmtId="0" fontId="3" fillId="0" borderId="20" xfId="0" applyFont="1" applyFill="1" applyBorder="1" applyAlignment="1">
      <alignment horizontal="distributed" vertical="center" justifyLastLine="1"/>
    </xf>
    <xf numFmtId="0" fontId="3" fillId="0" borderId="24" xfId="0" applyNumberFormat="1" applyFont="1" applyFill="1" applyBorder="1" applyAlignment="1">
      <alignment vertical="center"/>
    </xf>
    <xf numFmtId="0" fontId="3" fillId="0" borderId="25" xfId="0" applyNumberFormat="1" applyFont="1" applyFill="1" applyBorder="1" applyAlignment="1">
      <alignment vertical="center"/>
    </xf>
    <xf numFmtId="41" fontId="3" fillId="0" borderId="60" xfId="0" applyNumberFormat="1" applyFont="1" applyFill="1" applyBorder="1" applyAlignment="1">
      <alignment vertical="center"/>
    </xf>
    <xf numFmtId="41" fontId="3" fillId="0" borderId="65" xfId="0" applyNumberFormat="1" applyFont="1" applyFill="1" applyBorder="1" applyAlignment="1">
      <alignment vertical="center"/>
    </xf>
    <xf numFmtId="41" fontId="3" fillId="0" borderId="53" xfId="0" applyNumberFormat="1" applyFont="1" applyFill="1" applyBorder="1" applyAlignment="1">
      <alignment vertical="center"/>
    </xf>
    <xf numFmtId="41" fontId="3" fillId="0" borderId="54" xfId="0" applyNumberFormat="1" applyFont="1" applyFill="1" applyBorder="1" applyAlignment="1">
      <alignment vertical="center"/>
    </xf>
    <xf numFmtId="0" fontId="3" fillId="0" borderId="24" xfId="0" applyNumberFormat="1" applyFont="1" applyFill="1" applyBorder="1" applyAlignment="1">
      <alignment horizontal="center" vertical="center"/>
    </xf>
    <xf numFmtId="0" fontId="3" fillId="0" borderId="25"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1" xfId="0" applyFont="1" applyFill="1" applyBorder="1" applyAlignment="1">
      <alignment horizontal="center" vertical="center"/>
    </xf>
    <xf numFmtId="41" fontId="2" fillId="0" borderId="31" xfId="2" applyNumberFormat="1" applyFont="1" applyFill="1" applyBorder="1" applyAlignment="1">
      <alignment vertical="center"/>
    </xf>
    <xf numFmtId="0" fontId="2" fillId="0" borderId="28" xfId="0" applyFont="1" applyFill="1" applyBorder="1" applyAlignment="1">
      <alignment horizontal="center" vertical="center"/>
    </xf>
    <xf numFmtId="41" fontId="2" fillId="0" borderId="28" xfId="2" applyNumberFormat="1" applyFont="1" applyFill="1" applyBorder="1" applyAlignment="1">
      <alignment vertical="center"/>
    </xf>
    <xf numFmtId="41" fontId="2" fillId="0" borderId="28" xfId="2" applyNumberFormat="1" applyFont="1" applyFill="1" applyBorder="1" applyAlignment="1">
      <alignment horizontal="right" vertical="center"/>
    </xf>
    <xf numFmtId="41" fontId="2" fillId="0" borderId="32" xfId="2" applyNumberFormat="1" applyFont="1" applyFill="1" applyBorder="1" applyAlignment="1">
      <alignment vertical="center"/>
    </xf>
    <xf numFmtId="0" fontId="2" fillId="0" borderId="27" xfId="0" applyFont="1" applyFill="1" applyBorder="1" applyAlignment="1">
      <alignment horizontal="center" vertical="center"/>
    </xf>
    <xf numFmtId="41" fontId="2" fillId="0" borderId="27" xfId="2" applyNumberFormat="1" applyFont="1" applyFill="1" applyBorder="1" applyAlignment="1">
      <alignment vertical="center"/>
    </xf>
    <xf numFmtId="0" fontId="3" fillId="0" borderId="29" xfId="0" applyNumberFormat="1" applyFont="1" applyFill="1" applyBorder="1" applyAlignment="1">
      <alignment horizontal="distributed" vertical="center" justifyLastLine="1"/>
    </xf>
    <xf numFmtId="41" fontId="2" fillId="0" borderId="1" xfId="2" applyNumberFormat="1" applyFont="1" applyFill="1" applyBorder="1" applyAlignment="1">
      <alignment vertical="center"/>
    </xf>
    <xf numFmtId="0" fontId="2" fillId="0" borderId="7" xfId="0" applyFont="1" applyFill="1" applyBorder="1" applyAlignment="1">
      <alignment horizontal="center" vertical="center"/>
    </xf>
    <xf numFmtId="0" fontId="8" fillId="0" borderId="7" xfId="0" applyFont="1" applyFill="1" applyBorder="1" applyAlignment="1">
      <alignment horizontal="center" vertical="center"/>
    </xf>
    <xf numFmtId="41" fontId="2" fillId="0" borderId="27" xfId="0" applyNumberFormat="1" applyFont="1" applyFill="1" applyBorder="1" applyAlignment="1">
      <alignment horizontal="right" vertical="center"/>
    </xf>
    <xf numFmtId="41" fontId="2" fillId="0" borderId="27" xfId="2" applyNumberFormat="1" applyFont="1" applyFill="1" applyBorder="1" applyAlignment="1">
      <alignment horizontal="right" vertical="center"/>
    </xf>
    <xf numFmtId="41" fontId="2" fillId="0" borderId="28" xfId="0" applyNumberFormat="1" applyFont="1" applyFill="1" applyBorder="1" applyAlignment="1">
      <alignment horizontal="right" vertical="center"/>
    </xf>
    <xf numFmtId="41" fontId="2" fillId="0" borderId="28" xfId="0" applyNumberFormat="1" applyFont="1" applyFill="1" applyBorder="1" applyAlignment="1">
      <alignment vertical="center"/>
    </xf>
    <xf numFmtId="41" fontId="2" fillId="0" borderId="29" xfId="2" applyNumberFormat="1" applyFont="1" applyFill="1" applyBorder="1" applyAlignment="1">
      <alignment vertical="center"/>
    </xf>
    <xf numFmtId="0" fontId="2" fillId="0" borderId="32" xfId="0" applyFont="1" applyFill="1" applyBorder="1" applyAlignment="1">
      <alignment horizontal="center" vertical="center"/>
    </xf>
    <xf numFmtId="41" fontId="2" fillId="0" borderId="32" xfId="0" applyNumberFormat="1" applyFont="1" applyFill="1" applyBorder="1" applyAlignment="1">
      <alignment vertical="center"/>
    </xf>
    <xf numFmtId="38" fontId="5" fillId="0" borderId="1"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27" xfId="2" quotePrefix="1" applyFont="1" applyFill="1" applyBorder="1" applyAlignment="1">
      <alignment horizontal="right" vertical="center"/>
    </xf>
    <xf numFmtId="41" fontId="5" fillId="0" borderId="5" xfId="2" quotePrefix="1" applyNumberFormat="1" applyFont="1" applyFill="1" applyBorder="1" applyAlignment="1">
      <alignment horizontal="right" vertical="center"/>
    </xf>
    <xf numFmtId="41" fontId="5" fillId="0" borderId="5" xfId="2" applyNumberFormat="1" applyFont="1" applyFill="1" applyBorder="1" applyAlignment="1">
      <alignment vertical="center"/>
    </xf>
    <xf numFmtId="38" fontId="5" fillId="0" borderId="28" xfId="2" applyFont="1" applyFill="1" applyBorder="1" applyAlignment="1">
      <alignment horizontal="center" vertical="center"/>
    </xf>
    <xf numFmtId="38" fontId="5" fillId="0" borderId="28" xfId="2" quotePrefix="1" applyFont="1" applyFill="1" applyBorder="1" applyAlignment="1">
      <alignment horizontal="right" vertical="center"/>
    </xf>
    <xf numFmtId="38" fontId="5" fillId="0" borderId="28" xfId="2" applyFont="1" applyFill="1" applyBorder="1" applyAlignment="1">
      <alignment vertical="center"/>
    </xf>
    <xf numFmtId="38" fontId="5" fillId="0" borderId="2" xfId="2" applyFont="1" applyFill="1" applyBorder="1" applyAlignment="1">
      <alignment horizontal="center" vertical="center"/>
    </xf>
    <xf numFmtId="38" fontId="5" fillId="0" borderId="29" xfId="2" quotePrefix="1" applyFont="1" applyFill="1" applyBorder="1" applyAlignment="1">
      <alignment horizontal="right" vertical="center"/>
    </xf>
    <xf numFmtId="38" fontId="5" fillId="0" borderId="2" xfId="2" quotePrefix="1" applyFont="1" applyFill="1" applyBorder="1" applyAlignment="1">
      <alignment horizontal="right" vertical="center"/>
    </xf>
    <xf numFmtId="38" fontId="5" fillId="0" borderId="2" xfId="2" applyFont="1" applyFill="1" applyBorder="1" applyAlignment="1">
      <alignment vertical="center"/>
    </xf>
    <xf numFmtId="38" fontId="5" fillId="0" borderId="1" xfId="2" quotePrefix="1" applyFont="1" applyFill="1" applyBorder="1" applyAlignment="1">
      <alignment vertical="center"/>
    </xf>
    <xf numFmtId="41" fontId="5" fillId="0" borderId="27" xfId="2" quotePrefix="1" applyNumberFormat="1" applyFont="1" applyFill="1" applyBorder="1" applyAlignment="1">
      <alignment horizontal="right" vertical="center"/>
    </xf>
    <xf numFmtId="38" fontId="5" fillId="0" borderId="27" xfId="2" quotePrefix="1" applyFont="1" applyFill="1" applyBorder="1" applyAlignment="1">
      <alignment vertical="center"/>
    </xf>
    <xf numFmtId="41" fontId="5" fillId="0" borderId="5" xfId="2" quotePrefix="1" applyNumberFormat="1" applyFont="1" applyFill="1" applyBorder="1" applyAlignment="1">
      <alignment vertical="center"/>
    </xf>
    <xf numFmtId="38" fontId="5" fillId="0" borderId="28" xfId="2" quotePrefix="1" applyFont="1" applyFill="1" applyBorder="1" applyAlignment="1">
      <alignment vertical="center"/>
    </xf>
    <xf numFmtId="41" fontId="5" fillId="0" borderId="28" xfId="2" quotePrefix="1" applyNumberFormat="1" applyFont="1" applyFill="1" applyBorder="1" applyAlignment="1">
      <alignment horizontal="right" vertical="center"/>
    </xf>
    <xf numFmtId="38" fontId="5" fillId="0" borderId="29" xfId="2" quotePrefix="1" applyFont="1" applyFill="1" applyBorder="1" applyAlignment="1">
      <alignment vertical="center"/>
    </xf>
    <xf numFmtId="41" fontId="5" fillId="0" borderId="2" xfId="2" quotePrefix="1" applyNumberFormat="1" applyFont="1" applyFill="1" applyBorder="1" applyAlignment="1">
      <alignment horizontal="right" vertical="center"/>
    </xf>
    <xf numFmtId="41" fontId="5" fillId="0" borderId="1" xfId="2" quotePrefix="1" applyNumberFormat="1" applyFont="1" applyFill="1" applyBorder="1" applyAlignment="1">
      <alignment horizontal="right" vertical="center"/>
    </xf>
    <xf numFmtId="38" fontId="5" fillId="0" borderId="0" xfId="2" quotePrefix="1" applyFont="1" applyFill="1" applyAlignment="1">
      <alignment vertical="center"/>
    </xf>
    <xf numFmtId="38" fontId="5" fillId="0" borderId="0" xfId="2" applyFont="1" applyFill="1"/>
    <xf numFmtId="38" fontId="5" fillId="0" borderId="7" xfId="2" applyFont="1" applyFill="1" applyBorder="1" applyAlignment="1">
      <alignment horizontal="center" vertical="center"/>
    </xf>
    <xf numFmtId="38" fontId="5" fillId="0" borderId="1" xfId="2" quotePrefix="1" applyFont="1" applyFill="1" applyBorder="1" applyAlignment="1">
      <alignment horizontal="center" vertical="center"/>
    </xf>
    <xf numFmtId="38" fontId="5" fillId="0" borderId="5" xfId="2" quotePrefix="1" applyFont="1" applyFill="1" applyBorder="1" applyAlignment="1">
      <alignment vertical="center"/>
    </xf>
    <xf numFmtId="38" fontId="19" fillId="0" borderId="0" xfId="2" applyFont="1" applyFill="1"/>
    <xf numFmtId="38" fontId="5" fillId="0" borderId="2" xfId="2" quotePrefix="1" applyFont="1" applyFill="1" applyBorder="1" applyAlignment="1">
      <alignment vertical="center"/>
    </xf>
    <xf numFmtId="41" fontId="5" fillId="0" borderId="28" xfId="2" quotePrefix="1" applyNumberFormat="1" applyFont="1" applyFill="1" applyBorder="1" applyAlignment="1">
      <alignment vertical="center"/>
    </xf>
    <xf numFmtId="41" fontId="5" fillId="0" borderId="27" xfId="2" quotePrefix="1" applyNumberFormat="1" applyFont="1" applyFill="1" applyBorder="1" applyAlignment="1">
      <alignment vertical="center"/>
    </xf>
    <xf numFmtId="41" fontId="5" fillId="0" borderId="29" xfId="2" quotePrefix="1" applyNumberFormat="1" applyFont="1" applyFill="1" applyBorder="1" applyAlignment="1">
      <alignment vertical="center"/>
    </xf>
    <xf numFmtId="41" fontId="5" fillId="0" borderId="2" xfId="2" quotePrefix="1" applyNumberFormat="1" applyFont="1" applyFill="1" applyBorder="1" applyAlignment="1">
      <alignment vertical="center"/>
    </xf>
    <xf numFmtId="38" fontId="5" fillId="0" borderId="0" xfId="2" applyFont="1" applyFill="1" applyAlignment="1">
      <alignment horizontal="center"/>
    </xf>
    <xf numFmtId="41" fontId="5" fillId="0" borderId="1" xfId="2" quotePrefix="1" applyNumberFormat="1" applyFont="1" applyFill="1" applyBorder="1" applyAlignment="1">
      <alignment vertical="center"/>
    </xf>
    <xf numFmtId="38" fontId="5" fillId="0" borderId="5" xfId="2" quotePrefix="1" applyFont="1" applyFill="1" applyBorder="1" applyAlignment="1">
      <alignment horizontal="right" vertical="center"/>
    </xf>
    <xf numFmtId="38" fontId="5" fillId="0" borderId="1" xfId="2" quotePrefix="1" applyFont="1" applyFill="1" applyBorder="1" applyAlignment="1">
      <alignment horizontal="right" vertical="center"/>
    </xf>
    <xf numFmtId="41" fontId="5" fillId="0" borderId="5" xfId="2" applyNumberFormat="1" applyFont="1" applyFill="1" applyBorder="1" applyAlignment="1">
      <alignment horizontal="right" vertical="center"/>
    </xf>
    <xf numFmtId="38" fontId="5" fillId="0" borderId="0" xfId="2" applyFont="1" applyFill="1" applyAlignment="1">
      <alignment horizontal="center" vertical="center"/>
    </xf>
    <xf numFmtId="38" fontId="19" fillId="0" borderId="0" xfId="2" applyFont="1" applyFill="1" applyAlignment="1">
      <alignment vertical="center"/>
    </xf>
    <xf numFmtId="38" fontId="5" fillId="0" borderId="5" xfId="2" applyFont="1" applyFill="1" applyBorder="1" applyAlignment="1">
      <alignment vertical="center"/>
    </xf>
    <xf numFmtId="38" fontId="5" fillId="0" borderId="0" xfId="2" applyFont="1" applyFill="1" applyBorder="1" applyAlignment="1">
      <alignment horizontal="center" vertical="center"/>
    </xf>
    <xf numFmtId="38" fontId="5" fillId="0" borderId="0" xfId="2" quotePrefix="1" applyFont="1" applyFill="1" applyBorder="1" applyAlignment="1"/>
    <xf numFmtId="38" fontId="5" fillId="0" borderId="0" xfId="2" applyFont="1" applyFill="1" applyBorder="1" applyAlignment="1">
      <alignment horizontal="right"/>
    </xf>
    <xf numFmtId="38" fontId="6" fillId="0" borderId="0" xfId="2" applyFont="1" applyFill="1" applyAlignment="1">
      <alignment horizontal="center" vertical="center"/>
    </xf>
    <xf numFmtId="38" fontId="6" fillId="0" borderId="0" xfId="2" applyFont="1" applyFill="1" applyAlignment="1">
      <alignment vertical="center"/>
    </xf>
    <xf numFmtId="38" fontId="6" fillId="0" borderId="0" xfId="2" applyFont="1" applyFill="1" applyAlignment="1">
      <alignment vertical="center" shrinkToFit="1"/>
    </xf>
    <xf numFmtId="38" fontId="3" fillId="0" borderId="27" xfId="2" applyFont="1" applyFill="1" applyBorder="1" applyAlignment="1">
      <alignment horizontal="center" vertical="center" shrinkToFit="1"/>
    </xf>
    <xf numFmtId="41" fontId="5" fillId="0" borderId="5" xfId="2" quotePrefix="1" applyNumberFormat="1" applyFont="1" applyFill="1" applyBorder="1"/>
    <xf numFmtId="38" fontId="3" fillId="0" borderId="28" xfId="2" applyFont="1" applyFill="1" applyBorder="1" applyAlignment="1">
      <alignment horizontal="center" vertical="center" shrinkToFit="1"/>
    </xf>
    <xf numFmtId="41" fontId="5" fillId="0" borderId="28" xfId="2" quotePrefix="1" applyNumberFormat="1" applyFont="1" applyFill="1" applyBorder="1"/>
    <xf numFmtId="38" fontId="3" fillId="0" borderId="29" xfId="2" applyFont="1" applyFill="1" applyBorder="1" applyAlignment="1">
      <alignment horizontal="center" vertical="center" shrinkToFit="1"/>
    </xf>
    <xf numFmtId="41" fontId="5" fillId="0" borderId="7" xfId="2" quotePrefix="1" applyNumberFormat="1" applyFont="1" applyFill="1" applyBorder="1"/>
    <xf numFmtId="38" fontId="3" fillId="0" borderId="1" xfId="2" applyFont="1" applyFill="1" applyBorder="1" applyAlignment="1">
      <alignment horizontal="center" vertical="center" shrinkToFit="1"/>
    </xf>
    <xf numFmtId="41" fontId="5" fillId="0" borderId="1" xfId="2" quotePrefix="1" applyNumberFormat="1" applyFont="1" applyFill="1" applyBorder="1"/>
    <xf numFmtId="41" fontId="5" fillId="0" borderId="5" xfId="2" applyNumberFormat="1" applyFont="1" applyFill="1" applyBorder="1"/>
    <xf numFmtId="41" fontId="5" fillId="0" borderId="2" xfId="2" quotePrefix="1" applyNumberFormat="1" applyFont="1" applyFill="1" applyBorder="1"/>
    <xf numFmtId="41" fontId="5" fillId="0" borderId="27" xfId="2" quotePrefix="1" applyNumberFormat="1" applyFont="1" applyFill="1" applyBorder="1" applyAlignment="1"/>
    <xf numFmtId="41" fontId="5" fillId="0" borderId="28" xfId="2" quotePrefix="1" applyNumberFormat="1" applyFont="1" applyFill="1" applyBorder="1" applyAlignment="1"/>
    <xf numFmtId="41" fontId="5" fillId="0" borderId="29" xfId="2" quotePrefix="1" applyNumberFormat="1" applyFont="1" applyFill="1" applyBorder="1" applyAlignment="1"/>
    <xf numFmtId="38" fontId="6" fillId="0" borderId="0" xfId="2" quotePrefix="1" applyFont="1" applyFill="1" applyAlignment="1">
      <alignment vertical="center"/>
    </xf>
    <xf numFmtId="38" fontId="6" fillId="0" borderId="0" xfId="2" quotePrefix="1" applyFont="1" applyFill="1" applyAlignment="1">
      <alignment horizontal="center" vertical="center"/>
    </xf>
    <xf numFmtId="38" fontId="3" fillId="0" borderId="5" xfId="2" applyFont="1" applyFill="1" applyBorder="1" applyAlignment="1">
      <alignment horizontal="center" vertical="center" shrinkToFit="1"/>
    </xf>
    <xf numFmtId="38" fontId="3" fillId="0" borderId="7" xfId="2" applyFont="1" applyFill="1" applyBorder="1" applyAlignment="1">
      <alignment horizontal="center" vertical="center" shrinkToFit="1"/>
    </xf>
    <xf numFmtId="38" fontId="20" fillId="0" borderId="0" xfId="2" applyFont="1" applyFill="1" applyAlignment="1">
      <alignment vertical="center"/>
    </xf>
    <xf numFmtId="41" fontId="5" fillId="0" borderId="29" xfId="2" quotePrefix="1" applyNumberFormat="1" applyFont="1" applyFill="1" applyBorder="1" applyAlignment="1">
      <alignment horizontal="right" vertical="center"/>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3" fillId="0" borderId="43"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0" xfId="0" applyFont="1" applyFill="1" applyAlignment="1">
      <alignment vertical="center"/>
    </xf>
    <xf numFmtId="0" fontId="3" fillId="0" borderId="5"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36"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37"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38"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5" xfId="0" applyFont="1" applyFill="1" applyBorder="1" applyAlignment="1">
      <alignment horizontal="left" vertical="center" shrinkToFit="1"/>
    </xf>
    <xf numFmtId="0" fontId="3" fillId="0" borderId="39" xfId="0" applyFont="1" applyFill="1" applyBorder="1" applyAlignment="1">
      <alignment horizontal="left" vertical="center" shrinkToFit="1"/>
    </xf>
    <xf numFmtId="0" fontId="3" fillId="0" borderId="8"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distributed" vertical="center" wrapText="1" justifyLastLine="1"/>
    </xf>
    <xf numFmtId="0" fontId="3" fillId="0" borderId="7" xfId="0" applyFont="1" applyFill="1" applyBorder="1" applyAlignment="1">
      <alignment horizontal="distributed" vertical="center" wrapText="1" justifyLastLine="1"/>
    </xf>
    <xf numFmtId="0" fontId="0" fillId="0" borderId="7" xfId="0" applyFont="1" applyFill="1" applyBorder="1" applyAlignment="1">
      <alignment horizontal="distributed" vertical="center" wrapText="1" justifyLastLine="1"/>
    </xf>
    <xf numFmtId="0" fontId="3" fillId="0" borderId="5"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38" xfId="0" applyFont="1" applyFill="1" applyBorder="1" applyAlignment="1">
      <alignment horizontal="left" vertical="center"/>
    </xf>
    <xf numFmtId="0" fontId="3" fillId="0" borderId="7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vertical="center" shrinkToFit="1"/>
    </xf>
    <xf numFmtId="0" fontId="3" fillId="0" borderId="46" xfId="0" applyFont="1" applyFill="1" applyBorder="1" applyAlignment="1">
      <alignment vertical="center" shrinkToFit="1"/>
    </xf>
    <xf numFmtId="0" fontId="0" fillId="0" borderId="18" xfId="0" applyFont="1" applyFill="1" applyBorder="1" applyAlignment="1">
      <alignment vertical="center" shrinkToFit="1"/>
    </xf>
    <xf numFmtId="0" fontId="3" fillId="0" borderId="4" xfId="0" applyFont="1" applyFill="1" applyBorder="1" applyAlignment="1">
      <alignment vertical="center" shrinkToFit="1"/>
    </xf>
    <xf numFmtId="0" fontId="3" fillId="0" borderId="0" xfId="0" applyFont="1" applyFill="1" applyBorder="1" applyAlignment="1">
      <alignment vertical="center" shrinkToFit="1"/>
    </xf>
    <xf numFmtId="0" fontId="0" fillId="0" borderId="38" xfId="0" applyFont="1" applyFill="1" applyBorder="1" applyAlignment="1">
      <alignment vertical="center" shrinkToFit="1"/>
    </xf>
    <xf numFmtId="0" fontId="9" fillId="0" borderId="0" xfId="0" applyFont="1" applyFill="1" applyAlignment="1">
      <alignment vertical="center"/>
    </xf>
    <xf numFmtId="0" fontId="3" fillId="0" borderId="0" xfId="0" applyFont="1" applyFill="1" applyAlignment="1">
      <alignment horizontal="left" vertical="center" wrapText="1"/>
    </xf>
    <xf numFmtId="0" fontId="4" fillId="0" borderId="0" xfId="0" applyFont="1" applyFill="1" applyAlignment="1">
      <alignment vertical="center"/>
    </xf>
    <xf numFmtId="0" fontId="3" fillId="0" borderId="34" xfId="0" applyFont="1" applyFill="1" applyBorder="1" applyAlignment="1">
      <alignment horizontal="center" vertical="center" justifyLastLine="1"/>
    </xf>
    <xf numFmtId="0" fontId="3" fillId="0" borderId="67" xfId="0" applyFont="1" applyFill="1" applyBorder="1" applyAlignment="1">
      <alignment horizontal="center" vertical="center" justifyLastLine="1"/>
    </xf>
    <xf numFmtId="0" fontId="3" fillId="0" borderId="71" xfId="0" applyFont="1" applyFill="1" applyBorder="1" applyAlignment="1">
      <alignment horizontal="center" vertical="center" justifyLastLine="1"/>
    </xf>
    <xf numFmtId="0" fontId="3" fillId="0" borderId="72" xfId="0" applyFont="1" applyFill="1" applyBorder="1" applyAlignment="1">
      <alignment horizontal="distributed" vertical="center" wrapText="1" justifyLastLine="1"/>
    </xf>
    <xf numFmtId="0" fontId="3" fillId="0" borderId="73" xfId="0" applyFont="1" applyFill="1" applyBorder="1" applyAlignment="1">
      <alignment horizontal="distributed" vertical="center" wrapText="1" justifyLastLine="1"/>
    </xf>
    <xf numFmtId="0" fontId="3" fillId="0" borderId="74" xfId="0" applyFont="1" applyFill="1" applyBorder="1" applyAlignment="1">
      <alignment horizontal="left" vertical="center" shrinkToFit="1"/>
    </xf>
    <xf numFmtId="0" fontId="3" fillId="0" borderId="75" xfId="0" applyFont="1" applyFill="1" applyBorder="1" applyAlignment="1">
      <alignment horizontal="left" vertical="center" shrinkToFit="1"/>
    </xf>
    <xf numFmtId="0" fontId="3" fillId="0" borderId="76" xfId="0" applyFont="1" applyFill="1" applyBorder="1" applyAlignment="1">
      <alignment horizontal="left" vertical="center" shrinkToFit="1"/>
    </xf>
    <xf numFmtId="0" fontId="3" fillId="0" borderId="14"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15" xfId="0" applyFont="1" applyFill="1" applyBorder="1" applyAlignment="1">
      <alignment horizontal="left" vertical="center"/>
    </xf>
    <xf numFmtId="183" fontId="3" fillId="0" borderId="14" xfId="0" applyNumberFormat="1" applyFont="1" applyFill="1" applyBorder="1" applyAlignment="1">
      <alignment horizontal="right" vertical="center"/>
    </xf>
    <xf numFmtId="183" fontId="3" fillId="0" borderId="15" xfId="0" applyNumberFormat="1" applyFont="1" applyFill="1" applyBorder="1" applyAlignment="1">
      <alignment horizontal="right" vertical="center"/>
    </xf>
    <xf numFmtId="183" fontId="3" fillId="0" borderId="51" xfId="0" applyNumberFormat="1" applyFont="1" applyFill="1" applyBorder="1" applyAlignment="1">
      <alignment horizontal="right" vertical="center"/>
    </xf>
    <xf numFmtId="183" fontId="3" fillId="0" borderId="25" xfId="0" applyNumberFormat="1" applyFont="1" applyFill="1" applyBorder="1" applyAlignment="1">
      <alignment horizontal="right" vertical="center"/>
    </xf>
    <xf numFmtId="0" fontId="3" fillId="0" borderId="14"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67" xfId="0" applyFont="1" applyFill="1" applyBorder="1" applyAlignment="1">
      <alignment vertical="center"/>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79" xfId="0" applyFont="1" applyFill="1" applyBorder="1" applyAlignment="1">
      <alignment horizontal="left" vertical="center"/>
    </xf>
    <xf numFmtId="0" fontId="3" fillId="0" borderId="80" xfId="0" applyFont="1" applyFill="1" applyBorder="1" applyAlignment="1">
      <alignment horizontal="left" vertical="center"/>
    </xf>
    <xf numFmtId="183" fontId="3" fillId="0" borderId="43" xfId="0" applyNumberFormat="1" applyFont="1" applyFill="1" applyBorder="1" applyAlignment="1">
      <alignment horizontal="right" vertical="center"/>
    </xf>
    <xf numFmtId="183" fontId="3" fillId="0" borderId="80" xfId="0" applyNumberFormat="1" applyFont="1" applyFill="1" applyBorder="1" applyAlignment="1">
      <alignment horizontal="right" vertical="center"/>
    </xf>
    <xf numFmtId="183" fontId="3" fillId="0" borderId="61" xfId="0" applyNumberFormat="1" applyFont="1" applyFill="1" applyBorder="1" applyAlignment="1">
      <alignment horizontal="right" vertical="center"/>
    </xf>
    <xf numFmtId="183" fontId="3" fillId="0" borderId="23" xfId="0" applyNumberFormat="1" applyFont="1" applyFill="1" applyBorder="1" applyAlignment="1">
      <alignment horizontal="right" vertical="center"/>
    </xf>
    <xf numFmtId="0" fontId="3" fillId="0" borderId="4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0" fillId="0" borderId="0" xfId="0" applyFont="1" applyFill="1" applyAlignment="1">
      <alignment horizontal="left" vertical="center" wrapText="1"/>
    </xf>
    <xf numFmtId="0" fontId="3" fillId="0" borderId="4"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38" xfId="0" applyFont="1" applyFill="1" applyBorder="1" applyAlignment="1">
      <alignment horizontal="center" vertical="center" shrinkToFit="1"/>
    </xf>
    <xf numFmtId="41" fontId="3" fillId="0" borderId="9" xfId="0" applyNumberFormat="1" applyFont="1" applyFill="1" applyBorder="1" applyAlignment="1" applyProtection="1">
      <alignment horizontal="right" vertical="center"/>
      <protection locked="0"/>
    </xf>
    <xf numFmtId="41" fontId="3" fillId="0" borderId="16" xfId="0" applyNumberFormat="1" applyFont="1" applyFill="1" applyBorder="1" applyAlignment="1" applyProtection="1">
      <alignment horizontal="right" vertical="center"/>
      <protection locked="0"/>
    </xf>
    <xf numFmtId="41" fontId="3" fillId="0" borderId="86" xfId="0" applyNumberFormat="1" applyFont="1" applyFill="1" applyBorder="1" applyAlignment="1" applyProtection="1">
      <alignment horizontal="right" vertical="center"/>
      <protection locked="0"/>
    </xf>
    <xf numFmtId="41" fontId="3" fillId="0" borderId="18" xfId="0" applyNumberFormat="1" applyFont="1" applyFill="1" applyBorder="1" applyAlignment="1" applyProtection="1">
      <alignment horizontal="right" vertical="center"/>
      <protection locked="0"/>
    </xf>
    <xf numFmtId="0" fontId="3" fillId="0" borderId="67" xfId="0" applyFont="1" applyFill="1" applyBorder="1" applyAlignment="1">
      <alignment horizontal="center" vertical="center"/>
    </xf>
    <xf numFmtId="0" fontId="3" fillId="0" borderId="71" xfId="0" applyFont="1" applyFill="1" applyBorder="1" applyAlignment="1">
      <alignment horizontal="center" vertical="center"/>
    </xf>
    <xf numFmtId="41" fontId="3" fillId="0" borderId="34" xfId="0" applyNumberFormat="1" applyFont="1" applyFill="1" applyBorder="1" applyAlignment="1" applyProtection="1">
      <alignment horizontal="center" vertical="center"/>
      <protection locked="0"/>
    </xf>
    <xf numFmtId="41" fontId="3" fillId="0" borderId="71" xfId="0" applyNumberFormat="1" applyFont="1" applyFill="1" applyBorder="1" applyAlignment="1" applyProtection="1">
      <alignment horizontal="center" vertical="center"/>
      <protection locked="0"/>
    </xf>
    <xf numFmtId="41" fontId="3" fillId="0" borderId="68" xfId="0" applyNumberFormat="1" applyFont="1" applyFill="1" applyBorder="1" applyAlignment="1" applyProtection="1">
      <alignment horizontal="center" vertical="center"/>
      <protection locked="0"/>
    </xf>
    <xf numFmtId="0" fontId="3" fillId="0" borderId="43" xfId="0" applyFont="1" applyFill="1" applyBorder="1" applyAlignment="1">
      <alignment horizontal="center" vertical="center" wrapText="1"/>
    </xf>
    <xf numFmtId="0" fontId="3" fillId="0" borderId="79" xfId="0" applyFont="1" applyFill="1" applyBorder="1" applyAlignment="1">
      <alignment horizontal="center" vertical="center"/>
    </xf>
    <xf numFmtId="0" fontId="3" fillId="0" borderId="80" xfId="0" applyFont="1" applyFill="1" applyBorder="1" applyAlignment="1">
      <alignment horizontal="center" vertical="center"/>
    </xf>
    <xf numFmtId="41" fontId="3" fillId="0" borderId="43" xfId="0" applyNumberFormat="1" applyFont="1" applyFill="1" applyBorder="1" applyAlignment="1" applyProtection="1">
      <alignment horizontal="center" vertical="center"/>
      <protection locked="0"/>
    </xf>
    <xf numFmtId="41" fontId="3" fillId="0" borderId="80" xfId="0" applyNumberFormat="1" applyFont="1" applyFill="1" applyBorder="1" applyAlignment="1" applyProtection="1">
      <alignment horizontal="center" vertical="center"/>
      <protection locked="0"/>
    </xf>
    <xf numFmtId="0" fontId="0" fillId="0" borderId="8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5" xfId="0" applyFont="1" applyFill="1" applyBorder="1" applyAlignment="1">
      <alignment horizontal="center" vertical="center"/>
    </xf>
    <xf numFmtId="41" fontId="3" fillId="0" borderId="14" xfId="0" applyNumberFormat="1" applyFont="1" applyFill="1" applyBorder="1" applyAlignment="1" applyProtection="1">
      <alignment horizontal="right" vertical="center"/>
      <protection locked="0"/>
    </xf>
    <xf numFmtId="41" fontId="3" fillId="0" borderId="15" xfId="0" applyNumberFormat="1" applyFont="1" applyFill="1" applyBorder="1" applyAlignment="1" applyProtection="1">
      <alignment horizontal="right" vertical="center"/>
      <protection locked="0"/>
    </xf>
    <xf numFmtId="41" fontId="3" fillId="0" borderId="47" xfId="0" applyNumberFormat="1" applyFont="1" applyFill="1" applyBorder="1" applyAlignment="1" applyProtection="1">
      <alignment horizontal="right" vertical="center"/>
      <protection locked="0"/>
    </xf>
    <xf numFmtId="0" fontId="0" fillId="0" borderId="0" xfId="0" applyFont="1" applyFill="1"/>
    <xf numFmtId="0" fontId="12" fillId="0" borderId="35" xfId="0" applyFont="1" applyFill="1" applyBorder="1" applyAlignment="1">
      <alignment horizontal="left" vertical="center"/>
    </xf>
    <xf numFmtId="0" fontId="3" fillId="0" borderId="68" xfId="0" applyFont="1" applyFill="1" applyBorder="1" applyAlignment="1">
      <alignment horizontal="center" vertical="center"/>
    </xf>
    <xf numFmtId="0" fontId="3" fillId="0" borderId="9" xfId="0" applyFont="1" applyFill="1" applyBorder="1" applyAlignment="1">
      <alignment horizontal="distributed" vertical="center" indent="1"/>
    </xf>
    <xf numFmtId="0" fontId="3" fillId="0" borderId="40"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3" fillId="0" borderId="9" xfId="0" applyNumberFormat="1" applyFont="1" applyFill="1" applyBorder="1" applyAlignment="1">
      <alignment horizontal="right" vertical="center"/>
    </xf>
    <xf numFmtId="176" fontId="3" fillId="0" borderId="16" xfId="0" applyNumberFormat="1" applyFont="1" applyFill="1" applyBorder="1" applyAlignment="1">
      <alignment horizontal="right" vertical="center"/>
    </xf>
    <xf numFmtId="0" fontId="3" fillId="0" borderId="34" xfId="0" applyFont="1" applyFill="1" applyBorder="1" applyAlignment="1">
      <alignment horizontal="distributed" vertical="center" indent="2"/>
    </xf>
    <xf numFmtId="0" fontId="3" fillId="0" borderId="67" xfId="0" applyFont="1" applyFill="1" applyBorder="1" applyAlignment="1">
      <alignment horizontal="distributed" vertical="center" indent="2"/>
    </xf>
    <xf numFmtId="176" fontId="3" fillId="0" borderId="34" xfId="0" applyNumberFormat="1" applyFont="1" applyFill="1" applyBorder="1" applyAlignment="1">
      <alignment horizontal="right" vertical="center"/>
    </xf>
    <xf numFmtId="176" fontId="3" fillId="0" borderId="71" xfId="0" applyNumberFormat="1" applyFont="1" applyFill="1" applyBorder="1" applyAlignment="1">
      <alignment horizontal="right" vertical="center"/>
    </xf>
    <xf numFmtId="176" fontId="3" fillId="0" borderId="67" xfId="0" applyNumberFormat="1" applyFont="1" applyFill="1" applyBorder="1" applyAlignment="1">
      <alignment horizontal="right" vertical="center"/>
    </xf>
    <xf numFmtId="0" fontId="3" fillId="0" borderId="14"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15" xfId="0" applyFont="1" applyFill="1" applyBorder="1" applyAlignment="1">
      <alignment horizontal="distributed" vertical="center" indent="1"/>
    </xf>
    <xf numFmtId="176" fontId="3" fillId="0" borderId="17" xfId="0" applyNumberFormat="1" applyFont="1" applyFill="1" applyBorder="1" applyAlignment="1">
      <alignment horizontal="right" vertical="center"/>
    </xf>
    <xf numFmtId="176" fontId="3" fillId="0" borderId="18" xfId="0" applyNumberFormat="1" applyFont="1" applyFill="1" applyBorder="1" applyAlignment="1">
      <alignment horizontal="right" vertical="center"/>
    </xf>
    <xf numFmtId="0" fontId="3" fillId="0" borderId="0" xfId="0" applyFont="1" applyFill="1" applyAlignment="1">
      <alignment vertical="center" wrapText="1"/>
    </xf>
    <xf numFmtId="0" fontId="3" fillId="0" borderId="34" xfId="0" applyFont="1" applyFill="1" applyBorder="1" applyAlignment="1">
      <alignment horizontal="distributed" vertical="center" justifyLastLine="1"/>
    </xf>
    <xf numFmtId="0" fontId="3" fillId="0" borderId="67" xfId="0" applyFont="1" applyFill="1" applyBorder="1" applyAlignment="1">
      <alignment horizontal="distributed" vertical="center" justifyLastLine="1"/>
    </xf>
    <xf numFmtId="0" fontId="3" fillId="0" borderId="71" xfId="0" applyFont="1" applyFill="1" applyBorder="1" applyAlignment="1">
      <alignment horizontal="distributed" vertical="center" justifyLastLine="1"/>
    </xf>
    <xf numFmtId="0" fontId="3" fillId="0" borderId="43" xfId="0" applyFont="1" applyFill="1" applyBorder="1" applyAlignment="1">
      <alignment horizontal="distributed" vertical="center" indent="1"/>
    </xf>
    <xf numFmtId="0" fontId="3" fillId="0" borderId="79" xfId="0" applyFont="1" applyFill="1" applyBorder="1" applyAlignment="1">
      <alignment horizontal="distributed" vertical="center" indent="1"/>
    </xf>
    <xf numFmtId="0" fontId="3" fillId="0" borderId="80" xfId="0" applyFont="1" applyFill="1" applyBorder="1" applyAlignment="1">
      <alignment horizontal="distributed" vertical="center" indent="1"/>
    </xf>
    <xf numFmtId="176" fontId="3" fillId="0" borderId="4" xfId="0" applyNumberFormat="1" applyFont="1" applyFill="1" applyBorder="1" applyAlignment="1">
      <alignment horizontal="right" vertical="center" wrapText="1"/>
    </xf>
    <xf numFmtId="176" fontId="3" fillId="0" borderId="38" xfId="0" applyNumberFormat="1" applyFont="1" applyFill="1" applyBorder="1" applyAlignment="1">
      <alignment horizontal="right" vertical="center" wrapText="1"/>
    </xf>
    <xf numFmtId="176" fontId="3" fillId="0" borderId="36" xfId="0" applyNumberFormat="1" applyFont="1" applyFill="1" applyBorder="1" applyAlignment="1">
      <alignment horizontal="right" vertical="center"/>
    </xf>
    <xf numFmtId="176" fontId="3" fillId="0" borderId="37" xfId="0" applyNumberFormat="1" applyFont="1" applyFill="1" applyBorder="1" applyAlignment="1">
      <alignment horizontal="right" vertical="center"/>
    </xf>
    <xf numFmtId="183" fontId="3" fillId="0" borderId="9" xfId="0" applyNumberFormat="1" applyFont="1" applyFill="1" applyBorder="1" applyAlignment="1">
      <alignment horizontal="right" vertical="center"/>
    </xf>
    <xf numFmtId="183" fontId="3" fillId="0" borderId="16"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183" fontId="3" fillId="0" borderId="34" xfId="0" applyNumberFormat="1" applyFont="1" applyFill="1" applyBorder="1" applyAlignment="1">
      <alignment horizontal="right" vertical="center"/>
    </xf>
    <xf numFmtId="183" fontId="3" fillId="0" borderId="71" xfId="0" applyNumberFormat="1" applyFont="1" applyFill="1" applyBorder="1" applyAlignment="1">
      <alignment horizontal="right" vertical="center"/>
    </xf>
    <xf numFmtId="0" fontId="3" fillId="0" borderId="10" xfId="0" applyFont="1" applyFill="1" applyBorder="1" applyAlignment="1">
      <alignment horizontal="left" vertical="center" wrapText="1"/>
    </xf>
    <xf numFmtId="0" fontId="3" fillId="0" borderId="47" xfId="0" applyFont="1" applyFill="1" applyBorder="1" applyAlignment="1">
      <alignment vertical="center"/>
    </xf>
    <xf numFmtId="0" fontId="3" fillId="0" borderId="42" xfId="0" applyFont="1" applyFill="1" applyBorder="1" applyAlignment="1">
      <alignment vertical="center"/>
    </xf>
    <xf numFmtId="0" fontId="3" fillId="0" borderId="15" xfId="0" applyFont="1" applyFill="1" applyBorder="1" applyAlignment="1">
      <alignment vertical="center"/>
    </xf>
    <xf numFmtId="0" fontId="3" fillId="0" borderId="86" xfId="0" applyFont="1" applyFill="1" applyBorder="1" applyAlignment="1">
      <alignment vertical="center"/>
    </xf>
    <xf numFmtId="0" fontId="3" fillId="0" borderId="46" xfId="0" applyFont="1" applyFill="1" applyBorder="1" applyAlignment="1">
      <alignment vertical="center"/>
    </xf>
    <xf numFmtId="0" fontId="3" fillId="0" borderId="18" xfId="0" applyFont="1" applyFill="1" applyBorder="1" applyAlignment="1">
      <alignment vertical="center"/>
    </xf>
    <xf numFmtId="0" fontId="3" fillId="0" borderId="84"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vertical="center"/>
    </xf>
    <xf numFmtId="0" fontId="3" fillId="0" borderId="47" xfId="0" applyFont="1" applyFill="1" applyBorder="1" applyAlignment="1">
      <alignment horizontal="left" vertical="center"/>
    </xf>
    <xf numFmtId="0" fontId="3" fillId="0" borderId="0" xfId="0" applyFont="1" applyFill="1" applyAlignment="1">
      <alignment horizontal="center" vertical="center"/>
    </xf>
    <xf numFmtId="0" fontId="3" fillId="0" borderId="47" xfId="0" applyFont="1" applyFill="1" applyBorder="1" applyAlignment="1">
      <alignment horizontal="left" vertical="center" shrinkToFit="1"/>
    </xf>
    <xf numFmtId="0" fontId="3" fillId="0" borderId="42"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34" xfId="0" applyFont="1" applyFill="1" applyBorder="1" applyAlignment="1">
      <alignment horizontal="distributed" vertical="center" wrapText="1" justifyLastLine="1"/>
    </xf>
    <xf numFmtId="0" fontId="0" fillId="0" borderId="11" xfId="0" applyFont="1" applyFill="1" applyBorder="1" applyAlignment="1">
      <alignment horizontal="distributed" vertical="center" wrapText="1" justifyLastLine="1"/>
    </xf>
    <xf numFmtId="0" fontId="3" fillId="0" borderId="68"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78" xfId="0" applyFont="1" applyFill="1" applyBorder="1" applyAlignment="1">
      <alignment vertical="center" wrapText="1"/>
    </xf>
    <xf numFmtId="0" fontId="3" fillId="0" borderId="79" xfId="0" applyFont="1" applyFill="1" applyBorder="1" applyAlignment="1">
      <alignment vertical="center" wrapText="1"/>
    </xf>
    <xf numFmtId="0" fontId="3" fillId="0" borderId="80" xfId="0" applyFont="1" applyFill="1" applyBorder="1" applyAlignment="1">
      <alignment vertical="center" wrapText="1"/>
    </xf>
    <xf numFmtId="0" fontId="3" fillId="0" borderId="47" xfId="0" applyFont="1" applyFill="1" applyBorder="1" applyAlignment="1">
      <alignment horizontal="left" vertical="center" wrapText="1"/>
    </xf>
    <xf numFmtId="0" fontId="3" fillId="0" borderId="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27" xfId="0" applyFont="1" applyFill="1" applyBorder="1" applyAlignment="1">
      <alignment vertical="center" wrapText="1"/>
    </xf>
    <xf numFmtId="0" fontId="3" fillId="0" borderId="46"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3" fillId="0" borderId="32" xfId="0" applyFont="1" applyFill="1" applyBorder="1" applyAlignment="1">
      <alignment vertical="center" wrapText="1"/>
    </xf>
    <xf numFmtId="0" fontId="4" fillId="0" borderId="0" xfId="0" applyFont="1" applyFill="1" applyAlignment="1">
      <alignment horizontal="left" vertical="center"/>
    </xf>
    <xf numFmtId="0" fontId="3" fillId="0" borderId="0" xfId="0" applyFont="1" applyFill="1" applyAlignment="1">
      <alignment horizontal="left" vertical="top" wrapText="1"/>
    </xf>
    <xf numFmtId="0" fontId="2" fillId="0" borderId="0" xfId="0" applyFont="1" applyFill="1" applyAlignment="1">
      <alignment horizontal="right" vertical="center"/>
    </xf>
    <xf numFmtId="0" fontId="0" fillId="0" borderId="0" xfId="0" applyFont="1" applyFill="1" applyAlignment="1">
      <alignment vertical="center"/>
    </xf>
    <xf numFmtId="0" fontId="3" fillId="0" borderId="3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67" xfId="0" applyFont="1" applyFill="1" applyBorder="1" applyAlignment="1">
      <alignment horizontal="left" vertical="center"/>
    </xf>
    <xf numFmtId="0" fontId="0" fillId="0" borderId="71" xfId="0" applyFont="1" applyFill="1" applyBorder="1" applyAlignment="1">
      <alignment horizontal="left" vertical="center"/>
    </xf>
    <xf numFmtId="0" fontId="3" fillId="0" borderId="1" xfId="0" applyFont="1" applyFill="1" applyBorder="1" applyAlignment="1">
      <alignment horizontal="left" vertical="center" wrapText="1"/>
    </xf>
    <xf numFmtId="0" fontId="0" fillId="0" borderId="0" xfId="0" applyFont="1" applyFill="1" applyAlignment="1">
      <alignment horizontal="left" wrapText="1"/>
    </xf>
    <xf numFmtId="0" fontId="3" fillId="0" borderId="10" xfId="0" applyFont="1" applyFill="1" applyBorder="1" applyAlignment="1">
      <alignment horizontal="left" vertical="center"/>
    </xf>
    <xf numFmtId="0" fontId="3" fillId="0" borderId="0" xfId="0" applyFont="1" applyFill="1" applyAlignment="1">
      <alignment horizontal="left" vertical="center"/>
    </xf>
    <xf numFmtId="0" fontId="0" fillId="0" borderId="71"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67"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3" fillId="0" borderId="3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7" xfId="0" applyFont="1" applyFill="1" applyBorder="1" applyAlignment="1">
      <alignment horizontal="left" vertical="center" wrapText="1"/>
    </xf>
    <xf numFmtId="38" fontId="3" fillId="0" borderId="34" xfId="2" applyFont="1" applyFill="1" applyBorder="1" applyAlignment="1">
      <alignment horizontal="center" vertical="center" wrapText="1"/>
    </xf>
    <xf numFmtId="38" fontId="3" fillId="0" borderId="67" xfId="2"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2" xfId="0" applyFont="1" applyFill="1" applyBorder="1" applyAlignment="1">
      <alignment horizontal="distributed" vertical="center" justifyLastLine="1"/>
    </xf>
    <xf numFmtId="0" fontId="0" fillId="0" borderId="31" xfId="0" applyFont="1" applyFill="1" applyBorder="1" applyAlignment="1">
      <alignment horizontal="distributed" vertical="center" justifyLastLine="1"/>
    </xf>
    <xf numFmtId="0" fontId="5" fillId="0" borderId="46" xfId="0" applyFont="1" applyFill="1" applyBorder="1" applyAlignment="1">
      <alignment horizontal="left" vertical="center" wrapText="1" shrinkToFit="1"/>
    </xf>
    <xf numFmtId="0" fontId="5" fillId="0" borderId="60" xfId="0" applyFont="1" applyFill="1" applyBorder="1" applyAlignment="1">
      <alignment horizontal="left" vertical="center" wrapText="1" shrinkToFit="1"/>
    </xf>
    <xf numFmtId="0" fontId="3" fillId="0" borderId="26"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14" xfId="0" applyFont="1" applyFill="1" applyBorder="1" applyAlignment="1">
      <alignment horizontal="left" vertical="center" shrinkToFit="1"/>
    </xf>
    <xf numFmtId="0" fontId="0" fillId="0" borderId="51" xfId="0" applyFont="1" applyFill="1" applyBorder="1" applyAlignment="1">
      <alignment horizontal="left" vertical="center" shrinkToFit="1"/>
    </xf>
    <xf numFmtId="0" fontId="3" fillId="0" borderId="42" xfId="0" applyFont="1" applyFill="1" applyBorder="1" applyAlignment="1">
      <alignment horizontal="left" vertical="center" wrapText="1" shrinkToFit="1"/>
    </xf>
    <xf numFmtId="0" fontId="3" fillId="0" borderId="51" xfId="0" applyFont="1" applyFill="1" applyBorder="1" applyAlignment="1">
      <alignment horizontal="left" vertical="center" wrapText="1" shrinkToFit="1"/>
    </xf>
    <xf numFmtId="0" fontId="3" fillId="0" borderId="51" xfId="0" applyFont="1" applyFill="1" applyBorder="1" applyAlignment="1">
      <alignment horizontal="left" vertical="center"/>
    </xf>
    <xf numFmtId="0" fontId="3" fillId="0" borderId="7" xfId="0" applyFont="1" applyFill="1" applyBorder="1" applyAlignment="1">
      <alignment horizontal="distributed" vertical="center" justifyLastLine="1"/>
    </xf>
    <xf numFmtId="0" fontId="3" fillId="0" borderId="31" xfId="0" applyFont="1" applyFill="1" applyBorder="1" applyAlignment="1">
      <alignment horizontal="distributed" vertical="center" justifyLastLine="1"/>
    </xf>
    <xf numFmtId="0" fontId="3" fillId="0" borderId="17" xfId="0" applyFont="1" applyFill="1" applyBorder="1" applyAlignment="1">
      <alignment horizontal="left" vertical="center" wrapText="1" shrinkToFit="1"/>
    </xf>
    <xf numFmtId="0" fontId="3" fillId="0" borderId="60"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3" fillId="0" borderId="62" xfId="0" applyFont="1" applyFill="1" applyBorder="1" applyAlignment="1">
      <alignment horizontal="left" vertical="center" wrapText="1" shrinkToFit="1"/>
    </xf>
    <xf numFmtId="0" fontId="3" fillId="0" borderId="74" xfId="0" applyFont="1" applyFill="1" applyBorder="1" applyAlignment="1">
      <alignment vertical="top" wrapText="1" shrinkToFit="1"/>
    </xf>
    <xf numFmtId="0" fontId="3" fillId="0" borderId="56" xfId="0" applyFont="1" applyFill="1" applyBorder="1" applyAlignment="1">
      <alignment vertical="top" wrapText="1" shrinkToFit="1"/>
    </xf>
    <xf numFmtId="0" fontId="3" fillId="0" borderId="46"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14" xfId="0" applyFont="1" applyFill="1" applyBorder="1" applyAlignment="1">
      <alignment horizontal="left" vertical="center" wrapText="1" shrinkToFit="1"/>
    </xf>
    <xf numFmtId="0" fontId="3" fillId="0" borderId="15" xfId="0" applyFont="1" applyFill="1" applyBorder="1" applyAlignment="1">
      <alignment horizontal="left" vertical="center" wrapText="1" shrinkToFit="1"/>
    </xf>
    <xf numFmtId="0" fontId="3" fillId="0" borderId="5" xfId="0" applyFont="1" applyFill="1" applyBorder="1" applyAlignment="1">
      <alignment horizontal="distributed" vertical="center" justifyLastLine="1"/>
    </xf>
    <xf numFmtId="0" fontId="3" fillId="0" borderId="2" xfId="0" applyFont="1" applyFill="1" applyBorder="1" applyAlignment="1">
      <alignment horizontal="distributed" vertical="center" justifyLastLine="1"/>
    </xf>
    <xf numFmtId="0" fontId="3" fillId="0" borderId="5" xfId="0" applyFont="1" applyFill="1" applyBorder="1" applyAlignment="1">
      <alignment horizontal="center" vertical="center" justifyLastLine="1"/>
    </xf>
    <xf numFmtId="0" fontId="3" fillId="0" borderId="2" xfId="0" applyFont="1" applyFill="1" applyBorder="1" applyAlignment="1">
      <alignment horizontal="center" vertical="center" justifyLastLine="1"/>
    </xf>
    <xf numFmtId="0" fontId="3" fillId="0" borderId="79" xfId="0" applyFont="1" applyFill="1" applyBorder="1" applyAlignment="1">
      <alignment horizontal="distributed" vertical="center" justifyLastLine="1"/>
    </xf>
    <xf numFmtId="0" fontId="3" fillId="0" borderId="80" xfId="0" applyFont="1" applyFill="1" applyBorder="1" applyAlignment="1">
      <alignment horizontal="distributed" vertical="center" justifyLastLine="1"/>
    </xf>
    <xf numFmtId="0" fontId="3" fillId="0" borderId="40" xfId="0" applyFont="1" applyFill="1" applyBorder="1" applyAlignment="1">
      <alignment horizontal="distributed" vertical="center" justifyLastLine="1"/>
    </xf>
    <xf numFmtId="0" fontId="3" fillId="0" borderId="21" xfId="0" applyFont="1" applyFill="1" applyBorder="1" applyAlignment="1">
      <alignment horizontal="distributed" vertical="center" justifyLastLine="1"/>
    </xf>
    <xf numFmtId="0" fontId="3" fillId="0" borderId="43" xfId="0" applyFont="1" applyFill="1" applyBorder="1" applyAlignment="1">
      <alignment horizontal="left" vertical="center" wrapText="1" shrinkToFit="1"/>
    </xf>
    <xf numFmtId="0" fontId="3" fillId="0" borderId="61" xfId="0" applyFont="1" applyFill="1" applyBorder="1" applyAlignment="1">
      <alignment horizontal="left" vertical="center" wrapText="1" shrinkToFit="1"/>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51" xfId="0" applyFont="1" applyFill="1" applyBorder="1" applyAlignment="1">
      <alignment horizontal="left" vertical="center" shrinkToFi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4"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85" xfId="0" applyFont="1" applyFill="1" applyBorder="1" applyAlignment="1">
      <alignment horizontal="left" vertical="center" wrapText="1"/>
    </xf>
    <xf numFmtId="0" fontId="3" fillId="0" borderId="76" xfId="0" applyFont="1" applyFill="1" applyBorder="1" applyAlignment="1">
      <alignment horizontal="left" vertical="center" wrapText="1"/>
    </xf>
    <xf numFmtId="0" fontId="3" fillId="0" borderId="8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1" xfId="0" applyFont="1" applyFill="1" applyBorder="1"/>
    <xf numFmtId="0" fontId="3" fillId="0" borderId="68" xfId="0" applyFont="1" applyFill="1" applyBorder="1" applyAlignment="1">
      <alignment horizontal="distributed" vertical="center" justifyLastLine="1"/>
    </xf>
    <xf numFmtId="0" fontId="3" fillId="0" borderId="75"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47"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center" vertical="center"/>
    </xf>
    <xf numFmtId="38" fontId="3" fillId="0" borderId="10" xfId="2" applyFont="1" applyFill="1" applyBorder="1" applyAlignment="1">
      <alignment horizontal="right" vertical="center"/>
    </xf>
    <xf numFmtId="38" fontId="3" fillId="0" borderId="5" xfId="2" applyFont="1" applyFill="1" applyBorder="1" applyAlignment="1">
      <alignment horizontal="center" vertical="center"/>
    </xf>
    <xf numFmtId="38" fontId="3" fillId="0" borderId="7" xfId="2" applyFont="1" applyFill="1" applyBorder="1" applyAlignment="1">
      <alignment horizontal="center" vertical="center"/>
    </xf>
    <xf numFmtId="38" fontId="3" fillId="0" borderId="2" xfId="2" applyFont="1" applyFill="1" applyBorder="1" applyAlignment="1">
      <alignment horizontal="center" vertical="center"/>
    </xf>
    <xf numFmtId="0" fontId="18" fillId="0" borderId="4" xfId="3" applyFont="1" applyFill="1" applyBorder="1" applyAlignment="1">
      <alignment horizontal="left" vertical="center"/>
    </xf>
    <xf numFmtId="0" fontId="3" fillId="0" borderId="0" xfId="3" applyFont="1" applyFill="1" applyBorder="1" applyAlignment="1">
      <alignment horizontal="left" vertical="center"/>
    </xf>
    <xf numFmtId="0" fontId="3" fillId="0" borderId="87" xfId="3" applyFont="1" applyFill="1" applyBorder="1" applyAlignment="1">
      <alignment horizontal="center" vertical="center"/>
    </xf>
    <xf numFmtId="0" fontId="3" fillId="0" borderId="7" xfId="3" applyFont="1" applyFill="1" applyBorder="1" applyAlignment="1">
      <alignment horizontal="center" vertical="center"/>
    </xf>
    <xf numFmtId="0" fontId="3" fillId="0" borderId="2" xfId="3" applyFont="1" applyFill="1" applyBorder="1" applyAlignment="1">
      <alignment horizontal="center" vertical="center"/>
    </xf>
    <xf numFmtId="180" fontId="3" fillId="0" borderId="10" xfId="3" applyNumberFormat="1" applyFont="1" applyFill="1" applyBorder="1" applyAlignment="1">
      <alignment horizontal="right" vertical="center"/>
    </xf>
    <xf numFmtId="0" fontId="3" fillId="0" borderId="5" xfId="3" applyFont="1" applyFill="1" applyBorder="1" applyAlignment="1">
      <alignment horizontal="center" vertical="center"/>
    </xf>
    <xf numFmtId="38" fontId="3" fillId="0" borderId="34" xfId="2" applyFont="1" applyFill="1" applyBorder="1" applyAlignment="1">
      <alignment horizontal="distributed" vertical="center" justifyLastLine="1"/>
    </xf>
    <xf numFmtId="38" fontId="3" fillId="0" borderId="71" xfId="2" applyFont="1" applyFill="1" applyBorder="1" applyAlignment="1">
      <alignment horizontal="distributed" vertical="center" justifyLastLine="1"/>
    </xf>
    <xf numFmtId="38" fontId="4" fillId="0" borderId="0" xfId="2" applyFont="1" applyFill="1" applyAlignment="1">
      <alignment vertical="center"/>
    </xf>
    <xf numFmtId="0" fontId="3" fillId="0" borderId="83" xfId="0" applyFont="1" applyFill="1" applyBorder="1" applyAlignment="1">
      <alignment horizontal="distributed" vertical="center" wrapText="1" justifyLastLine="1"/>
    </xf>
    <xf numFmtId="0" fontId="3" fillId="0" borderId="13" xfId="0" applyFont="1" applyFill="1" applyBorder="1" applyAlignment="1">
      <alignment horizontal="distributed" vertical="center" wrapText="1" justifyLastLine="1"/>
    </xf>
    <xf numFmtId="41" fontId="3" fillId="0" borderId="66" xfId="0" applyNumberFormat="1" applyFont="1" applyFill="1" applyBorder="1" applyAlignment="1">
      <alignment vertical="center"/>
    </xf>
    <xf numFmtId="41" fontId="3" fillId="0" borderId="58" xfId="0" applyNumberFormat="1" applyFont="1" applyFill="1" applyBorder="1" applyAlignment="1">
      <alignment vertical="center"/>
    </xf>
    <xf numFmtId="0" fontId="3" fillId="0" borderId="0" xfId="0" applyFont="1" applyFill="1" applyAlignment="1">
      <alignment vertical="center"/>
    </xf>
    <xf numFmtId="0" fontId="3" fillId="0" borderId="48" xfId="0" applyFont="1" applyFill="1" applyBorder="1" applyAlignment="1">
      <alignment horizontal="distributed" vertical="center" justifyLastLine="1"/>
    </xf>
    <xf numFmtId="0" fontId="3" fillId="0" borderId="64" xfId="0" applyFont="1" applyFill="1" applyBorder="1" applyAlignment="1">
      <alignment horizontal="distributed" vertical="center" justifyLastLine="1"/>
    </xf>
    <xf numFmtId="0" fontId="3" fillId="0" borderId="41" xfId="0" applyFont="1" applyFill="1" applyBorder="1" applyAlignment="1">
      <alignment horizontal="distributed" vertical="center" justifyLastLine="1"/>
    </xf>
    <xf numFmtId="0" fontId="3" fillId="0" borderId="23" xfId="0" applyFont="1" applyFill="1" applyBorder="1" applyAlignment="1">
      <alignment horizontal="distributed" vertical="center" justifyLastLine="1"/>
    </xf>
    <xf numFmtId="0" fontId="3" fillId="0" borderId="45" xfId="0" applyFont="1" applyFill="1" applyBorder="1" applyAlignment="1">
      <alignment horizontal="distributed" vertical="center" justifyLastLine="1"/>
    </xf>
    <xf numFmtId="0" fontId="3" fillId="0" borderId="26" xfId="0" applyFont="1" applyFill="1" applyBorder="1" applyAlignment="1">
      <alignment horizontal="distributed" vertical="center" justifyLastLine="1"/>
    </xf>
    <xf numFmtId="41" fontId="3" fillId="0" borderId="61" xfId="0" applyNumberFormat="1" applyFont="1" applyFill="1" applyBorder="1" applyAlignment="1">
      <alignment vertical="center"/>
    </xf>
    <xf numFmtId="41" fontId="3" fillId="0" borderId="60" xfId="0" applyNumberFormat="1" applyFont="1" applyFill="1" applyBorder="1" applyAlignment="1">
      <alignment vertical="center"/>
    </xf>
    <xf numFmtId="182" fontId="3" fillId="0" borderId="66" xfId="0" applyNumberFormat="1" applyFont="1" applyFill="1" applyBorder="1" applyAlignment="1">
      <alignment vertical="center"/>
    </xf>
    <xf numFmtId="182" fontId="3" fillId="0" borderId="58" xfId="0" applyNumberFormat="1" applyFont="1" applyFill="1" applyBorder="1" applyAlignment="1">
      <alignment vertical="center"/>
    </xf>
    <xf numFmtId="0" fontId="3" fillId="0" borderId="43" xfId="0" applyFont="1" applyFill="1" applyBorder="1" applyAlignment="1">
      <alignment horizontal="center" vertical="center" shrinkToFit="1"/>
    </xf>
    <xf numFmtId="0" fontId="3" fillId="0" borderId="80" xfId="0" applyFont="1" applyFill="1" applyBorder="1" applyAlignment="1">
      <alignment horizontal="center" vertical="center" shrinkToFit="1"/>
    </xf>
    <xf numFmtId="0" fontId="3" fillId="0" borderId="43" xfId="0" applyFont="1" applyFill="1" applyBorder="1" applyAlignment="1">
      <alignment vertical="center"/>
    </xf>
    <xf numFmtId="0" fontId="3" fillId="0" borderId="80" xfId="0" applyFont="1" applyFill="1" applyBorder="1" applyAlignment="1">
      <alignment vertical="center"/>
    </xf>
    <xf numFmtId="0" fontId="3" fillId="0" borderId="74" xfId="0" applyFont="1" applyFill="1" applyBorder="1" applyAlignment="1">
      <alignment vertical="center"/>
    </xf>
    <xf numFmtId="0" fontId="3" fillId="0" borderId="76" xfId="0" applyFont="1" applyFill="1" applyBorder="1" applyAlignment="1">
      <alignment vertical="center"/>
    </xf>
    <xf numFmtId="0" fontId="3" fillId="0" borderId="43" xfId="0" applyFont="1" applyFill="1" applyBorder="1" applyAlignment="1">
      <alignment horizontal="left" vertical="center" shrinkToFit="1"/>
    </xf>
    <xf numFmtId="0" fontId="3" fillId="0" borderId="80" xfId="0" applyFont="1" applyFill="1" applyBorder="1" applyAlignment="1">
      <alignment horizontal="left" vertical="center" shrinkToFit="1"/>
    </xf>
    <xf numFmtId="0" fontId="3" fillId="0" borderId="10" xfId="0" applyFont="1" applyFill="1" applyBorder="1" applyAlignment="1">
      <alignment horizontal="right" vertical="center"/>
    </xf>
    <xf numFmtId="0" fontId="3" fillId="0" borderId="83"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44" xfId="0" applyNumberFormat="1" applyFont="1" applyFill="1" applyBorder="1" applyAlignment="1">
      <alignment horizontal="distributed" vertical="center" justifyLastLine="1"/>
    </xf>
    <xf numFmtId="0" fontId="3" fillId="0" borderId="45" xfId="0" applyNumberFormat="1" applyFont="1" applyFill="1" applyBorder="1" applyAlignment="1">
      <alignment horizontal="distributed" vertical="center" justifyLastLine="1"/>
    </xf>
    <xf numFmtId="0" fontId="3" fillId="0" borderId="41" xfId="0" applyNumberFormat="1" applyFont="1" applyFill="1" applyBorder="1" applyAlignment="1">
      <alignment horizontal="distributed" vertical="center" justifyLastLine="1"/>
    </xf>
    <xf numFmtId="0" fontId="3" fillId="0" borderId="88" xfId="0" applyNumberFormat="1" applyFont="1" applyFill="1" applyBorder="1" applyAlignment="1">
      <alignment horizontal="distributed" vertical="center" justifyLastLine="1"/>
    </xf>
    <xf numFmtId="0" fontId="3" fillId="0" borderId="30" xfId="0" applyNumberFormat="1" applyFont="1" applyFill="1" applyBorder="1" applyAlignment="1">
      <alignment horizontal="distributed" vertical="center" justifyLastLine="1"/>
    </xf>
    <xf numFmtId="0" fontId="3" fillId="0" borderId="52" xfId="0" applyNumberFormat="1" applyFont="1" applyFill="1" applyBorder="1" applyAlignment="1">
      <alignment horizontal="distributed" vertical="center" justifyLastLine="1"/>
    </xf>
    <xf numFmtId="0" fontId="3" fillId="0" borderId="54" xfId="0" applyNumberFormat="1" applyFont="1" applyFill="1" applyBorder="1" applyAlignment="1">
      <alignment horizontal="distributed" vertical="center" justifyLastLine="1"/>
    </xf>
    <xf numFmtId="0" fontId="3" fillId="0" borderId="59" xfId="0" applyFont="1" applyFill="1" applyBorder="1" applyAlignment="1">
      <alignment horizontal="distributed" vertical="center" wrapText="1" justifyLastLine="1"/>
    </xf>
    <xf numFmtId="0" fontId="3" fillId="0" borderId="23" xfId="0" applyFont="1" applyFill="1" applyBorder="1" applyAlignment="1">
      <alignment horizontal="distributed" vertical="center" wrapText="1" justifyLastLine="1"/>
    </xf>
    <xf numFmtId="0" fontId="3" fillId="0" borderId="49" xfId="0" applyFont="1" applyFill="1" applyBorder="1" applyAlignment="1">
      <alignment horizontal="distributed" vertical="center" wrapText="1" justifyLastLine="1"/>
    </xf>
    <xf numFmtId="0" fontId="5" fillId="0" borderId="49" xfId="0" applyFont="1" applyFill="1" applyBorder="1" applyAlignment="1">
      <alignment horizontal="distributed" vertical="center" wrapText="1" justifyLastLine="1"/>
    </xf>
    <xf numFmtId="0" fontId="3" fillId="0" borderId="25" xfId="0" applyFont="1" applyFill="1" applyBorder="1" applyAlignment="1">
      <alignment horizontal="distributed" vertical="center" wrapText="1" justifyLastLine="1"/>
    </xf>
    <xf numFmtId="0" fontId="3" fillId="0" borderId="41" xfId="0" applyFont="1" applyFill="1" applyBorder="1" applyAlignment="1">
      <alignment horizontal="distributed" vertical="center" wrapText="1" justifyLastLine="1"/>
    </xf>
    <xf numFmtId="0" fontId="3" fillId="0" borderId="44" xfId="0" applyFont="1" applyFill="1" applyBorder="1" applyAlignment="1">
      <alignment horizontal="distributed" vertical="center" wrapText="1" justifyLastLine="1"/>
    </xf>
    <xf numFmtId="0" fontId="3" fillId="0" borderId="30" xfId="0" applyFont="1" applyFill="1" applyBorder="1" applyAlignment="1">
      <alignment horizontal="distributed" vertical="center" wrapText="1" justifyLastLine="1"/>
    </xf>
    <xf numFmtId="0" fontId="3" fillId="0" borderId="25" xfId="0" applyFont="1" applyFill="1" applyBorder="1" applyAlignment="1">
      <alignment horizontal="distributed" vertical="center" justifyLastLine="1"/>
    </xf>
    <xf numFmtId="0" fontId="3" fillId="0" borderId="20" xfId="0" applyFont="1" applyFill="1" applyBorder="1" applyAlignment="1">
      <alignment horizontal="distributed" vertical="center" justifyLastLine="1"/>
    </xf>
    <xf numFmtId="0" fontId="3" fillId="0" borderId="61" xfId="0" applyFont="1" applyFill="1" applyBorder="1" applyAlignment="1">
      <alignment horizontal="distributed" vertical="center" wrapText="1" justifyLastLine="1"/>
    </xf>
    <xf numFmtId="0" fontId="3" fillId="0" borderId="51" xfId="0" applyFont="1" applyFill="1" applyBorder="1" applyAlignment="1">
      <alignment horizontal="distributed" vertical="center" wrapText="1" justifyLastLine="1"/>
    </xf>
    <xf numFmtId="0" fontId="3" fillId="0" borderId="59" xfId="0" applyFont="1" applyFill="1" applyBorder="1" applyAlignment="1">
      <alignment horizontal="distributed" vertical="center" shrinkToFit="1"/>
    </xf>
    <xf numFmtId="0" fontId="3" fillId="0" borderId="49" xfId="0" applyFont="1" applyFill="1" applyBorder="1" applyAlignment="1">
      <alignment horizontal="distributed" vertical="center" shrinkToFit="1"/>
    </xf>
    <xf numFmtId="0" fontId="3" fillId="0" borderId="9" xfId="0" applyFont="1" applyFill="1" applyBorder="1" applyAlignment="1">
      <alignment vertical="center"/>
    </xf>
    <xf numFmtId="0" fontId="3" fillId="0" borderId="52"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14" xfId="0" applyFont="1" applyFill="1" applyBorder="1" applyAlignment="1">
      <alignment vertical="center"/>
    </xf>
    <xf numFmtId="0" fontId="3" fillId="0" borderId="49" xfId="0" applyFont="1" applyFill="1" applyBorder="1" applyAlignment="1">
      <alignment horizontal="center" vertical="center" shrinkToFit="1"/>
    </xf>
    <xf numFmtId="0" fontId="3" fillId="0" borderId="44" xfId="0" applyFont="1" applyFill="1" applyBorder="1" applyAlignment="1">
      <alignment horizontal="distributed" vertical="center" justifyLastLine="1"/>
    </xf>
    <xf numFmtId="0" fontId="3" fillId="0" borderId="30" xfId="0" applyFont="1" applyFill="1" applyBorder="1" applyAlignment="1">
      <alignment horizontal="distributed" vertical="center" justifyLastLine="1"/>
    </xf>
    <xf numFmtId="0" fontId="3" fillId="0" borderId="88" xfId="0" applyFont="1" applyFill="1" applyBorder="1" applyAlignment="1">
      <alignment vertical="center"/>
    </xf>
    <xf numFmtId="0" fontId="3" fillId="0" borderId="24" xfId="0" applyFont="1" applyFill="1" applyBorder="1" applyAlignment="1">
      <alignment vertical="center"/>
    </xf>
    <xf numFmtId="0" fontId="3" fillId="0" borderId="78" xfId="0" applyFont="1" applyFill="1" applyBorder="1" applyAlignment="1">
      <alignment horizontal="center" vertical="center" wrapText="1" justifyLastLine="1"/>
    </xf>
    <xf numFmtId="0" fontId="3" fillId="0" borderId="79" xfId="0" applyFont="1" applyFill="1" applyBorder="1" applyAlignment="1">
      <alignment horizontal="center" vertical="center" wrapText="1" justifyLastLine="1"/>
    </xf>
    <xf numFmtId="0" fontId="3" fillId="0" borderId="80" xfId="0" applyFont="1" applyFill="1" applyBorder="1" applyAlignment="1">
      <alignment horizontal="center" vertical="center" wrapText="1" justifyLastLine="1"/>
    </xf>
    <xf numFmtId="38" fontId="3" fillId="0" borderId="88" xfId="2" applyFont="1" applyFill="1" applyBorder="1" applyAlignment="1">
      <alignment horizontal="distributed" vertical="center" justifyLastLine="1"/>
    </xf>
    <xf numFmtId="38" fontId="3" fillId="0" borderId="44" xfId="2" applyFont="1" applyFill="1" applyBorder="1" applyAlignment="1">
      <alignment horizontal="distributed" vertical="center" justifyLastLine="1"/>
    </xf>
    <xf numFmtId="38" fontId="3" fillId="0" borderId="45" xfId="2" applyFont="1" applyFill="1" applyBorder="1" applyAlignment="1">
      <alignment horizontal="distributed" vertical="center" justifyLastLine="1"/>
    </xf>
    <xf numFmtId="38" fontId="3" fillId="0" borderId="41" xfId="2" applyFont="1" applyFill="1" applyBorder="1" applyAlignment="1">
      <alignment horizontal="distributed" vertical="center" justifyLastLine="1"/>
    </xf>
    <xf numFmtId="38" fontId="3" fillId="0" borderId="30" xfId="2" applyFont="1" applyFill="1" applyBorder="1" applyAlignment="1">
      <alignment horizontal="distributed" vertical="center" justifyLastLine="1"/>
    </xf>
    <xf numFmtId="38" fontId="3" fillId="0" borderId="52" xfId="2" applyFont="1" applyFill="1" applyBorder="1" applyAlignment="1">
      <alignment horizontal="distributed" vertical="center" justifyLastLine="1"/>
    </xf>
    <xf numFmtId="38" fontId="3" fillId="0" borderId="54" xfId="2" applyFont="1" applyFill="1" applyBorder="1" applyAlignment="1">
      <alignment horizontal="distributed" vertical="center" justifyLastLine="1"/>
    </xf>
    <xf numFmtId="38" fontId="3" fillId="0" borderId="49" xfId="2" applyFont="1" applyFill="1" applyBorder="1" applyAlignment="1">
      <alignment horizontal="distributed" vertical="center" wrapText="1" justifyLastLine="1"/>
    </xf>
    <xf numFmtId="38" fontId="3" fillId="0" borderId="59" xfId="2" applyFont="1" applyFill="1" applyBorder="1" applyAlignment="1">
      <alignment horizontal="center" vertical="center" shrinkToFit="1"/>
    </xf>
    <xf numFmtId="38" fontId="3" fillId="0" borderId="49" xfId="2" applyFont="1" applyFill="1" applyBorder="1" applyAlignment="1">
      <alignment horizontal="center" vertical="center" shrinkToFit="1"/>
    </xf>
    <xf numFmtId="38" fontId="3" fillId="0" borderId="59" xfId="2" applyFont="1" applyFill="1" applyBorder="1" applyAlignment="1">
      <alignment horizontal="distributed" vertical="center" wrapText="1" justifyLastLine="1"/>
    </xf>
    <xf numFmtId="38" fontId="3" fillId="0" borderId="78" xfId="2" applyFont="1" applyFill="1" applyBorder="1" applyAlignment="1">
      <alignment horizontal="distributed" vertical="center" wrapText="1" justifyLastLine="1"/>
    </xf>
    <xf numFmtId="38" fontId="3" fillId="0" borderId="79" xfId="2" applyFont="1" applyFill="1" applyBorder="1" applyAlignment="1">
      <alignment horizontal="distributed" vertical="center" wrapText="1" justifyLastLine="1"/>
    </xf>
    <xf numFmtId="38" fontId="3" fillId="0" borderId="61" xfId="2" applyFont="1" applyFill="1" applyBorder="1" applyAlignment="1">
      <alignment horizontal="distributed" vertical="center" wrapText="1" justifyLastLine="1"/>
    </xf>
    <xf numFmtId="38" fontId="3" fillId="0" borderId="23" xfId="2" applyFont="1" applyFill="1" applyBorder="1" applyAlignment="1">
      <alignment horizontal="distributed" vertical="center" wrapText="1" justifyLastLine="1"/>
    </xf>
    <xf numFmtId="38" fontId="3" fillId="0" borderId="25" xfId="2" applyFont="1" applyFill="1" applyBorder="1" applyAlignment="1">
      <alignment horizontal="distributed" vertical="center" wrapText="1" justifyLastLine="1"/>
    </xf>
    <xf numFmtId="38" fontId="4" fillId="0" borderId="0" xfId="2" applyFont="1" applyFill="1" applyAlignment="1">
      <alignment horizontal="left" vertical="center"/>
    </xf>
    <xf numFmtId="38" fontId="3" fillId="0" borderId="81" xfId="2" applyFont="1" applyFill="1" applyBorder="1" applyAlignment="1">
      <alignment horizontal="center" vertical="distributed" textRotation="255" justifyLastLine="1"/>
    </xf>
    <xf numFmtId="38" fontId="3" fillId="0" borderId="48" xfId="2" applyFont="1" applyFill="1" applyBorder="1" applyAlignment="1">
      <alignment horizontal="center" vertical="distributed" textRotation="255" justifyLastLine="1"/>
    </xf>
    <xf numFmtId="38" fontId="3" fillId="0" borderId="52" xfId="2" applyFont="1" applyFill="1" applyBorder="1" applyAlignment="1">
      <alignment horizontal="center" vertical="distributed" textRotation="255" justifyLastLine="1"/>
    </xf>
    <xf numFmtId="38" fontId="3" fillId="0" borderId="23" xfId="2" applyFont="1" applyFill="1" applyBorder="1" applyAlignment="1">
      <alignment horizontal="distributed" vertical="center" justifyLastLine="1"/>
    </xf>
    <xf numFmtId="38" fontId="3" fillId="0" borderId="25" xfId="2" applyFont="1" applyFill="1" applyBorder="1" applyAlignment="1">
      <alignment horizontal="distributed" vertical="center" justifyLastLine="1"/>
    </xf>
    <xf numFmtId="38" fontId="3" fillId="0" borderId="20" xfId="2" applyFont="1" applyFill="1" applyBorder="1" applyAlignment="1">
      <alignment horizontal="distributed" vertical="center" justifyLastLine="1"/>
    </xf>
    <xf numFmtId="38" fontId="3" fillId="0" borderId="51" xfId="2" applyFont="1" applyFill="1" applyBorder="1" applyAlignment="1">
      <alignment horizontal="distributed" vertical="center" wrapText="1" justifyLastLine="1"/>
    </xf>
    <xf numFmtId="38" fontId="8" fillId="0" borderId="49" xfId="2" applyFont="1" applyFill="1" applyBorder="1" applyAlignment="1">
      <alignment horizontal="distributed" vertical="center" wrapText="1" justifyLastLine="1"/>
    </xf>
    <xf numFmtId="38" fontId="3" fillId="0" borderId="47" xfId="2" applyFont="1" applyFill="1" applyBorder="1" applyAlignment="1">
      <alignment horizontal="center" vertical="center" shrinkToFit="1"/>
    </xf>
    <xf numFmtId="38" fontId="3" fillId="0" borderId="51" xfId="2" applyFont="1" applyFill="1" applyBorder="1" applyAlignment="1">
      <alignment horizontal="center" vertical="center" shrinkToFit="1"/>
    </xf>
    <xf numFmtId="38" fontId="3" fillId="0" borderId="41" xfId="2" applyFont="1" applyFill="1" applyBorder="1" applyAlignment="1">
      <alignment horizontal="distributed" vertical="center" wrapText="1" justifyLastLine="1"/>
    </xf>
    <xf numFmtId="38" fontId="3" fillId="0" borderId="44" xfId="2" applyFont="1" applyFill="1" applyBorder="1" applyAlignment="1">
      <alignment horizontal="distributed" vertical="center" wrapText="1" justifyLastLine="1"/>
    </xf>
    <xf numFmtId="38" fontId="3" fillId="0" borderId="30" xfId="2" applyFont="1" applyFill="1" applyBorder="1" applyAlignment="1">
      <alignment horizontal="distributed" vertical="center" wrapText="1" justifyLastLine="1"/>
    </xf>
    <xf numFmtId="38" fontId="3" fillId="0" borderId="63" xfId="2" applyFont="1" applyFill="1" applyBorder="1" applyAlignment="1">
      <alignment horizontal="distributed" vertical="center" justifyLastLine="1"/>
    </xf>
    <xf numFmtId="38" fontId="3" fillId="0" borderId="64" xfId="2" applyFont="1" applyFill="1" applyBorder="1" applyAlignment="1">
      <alignment horizontal="distributed" vertical="center" justifyLastLine="1"/>
    </xf>
    <xf numFmtId="38" fontId="3" fillId="0" borderId="82" xfId="2" applyFont="1" applyFill="1" applyBorder="1" applyAlignment="1">
      <alignment horizontal="center" vertical="center" shrinkToFit="1"/>
    </xf>
    <xf numFmtId="38" fontId="3" fillId="0" borderId="70" xfId="2" applyFont="1" applyFill="1" applyBorder="1" applyAlignment="1">
      <alignment horizontal="center" vertical="center" shrinkToFit="1"/>
    </xf>
    <xf numFmtId="38" fontId="3" fillId="0" borderId="85" xfId="2" applyFont="1" applyFill="1" applyBorder="1" applyAlignment="1">
      <alignment horizontal="center" vertical="center" shrinkToFit="1"/>
    </xf>
    <xf numFmtId="38" fontId="3" fillId="0" borderId="56" xfId="2" applyFont="1" applyFill="1" applyBorder="1" applyAlignment="1">
      <alignment horizontal="center" vertical="center" shrinkToFit="1"/>
    </xf>
    <xf numFmtId="0" fontId="3" fillId="0" borderId="78" xfId="0" applyFont="1" applyFill="1" applyBorder="1" applyAlignment="1">
      <alignment horizontal="center" vertical="center" justifyLastLine="1"/>
    </xf>
    <xf numFmtId="0" fontId="3" fillId="0" borderId="79" xfId="0" applyFont="1" applyFill="1" applyBorder="1" applyAlignment="1">
      <alignment horizontal="center" vertical="center" justifyLastLine="1"/>
    </xf>
    <xf numFmtId="0" fontId="3" fillId="0" borderId="80" xfId="0" applyFont="1" applyFill="1" applyBorder="1" applyAlignment="1">
      <alignment horizontal="center" vertical="center" justifyLastLine="1"/>
    </xf>
    <xf numFmtId="0" fontId="3" fillId="0" borderId="89" xfId="0" applyFont="1" applyFill="1" applyBorder="1" applyAlignment="1">
      <alignment horizontal="center" vertical="distributed" textRotation="255" justifyLastLine="1"/>
    </xf>
    <xf numFmtId="0" fontId="3" fillId="0" borderId="62" xfId="0" applyFont="1" applyFill="1" applyBorder="1" applyAlignment="1">
      <alignment horizontal="center" vertical="distributed" textRotation="255" justifyLastLine="1"/>
    </xf>
    <xf numFmtId="0" fontId="3" fillId="0" borderId="50" xfId="0" applyFont="1" applyFill="1" applyBorder="1" applyAlignment="1">
      <alignment horizontal="center" vertical="distributed" textRotation="255" justifyLastLine="1"/>
    </xf>
    <xf numFmtId="0" fontId="3" fillId="0" borderId="26" xfId="0" applyFont="1" applyFill="1" applyBorder="1" applyAlignment="1">
      <alignment horizontal="center" vertical="distributed" textRotation="255" justifyLastLine="1"/>
    </xf>
    <xf numFmtId="0" fontId="3" fillId="0" borderId="86" xfId="0" applyFont="1" applyFill="1" applyBorder="1" applyAlignment="1">
      <alignment horizontal="center" vertical="distributed" textRotation="255" justifyLastLine="1"/>
    </xf>
    <xf numFmtId="0" fontId="3" fillId="0" borderId="60" xfId="0" applyFont="1" applyFill="1" applyBorder="1" applyAlignment="1">
      <alignment horizontal="center" vertical="distributed" textRotation="255" justifyLastLine="1"/>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3" fillId="0" borderId="5" xfId="0" applyFont="1" applyFill="1" applyBorder="1" applyAlignment="1">
      <alignment horizontal="center" vertical="distributed" textRotation="255" justifyLastLine="1"/>
    </xf>
    <xf numFmtId="0" fontId="3" fillId="0" borderId="7" xfId="0" applyFont="1" applyFill="1" applyBorder="1" applyAlignment="1">
      <alignment horizontal="center" vertical="distributed" textRotation="255" justifyLastLine="1"/>
    </xf>
    <xf numFmtId="0" fontId="3" fillId="0" borderId="2" xfId="0" applyFont="1" applyFill="1" applyBorder="1" applyAlignment="1">
      <alignment horizontal="center" vertical="distributed" textRotation="255" justifyLastLine="1"/>
    </xf>
    <xf numFmtId="0" fontId="3" fillId="0" borderId="36" xfId="0" applyFont="1" applyFill="1" applyBorder="1" applyAlignment="1">
      <alignment horizontal="center" vertical="distributed" textRotation="255" wrapText="1" justifyLastLine="1"/>
    </xf>
    <xf numFmtId="0" fontId="3" fillId="0" borderId="70" xfId="0" applyFont="1" applyFill="1" applyBorder="1" applyAlignment="1">
      <alignment horizontal="center" vertical="distributed" textRotation="255" wrapText="1" justifyLastLine="1"/>
    </xf>
    <xf numFmtId="0" fontId="3" fillId="0" borderId="4" xfId="0" applyFont="1" applyFill="1" applyBorder="1" applyAlignment="1">
      <alignment horizontal="center" vertical="distributed" textRotation="255" wrapText="1" justifyLastLine="1"/>
    </xf>
    <xf numFmtId="0" fontId="3" fillId="0" borderId="62" xfId="0" applyFont="1" applyFill="1" applyBorder="1" applyAlignment="1">
      <alignment horizontal="center" vertical="distributed" textRotation="255" wrapText="1" justifyLastLine="1"/>
    </xf>
    <xf numFmtId="0" fontId="3" fillId="0" borderId="82" xfId="0" applyFont="1" applyFill="1" applyBorder="1" applyAlignment="1">
      <alignment horizontal="center" vertical="distributed" textRotation="255" wrapText="1" justifyLastLine="1"/>
    </xf>
    <xf numFmtId="0" fontId="3" fillId="0" borderId="89" xfId="0" applyFont="1" applyFill="1" applyBorder="1" applyAlignment="1">
      <alignment horizontal="center" vertical="distributed" textRotation="255" wrapText="1" justifyLastLine="1"/>
    </xf>
    <xf numFmtId="0" fontId="3" fillId="0" borderId="82" xfId="0" applyFont="1" applyFill="1" applyBorder="1" applyAlignment="1">
      <alignment horizontal="center" vertical="distributed" textRotation="255" wrapText="1" justifyLastLine="1" shrinkToFit="1"/>
    </xf>
    <xf numFmtId="0" fontId="3" fillId="0" borderId="70" xfId="0" applyFont="1" applyFill="1" applyBorder="1" applyAlignment="1">
      <alignment horizontal="center" vertical="distributed" textRotation="255" wrapText="1" justifyLastLine="1" shrinkToFit="1"/>
    </xf>
    <xf numFmtId="0" fontId="3" fillId="0" borderId="89" xfId="0" applyFont="1" applyFill="1" applyBorder="1" applyAlignment="1">
      <alignment horizontal="center" vertical="distributed" textRotation="255" wrapText="1" justifyLastLine="1" shrinkToFit="1"/>
    </xf>
    <xf numFmtId="0" fontId="3" fillId="0" borderId="62" xfId="0" applyFont="1" applyFill="1" applyBorder="1" applyAlignment="1">
      <alignment horizontal="center" vertical="distributed" textRotation="255" wrapText="1" justifyLastLine="1" shrinkToFit="1"/>
    </xf>
    <xf numFmtId="0" fontId="3" fillId="0" borderId="82" xfId="0" applyFont="1" applyFill="1" applyBorder="1" applyAlignment="1">
      <alignment horizontal="center" vertical="distributed" textRotation="255" justifyLastLine="1"/>
    </xf>
    <xf numFmtId="0" fontId="3" fillId="0" borderId="70" xfId="0" applyFont="1" applyFill="1" applyBorder="1" applyAlignment="1">
      <alignment horizontal="center" vertical="distributed" textRotation="255" justifyLastLine="1"/>
    </xf>
    <xf numFmtId="0" fontId="3" fillId="0" borderId="78" xfId="0" applyFont="1" applyFill="1" applyBorder="1" applyAlignment="1">
      <alignment horizontal="distributed" vertical="center" wrapText="1" justifyLastLine="1"/>
    </xf>
    <xf numFmtId="0" fontId="3" fillId="0" borderId="47" xfId="0" applyFont="1" applyFill="1" applyBorder="1" applyAlignment="1">
      <alignment horizontal="center" vertical="center" wrapText="1" justifyLastLine="1"/>
    </xf>
    <xf numFmtId="0" fontId="3" fillId="0" borderId="42" xfId="0" applyFont="1" applyFill="1" applyBorder="1" applyAlignment="1">
      <alignment horizontal="center" vertical="center" wrapText="1" justifyLastLine="1"/>
    </xf>
    <xf numFmtId="0" fontId="3" fillId="0" borderId="51" xfId="0" applyFont="1" applyFill="1" applyBorder="1" applyAlignment="1">
      <alignment horizontal="center" vertical="center" wrapText="1" justifyLastLine="1"/>
    </xf>
    <xf numFmtId="0" fontId="3" fillId="0" borderId="18" xfId="0" applyFont="1" applyFill="1" applyBorder="1" applyAlignment="1">
      <alignment horizontal="center" vertical="distributed" textRotation="255" justifyLastLine="1"/>
    </xf>
    <xf numFmtId="0" fontId="3" fillId="0" borderId="38" xfId="0" applyFont="1" applyFill="1" applyBorder="1" applyAlignment="1">
      <alignment horizontal="center" vertical="distributed" textRotation="255" justifyLastLine="1"/>
    </xf>
    <xf numFmtId="0" fontId="3" fillId="0" borderId="36" xfId="0" applyFont="1" applyFill="1" applyBorder="1" applyAlignment="1">
      <alignment horizontal="center" vertical="distributed" textRotation="255" justifyLastLine="1"/>
    </xf>
    <xf numFmtId="0" fontId="3" fillId="0" borderId="70" xfId="0" applyFont="1" applyFill="1" applyBorder="1"/>
    <xf numFmtId="0" fontId="3" fillId="0" borderId="4" xfId="0" applyFont="1" applyFill="1" applyBorder="1"/>
    <xf numFmtId="0" fontId="3" fillId="0" borderId="62" xfId="0" applyFont="1" applyFill="1" applyBorder="1"/>
    <xf numFmtId="0" fontId="3" fillId="0" borderId="74" xfId="0" applyFont="1" applyFill="1" applyBorder="1"/>
    <xf numFmtId="0" fontId="3" fillId="0" borderId="56" xfId="0" applyFont="1" applyFill="1" applyBorder="1"/>
    <xf numFmtId="0" fontId="3" fillId="0" borderId="82" xfId="0" applyFont="1" applyFill="1" applyBorder="1" applyAlignment="1">
      <alignment horizontal="center" vertical="center" textRotation="255" shrinkToFit="1"/>
    </xf>
    <xf numFmtId="0" fontId="3" fillId="0" borderId="70" xfId="0" applyFont="1" applyFill="1" applyBorder="1" applyAlignment="1">
      <alignment horizontal="center" vertical="center" textRotation="255" shrinkToFit="1"/>
    </xf>
    <xf numFmtId="0" fontId="3" fillId="0" borderId="89" xfId="0" applyFont="1" applyFill="1" applyBorder="1" applyAlignment="1">
      <alignment horizontal="center" vertical="center" textRotation="255" shrinkToFit="1"/>
    </xf>
    <xf numFmtId="0" fontId="3" fillId="0" borderId="62" xfId="0" applyFont="1" applyFill="1" applyBorder="1" applyAlignment="1">
      <alignment horizontal="center" vertical="center" textRotation="255" shrinkToFit="1"/>
    </xf>
    <xf numFmtId="0" fontId="3" fillId="0" borderId="85" xfId="0" applyFont="1" applyFill="1" applyBorder="1" applyAlignment="1">
      <alignment horizontal="center" vertical="center" textRotation="255" shrinkToFit="1"/>
    </xf>
    <xf numFmtId="0" fontId="3" fillId="0" borderId="56" xfId="0" applyFont="1" applyFill="1" applyBorder="1" applyAlignment="1">
      <alignment horizontal="center" vertical="center" textRotation="255" shrinkToFit="1"/>
    </xf>
    <xf numFmtId="0" fontId="3" fillId="0" borderId="81" xfId="0" applyNumberFormat="1" applyFont="1" applyFill="1" applyBorder="1" applyAlignment="1">
      <alignment horizontal="center" vertical="center" justifyLastLine="1"/>
    </xf>
    <xf numFmtId="0" fontId="3" fillId="0" borderId="48" xfId="0" applyNumberFormat="1" applyFont="1" applyFill="1" applyBorder="1" applyAlignment="1">
      <alignment horizontal="center" vertical="center" justifyLastLine="1"/>
    </xf>
    <xf numFmtId="0" fontId="3" fillId="0" borderId="52" xfId="0" applyNumberFormat="1" applyFont="1" applyFill="1" applyBorder="1" applyAlignment="1">
      <alignment horizontal="center" vertical="center" justifyLastLine="1"/>
    </xf>
    <xf numFmtId="0" fontId="3" fillId="0" borderId="83" xfId="0" applyNumberFormat="1" applyFont="1" applyFill="1" applyBorder="1" applyAlignment="1">
      <alignment horizontal="distributed" vertical="center" justifyLastLine="1"/>
    </xf>
    <xf numFmtId="0" fontId="3" fillId="0" borderId="13" xfId="0" applyNumberFormat="1" applyFont="1" applyFill="1" applyBorder="1" applyAlignment="1">
      <alignment horizontal="distributed" vertical="center" justifyLastLine="1"/>
    </xf>
    <xf numFmtId="0" fontId="3" fillId="0" borderId="59" xfId="0" applyFont="1" applyFill="1" applyBorder="1" applyAlignment="1">
      <alignment horizontal="distributed" vertical="center" justifyLastLine="1"/>
    </xf>
    <xf numFmtId="0" fontId="3" fillId="0" borderId="49" xfId="0" applyFont="1" applyFill="1" applyBorder="1" applyAlignment="1">
      <alignment horizontal="distributed" vertical="center" justifyLastLine="1"/>
    </xf>
    <xf numFmtId="0" fontId="3" fillId="0" borderId="25" xfId="0" applyFont="1" applyFill="1" applyBorder="1" applyAlignment="1">
      <alignment horizontal="center" vertical="center" shrinkToFit="1"/>
    </xf>
    <xf numFmtId="0" fontId="2" fillId="0" borderId="34"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3" fillId="0" borderId="1"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1" xfId="0" applyFont="1" applyFill="1" applyBorder="1" applyAlignment="1">
      <alignment horizontal="center" vertical="center"/>
    </xf>
    <xf numFmtId="0" fontId="3" fillId="0" borderId="61" xfId="0" applyFont="1" applyFill="1" applyBorder="1" applyAlignment="1">
      <alignment horizontal="distributed" vertical="center" justifyLastLine="1"/>
    </xf>
    <xf numFmtId="38" fontId="5" fillId="0" borderId="1" xfId="2" applyFont="1" applyFill="1" applyBorder="1" applyAlignment="1">
      <alignment horizontal="center" vertical="center"/>
    </xf>
    <xf numFmtId="38" fontId="5" fillId="0" borderId="0" xfId="2" applyFont="1" applyFill="1" applyAlignment="1">
      <alignment horizontal="left" vertical="center" wrapText="1"/>
    </xf>
    <xf numFmtId="38" fontId="5" fillId="0" borderId="1" xfId="2" quotePrefix="1" applyFont="1" applyFill="1" applyBorder="1" applyAlignment="1">
      <alignment horizontal="center" vertical="center"/>
    </xf>
    <xf numFmtId="38" fontId="5" fillId="0" borderId="34" xfId="2" applyFont="1" applyFill="1" applyBorder="1" applyAlignment="1">
      <alignment horizontal="center" vertical="center"/>
    </xf>
    <xf numFmtId="38" fontId="5" fillId="0" borderId="67" xfId="2" applyFont="1" applyFill="1" applyBorder="1" applyAlignment="1">
      <alignment horizontal="center" vertical="center"/>
    </xf>
    <xf numFmtId="38" fontId="5" fillId="0" borderId="71"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2" xfId="2" applyFont="1" applyFill="1" applyBorder="1" applyAlignment="1">
      <alignment horizontal="center" vertical="center"/>
    </xf>
    <xf numFmtId="38" fontId="5" fillId="0" borderId="5" xfId="2" applyFont="1" applyFill="1" applyBorder="1" applyAlignment="1">
      <alignment horizontal="center" vertical="center" wrapText="1"/>
    </xf>
    <xf numFmtId="41" fontId="5" fillId="0" borderId="34" xfId="2" applyNumberFormat="1" applyFont="1" applyFill="1" applyBorder="1" applyAlignment="1">
      <alignment horizontal="right" vertical="center"/>
    </xf>
    <xf numFmtId="41" fontId="5" fillId="0" borderId="71" xfId="2" applyNumberFormat="1" applyFont="1" applyFill="1" applyBorder="1" applyAlignment="1">
      <alignment horizontal="right" vertical="center"/>
    </xf>
    <xf numFmtId="41" fontId="5" fillId="0" borderId="36" xfId="2" applyNumberFormat="1" applyFont="1" applyFill="1" applyBorder="1" applyAlignment="1">
      <alignment horizontal="right" vertical="center"/>
    </xf>
    <xf numFmtId="41" fontId="5" fillId="0" borderId="37" xfId="2" applyNumberFormat="1" applyFont="1" applyFill="1" applyBorder="1" applyAlignment="1">
      <alignment horizontal="right" vertical="center"/>
    </xf>
    <xf numFmtId="41" fontId="5" fillId="0" borderId="14" xfId="2" applyNumberFormat="1" applyFont="1" applyFill="1" applyBorder="1" applyAlignment="1">
      <alignment horizontal="right" vertical="center"/>
    </xf>
    <xf numFmtId="41" fontId="5" fillId="0" borderId="15" xfId="2" applyNumberFormat="1" applyFont="1" applyFill="1" applyBorder="1" applyAlignment="1">
      <alignment horizontal="right" vertical="center"/>
    </xf>
    <xf numFmtId="41" fontId="5" fillId="0" borderId="8" xfId="2" applyNumberFormat="1" applyFont="1" applyFill="1" applyBorder="1" applyAlignment="1">
      <alignment horizontal="right" vertical="center"/>
    </xf>
    <xf numFmtId="41" fontId="5" fillId="0" borderId="39" xfId="2" applyNumberFormat="1" applyFont="1" applyFill="1" applyBorder="1" applyAlignment="1">
      <alignment horizontal="right" vertical="center"/>
    </xf>
    <xf numFmtId="38" fontId="5" fillId="0" borderId="9" xfId="2" applyFont="1" applyFill="1" applyBorder="1" applyAlignment="1">
      <alignment horizontal="right" vertical="center"/>
    </xf>
    <xf numFmtId="38" fontId="5" fillId="0" borderId="16"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39" xfId="2" applyFont="1" applyFill="1" applyBorder="1" applyAlignment="1">
      <alignment horizontal="right" vertical="center"/>
    </xf>
    <xf numFmtId="38" fontId="5" fillId="0" borderId="34" xfId="2" applyFont="1" applyFill="1" applyBorder="1" applyAlignment="1">
      <alignment horizontal="right" vertical="center"/>
    </xf>
    <xf numFmtId="38" fontId="5" fillId="0" borderId="71" xfId="2" applyFont="1" applyFill="1" applyBorder="1" applyAlignment="1">
      <alignment horizontal="right" vertical="center"/>
    </xf>
    <xf numFmtId="38" fontId="5" fillId="0" borderId="14" xfId="2" applyFont="1" applyFill="1" applyBorder="1" applyAlignment="1">
      <alignment horizontal="right" vertical="center"/>
    </xf>
    <xf numFmtId="38" fontId="5" fillId="0" borderId="15" xfId="2" applyFont="1" applyFill="1" applyBorder="1" applyAlignment="1">
      <alignment horizontal="right" vertical="center"/>
    </xf>
    <xf numFmtId="38" fontId="5" fillId="0" borderId="36" xfId="2" applyFont="1" applyFill="1" applyBorder="1" applyAlignment="1">
      <alignment horizontal="right" vertical="center"/>
    </xf>
    <xf numFmtId="38" fontId="5" fillId="0" borderId="37" xfId="2" applyFont="1" applyFill="1" applyBorder="1" applyAlignment="1">
      <alignment horizontal="right" vertical="center"/>
    </xf>
    <xf numFmtId="38" fontId="5" fillId="0" borderId="4" xfId="2" applyFont="1" applyFill="1" applyBorder="1" applyAlignment="1">
      <alignment horizontal="center" vertical="center" shrinkToFit="1"/>
    </xf>
    <xf numFmtId="38" fontId="5" fillId="0" borderId="38" xfId="2" applyFont="1" applyFill="1" applyBorder="1" applyAlignment="1">
      <alignment horizontal="center" vertical="center" shrinkToFit="1"/>
    </xf>
    <xf numFmtId="38" fontId="5" fillId="0" borderId="8" xfId="2" applyFont="1" applyFill="1" applyBorder="1" applyAlignment="1">
      <alignment horizontal="center" vertical="center" shrinkToFit="1"/>
    </xf>
    <xf numFmtId="38" fontId="5" fillId="0" borderId="39" xfId="2" applyFont="1" applyFill="1" applyBorder="1" applyAlignment="1">
      <alignment horizontal="center" vertical="center" shrinkToFit="1"/>
    </xf>
    <xf numFmtId="38" fontId="5" fillId="0" borderId="36" xfId="2" applyFont="1" applyFill="1" applyBorder="1" applyAlignment="1">
      <alignment horizontal="center" vertical="center" shrinkToFit="1"/>
    </xf>
    <xf numFmtId="38" fontId="5" fillId="0" borderId="37" xfId="2" applyFont="1" applyFill="1" applyBorder="1" applyAlignment="1">
      <alignment horizontal="center" vertical="center" shrinkToFit="1"/>
    </xf>
    <xf numFmtId="0" fontId="3" fillId="0" borderId="9" xfId="0" applyFont="1" applyFill="1" applyBorder="1" applyAlignment="1">
      <alignment horizontal="center" vertical="center" justifyLastLine="1"/>
    </xf>
    <xf numFmtId="0" fontId="3" fillId="0" borderId="16" xfId="0" applyFont="1" applyFill="1" applyBorder="1" applyAlignment="1">
      <alignment horizontal="center" vertical="center" justifyLastLine="1"/>
    </xf>
    <xf numFmtId="0" fontId="3" fillId="0" borderId="9" xfId="0" applyFont="1" applyFill="1" applyBorder="1" applyAlignment="1">
      <alignment horizontal="left" vertical="center" wrapText="1"/>
    </xf>
    <xf numFmtId="38" fontId="3" fillId="0" borderId="5" xfId="2" applyFont="1" applyFill="1" applyBorder="1" applyAlignment="1">
      <alignment horizontal="center" vertical="center" shrinkToFit="1"/>
    </xf>
    <xf numFmtId="38" fontId="3" fillId="0" borderId="7" xfId="2" applyFont="1" applyFill="1" applyBorder="1" applyAlignment="1">
      <alignment horizontal="center" vertical="center" shrinkToFit="1"/>
    </xf>
    <xf numFmtId="38" fontId="3" fillId="0" borderId="2" xfId="2" applyFont="1" applyFill="1" applyBorder="1" applyAlignment="1">
      <alignment horizontal="center" vertical="center" shrinkToFit="1"/>
    </xf>
    <xf numFmtId="0" fontId="3" fillId="0" borderId="43" xfId="0" applyFont="1" applyFill="1" applyBorder="1" applyAlignment="1">
      <alignment horizontal="center" vertical="center" justifyLastLine="1"/>
    </xf>
    <xf numFmtId="58" fontId="3" fillId="0" borderId="43" xfId="0" applyNumberFormat="1" applyFont="1" applyFill="1" applyBorder="1" applyAlignment="1">
      <alignment horizontal="left" vertical="center" wrapText="1"/>
    </xf>
    <xf numFmtId="58" fontId="3" fillId="0" borderId="79" xfId="0" applyNumberFormat="1" applyFont="1" applyFill="1" applyBorder="1" applyAlignment="1">
      <alignment horizontal="left" vertical="center" wrapText="1"/>
    </xf>
    <xf numFmtId="58" fontId="3" fillId="0" borderId="80" xfId="0" applyNumberFormat="1"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79" xfId="0" applyFont="1" applyFill="1" applyBorder="1" applyAlignment="1">
      <alignment horizontal="left" vertical="center" wrapText="1"/>
    </xf>
    <xf numFmtId="0" fontId="3" fillId="0" borderId="80" xfId="0" applyFont="1" applyFill="1" applyBorder="1" applyAlignment="1">
      <alignment horizontal="left" vertical="center" wrapText="1"/>
    </xf>
    <xf numFmtId="0" fontId="3" fillId="0" borderId="14" xfId="0" applyFont="1" applyFill="1" applyBorder="1" applyAlignment="1">
      <alignment horizontal="center" vertical="center" justifyLastLine="1"/>
    </xf>
    <xf numFmtId="0" fontId="3" fillId="0" borderId="15" xfId="0" applyFont="1" applyFill="1" applyBorder="1" applyAlignment="1">
      <alignment horizontal="center" vertical="center" justifyLastLine="1"/>
    </xf>
    <xf numFmtId="58" fontId="3" fillId="0" borderId="14" xfId="0" applyNumberFormat="1" applyFont="1" applyFill="1" applyBorder="1" applyAlignment="1">
      <alignment horizontal="left" vertical="center" wrapText="1"/>
    </xf>
    <xf numFmtId="58" fontId="3" fillId="0" borderId="42" xfId="0" applyNumberFormat="1" applyFont="1" applyFill="1" applyBorder="1" applyAlignment="1">
      <alignment horizontal="left" vertical="center" wrapText="1"/>
    </xf>
    <xf numFmtId="58" fontId="3" fillId="0" borderId="15" xfId="0" applyNumberFormat="1" applyFont="1" applyFill="1" applyBorder="1" applyAlignment="1">
      <alignment horizontal="left" vertical="center" wrapText="1"/>
    </xf>
    <xf numFmtId="41" fontId="5" fillId="0" borderId="4" xfId="2" quotePrefix="1" applyNumberFormat="1" applyFont="1" applyFill="1" applyBorder="1" applyAlignment="1">
      <alignment horizontal="center" vertical="center"/>
    </xf>
    <xf numFmtId="41" fontId="5" fillId="0" borderId="38" xfId="2" quotePrefix="1" applyNumberFormat="1" applyFont="1" applyFill="1" applyBorder="1" applyAlignment="1">
      <alignment horizontal="center" vertical="center"/>
    </xf>
    <xf numFmtId="41" fontId="5" fillId="0" borderId="34" xfId="2" quotePrefix="1" applyNumberFormat="1" applyFont="1" applyFill="1" applyBorder="1" applyAlignment="1">
      <alignment horizontal="center" vertical="center"/>
    </xf>
    <xf numFmtId="41" fontId="5" fillId="0" borderId="71" xfId="2" quotePrefix="1" applyNumberFormat="1" applyFont="1" applyFill="1" applyBorder="1" applyAlignment="1">
      <alignment horizontal="center" vertical="center"/>
    </xf>
    <xf numFmtId="38" fontId="3" fillId="0" borderId="34" xfId="2" applyFont="1" applyFill="1" applyBorder="1" applyAlignment="1">
      <alignment horizontal="center" vertical="center" shrinkToFit="1"/>
    </xf>
    <xf numFmtId="38" fontId="3" fillId="0" borderId="67" xfId="2" applyFont="1" applyFill="1" applyBorder="1" applyAlignment="1">
      <alignment horizontal="center" vertical="center" shrinkToFit="1"/>
    </xf>
    <xf numFmtId="38" fontId="3" fillId="0" borderId="71" xfId="2" applyFont="1" applyFill="1" applyBorder="1" applyAlignment="1">
      <alignment horizontal="center" vertical="center" shrinkToFit="1"/>
    </xf>
    <xf numFmtId="41" fontId="5" fillId="0" borderId="43" xfId="2" quotePrefix="1" applyNumberFormat="1" applyFont="1" applyFill="1" applyBorder="1" applyAlignment="1">
      <alignment horizontal="center" vertical="center"/>
    </xf>
    <xf numFmtId="41" fontId="5" fillId="0" borderId="80" xfId="2" quotePrefix="1" applyNumberFormat="1" applyFont="1" applyFill="1" applyBorder="1" applyAlignment="1">
      <alignment horizontal="center" vertical="center"/>
    </xf>
    <xf numFmtId="41" fontId="5" fillId="0" borderId="14" xfId="2" quotePrefix="1" applyNumberFormat="1" applyFont="1" applyFill="1" applyBorder="1" applyAlignment="1">
      <alignment horizontal="center" vertical="center"/>
    </xf>
    <xf numFmtId="41" fontId="5" fillId="0" borderId="15" xfId="2" quotePrefix="1" applyNumberFormat="1" applyFont="1" applyFill="1" applyBorder="1" applyAlignment="1">
      <alignment horizontal="center" vertical="center"/>
    </xf>
    <xf numFmtId="41" fontId="5" fillId="0" borderId="9" xfId="2" quotePrefix="1" applyNumberFormat="1" applyFont="1" applyFill="1" applyBorder="1" applyAlignment="1">
      <alignment horizontal="center" vertical="center"/>
    </xf>
    <xf numFmtId="41" fontId="5" fillId="0" borderId="16" xfId="2" quotePrefix="1" applyNumberFormat="1" applyFont="1" applyFill="1" applyBorder="1" applyAlignment="1">
      <alignment horizontal="center" vertical="center"/>
    </xf>
    <xf numFmtId="38" fontId="3" fillId="0" borderId="1" xfId="2" applyFont="1" applyFill="1" applyBorder="1" applyAlignment="1">
      <alignment horizontal="center" vertical="center" shrinkToFit="1"/>
    </xf>
    <xf numFmtId="38" fontId="3" fillId="0" borderId="1" xfId="2" quotePrefix="1" applyFont="1" applyFill="1" applyBorder="1" applyAlignment="1">
      <alignment horizontal="center" vertical="center" shrinkToFit="1"/>
    </xf>
    <xf numFmtId="38" fontId="3" fillId="0" borderId="36" xfId="2" applyFont="1" applyFill="1" applyBorder="1" applyAlignment="1">
      <alignment horizontal="center" vertical="center" shrinkToFit="1"/>
    </xf>
    <xf numFmtId="38" fontId="3" fillId="0" borderId="37" xfId="2" applyFont="1" applyFill="1" applyBorder="1" applyAlignment="1">
      <alignment horizontal="center" vertical="center" shrinkToFit="1"/>
    </xf>
    <xf numFmtId="38" fontId="3" fillId="0" borderId="4" xfId="2" applyFont="1" applyFill="1" applyBorder="1" applyAlignment="1">
      <alignment horizontal="center" vertical="center" shrinkToFit="1"/>
    </xf>
    <xf numFmtId="38" fontId="3" fillId="0" borderId="38" xfId="2" applyFont="1" applyFill="1" applyBorder="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vertical="center" shrinkToFit="1"/>
    </xf>
    <xf numFmtId="176" fontId="3" fillId="0" borderId="0" xfId="0" applyNumberFormat="1" applyFont="1" applyAlignment="1">
      <alignment horizontal="right" vertical="center"/>
    </xf>
    <xf numFmtId="0" fontId="3" fillId="0" borderId="4" xfId="0" applyFont="1" applyFill="1" applyBorder="1" applyAlignment="1">
      <alignment horizontal="left" vertical="center" wrapText="1"/>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6"/>
  <sheetViews>
    <sheetView showGridLines="0" tabSelected="1" view="pageBreakPreview" zoomScaleNormal="115" zoomScaleSheetLayoutView="100" workbookViewId="0">
      <selection sqref="A1:G1"/>
    </sheetView>
  </sheetViews>
  <sheetFormatPr defaultColWidth="9" defaultRowHeight="20.149999999999999" customHeight="1" x14ac:dyDescent="0.2"/>
  <cols>
    <col min="1" max="1" width="1.6328125" style="2" customWidth="1"/>
    <col min="2" max="2" width="16" style="2" customWidth="1"/>
    <col min="3" max="3" width="20.6328125" style="2" customWidth="1"/>
    <col min="4" max="4" width="21.36328125" style="2" customWidth="1"/>
    <col min="5" max="5" width="9.6328125" style="2" customWidth="1"/>
    <col min="6" max="6" width="7.6328125" style="2" customWidth="1"/>
    <col min="7" max="8" width="8.6328125" style="2" customWidth="1"/>
    <col min="9" max="16384" width="9" style="2"/>
  </cols>
  <sheetData>
    <row r="1" spans="1:9" ht="21" customHeight="1" x14ac:dyDescent="0.2">
      <c r="A1" s="524" t="s">
        <v>0</v>
      </c>
      <c r="B1" s="524"/>
      <c r="C1" s="524"/>
      <c r="D1" s="524"/>
      <c r="E1" s="524"/>
      <c r="F1" s="524"/>
      <c r="G1" s="524"/>
    </row>
    <row r="2" spans="1:9" ht="21" customHeight="1" x14ac:dyDescent="0.2">
      <c r="A2" s="24"/>
      <c r="B2" s="24"/>
      <c r="C2" s="24"/>
      <c r="D2" s="24"/>
      <c r="E2" s="24"/>
      <c r="F2" s="24"/>
      <c r="G2" s="24"/>
    </row>
    <row r="3" spans="1:9" ht="45" customHeight="1" x14ac:dyDescent="0.2">
      <c r="A3" s="987" t="s">
        <v>600</v>
      </c>
      <c r="B3" s="987"/>
      <c r="C3" s="987"/>
      <c r="D3" s="987"/>
      <c r="E3" s="987"/>
      <c r="F3" s="987"/>
      <c r="G3" s="987"/>
      <c r="H3" s="25"/>
      <c r="I3" s="26"/>
    </row>
    <row r="4" spans="1:9" ht="34.5" customHeight="1" x14ac:dyDescent="0.2">
      <c r="A4" s="987"/>
      <c r="B4" s="987"/>
      <c r="C4" s="987"/>
      <c r="D4" s="987"/>
      <c r="E4" s="987"/>
      <c r="F4" s="987"/>
      <c r="G4" s="987"/>
      <c r="H4" s="25"/>
      <c r="I4" s="26"/>
    </row>
    <row r="5" spans="1:9" ht="20.25" customHeight="1" x14ac:dyDescent="0.2">
      <c r="A5" s="23"/>
      <c r="B5" s="23"/>
      <c r="C5" s="23"/>
      <c r="D5" s="23"/>
      <c r="E5" s="23"/>
      <c r="F5" s="23"/>
      <c r="G5" s="23"/>
      <c r="H5" s="25"/>
      <c r="I5" s="26"/>
    </row>
    <row r="6" spans="1:9" ht="21" customHeight="1" x14ac:dyDescent="0.2">
      <c r="A6" s="526" t="s">
        <v>26</v>
      </c>
      <c r="B6" s="526"/>
      <c r="C6" s="526"/>
      <c r="D6" s="526"/>
      <c r="E6" s="526"/>
      <c r="F6" s="526"/>
      <c r="G6" s="526"/>
    </row>
    <row r="7" spans="1:9" ht="14.25" customHeight="1" x14ac:dyDescent="0.2">
      <c r="A7" s="22"/>
      <c r="B7" s="27" t="s">
        <v>106</v>
      </c>
      <c r="C7" s="22"/>
      <c r="D7" s="22"/>
      <c r="E7" s="28" t="s">
        <v>572</v>
      </c>
      <c r="F7" s="22"/>
      <c r="G7" s="22"/>
    </row>
    <row r="8" spans="1:9" s="1" customFormat="1" ht="19.5" customHeight="1" x14ac:dyDescent="0.2">
      <c r="B8" s="29" t="s">
        <v>5</v>
      </c>
      <c r="C8" s="527" t="s">
        <v>6</v>
      </c>
      <c r="D8" s="528"/>
      <c r="E8" s="529"/>
      <c r="F8" s="30"/>
    </row>
    <row r="9" spans="1:9" s="1" customFormat="1" ht="18" customHeight="1" x14ac:dyDescent="0.2">
      <c r="B9" s="530" t="s">
        <v>132</v>
      </c>
      <c r="C9" s="492" t="s">
        <v>133</v>
      </c>
      <c r="D9" s="493"/>
      <c r="E9" s="494"/>
    </row>
    <row r="10" spans="1:9" s="1" customFormat="1" ht="18" customHeight="1" x14ac:dyDescent="0.2">
      <c r="B10" s="531"/>
      <c r="C10" s="495" t="s">
        <v>7</v>
      </c>
      <c r="D10" s="496"/>
      <c r="E10" s="497"/>
    </row>
    <row r="11" spans="1:9" s="1" customFormat="1" ht="18" customHeight="1" x14ac:dyDescent="0.2">
      <c r="B11" s="531"/>
      <c r="C11" s="532" t="s">
        <v>27</v>
      </c>
      <c r="D11" s="533"/>
      <c r="E11" s="534"/>
    </row>
    <row r="12" spans="1:9" s="1" customFormat="1" ht="18" customHeight="1" x14ac:dyDescent="0.2">
      <c r="B12" s="516" t="s">
        <v>107</v>
      </c>
      <c r="C12" s="518" t="s">
        <v>74</v>
      </c>
      <c r="D12" s="519"/>
      <c r="E12" s="520"/>
    </row>
    <row r="13" spans="1:9" s="1" customFormat="1" ht="18" customHeight="1" x14ac:dyDescent="0.2">
      <c r="B13" s="517"/>
      <c r="C13" s="521" t="s">
        <v>75</v>
      </c>
      <c r="D13" s="522"/>
      <c r="E13" s="523"/>
      <c r="H13" s="30"/>
    </row>
    <row r="14" spans="1:9" s="1" customFormat="1" ht="18" customHeight="1" x14ac:dyDescent="0.2">
      <c r="B14" s="738"/>
      <c r="C14" s="498" t="s">
        <v>601</v>
      </c>
      <c r="D14" s="499"/>
      <c r="E14" s="500"/>
    </row>
    <row r="15" spans="1:9" s="1" customFormat="1" ht="30.75" customHeight="1" x14ac:dyDescent="0.2">
      <c r="B15" s="31"/>
      <c r="C15" s="32"/>
      <c r="D15" s="32"/>
      <c r="E15" s="32"/>
      <c r="I15" s="30"/>
    </row>
    <row r="16" spans="1:9" s="1" customFormat="1" ht="18" customHeight="1" x14ac:dyDescent="0.2">
      <c r="B16" s="27" t="s">
        <v>108</v>
      </c>
      <c r="C16" s="33"/>
      <c r="D16" s="33"/>
      <c r="E16" s="33"/>
      <c r="I16" s="30"/>
    </row>
    <row r="17" spans="2:9" s="1" customFormat="1" ht="19.5" customHeight="1" x14ac:dyDescent="0.2">
      <c r="B17" s="507" t="s">
        <v>109</v>
      </c>
      <c r="C17" s="492" t="s">
        <v>110</v>
      </c>
      <c r="D17" s="493"/>
      <c r="E17" s="494"/>
      <c r="F17" s="30"/>
    </row>
    <row r="18" spans="2:9" s="1" customFormat="1" ht="19.5" customHeight="1" x14ac:dyDescent="0.2">
      <c r="B18" s="508"/>
      <c r="C18" s="495" t="s">
        <v>111</v>
      </c>
      <c r="D18" s="496"/>
      <c r="E18" s="497"/>
      <c r="F18" s="30"/>
    </row>
    <row r="19" spans="2:9" s="1" customFormat="1" ht="19.5" customHeight="1" x14ac:dyDescent="0.2">
      <c r="B19" s="509"/>
      <c r="C19" s="495" t="s">
        <v>556</v>
      </c>
      <c r="D19" s="496"/>
      <c r="E19" s="497"/>
      <c r="F19" s="30"/>
    </row>
    <row r="20" spans="2:9" s="1" customFormat="1" ht="18" customHeight="1" x14ac:dyDescent="0.2">
      <c r="B20" s="510" t="s">
        <v>532</v>
      </c>
      <c r="C20" s="492" t="s">
        <v>70</v>
      </c>
      <c r="D20" s="493"/>
      <c r="E20" s="494"/>
    </row>
    <row r="21" spans="2:9" s="1" customFormat="1" ht="18" customHeight="1" x14ac:dyDescent="0.2">
      <c r="B21" s="511"/>
      <c r="C21" s="513" t="s">
        <v>134</v>
      </c>
      <c r="D21" s="514"/>
      <c r="E21" s="515"/>
    </row>
    <row r="22" spans="2:9" s="1" customFormat="1" ht="18" customHeight="1" x14ac:dyDescent="0.2">
      <c r="B22" s="512"/>
      <c r="C22" s="498" t="s">
        <v>71</v>
      </c>
      <c r="D22" s="499"/>
      <c r="E22" s="500"/>
    </row>
    <row r="23" spans="2:9" s="1" customFormat="1" ht="18" customHeight="1" x14ac:dyDescent="0.2">
      <c r="B23" s="489" t="s">
        <v>531</v>
      </c>
      <c r="C23" s="492" t="s">
        <v>72</v>
      </c>
      <c r="D23" s="493"/>
      <c r="E23" s="494"/>
    </row>
    <row r="24" spans="2:9" s="1" customFormat="1" ht="18" customHeight="1" x14ac:dyDescent="0.2">
      <c r="B24" s="490"/>
      <c r="C24" s="495" t="s">
        <v>28</v>
      </c>
      <c r="D24" s="496"/>
      <c r="E24" s="497"/>
    </row>
    <row r="25" spans="2:9" s="1" customFormat="1" ht="18" customHeight="1" x14ac:dyDescent="0.2">
      <c r="B25" s="491"/>
      <c r="C25" s="498" t="s">
        <v>73</v>
      </c>
      <c r="D25" s="499"/>
      <c r="E25" s="500"/>
    </row>
    <row r="26" spans="2:9" s="1" customFormat="1" ht="36.75" customHeight="1" x14ac:dyDescent="0.2">
      <c r="B26" s="34" t="s">
        <v>533</v>
      </c>
      <c r="C26" s="501" t="s">
        <v>586</v>
      </c>
      <c r="D26" s="502"/>
      <c r="E26" s="503"/>
    </row>
    <row r="27" spans="2:9" s="1" customFormat="1" ht="24.75" customHeight="1" x14ac:dyDescent="0.2"/>
    <row r="28" spans="2:9" s="1" customFormat="1" ht="18" customHeight="1" x14ac:dyDescent="0.2">
      <c r="B28" s="1" t="s">
        <v>152</v>
      </c>
    </row>
    <row r="29" spans="2:9" s="988" customFormat="1" ht="18" customHeight="1" x14ac:dyDescent="0.2">
      <c r="B29" s="504" t="s">
        <v>112</v>
      </c>
      <c r="C29" s="35" t="s">
        <v>602</v>
      </c>
      <c r="D29" s="36"/>
      <c r="E29" s="37"/>
      <c r="I29" s="989"/>
    </row>
    <row r="30" spans="2:9" s="988" customFormat="1" ht="18" customHeight="1" x14ac:dyDescent="0.2">
      <c r="B30" s="505"/>
      <c r="C30" s="487" t="s">
        <v>137</v>
      </c>
      <c r="D30" s="488"/>
      <c r="E30" s="38"/>
    </row>
    <row r="31" spans="2:9" s="988" customFormat="1" ht="18" customHeight="1" x14ac:dyDescent="0.2">
      <c r="B31" s="505"/>
      <c r="C31" s="487" t="s">
        <v>121</v>
      </c>
      <c r="D31" s="488"/>
      <c r="E31" s="38"/>
      <c r="H31" s="990"/>
    </row>
    <row r="32" spans="2:9" s="988" customFormat="1" ht="18" customHeight="1" x14ac:dyDescent="0.2">
      <c r="B32" s="505"/>
      <c r="C32" s="488" t="s">
        <v>603</v>
      </c>
      <c r="D32" s="488"/>
      <c r="E32" s="40"/>
      <c r="H32" s="991"/>
    </row>
    <row r="33" spans="1:8" s="988" customFormat="1" ht="18" customHeight="1" x14ac:dyDescent="0.2">
      <c r="B33" s="505"/>
      <c r="C33" s="488" t="s">
        <v>604</v>
      </c>
      <c r="D33" s="488" t="s">
        <v>605</v>
      </c>
      <c r="E33" s="40"/>
      <c r="H33" s="991"/>
    </row>
    <row r="34" spans="1:8" s="988" customFormat="1" ht="18" customHeight="1" x14ac:dyDescent="0.2">
      <c r="B34" s="505"/>
      <c r="C34" s="992" t="s">
        <v>606</v>
      </c>
      <c r="D34" s="525"/>
      <c r="E34" s="40"/>
      <c r="H34" s="991"/>
    </row>
    <row r="35" spans="1:8" s="988" customFormat="1" ht="18" customHeight="1" x14ac:dyDescent="0.2">
      <c r="B35" s="506"/>
      <c r="C35" s="41" t="s">
        <v>138</v>
      </c>
      <c r="D35" s="42"/>
      <c r="E35" s="43"/>
      <c r="H35" s="991"/>
    </row>
    <row r="36" spans="1:8" ht="20.149999999999999" customHeight="1" x14ac:dyDescent="0.2">
      <c r="A36" s="1"/>
      <c r="B36" s="488"/>
      <c r="C36" s="488"/>
      <c r="D36" s="488"/>
      <c r="E36" s="488"/>
      <c r="F36" s="1"/>
      <c r="G36" s="1"/>
    </row>
  </sheetData>
  <mergeCells count="28">
    <mergeCell ref="A1:G1"/>
    <mergeCell ref="A3:G4"/>
    <mergeCell ref="A6:G6"/>
    <mergeCell ref="C8:E8"/>
    <mergeCell ref="B9:B11"/>
    <mergeCell ref="C9:E9"/>
    <mergeCell ref="C10:E10"/>
    <mergeCell ref="C11:E11"/>
    <mergeCell ref="B12:B14"/>
    <mergeCell ref="C12:E12"/>
    <mergeCell ref="C13:E13"/>
    <mergeCell ref="C14:E14"/>
    <mergeCell ref="B17:B19"/>
    <mergeCell ref="C17:E17"/>
    <mergeCell ref="C18:E18"/>
    <mergeCell ref="C19:E19"/>
    <mergeCell ref="B20:B22"/>
    <mergeCell ref="C20:E20"/>
    <mergeCell ref="C21:E21"/>
    <mergeCell ref="C22:E22"/>
    <mergeCell ref="B23:B25"/>
    <mergeCell ref="C23:E23"/>
    <mergeCell ref="C24:E24"/>
    <mergeCell ref="C25:E25"/>
    <mergeCell ref="C26:E26"/>
    <mergeCell ref="B29:B35"/>
    <mergeCell ref="H32:H35"/>
    <mergeCell ref="C34:D34"/>
  </mergeCells>
  <phoneticPr fontId="1"/>
  <pageMargins left="0.70866141732283472" right="0.70866141732283472" top="0.74803149606299213" bottom="0.74803149606299213" header="0.31496062992125984" footer="0.31496062992125984"/>
  <pageSetup paperSize="9" scale="90" firstPageNumber="73" orientation="portrait"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5"/>
  <sheetViews>
    <sheetView showGridLines="0" view="pageBreakPreview" zoomScaleNormal="115" zoomScaleSheetLayoutView="100" workbookViewId="0">
      <pane xSplit="3" ySplit="4" topLeftCell="D5" activePane="bottomRight" state="frozen"/>
      <selection sqref="A1:XFD1048576"/>
      <selection pane="topRight" sqref="A1:XFD1048576"/>
      <selection pane="bottomLeft" sqref="A1:XFD1048576"/>
      <selection pane="bottomRight" sqref="A1:O1"/>
    </sheetView>
  </sheetViews>
  <sheetFormatPr defaultColWidth="9" defaultRowHeight="20.149999999999999" customHeight="1" x14ac:dyDescent="0.2"/>
  <cols>
    <col min="1" max="1" width="1.6328125" style="120" customWidth="1"/>
    <col min="2" max="2" width="2.6328125" style="120" customWidth="1"/>
    <col min="3" max="3" width="9.6328125" style="120" customWidth="1"/>
    <col min="4" max="4" width="7.08984375" style="120" customWidth="1"/>
    <col min="5" max="5" width="6.36328125" style="120" customWidth="1"/>
    <col min="6" max="6" width="7.08984375" style="120" customWidth="1"/>
    <col min="7" max="7" width="6.08984375" style="120" customWidth="1"/>
    <col min="8" max="8" width="5.81640625" style="120" customWidth="1"/>
    <col min="9" max="9" width="4.453125" style="120" customWidth="1"/>
    <col min="10" max="10" width="5.81640625" style="120" customWidth="1"/>
    <col min="11" max="11" width="4.81640625" style="120" customWidth="1"/>
    <col min="12" max="12" width="5.453125" style="120" customWidth="1"/>
    <col min="13" max="13" width="5.36328125" style="120" customWidth="1"/>
    <col min="14" max="33" width="5.6328125" style="120" customWidth="1"/>
    <col min="34" max="34" width="4.08984375" style="120" customWidth="1"/>
    <col min="35" max="35" width="3.90625" style="120" customWidth="1"/>
    <col min="36" max="37" width="4.08984375" style="120" customWidth="1"/>
    <col min="38" max="16384" width="9" style="120"/>
  </cols>
  <sheetData>
    <row r="1" spans="1:33" ht="20.149999999999999" customHeight="1" x14ac:dyDescent="0.2">
      <c r="A1" s="755" t="s">
        <v>480</v>
      </c>
      <c r="B1" s="755"/>
      <c r="C1" s="755"/>
      <c r="D1" s="755"/>
      <c r="E1" s="755"/>
      <c r="F1" s="755"/>
      <c r="G1" s="755"/>
      <c r="H1" s="755"/>
      <c r="I1" s="755"/>
      <c r="J1" s="755"/>
      <c r="K1" s="755"/>
      <c r="L1" s="755"/>
      <c r="M1" s="755"/>
      <c r="N1" s="755"/>
      <c r="O1" s="755"/>
    </row>
    <row r="2" spans="1:33" s="285" customFormat="1" ht="13" x14ac:dyDescent="0.2">
      <c r="B2" s="842" t="s">
        <v>264</v>
      </c>
      <c r="C2" s="845" t="s">
        <v>265</v>
      </c>
      <c r="D2" s="828" t="s">
        <v>231</v>
      </c>
      <c r="E2" s="825"/>
      <c r="F2" s="825" t="s">
        <v>266</v>
      </c>
      <c r="G2" s="825"/>
      <c r="H2" s="847" t="s">
        <v>234</v>
      </c>
      <c r="I2" s="848"/>
      <c r="J2" s="825" t="s">
        <v>315</v>
      </c>
      <c r="K2" s="825"/>
      <c r="L2" s="825" t="s">
        <v>316</v>
      </c>
      <c r="M2" s="825"/>
      <c r="N2" s="825" t="s">
        <v>330</v>
      </c>
      <c r="O2" s="825"/>
      <c r="P2" s="825"/>
      <c r="Q2" s="825"/>
      <c r="R2" s="825"/>
      <c r="S2" s="825"/>
      <c r="T2" s="825"/>
      <c r="U2" s="825"/>
      <c r="V2" s="825"/>
      <c r="W2" s="825"/>
      <c r="X2" s="825"/>
      <c r="Y2" s="825"/>
      <c r="Z2" s="825"/>
      <c r="AA2" s="825"/>
      <c r="AB2" s="825"/>
      <c r="AC2" s="825"/>
      <c r="AD2" s="825"/>
      <c r="AE2" s="825"/>
      <c r="AF2" s="825"/>
      <c r="AG2" s="829"/>
    </row>
    <row r="3" spans="1:33" s="285" customFormat="1" ht="63" customHeight="1" x14ac:dyDescent="0.2">
      <c r="B3" s="843"/>
      <c r="C3" s="846"/>
      <c r="D3" s="838"/>
      <c r="E3" s="822"/>
      <c r="F3" s="822"/>
      <c r="G3" s="822"/>
      <c r="H3" s="849"/>
      <c r="I3" s="850"/>
      <c r="J3" s="822"/>
      <c r="K3" s="822"/>
      <c r="L3" s="822"/>
      <c r="M3" s="822"/>
      <c r="N3" s="822" t="s">
        <v>331</v>
      </c>
      <c r="O3" s="822"/>
      <c r="P3" s="822" t="s">
        <v>332</v>
      </c>
      <c r="Q3" s="822"/>
      <c r="R3" s="822" t="s">
        <v>578</v>
      </c>
      <c r="S3" s="822"/>
      <c r="T3" s="839" t="s">
        <v>579</v>
      </c>
      <c r="U3" s="839"/>
      <c r="V3" s="840" t="s">
        <v>333</v>
      </c>
      <c r="W3" s="841"/>
      <c r="X3" s="822" t="s">
        <v>334</v>
      </c>
      <c r="Y3" s="822"/>
      <c r="Z3" s="822" t="s">
        <v>335</v>
      </c>
      <c r="AA3" s="822"/>
      <c r="AB3" s="822" t="s">
        <v>275</v>
      </c>
      <c r="AC3" s="822"/>
      <c r="AD3" s="822" t="s">
        <v>276</v>
      </c>
      <c r="AE3" s="822"/>
      <c r="AF3" s="822" t="s">
        <v>326</v>
      </c>
      <c r="AG3" s="830"/>
    </row>
    <row r="4" spans="1:33" s="285" customFormat="1" ht="47.15" customHeight="1" x14ac:dyDescent="0.2">
      <c r="B4" s="844"/>
      <c r="C4" s="821"/>
      <c r="D4" s="311" t="s">
        <v>327</v>
      </c>
      <c r="E4" s="312" t="s">
        <v>328</v>
      </c>
      <c r="F4" s="311" t="s">
        <v>327</v>
      </c>
      <c r="G4" s="312" t="s">
        <v>328</v>
      </c>
      <c r="H4" s="311" t="s">
        <v>327</v>
      </c>
      <c r="I4" s="312" t="s">
        <v>328</v>
      </c>
      <c r="J4" s="311" t="s">
        <v>327</v>
      </c>
      <c r="K4" s="312" t="s">
        <v>328</v>
      </c>
      <c r="L4" s="311" t="s">
        <v>327</v>
      </c>
      <c r="M4" s="312" t="s">
        <v>328</v>
      </c>
      <c r="N4" s="311" t="s">
        <v>327</v>
      </c>
      <c r="O4" s="312" t="s">
        <v>328</v>
      </c>
      <c r="P4" s="312" t="s">
        <v>327</v>
      </c>
      <c r="Q4" s="312" t="s">
        <v>328</v>
      </c>
      <c r="R4" s="312" t="s">
        <v>327</v>
      </c>
      <c r="S4" s="312" t="s">
        <v>328</v>
      </c>
      <c r="T4" s="311" t="s">
        <v>327</v>
      </c>
      <c r="U4" s="312" t="s">
        <v>328</v>
      </c>
      <c r="V4" s="311" t="s">
        <v>327</v>
      </c>
      <c r="W4" s="312" t="s">
        <v>328</v>
      </c>
      <c r="X4" s="311" t="s">
        <v>327</v>
      </c>
      <c r="Y4" s="312" t="s">
        <v>328</v>
      </c>
      <c r="Z4" s="311" t="s">
        <v>327</v>
      </c>
      <c r="AA4" s="312" t="s">
        <v>328</v>
      </c>
      <c r="AB4" s="311" t="s">
        <v>327</v>
      </c>
      <c r="AC4" s="312" t="s">
        <v>328</v>
      </c>
      <c r="AD4" s="311" t="s">
        <v>327</v>
      </c>
      <c r="AE4" s="312" t="s">
        <v>328</v>
      </c>
      <c r="AF4" s="311" t="s">
        <v>327</v>
      </c>
      <c r="AG4" s="313" t="s">
        <v>328</v>
      </c>
    </row>
    <row r="5" spans="1:33" s="285" customFormat="1" ht="18.75" customHeight="1" x14ac:dyDescent="0.2">
      <c r="B5" s="818" t="s">
        <v>277</v>
      </c>
      <c r="C5" s="290" t="s">
        <v>278</v>
      </c>
      <c r="D5" s="293">
        <f>F5+H5</f>
        <v>41</v>
      </c>
      <c r="E5" s="294">
        <f>G5+I5</f>
        <v>83</v>
      </c>
      <c r="F5" s="294">
        <v>38</v>
      </c>
      <c r="G5" s="294">
        <v>77</v>
      </c>
      <c r="H5" s="294">
        <v>3</v>
      </c>
      <c r="I5" s="294">
        <v>6</v>
      </c>
      <c r="J5" s="294">
        <f>+N5+P5+R5+T5+V5+X5+Z5+AB5+AD5+AF5</f>
        <v>3</v>
      </c>
      <c r="K5" s="294">
        <f>+O5+Q5+S5+U5+W5+Y5+AA5+AC5+AE5+AG5</f>
        <v>3</v>
      </c>
      <c r="L5" s="305">
        <f>IF(H5=0,0,J5/H5*100)</f>
        <v>100</v>
      </c>
      <c r="M5" s="295">
        <f>IF(I5=0,0,K5/I5*100)</f>
        <v>50</v>
      </c>
      <c r="N5" s="294">
        <v>0</v>
      </c>
      <c r="O5" s="294">
        <v>0</v>
      </c>
      <c r="P5" s="294">
        <v>0</v>
      </c>
      <c r="Q5" s="294">
        <v>0</v>
      </c>
      <c r="R5" s="294">
        <v>0</v>
      </c>
      <c r="S5" s="294">
        <v>2</v>
      </c>
      <c r="T5" s="294">
        <v>0</v>
      </c>
      <c r="U5" s="294">
        <v>0</v>
      </c>
      <c r="V5" s="294">
        <v>1</v>
      </c>
      <c r="W5" s="294">
        <v>0</v>
      </c>
      <c r="X5" s="294">
        <v>0</v>
      </c>
      <c r="Y5" s="294">
        <v>0</v>
      </c>
      <c r="Z5" s="294">
        <v>0</v>
      </c>
      <c r="AA5" s="294">
        <v>1</v>
      </c>
      <c r="AB5" s="294">
        <v>0</v>
      </c>
      <c r="AC5" s="294">
        <v>0</v>
      </c>
      <c r="AD5" s="294">
        <v>2</v>
      </c>
      <c r="AE5" s="294">
        <v>0</v>
      </c>
      <c r="AF5" s="294">
        <v>0</v>
      </c>
      <c r="AG5" s="296">
        <v>0</v>
      </c>
    </row>
    <row r="6" spans="1:33" s="285" customFormat="1" ht="18.75" customHeight="1" x14ac:dyDescent="0.2">
      <c r="B6" s="815"/>
      <c r="C6" s="291" t="s">
        <v>279</v>
      </c>
      <c r="D6" s="314">
        <f t="shared" ref="D6:E11" si="0">F6+H6</f>
        <v>63</v>
      </c>
      <c r="E6" s="298">
        <f t="shared" si="0"/>
        <v>111</v>
      </c>
      <c r="F6" s="298">
        <v>56</v>
      </c>
      <c r="G6" s="298">
        <v>103</v>
      </c>
      <c r="H6" s="298">
        <v>7</v>
      </c>
      <c r="I6" s="298">
        <v>8</v>
      </c>
      <c r="J6" s="298">
        <f t="shared" ref="J6:K11" si="1">+N6+P6+R6+T6+V6+X6+Z6+AB6+AD6+AF6</f>
        <v>4</v>
      </c>
      <c r="K6" s="298">
        <f t="shared" si="1"/>
        <v>4</v>
      </c>
      <c r="L6" s="295">
        <f>IF(H6=0,0,J6/H6*100)</f>
        <v>57.142857142857139</v>
      </c>
      <c r="M6" s="295">
        <f t="shared" ref="M6:M20" si="2">IF(I6=0,0,K6/I6*100)</f>
        <v>50</v>
      </c>
      <c r="N6" s="298">
        <v>1</v>
      </c>
      <c r="O6" s="298">
        <v>0</v>
      </c>
      <c r="P6" s="298">
        <v>0</v>
      </c>
      <c r="Q6" s="298">
        <v>0</v>
      </c>
      <c r="R6" s="298">
        <v>1</v>
      </c>
      <c r="S6" s="298">
        <v>1</v>
      </c>
      <c r="T6" s="298">
        <v>0</v>
      </c>
      <c r="U6" s="298">
        <v>1</v>
      </c>
      <c r="V6" s="298">
        <v>1</v>
      </c>
      <c r="W6" s="298">
        <v>0</v>
      </c>
      <c r="X6" s="298">
        <v>0</v>
      </c>
      <c r="Y6" s="298">
        <v>0</v>
      </c>
      <c r="Z6" s="298">
        <v>1</v>
      </c>
      <c r="AA6" s="298">
        <v>0</v>
      </c>
      <c r="AB6" s="298">
        <v>0</v>
      </c>
      <c r="AC6" s="298">
        <v>1</v>
      </c>
      <c r="AD6" s="298">
        <v>0</v>
      </c>
      <c r="AE6" s="298">
        <v>1</v>
      </c>
      <c r="AF6" s="298">
        <v>0</v>
      </c>
      <c r="AG6" s="299">
        <v>0</v>
      </c>
    </row>
    <row r="7" spans="1:33" s="285" customFormat="1" ht="18.75" customHeight="1" x14ac:dyDescent="0.2">
      <c r="B7" s="816"/>
      <c r="C7" s="291" t="s">
        <v>280</v>
      </c>
      <c r="D7" s="314">
        <f t="shared" si="0"/>
        <v>75</v>
      </c>
      <c r="E7" s="298">
        <f t="shared" si="0"/>
        <v>104</v>
      </c>
      <c r="F7" s="298">
        <v>72</v>
      </c>
      <c r="G7" s="298">
        <v>101</v>
      </c>
      <c r="H7" s="298">
        <v>3</v>
      </c>
      <c r="I7" s="298">
        <v>3</v>
      </c>
      <c r="J7" s="298">
        <f>+N7+P7+R7+T7+V7+X7+Z7+AB7+AD7+AF7</f>
        <v>3</v>
      </c>
      <c r="K7" s="298">
        <f t="shared" si="1"/>
        <v>2</v>
      </c>
      <c r="L7" s="295">
        <f t="shared" ref="L7:L21" si="3">IF(H7=0,0,J7/H7*100)</f>
        <v>100</v>
      </c>
      <c r="M7" s="295">
        <f t="shared" si="2"/>
        <v>66.666666666666657</v>
      </c>
      <c r="N7" s="298">
        <v>0</v>
      </c>
      <c r="O7" s="298">
        <v>0</v>
      </c>
      <c r="P7" s="298">
        <v>0</v>
      </c>
      <c r="Q7" s="298">
        <v>0</v>
      </c>
      <c r="R7" s="298">
        <v>2</v>
      </c>
      <c r="S7" s="298">
        <v>1</v>
      </c>
      <c r="T7" s="298">
        <v>0</v>
      </c>
      <c r="U7" s="298">
        <v>0</v>
      </c>
      <c r="V7" s="298">
        <v>0</v>
      </c>
      <c r="W7" s="298">
        <v>0</v>
      </c>
      <c r="X7" s="298">
        <v>0</v>
      </c>
      <c r="Y7" s="298">
        <v>0</v>
      </c>
      <c r="Z7" s="298">
        <v>0</v>
      </c>
      <c r="AA7" s="298">
        <v>0</v>
      </c>
      <c r="AB7" s="298">
        <v>0</v>
      </c>
      <c r="AC7" s="298">
        <v>0</v>
      </c>
      <c r="AD7" s="298">
        <v>1</v>
      </c>
      <c r="AE7" s="298">
        <v>1</v>
      </c>
      <c r="AF7" s="298">
        <v>0</v>
      </c>
      <c r="AG7" s="299">
        <v>0</v>
      </c>
    </row>
    <row r="8" spans="1:33" s="285" customFormat="1" ht="18.75" customHeight="1" x14ac:dyDescent="0.2">
      <c r="B8" s="816"/>
      <c r="C8" s="291" t="s">
        <v>281</v>
      </c>
      <c r="D8" s="314">
        <f t="shared" si="0"/>
        <v>284</v>
      </c>
      <c r="E8" s="298">
        <f t="shared" si="0"/>
        <v>94</v>
      </c>
      <c r="F8" s="298">
        <v>267</v>
      </c>
      <c r="G8" s="298">
        <v>88</v>
      </c>
      <c r="H8" s="298">
        <v>17</v>
      </c>
      <c r="I8" s="298">
        <v>6</v>
      </c>
      <c r="J8" s="298">
        <f t="shared" si="1"/>
        <v>11</v>
      </c>
      <c r="K8" s="298">
        <f t="shared" si="1"/>
        <v>2</v>
      </c>
      <c r="L8" s="295">
        <f t="shared" si="3"/>
        <v>64.705882352941174</v>
      </c>
      <c r="M8" s="295">
        <f t="shared" si="2"/>
        <v>33.333333333333329</v>
      </c>
      <c r="N8" s="298">
        <v>1</v>
      </c>
      <c r="O8" s="298">
        <v>0</v>
      </c>
      <c r="P8" s="298">
        <v>0</v>
      </c>
      <c r="Q8" s="298">
        <v>0</v>
      </c>
      <c r="R8" s="298">
        <v>6</v>
      </c>
      <c r="S8" s="298">
        <v>1</v>
      </c>
      <c r="T8" s="298">
        <v>0</v>
      </c>
      <c r="U8" s="298">
        <v>0</v>
      </c>
      <c r="V8" s="298">
        <v>1</v>
      </c>
      <c r="W8" s="298">
        <v>1</v>
      </c>
      <c r="X8" s="298">
        <v>0</v>
      </c>
      <c r="Y8" s="298">
        <v>0</v>
      </c>
      <c r="Z8" s="298">
        <v>1</v>
      </c>
      <c r="AA8" s="298">
        <v>0</v>
      </c>
      <c r="AB8" s="298">
        <v>0</v>
      </c>
      <c r="AC8" s="298">
        <v>0</v>
      </c>
      <c r="AD8" s="298">
        <v>2</v>
      </c>
      <c r="AE8" s="298">
        <v>0</v>
      </c>
      <c r="AF8" s="298">
        <v>0</v>
      </c>
      <c r="AG8" s="299">
        <v>0</v>
      </c>
    </row>
    <row r="9" spans="1:33" s="285" customFormat="1" ht="18.75" customHeight="1" x14ac:dyDescent="0.2">
      <c r="B9" s="816"/>
      <c r="C9" s="291" t="s">
        <v>282</v>
      </c>
      <c r="D9" s="314">
        <f t="shared" si="0"/>
        <v>559</v>
      </c>
      <c r="E9" s="298">
        <f t="shared" si="0"/>
        <v>121</v>
      </c>
      <c r="F9" s="298">
        <v>525</v>
      </c>
      <c r="G9" s="298">
        <v>114</v>
      </c>
      <c r="H9" s="298">
        <v>34</v>
      </c>
      <c r="I9" s="298">
        <v>7</v>
      </c>
      <c r="J9" s="298">
        <f>+N9+P9+R9+T9+V9+X9+Z9+AB9+AD9+AF9</f>
        <v>24</v>
      </c>
      <c r="K9" s="298">
        <f t="shared" si="1"/>
        <v>0</v>
      </c>
      <c r="L9" s="295">
        <f t="shared" si="3"/>
        <v>70.588235294117652</v>
      </c>
      <c r="M9" s="295">
        <f t="shared" si="2"/>
        <v>0</v>
      </c>
      <c r="N9" s="298">
        <v>1</v>
      </c>
      <c r="O9" s="298">
        <v>0</v>
      </c>
      <c r="P9" s="298">
        <v>0</v>
      </c>
      <c r="Q9" s="298">
        <v>0</v>
      </c>
      <c r="R9" s="298">
        <v>13</v>
      </c>
      <c r="S9" s="298">
        <v>0</v>
      </c>
      <c r="T9" s="298">
        <v>3</v>
      </c>
      <c r="U9" s="298">
        <v>0</v>
      </c>
      <c r="V9" s="298">
        <v>3</v>
      </c>
      <c r="W9" s="298">
        <v>0</v>
      </c>
      <c r="X9" s="298">
        <v>0</v>
      </c>
      <c r="Y9" s="298">
        <v>0</v>
      </c>
      <c r="Z9" s="298">
        <v>3</v>
      </c>
      <c r="AA9" s="298">
        <v>0</v>
      </c>
      <c r="AB9" s="298">
        <v>0</v>
      </c>
      <c r="AC9" s="298">
        <v>0</v>
      </c>
      <c r="AD9" s="298">
        <v>1</v>
      </c>
      <c r="AE9" s="298">
        <v>0</v>
      </c>
      <c r="AF9" s="298">
        <v>0</v>
      </c>
      <c r="AG9" s="299">
        <v>0</v>
      </c>
    </row>
    <row r="10" spans="1:33" s="285" customFormat="1" ht="18.75" customHeight="1" x14ac:dyDescent="0.2">
      <c r="B10" s="816"/>
      <c r="C10" s="291" t="s">
        <v>283</v>
      </c>
      <c r="D10" s="314">
        <f t="shared" si="0"/>
        <v>1614</v>
      </c>
      <c r="E10" s="298">
        <f t="shared" si="0"/>
        <v>169</v>
      </c>
      <c r="F10" s="298">
        <v>1518</v>
      </c>
      <c r="G10" s="298">
        <v>156</v>
      </c>
      <c r="H10" s="298">
        <v>96</v>
      </c>
      <c r="I10" s="298">
        <v>13</v>
      </c>
      <c r="J10" s="298">
        <f t="shared" si="1"/>
        <v>76</v>
      </c>
      <c r="K10" s="298">
        <f t="shared" si="1"/>
        <v>7</v>
      </c>
      <c r="L10" s="295">
        <f t="shared" si="3"/>
        <v>79.166666666666657</v>
      </c>
      <c r="M10" s="295">
        <f t="shared" si="2"/>
        <v>53.846153846153847</v>
      </c>
      <c r="N10" s="298">
        <v>8</v>
      </c>
      <c r="O10" s="298">
        <v>0</v>
      </c>
      <c r="P10" s="298">
        <v>0</v>
      </c>
      <c r="Q10" s="298">
        <v>0</v>
      </c>
      <c r="R10" s="298">
        <v>43</v>
      </c>
      <c r="S10" s="298">
        <v>3</v>
      </c>
      <c r="T10" s="298">
        <v>9</v>
      </c>
      <c r="U10" s="298">
        <v>0</v>
      </c>
      <c r="V10" s="298">
        <v>5</v>
      </c>
      <c r="W10" s="298">
        <v>1</v>
      </c>
      <c r="X10" s="298">
        <v>0</v>
      </c>
      <c r="Y10" s="298">
        <v>0</v>
      </c>
      <c r="Z10" s="298">
        <v>3</v>
      </c>
      <c r="AA10" s="298">
        <v>2</v>
      </c>
      <c r="AB10" s="298">
        <v>5</v>
      </c>
      <c r="AC10" s="298">
        <v>1</v>
      </c>
      <c r="AD10" s="298">
        <v>3</v>
      </c>
      <c r="AE10" s="298">
        <v>0</v>
      </c>
      <c r="AF10" s="298">
        <v>0</v>
      </c>
      <c r="AG10" s="299">
        <v>0</v>
      </c>
    </row>
    <row r="11" spans="1:33" s="285" customFormat="1" ht="18.75" customHeight="1" x14ac:dyDescent="0.2">
      <c r="B11" s="816"/>
      <c r="C11" s="291" t="s">
        <v>329</v>
      </c>
      <c r="D11" s="314">
        <f t="shared" si="0"/>
        <v>1774</v>
      </c>
      <c r="E11" s="298">
        <f t="shared" si="0"/>
        <v>391</v>
      </c>
      <c r="F11" s="298">
        <v>1629</v>
      </c>
      <c r="G11" s="298">
        <v>357</v>
      </c>
      <c r="H11" s="298">
        <v>145</v>
      </c>
      <c r="I11" s="298">
        <v>34</v>
      </c>
      <c r="J11" s="298">
        <f t="shared" si="1"/>
        <v>113</v>
      </c>
      <c r="K11" s="298">
        <f t="shared" si="1"/>
        <v>18</v>
      </c>
      <c r="L11" s="295">
        <f t="shared" si="3"/>
        <v>77.931034482758619</v>
      </c>
      <c r="M11" s="295">
        <f t="shared" si="2"/>
        <v>52.941176470588239</v>
      </c>
      <c r="N11" s="298">
        <v>6</v>
      </c>
      <c r="O11" s="298">
        <v>1</v>
      </c>
      <c r="P11" s="298">
        <v>1</v>
      </c>
      <c r="Q11" s="298">
        <v>0</v>
      </c>
      <c r="R11" s="298">
        <v>68</v>
      </c>
      <c r="S11" s="298">
        <v>9</v>
      </c>
      <c r="T11" s="298">
        <v>6</v>
      </c>
      <c r="U11" s="298">
        <v>2</v>
      </c>
      <c r="V11" s="298">
        <v>14</v>
      </c>
      <c r="W11" s="298">
        <v>1</v>
      </c>
      <c r="X11" s="298">
        <v>0</v>
      </c>
      <c r="Y11" s="298">
        <v>0</v>
      </c>
      <c r="Z11" s="298">
        <v>4</v>
      </c>
      <c r="AA11" s="298">
        <v>0</v>
      </c>
      <c r="AB11" s="298">
        <v>2</v>
      </c>
      <c r="AC11" s="298">
        <v>0</v>
      </c>
      <c r="AD11" s="298">
        <v>12</v>
      </c>
      <c r="AE11" s="298">
        <v>5</v>
      </c>
      <c r="AF11" s="298">
        <v>0</v>
      </c>
      <c r="AG11" s="299">
        <v>0</v>
      </c>
    </row>
    <row r="12" spans="1:33" s="285" customFormat="1" ht="18.75" customHeight="1" x14ac:dyDescent="0.2">
      <c r="B12" s="819"/>
      <c r="C12" s="292" t="s">
        <v>286</v>
      </c>
      <c r="D12" s="301">
        <f t="shared" ref="D12:K12" si="4">SUM(D5:D11)</f>
        <v>4410</v>
      </c>
      <c r="E12" s="303">
        <f t="shared" si="4"/>
        <v>1073</v>
      </c>
      <c r="F12" s="303">
        <f t="shared" si="4"/>
        <v>4105</v>
      </c>
      <c r="G12" s="303">
        <f t="shared" si="4"/>
        <v>996</v>
      </c>
      <c r="H12" s="303">
        <f>SUM(H5:H11)</f>
        <v>305</v>
      </c>
      <c r="I12" s="303">
        <f>SUM(I5:I11)</f>
        <v>77</v>
      </c>
      <c r="J12" s="303">
        <f t="shared" si="4"/>
        <v>234</v>
      </c>
      <c r="K12" s="303">
        <f t="shared" si="4"/>
        <v>36</v>
      </c>
      <c r="L12" s="302">
        <f t="shared" si="3"/>
        <v>76.721311475409834</v>
      </c>
      <c r="M12" s="302">
        <f t="shared" si="2"/>
        <v>46.753246753246749</v>
      </c>
      <c r="N12" s="303">
        <f t="shared" ref="N12:AG12" si="5">SUM(N5:N11)</f>
        <v>17</v>
      </c>
      <c r="O12" s="303">
        <f>SUM(O5:O11)</f>
        <v>1</v>
      </c>
      <c r="P12" s="303">
        <f t="shared" si="5"/>
        <v>1</v>
      </c>
      <c r="Q12" s="303">
        <f t="shared" si="5"/>
        <v>0</v>
      </c>
      <c r="R12" s="303">
        <f t="shared" si="5"/>
        <v>133</v>
      </c>
      <c r="S12" s="303">
        <f t="shared" si="5"/>
        <v>17</v>
      </c>
      <c r="T12" s="303">
        <f t="shared" si="5"/>
        <v>18</v>
      </c>
      <c r="U12" s="303">
        <f>SUM(U5:U11)</f>
        <v>3</v>
      </c>
      <c r="V12" s="303">
        <f t="shared" si="5"/>
        <v>25</v>
      </c>
      <c r="W12" s="303">
        <f t="shared" si="5"/>
        <v>3</v>
      </c>
      <c r="X12" s="303">
        <f t="shared" si="5"/>
        <v>0</v>
      </c>
      <c r="Y12" s="303">
        <f t="shared" si="5"/>
        <v>0</v>
      </c>
      <c r="Z12" s="303">
        <f t="shared" si="5"/>
        <v>12</v>
      </c>
      <c r="AA12" s="303">
        <f>SUM(AA5:AA11)</f>
        <v>3</v>
      </c>
      <c r="AB12" s="303">
        <f t="shared" si="5"/>
        <v>7</v>
      </c>
      <c r="AC12" s="303">
        <f>SUM(AC5:AC11)</f>
        <v>2</v>
      </c>
      <c r="AD12" s="303">
        <f t="shared" si="5"/>
        <v>21</v>
      </c>
      <c r="AE12" s="303">
        <f t="shared" si="5"/>
        <v>7</v>
      </c>
      <c r="AF12" s="303">
        <f t="shared" si="5"/>
        <v>0</v>
      </c>
      <c r="AG12" s="304">
        <f t="shared" si="5"/>
        <v>0</v>
      </c>
    </row>
    <row r="13" spans="1:33" s="285" customFormat="1" ht="18.75" customHeight="1" x14ac:dyDescent="0.2">
      <c r="B13" s="818" t="s">
        <v>336</v>
      </c>
      <c r="C13" s="290" t="s">
        <v>278</v>
      </c>
      <c r="D13" s="293">
        <f t="shared" ref="D13:E19" si="6">F13+H13</f>
        <v>161</v>
      </c>
      <c r="E13" s="294">
        <f>G13+I13</f>
        <v>271</v>
      </c>
      <c r="F13" s="294">
        <v>152</v>
      </c>
      <c r="G13" s="294">
        <v>256</v>
      </c>
      <c r="H13" s="294">
        <v>9</v>
      </c>
      <c r="I13" s="294">
        <v>15</v>
      </c>
      <c r="J13" s="294">
        <f>+N13+P13+R13+T13+V13+X13+Z13+AB13+AD13+AF13</f>
        <v>7</v>
      </c>
      <c r="K13" s="294">
        <f>+O13+Q13+S13+U13+W13+Y13+AA13+AC13+AE13+AG13</f>
        <v>8</v>
      </c>
      <c r="L13" s="305">
        <f t="shared" si="3"/>
        <v>77.777777777777786</v>
      </c>
      <c r="M13" s="305">
        <f>IF(I13=0,0,K13/I13*100)</f>
        <v>53.333333333333336</v>
      </c>
      <c r="N13" s="298">
        <v>0</v>
      </c>
      <c r="O13" s="298">
        <v>0</v>
      </c>
      <c r="P13" s="294">
        <v>0</v>
      </c>
      <c r="Q13" s="294">
        <v>0</v>
      </c>
      <c r="R13" s="294">
        <v>3</v>
      </c>
      <c r="S13" s="294">
        <v>3</v>
      </c>
      <c r="T13" s="294">
        <v>0</v>
      </c>
      <c r="U13" s="294">
        <v>0</v>
      </c>
      <c r="V13" s="294">
        <v>0</v>
      </c>
      <c r="W13" s="294">
        <v>0</v>
      </c>
      <c r="X13" s="294">
        <v>0</v>
      </c>
      <c r="Y13" s="294">
        <v>0</v>
      </c>
      <c r="Z13" s="294">
        <v>4</v>
      </c>
      <c r="AA13" s="298">
        <v>2</v>
      </c>
      <c r="AB13" s="294">
        <v>0</v>
      </c>
      <c r="AC13" s="298">
        <v>0</v>
      </c>
      <c r="AD13" s="294">
        <v>0</v>
      </c>
      <c r="AE13" s="294">
        <v>3</v>
      </c>
      <c r="AF13" s="294">
        <v>0</v>
      </c>
      <c r="AG13" s="296">
        <v>0</v>
      </c>
    </row>
    <row r="14" spans="1:33" s="285" customFormat="1" ht="18.75" customHeight="1" x14ac:dyDescent="0.2">
      <c r="B14" s="815"/>
      <c r="C14" s="291" t="s">
        <v>279</v>
      </c>
      <c r="D14" s="314">
        <f t="shared" si="6"/>
        <v>210</v>
      </c>
      <c r="E14" s="298">
        <f t="shared" si="6"/>
        <v>342</v>
      </c>
      <c r="F14" s="298">
        <v>206</v>
      </c>
      <c r="G14" s="298">
        <v>331</v>
      </c>
      <c r="H14" s="298">
        <v>4</v>
      </c>
      <c r="I14" s="298">
        <v>11</v>
      </c>
      <c r="J14" s="298">
        <f t="shared" ref="J14:K19" si="7">+N14+P14+R14+T14+V14+X14+Z14+AB14+AD14+AF14</f>
        <v>2</v>
      </c>
      <c r="K14" s="298">
        <f t="shared" si="7"/>
        <v>9</v>
      </c>
      <c r="L14" s="295">
        <f t="shared" si="3"/>
        <v>50</v>
      </c>
      <c r="M14" s="295">
        <f>IF(I14=0,0,K14/I14*100)</f>
        <v>81.818181818181827</v>
      </c>
      <c r="N14" s="298">
        <v>0</v>
      </c>
      <c r="O14" s="298">
        <v>0</v>
      </c>
      <c r="P14" s="298">
        <v>0</v>
      </c>
      <c r="Q14" s="298">
        <v>0</v>
      </c>
      <c r="R14" s="298">
        <v>0</v>
      </c>
      <c r="S14" s="298">
        <v>1</v>
      </c>
      <c r="T14" s="298">
        <v>1</v>
      </c>
      <c r="U14" s="298">
        <v>2</v>
      </c>
      <c r="V14" s="298">
        <v>0</v>
      </c>
      <c r="W14" s="298">
        <v>0</v>
      </c>
      <c r="X14" s="298">
        <v>0</v>
      </c>
      <c r="Y14" s="298">
        <v>0</v>
      </c>
      <c r="Z14" s="298">
        <v>0</v>
      </c>
      <c r="AA14" s="298">
        <v>4</v>
      </c>
      <c r="AB14" s="298">
        <v>0</v>
      </c>
      <c r="AC14" s="298">
        <v>1</v>
      </c>
      <c r="AD14" s="298">
        <v>1</v>
      </c>
      <c r="AE14" s="298">
        <v>1</v>
      </c>
      <c r="AF14" s="298">
        <v>0</v>
      </c>
      <c r="AG14" s="299">
        <v>0</v>
      </c>
    </row>
    <row r="15" spans="1:33" s="285" customFormat="1" ht="18.75" customHeight="1" x14ac:dyDescent="0.2">
      <c r="B15" s="816"/>
      <c r="C15" s="291" t="s">
        <v>280</v>
      </c>
      <c r="D15" s="314">
        <f t="shared" si="6"/>
        <v>276</v>
      </c>
      <c r="E15" s="298">
        <f t="shared" si="6"/>
        <v>335</v>
      </c>
      <c r="F15" s="298">
        <v>265</v>
      </c>
      <c r="G15" s="298">
        <v>320</v>
      </c>
      <c r="H15" s="298">
        <v>11</v>
      </c>
      <c r="I15" s="298">
        <v>15</v>
      </c>
      <c r="J15" s="298">
        <f t="shared" si="7"/>
        <v>6</v>
      </c>
      <c r="K15" s="298">
        <f t="shared" si="7"/>
        <v>8</v>
      </c>
      <c r="L15" s="295">
        <f t="shared" si="3"/>
        <v>54.54545454545454</v>
      </c>
      <c r="M15" s="295">
        <f t="shared" si="2"/>
        <v>53.333333333333336</v>
      </c>
      <c r="N15" s="298">
        <v>0</v>
      </c>
      <c r="O15" s="298">
        <v>0</v>
      </c>
      <c r="P15" s="298">
        <v>0</v>
      </c>
      <c r="Q15" s="298">
        <v>0</v>
      </c>
      <c r="R15" s="298">
        <v>2</v>
      </c>
      <c r="S15" s="298">
        <v>4</v>
      </c>
      <c r="T15" s="298">
        <v>0</v>
      </c>
      <c r="U15" s="298">
        <v>0</v>
      </c>
      <c r="V15" s="298">
        <v>1</v>
      </c>
      <c r="W15" s="298">
        <v>0</v>
      </c>
      <c r="X15" s="298">
        <v>0</v>
      </c>
      <c r="Y15" s="298">
        <v>0</v>
      </c>
      <c r="Z15" s="298">
        <v>1</v>
      </c>
      <c r="AA15" s="298">
        <v>1</v>
      </c>
      <c r="AB15" s="298">
        <v>1</v>
      </c>
      <c r="AC15" s="298">
        <v>1</v>
      </c>
      <c r="AD15" s="298">
        <v>1</v>
      </c>
      <c r="AE15" s="298">
        <v>2</v>
      </c>
      <c r="AF15" s="298">
        <v>0</v>
      </c>
      <c r="AG15" s="299">
        <v>0</v>
      </c>
    </row>
    <row r="16" spans="1:33" s="285" customFormat="1" ht="18.75" customHeight="1" x14ac:dyDescent="0.2">
      <c r="B16" s="816"/>
      <c r="C16" s="291" t="s">
        <v>281</v>
      </c>
      <c r="D16" s="314">
        <f t="shared" si="6"/>
        <v>918</v>
      </c>
      <c r="E16" s="298">
        <f t="shared" si="6"/>
        <v>299</v>
      </c>
      <c r="F16" s="298">
        <v>882</v>
      </c>
      <c r="G16" s="298">
        <v>288</v>
      </c>
      <c r="H16" s="298">
        <v>36</v>
      </c>
      <c r="I16" s="298">
        <v>11</v>
      </c>
      <c r="J16" s="298">
        <f t="shared" si="7"/>
        <v>26</v>
      </c>
      <c r="K16" s="298">
        <f t="shared" si="7"/>
        <v>8</v>
      </c>
      <c r="L16" s="295">
        <f t="shared" si="3"/>
        <v>72.222222222222214</v>
      </c>
      <c r="M16" s="295">
        <f t="shared" si="2"/>
        <v>72.727272727272734</v>
      </c>
      <c r="N16" s="298">
        <v>2</v>
      </c>
      <c r="O16" s="298">
        <v>0</v>
      </c>
      <c r="P16" s="298">
        <v>0</v>
      </c>
      <c r="Q16" s="298">
        <v>0</v>
      </c>
      <c r="R16" s="298">
        <v>8</v>
      </c>
      <c r="S16" s="298">
        <v>3</v>
      </c>
      <c r="T16" s="298">
        <v>3</v>
      </c>
      <c r="U16" s="298">
        <v>2</v>
      </c>
      <c r="V16" s="298">
        <v>4</v>
      </c>
      <c r="W16" s="298">
        <v>0</v>
      </c>
      <c r="X16" s="298">
        <v>0</v>
      </c>
      <c r="Y16" s="298">
        <v>0</v>
      </c>
      <c r="Z16" s="298">
        <v>6</v>
      </c>
      <c r="AA16" s="298">
        <v>1</v>
      </c>
      <c r="AB16" s="298">
        <v>0</v>
      </c>
      <c r="AC16" s="298">
        <v>1</v>
      </c>
      <c r="AD16" s="298">
        <v>3</v>
      </c>
      <c r="AE16" s="298">
        <v>1</v>
      </c>
      <c r="AF16" s="298">
        <v>0</v>
      </c>
      <c r="AG16" s="299">
        <v>0</v>
      </c>
    </row>
    <row r="17" spans="2:33" s="285" customFormat="1" ht="18.75" customHeight="1" x14ac:dyDescent="0.2">
      <c r="B17" s="816"/>
      <c r="C17" s="291" t="s">
        <v>282</v>
      </c>
      <c r="D17" s="314">
        <f t="shared" si="6"/>
        <v>1538</v>
      </c>
      <c r="E17" s="298">
        <f t="shared" si="6"/>
        <v>312</v>
      </c>
      <c r="F17" s="298">
        <v>1489</v>
      </c>
      <c r="G17" s="298">
        <v>306</v>
      </c>
      <c r="H17" s="298">
        <v>49</v>
      </c>
      <c r="I17" s="298">
        <v>6</v>
      </c>
      <c r="J17" s="298">
        <f t="shared" si="7"/>
        <v>43</v>
      </c>
      <c r="K17" s="298">
        <f t="shared" si="7"/>
        <v>5</v>
      </c>
      <c r="L17" s="295">
        <f t="shared" si="3"/>
        <v>87.755102040816325</v>
      </c>
      <c r="M17" s="295">
        <f t="shared" si="2"/>
        <v>83.333333333333343</v>
      </c>
      <c r="N17" s="298">
        <v>1</v>
      </c>
      <c r="O17" s="298">
        <v>0</v>
      </c>
      <c r="P17" s="298">
        <v>0</v>
      </c>
      <c r="Q17" s="298">
        <v>0</v>
      </c>
      <c r="R17" s="298">
        <v>21</v>
      </c>
      <c r="S17" s="298">
        <v>4</v>
      </c>
      <c r="T17" s="298">
        <v>2</v>
      </c>
      <c r="U17" s="298">
        <v>0</v>
      </c>
      <c r="V17" s="298">
        <v>3</v>
      </c>
      <c r="W17" s="298">
        <v>0</v>
      </c>
      <c r="X17" s="298">
        <v>0</v>
      </c>
      <c r="Y17" s="298">
        <v>0</v>
      </c>
      <c r="Z17" s="298">
        <v>4</v>
      </c>
      <c r="AA17" s="298">
        <v>1</v>
      </c>
      <c r="AB17" s="298">
        <v>1</v>
      </c>
      <c r="AC17" s="298">
        <v>0</v>
      </c>
      <c r="AD17" s="298">
        <v>11</v>
      </c>
      <c r="AE17" s="298">
        <v>0</v>
      </c>
      <c r="AF17" s="298">
        <v>0</v>
      </c>
      <c r="AG17" s="299">
        <v>0</v>
      </c>
    </row>
    <row r="18" spans="2:33" s="285" customFormat="1" ht="18.75" customHeight="1" x14ac:dyDescent="0.2">
      <c r="B18" s="816"/>
      <c r="C18" s="291" t="s">
        <v>283</v>
      </c>
      <c r="D18" s="314">
        <f t="shared" si="6"/>
        <v>3256</v>
      </c>
      <c r="E18" s="298">
        <f t="shared" si="6"/>
        <v>345</v>
      </c>
      <c r="F18" s="298">
        <v>3121</v>
      </c>
      <c r="G18" s="298">
        <v>336</v>
      </c>
      <c r="H18" s="298">
        <v>135</v>
      </c>
      <c r="I18" s="298">
        <v>9</v>
      </c>
      <c r="J18" s="298">
        <f t="shared" si="7"/>
        <v>108</v>
      </c>
      <c r="K18" s="298">
        <f t="shared" si="7"/>
        <v>6</v>
      </c>
      <c r="L18" s="295">
        <f t="shared" si="3"/>
        <v>80</v>
      </c>
      <c r="M18" s="295">
        <f t="shared" si="2"/>
        <v>66.666666666666657</v>
      </c>
      <c r="N18" s="298">
        <v>2</v>
      </c>
      <c r="O18" s="298">
        <v>0</v>
      </c>
      <c r="P18" s="298">
        <v>0</v>
      </c>
      <c r="Q18" s="298">
        <v>0</v>
      </c>
      <c r="R18" s="298">
        <v>50</v>
      </c>
      <c r="S18" s="298">
        <v>4</v>
      </c>
      <c r="T18" s="298">
        <v>6</v>
      </c>
      <c r="U18" s="298">
        <v>0</v>
      </c>
      <c r="V18" s="298">
        <v>10</v>
      </c>
      <c r="W18" s="298">
        <v>0</v>
      </c>
      <c r="X18" s="298">
        <v>0</v>
      </c>
      <c r="Y18" s="298">
        <v>0</v>
      </c>
      <c r="Z18" s="298">
        <v>14</v>
      </c>
      <c r="AA18" s="298">
        <v>2</v>
      </c>
      <c r="AB18" s="298">
        <v>2</v>
      </c>
      <c r="AC18" s="298">
        <v>0</v>
      </c>
      <c r="AD18" s="298">
        <v>24</v>
      </c>
      <c r="AE18" s="298">
        <v>0</v>
      </c>
      <c r="AF18" s="298">
        <v>0</v>
      </c>
      <c r="AG18" s="299">
        <v>0</v>
      </c>
    </row>
    <row r="19" spans="2:33" s="285" customFormat="1" ht="18.75" customHeight="1" x14ac:dyDescent="0.2">
      <c r="B19" s="816"/>
      <c r="C19" s="291" t="s">
        <v>329</v>
      </c>
      <c r="D19" s="314">
        <f t="shared" si="6"/>
        <v>2865</v>
      </c>
      <c r="E19" s="298">
        <f t="shared" si="6"/>
        <v>455</v>
      </c>
      <c r="F19" s="298">
        <v>2731</v>
      </c>
      <c r="G19" s="298">
        <v>425</v>
      </c>
      <c r="H19" s="298">
        <v>134</v>
      </c>
      <c r="I19" s="298">
        <v>30</v>
      </c>
      <c r="J19" s="298">
        <f t="shared" si="7"/>
        <v>106</v>
      </c>
      <c r="K19" s="298">
        <f t="shared" si="7"/>
        <v>15</v>
      </c>
      <c r="L19" s="295">
        <f t="shared" si="3"/>
        <v>79.104477611940297</v>
      </c>
      <c r="M19" s="295">
        <f>IF(I19=0,0,K19/I19*100)</f>
        <v>50</v>
      </c>
      <c r="N19" s="298">
        <v>7</v>
      </c>
      <c r="O19" s="298">
        <v>0</v>
      </c>
      <c r="P19" s="298">
        <v>0</v>
      </c>
      <c r="Q19" s="298">
        <v>0</v>
      </c>
      <c r="R19" s="298">
        <v>50</v>
      </c>
      <c r="S19" s="298">
        <v>6</v>
      </c>
      <c r="T19" s="298">
        <v>6</v>
      </c>
      <c r="U19" s="298">
        <v>1</v>
      </c>
      <c r="V19" s="298">
        <v>9</v>
      </c>
      <c r="W19" s="298">
        <v>0</v>
      </c>
      <c r="X19" s="298">
        <v>1</v>
      </c>
      <c r="Y19" s="298">
        <v>0</v>
      </c>
      <c r="Z19" s="298">
        <v>11</v>
      </c>
      <c r="AA19" s="298">
        <v>2</v>
      </c>
      <c r="AB19" s="298">
        <v>3</v>
      </c>
      <c r="AC19" s="298">
        <v>0</v>
      </c>
      <c r="AD19" s="298">
        <v>19</v>
      </c>
      <c r="AE19" s="298">
        <v>6</v>
      </c>
      <c r="AF19" s="298">
        <v>0</v>
      </c>
      <c r="AG19" s="299">
        <v>0</v>
      </c>
    </row>
    <row r="20" spans="2:33" s="285" customFormat="1" ht="18.75" customHeight="1" x14ac:dyDescent="0.2">
      <c r="B20" s="819"/>
      <c r="C20" s="292" t="s">
        <v>286</v>
      </c>
      <c r="D20" s="301">
        <f t="shared" ref="D20:K20" si="8">SUM(D13:D19)</f>
        <v>9224</v>
      </c>
      <c r="E20" s="303">
        <f t="shared" si="8"/>
        <v>2359</v>
      </c>
      <c r="F20" s="303">
        <f t="shared" si="8"/>
        <v>8846</v>
      </c>
      <c r="G20" s="303">
        <f t="shared" si="8"/>
        <v>2262</v>
      </c>
      <c r="H20" s="303">
        <f t="shared" si="8"/>
        <v>378</v>
      </c>
      <c r="I20" s="303">
        <f t="shared" si="8"/>
        <v>97</v>
      </c>
      <c r="J20" s="303">
        <f>SUM(J13:J19)</f>
        <v>298</v>
      </c>
      <c r="K20" s="303">
        <f t="shared" si="8"/>
        <v>59</v>
      </c>
      <c r="L20" s="302">
        <f t="shared" si="3"/>
        <v>78.835978835978835</v>
      </c>
      <c r="M20" s="302">
        <f t="shared" si="2"/>
        <v>60.824742268041234</v>
      </c>
      <c r="N20" s="303">
        <f>SUM(N13:N19)</f>
        <v>12</v>
      </c>
      <c r="O20" s="303">
        <f t="shared" ref="O20:AG20" si="9">SUM(O13:O19)</f>
        <v>0</v>
      </c>
      <c r="P20" s="303">
        <f t="shared" si="9"/>
        <v>0</v>
      </c>
      <c r="Q20" s="303">
        <f t="shared" si="9"/>
        <v>0</v>
      </c>
      <c r="R20" s="303">
        <f t="shared" si="9"/>
        <v>134</v>
      </c>
      <c r="S20" s="303">
        <f t="shared" si="9"/>
        <v>25</v>
      </c>
      <c r="T20" s="303">
        <f t="shared" si="9"/>
        <v>18</v>
      </c>
      <c r="U20" s="303">
        <f t="shared" si="9"/>
        <v>5</v>
      </c>
      <c r="V20" s="303">
        <f t="shared" si="9"/>
        <v>27</v>
      </c>
      <c r="W20" s="303">
        <f t="shared" si="9"/>
        <v>0</v>
      </c>
      <c r="X20" s="303">
        <f t="shared" si="9"/>
        <v>1</v>
      </c>
      <c r="Y20" s="303">
        <f t="shared" si="9"/>
        <v>0</v>
      </c>
      <c r="Z20" s="303">
        <f t="shared" si="9"/>
        <v>40</v>
      </c>
      <c r="AA20" s="303">
        <f t="shared" si="9"/>
        <v>13</v>
      </c>
      <c r="AB20" s="303">
        <f t="shared" si="9"/>
        <v>7</v>
      </c>
      <c r="AC20" s="303">
        <f>SUM(AC13:AC19)</f>
        <v>3</v>
      </c>
      <c r="AD20" s="303">
        <f t="shared" si="9"/>
        <v>59</v>
      </c>
      <c r="AE20" s="303">
        <f>SUM(AE13:AE19)</f>
        <v>13</v>
      </c>
      <c r="AF20" s="303">
        <f t="shared" si="9"/>
        <v>0</v>
      </c>
      <c r="AG20" s="304">
        <f t="shared" si="9"/>
        <v>0</v>
      </c>
    </row>
    <row r="21" spans="2:33" ht="18.75" customHeight="1" x14ac:dyDescent="0.2">
      <c r="B21" s="787" t="s">
        <v>288</v>
      </c>
      <c r="C21" s="788"/>
      <c r="D21" s="315">
        <f>D12+D20</f>
        <v>13634</v>
      </c>
      <c r="E21" s="315">
        <f t="shared" ref="E21:K21" si="10">E12+E20</f>
        <v>3432</v>
      </c>
      <c r="F21" s="315">
        <f t="shared" si="10"/>
        <v>12951</v>
      </c>
      <c r="G21" s="315">
        <f t="shared" si="10"/>
        <v>3258</v>
      </c>
      <c r="H21" s="315">
        <f>H12+H20</f>
        <v>683</v>
      </c>
      <c r="I21" s="315">
        <f t="shared" si="10"/>
        <v>174</v>
      </c>
      <c r="J21" s="315">
        <f>J12+J20</f>
        <v>532</v>
      </c>
      <c r="K21" s="315">
        <f t="shared" si="10"/>
        <v>95</v>
      </c>
      <c r="L21" s="316">
        <f t="shared" si="3"/>
        <v>77.891654465592978</v>
      </c>
      <c r="M21" s="316">
        <f>IF(I21=0,0,K21/I21*100)</f>
        <v>54.597701149425291</v>
      </c>
      <c r="N21" s="315">
        <f>N12+N20</f>
        <v>29</v>
      </c>
      <c r="O21" s="315">
        <f t="shared" ref="O21:AG21" si="11">O12+O20</f>
        <v>1</v>
      </c>
      <c r="P21" s="315">
        <f t="shared" si="11"/>
        <v>1</v>
      </c>
      <c r="Q21" s="315">
        <f t="shared" si="11"/>
        <v>0</v>
      </c>
      <c r="R21" s="215">
        <f t="shared" si="11"/>
        <v>267</v>
      </c>
      <c r="S21" s="315">
        <f t="shared" si="11"/>
        <v>42</v>
      </c>
      <c r="T21" s="315">
        <f t="shared" si="11"/>
        <v>36</v>
      </c>
      <c r="U21" s="315">
        <f t="shared" si="11"/>
        <v>8</v>
      </c>
      <c r="V21" s="315">
        <f t="shared" si="11"/>
        <v>52</v>
      </c>
      <c r="W21" s="315">
        <f t="shared" si="11"/>
        <v>3</v>
      </c>
      <c r="X21" s="315">
        <f t="shared" si="11"/>
        <v>1</v>
      </c>
      <c r="Y21" s="315">
        <f t="shared" si="11"/>
        <v>0</v>
      </c>
      <c r="Z21" s="315">
        <f t="shared" si="11"/>
        <v>52</v>
      </c>
      <c r="AA21" s="315">
        <f>AA12+AA20</f>
        <v>16</v>
      </c>
      <c r="AB21" s="315">
        <f t="shared" si="11"/>
        <v>14</v>
      </c>
      <c r="AC21" s="315">
        <f>AC12+AC20</f>
        <v>5</v>
      </c>
      <c r="AD21" s="315">
        <f t="shared" si="11"/>
        <v>80</v>
      </c>
      <c r="AE21" s="315">
        <f>AE12+AE20</f>
        <v>20</v>
      </c>
      <c r="AF21" s="315">
        <f t="shared" si="11"/>
        <v>0</v>
      </c>
      <c r="AG21" s="317">
        <f t="shared" si="11"/>
        <v>0</v>
      </c>
    </row>
    <row r="22" spans="2:33" ht="14" x14ac:dyDescent="0.2">
      <c r="D22" s="318"/>
      <c r="E22" s="318"/>
      <c r="F22" s="318"/>
      <c r="G22" s="318"/>
      <c r="H22" s="318"/>
      <c r="I22" s="318"/>
      <c r="J22" s="318"/>
      <c r="K22" s="318"/>
      <c r="L22" s="318"/>
      <c r="M22" s="318"/>
      <c r="N22" s="318"/>
    </row>
    <row r="70" s="120" customFormat="1" ht="15" customHeight="1" x14ac:dyDescent="0.2"/>
    <row r="71" s="120" customFormat="1" ht="15" customHeight="1" x14ac:dyDescent="0.2"/>
    <row r="72" s="120" customFormat="1" ht="15" customHeight="1" x14ac:dyDescent="0.2"/>
    <row r="73" s="120" customFormat="1" ht="15" customHeight="1" x14ac:dyDescent="0.2"/>
    <row r="74" s="120" customFormat="1" ht="15" customHeight="1" x14ac:dyDescent="0.2"/>
    <row r="75" s="120" customFormat="1" ht="15" customHeight="1" x14ac:dyDescent="0.2"/>
  </sheetData>
  <mergeCells count="22">
    <mergeCell ref="A1:O1"/>
    <mergeCell ref="B2:B4"/>
    <mergeCell ref="C2:C4"/>
    <mergeCell ref="D2:E3"/>
    <mergeCell ref="F2:G3"/>
    <mergeCell ref="H2:I3"/>
    <mergeCell ref="J2:K3"/>
    <mergeCell ref="L2:M3"/>
    <mergeCell ref="N2:AG2"/>
    <mergeCell ref="N3:O3"/>
    <mergeCell ref="AB3:AC3"/>
    <mergeCell ref="AD3:AE3"/>
    <mergeCell ref="AF3:AG3"/>
    <mergeCell ref="X3:Y3"/>
    <mergeCell ref="Z3:AA3"/>
    <mergeCell ref="B21:C21"/>
    <mergeCell ref="P3:Q3"/>
    <mergeCell ref="R3:S3"/>
    <mergeCell ref="T3:U3"/>
    <mergeCell ref="V3:W3"/>
    <mergeCell ref="B5:B12"/>
    <mergeCell ref="B13:B20"/>
  </mergeCells>
  <phoneticPr fontId="1"/>
  <pageMargins left="0.19685039370078741" right="0.19685039370078741" top="0.35433070866141736" bottom="0.39370078740157483" header="0.31496062992125984" footer="0.31496062992125984"/>
  <pageSetup paperSize="9" scale="79" firstPageNumber="85" orientation="landscape" useFirstPageNumber="1" r:id="rId1"/>
  <headerFooter>
    <oddFooter>&amp;C&amp;P</oddFooter>
  </headerFooter>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92"/>
  <sheetViews>
    <sheetView showGridLines="0" view="pageBreakPreview" zoomScale="90" zoomScaleNormal="100" zoomScaleSheetLayoutView="90" workbookViewId="0"/>
  </sheetViews>
  <sheetFormatPr defaultColWidth="9" defaultRowHeight="20.149999999999999" customHeight="1" x14ac:dyDescent="0.2"/>
  <cols>
    <col min="1" max="1" width="1.6328125" style="2" customWidth="1"/>
    <col min="2" max="30" width="5.90625" style="2" customWidth="1"/>
    <col min="31" max="50" width="4.6328125" style="2" customWidth="1"/>
    <col min="51" max="16384" width="9" style="2"/>
  </cols>
  <sheetData>
    <row r="1" spans="1:30" ht="20.149999999999999" customHeight="1" x14ac:dyDescent="0.2">
      <c r="A1" s="22" t="s">
        <v>481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5"/>
    </row>
    <row r="2" spans="1:30" s="1" customFormat="1" ht="13" x14ac:dyDescent="0.2">
      <c r="B2" s="862" t="s">
        <v>337</v>
      </c>
      <c r="C2" s="883" t="s">
        <v>231</v>
      </c>
      <c r="D2" s="884"/>
      <c r="E2" s="889" t="s">
        <v>338</v>
      </c>
      <c r="F2" s="890"/>
      <c r="G2" s="875" t="s">
        <v>339</v>
      </c>
      <c r="H2" s="876"/>
      <c r="I2" s="875" t="s">
        <v>234</v>
      </c>
      <c r="J2" s="876"/>
      <c r="K2" s="875" t="s">
        <v>267</v>
      </c>
      <c r="L2" s="876"/>
      <c r="M2" s="875" t="s">
        <v>340</v>
      </c>
      <c r="N2" s="876"/>
      <c r="O2" s="789" t="s">
        <v>269</v>
      </c>
      <c r="P2" s="789"/>
      <c r="Q2" s="789"/>
      <c r="R2" s="789"/>
      <c r="S2" s="789"/>
      <c r="T2" s="789"/>
      <c r="U2" s="789"/>
      <c r="V2" s="789"/>
      <c r="W2" s="789"/>
      <c r="X2" s="789"/>
      <c r="Y2" s="789"/>
      <c r="Z2" s="789"/>
      <c r="AA2" s="789"/>
      <c r="AB2" s="877"/>
      <c r="AC2" s="877"/>
      <c r="AD2" s="790"/>
    </row>
    <row r="3" spans="1:30" s="1" customFormat="1" ht="63" customHeight="1" x14ac:dyDescent="0.2">
      <c r="B3" s="863"/>
      <c r="C3" s="885"/>
      <c r="D3" s="886"/>
      <c r="E3" s="891"/>
      <c r="F3" s="892"/>
      <c r="G3" s="854"/>
      <c r="H3" s="855"/>
      <c r="I3" s="854"/>
      <c r="J3" s="855"/>
      <c r="K3" s="854"/>
      <c r="L3" s="855"/>
      <c r="M3" s="854"/>
      <c r="N3" s="855"/>
      <c r="O3" s="858" t="s">
        <v>341</v>
      </c>
      <c r="P3" s="859"/>
      <c r="Q3" s="858" t="s">
        <v>342</v>
      </c>
      <c r="R3" s="859"/>
      <c r="S3" s="878" t="s">
        <v>343</v>
      </c>
      <c r="T3" s="879"/>
      <c r="U3" s="879"/>
      <c r="V3" s="879"/>
      <c r="W3" s="879"/>
      <c r="X3" s="880"/>
      <c r="Y3" s="858" t="s">
        <v>344</v>
      </c>
      <c r="Z3" s="859"/>
      <c r="AA3" s="858" t="s">
        <v>275</v>
      </c>
      <c r="AB3" s="859"/>
      <c r="AC3" s="858" t="s">
        <v>276</v>
      </c>
      <c r="AD3" s="881"/>
    </row>
    <row r="4" spans="1:30" s="1" customFormat="1" ht="96.75" customHeight="1" x14ac:dyDescent="0.2">
      <c r="B4" s="863"/>
      <c r="C4" s="887"/>
      <c r="D4" s="888"/>
      <c r="E4" s="893"/>
      <c r="F4" s="894"/>
      <c r="G4" s="854"/>
      <c r="H4" s="855"/>
      <c r="I4" s="854"/>
      <c r="J4" s="855"/>
      <c r="K4" s="854"/>
      <c r="L4" s="855"/>
      <c r="M4" s="854"/>
      <c r="N4" s="855"/>
      <c r="O4" s="854"/>
      <c r="P4" s="855"/>
      <c r="Q4" s="854"/>
      <c r="R4" s="855"/>
      <c r="S4" s="858" t="s">
        <v>345</v>
      </c>
      <c r="T4" s="859"/>
      <c r="U4" s="858" t="s">
        <v>346</v>
      </c>
      <c r="V4" s="859"/>
      <c r="W4" s="858" t="s">
        <v>347</v>
      </c>
      <c r="X4" s="859"/>
      <c r="Y4" s="854"/>
      <c r="Z4" s="855"/>
      <c r="AA4" s="854"/>
      <c r="AB4" s="855"/>
      <c r="AC4" s="854"/>
      <c r="AD4" s="882"/>
    </row>
    <row r="5" spans="1:30" s="1" customFormat="1" ht="48.75" customHeight="1" x14ac:dyDescent="0.2">
      <c r="B5" s="864"/>
      <c r="C5" s="319" t="s">
        <v>327</v>
      </c>
      <c r="D5" s="320" t="s">
        <v>328</v>
      </c>
      <c r="E5" s="319" t="s">
        <v>327</v>
      </c>
      <c r="F5" s="320" t="s">
        <v>328</v>
      </c>
      <c r="G5" s="319" t="s">
        <v>327</v>
      </c>
      <c r="H5" s="320" t="s">
        <v>328</v>
      </c>
      <c r="I5" s="319" t="s">
        <v>327</v>
      </c>
      <c r="J5" s="320" t="s">
        <v>328</v>
      </c>
      <c r="K5" s="319" t="s">
        <v>327</v>
      </c>
      <c r="L5" s="320" t="s">
        <v>328</v>
      </c>
      <c r="M5" s="319" t="s">
        <v>327</v>
      </c>
      <c r="N5" s="320" t="s">
        <v>328</v>
      </c>
      <c r="O5" s="320" t="s">
        <v>327</v>
      </c>
      <c r="P5" s="320" t="s">
        <v>328</v>
      </c>
      <c r="Q5" s="320" t="s">
        <v>327</v>
      </c>
      <c r="R5" s="320" t="s">
        <v>328</v>
      </c>
      <c r="S5" s="319" t="s">
        <v>327</v>
      </c>
      <c r="T5" s="320" t="s">
        <v>328</v>
      </c>
      <c r="U5" s="319" t="s">
        <v>327</v>
      </c>
      <c r="V5" s="320" t="s">
        <v>328</v>
      </c>
      <c r="W5" s="319" t="s">
        <v>327</v>
      </c>
      <c r="X5" s="320" t="s">
        <v>328</v>
      </c>
      <c r="Y5" s="319" t="s">
        <v>327</v>
      </c>
      <c r="Z5" s="320" t="s">
        <v>328</v>
      </c>
      <c r="AA5" s="319" t="s">
        <v>327</v>
      </c>
      <c r="AB5" s="320" t="s">
        <v>328</v>
      </c>
      <c r="AC5" s="319" t="s">
        <v>327</v>
      </c>
      <c r="AD5" s="321" t="s">
        <v>328</v>
      </c>
    </row>
    <row r="6" spans="1:30" s="322" customFormat="1" ht="20.149999999999999" customHeight="1" x14ac:dyDescent="0.2">
      <c r="B6" s="323" t="s">
        <v>348</v>
      </c>
      <c r="C6" s="324">
        <v>383</v>
      </c>
      <c r="D6" s="325">
        <v>114</v>
      </c>
      <c r="E6" s="325">
        <v>336</v>
      </c>
      <c r="F6" s="325">
        <v>89</v>
      </c>
      <c r="G6" s="325">
        <v>20</v>
      </c>
      <c r="H6" s="325">
        <v>8</v>
      </c>
      <c r="I6" s="325">
        <v>27</v>
      </c>
      <c r="J6" s="325">
        <v>17</v>
      </c>
      <c r="K6" s="325">
        <v>24</v>
      </c>
      <c r="L6" s="325">
        <v>0</v>
      </c>
      <c r="M6" s="326">
        <f t="shared" ref="M6:N10" si="0">K6/I6*100</f>
        <v>88.888888888888886</v>
      </c>
      <c r="N6" s="326">
        <f t="shared" si="0"/>
        <v>0</v>
      </c>
      <c r="O6" s="325">
        <v>1</v>
      </c>
      <c r="P6" s="325">
        <v>0</v>
      </c>
      <c r="Q6" s="325">
        <v>0</v>
      </c>
      <c r="R6" s="325">
        <v>0</v>
      </c>
      <c r="S6" s="325">
        <v>3</v>
      </c>
      <c r="T6" s="325"/>
      <c r="U6" s="325">
        <v>16</v>
      </c>
      <c r="V6" s="325"/>
      <c r="W6" s="325">
        <v>1</v>
      </c>
      <c r="X6" s="325"/>
      <c r="Y6" s="325">
        <v>0</v>
      </c>
      <c r="Z6" s="325"/>
      <c r="AA6" s="325">
        <v>0</v>
      </c>
      <c r="AB6" s="325">
        <v>0</v>
      </c>
      <c r="AC6" s="325">
        <v>3</v>
      </c>
      <c r="AD6" s="327">
        <v>0</v>
      </c>
    </row>
    <row r="7" spans="1:30" s="322" customFormat="1" ht="20.149999999999999" customHeight="1" x14ac:dyDescent="0.2">
      <c r="B7" s="328" t="s">
        <v>282</v>
      </c>
      <c r="C7" s="329">
        <v>347</v>
      </c>
      <c r="D7" s="330">
        <v>124</v>
      </c>
      <c r="E7" s="330">
        <v>276</v>
      </c>
      <c r="F7" s="330">
        <v>95</v>
      </c>
      <c r="G7" s="330">
        <v>37</v>
      </c>
      <c r="H7" s="330">
        <v>8</v>
      </c>
      <c r="I7" s="330">
        <v>34</v>
      </c>
      <c r="J7" s="330">
        <v>21</v>
      </c>
      <c r="K7" s="330">
        <v>25</v>
      </c>
      <c r="L7" s="330">
        <v>0</v>
      </c>
      <c r="M7" s="331">
        <f t="shared" si="0"/>
        <v>73.529411764705884</v>
      </c>
      <c r="N7" s="331">
        <f t="shared" si="0"/>
        <v>0</v>
      </c>
      <c r="O7" s="330">
        <v>0</v>
      </c>
      <c r="P7" s="330">
        <v>0</v>
      </c>
      <c r="Q7" s="330">
        <v>1</v>
      </c>
      <c r="R7" s="330">
        <v>0</v>
      </c>
      <c r="S7" s="330">
        <v>6</v>
      </c>
      <c r="T7" s="330"/>
      <c r="U7" s="330">
        <v>11</v>
      </c>
      <c r="V7" s="330"/>
      <c r="W7" s="330">
        <v>3</v>
      </c>
      <c r="X7" s="330"/>
      <c r="Y7" s="330">
        <v>0</v>
      </c>
      <c r="Z7" s="330"/>
      <c r="AA7" s="330">
        <v>0</v>
      </c>
      <c r="AB7" s="330">
        <v>0</v>
      </c>
      <c r="AC7" s="330">
        <v>4</v>
      </c>
      <c r="AD7" s="332">
        <v>0</v>
      </c>
    </row>
    <row r="8" spans="1:30" s="322" customFormat="1" ht="20.149999999999999" customHeight="1" x14ac:dyDescent="0.2">
      <c r="B8" s="328" t="s">
        <v>283</v>
      </c>
      <c r="C8" s="329">
        <v>1174</v>
      </c>
      <c r="D8" s="330">
        <v>172</v>
      </c>
      <c r="E8" s="330">
        <v>846</v>
      </c>
      <c r="F8" s="330">
        <v>119</v>
      </c>
      <c r="G8" s="330">
        <v>147</v>
      </c>
      <c r="H8" s="330">
        <v>20</v>
      </c>
      <c r="I8" s="330">
        <v>181</v>
      </c>
      <c r="J8" s="330">
        <v>33</v>
      </c>
      <c r="K8" s="330">
        <v>132</v>
      </c>
      <c r="L8" s="330">
        <v>0</v>
      </c>
      <c r="M8" s="331">
        <f t="shared" si="0"/>
        <v>72.928176795580114</v>
      </c>
      <c r="N8" s="331">
        <f t="shared" si="0"/>
        <v>0</v>
      </c>
      <c r="O8" s="330">
        <v>10</v>
      </c>
      <c r="P8" s="330">
        <v>0</v>
      </c>
      <c r="Q8" s="330">
        <v>1</v>
      </c>
      <c r="R8" s="330">
        <v>0</v>
      </c>
      <c r="S8" s="330">
        <v>13</v>
      </c>
      <c r="T8" s="330"/>
      <c r="U8" s="330">
        <v>80</v>
      </c>
      <c r="V8" s="330"/>
      <c r="W8" s="330">
        <v>6</v>
      </c>
      <c r="X8" s="330"/>
      <c r="Y8" s="330">
        <v>2</v>
      </c>
      <c r="Z8" s="330"/>
      <c r="AA8" s="330">
        <v>1</v>
      </c>
      <c r="AB8" s="330">
        <v>0</v>
      </c>
      <c r="AC8" s="330">
        <v>19</v>
      </c>
      <c r="AD8" s="332">
        <v>0</v>
      </c>
    </row>
    <row r="9" spans="1:30" s="322" customFormat="1" ht="19.5" customHeight="1" x14ac:dyDescent="0.2">
      <c r="B9" s="333" t="s">
        <v>329</v>
      </c>
      <c r="C9" s="334">
        <v>2335</v>
      </c>
      <c r="D9" s="335">
        <v>377</v>
      </c>
      <c r="E9" s="335">
        <v>1580</v>
      </c>
      <c r="F9" s="335">
        <v>243</v>
      </c>
      <c r="G9" s="335">
        <v>413</v>
      </c>
      <c r="H9" s="335">
        <v>63</v>
      </c>
      <c r="I9" s="335">
        <v>342</v>
      </c>
      <c r="J9" s="335">
        <v>71</v>
      </c>
      <c r="K9" s="335">
        <v>260</v>
      </c>
      <c r="L9" s="335">
        <v>0</v>
      </c>
      <c r="M9" s="336">
        <f t="shared" si="0"/>
        <v>76.023391812865498</v>
      </c>
      <c r="N9" s="336">
        <f t="shared" si="0"/>
        <v>0</v>
      </c>
      <c r="O9" s="335">
        <v>55</v>
      </c>
      <c r="P9" s="335">
        <v>0</v>
      </c>
      <c r="Q9" s="335">
        <v>1</v>
      </c>
      <c r="R9" s="335">
        <v>0</v>
      </c>
      <c r="S9" s="335">
        <v>30</v>
      </c>
      <c r="T9" s="335"/>
      <c r="U9" s="335">
        <v>124</v>
      </c>
      <c r="V9" s="335"/>
      <c r="W9" s="335">
        <v>18</v>
      </c>
      <c r="X9" s="335"/>
      <c r="Y9" s="335">
        <v>3</v>
      </c>
      <c r="Z9" s="337"/>
      <c r="AA9" s="338">
        <v>2</v>
      </c>
      <c r="AB9" s="335">
        <v>0</v>
      </c>
      <c r="AC9" s="335">
        <v>27</v>
      </c>
      <c r="AD9" s="339">
        <v>0</v>
      </c>
    </row>
    <row r="10" spans="1:30" s="322" customFormat="1" ht="20.149999999999999" customHeight="1" x14ac:dyDescent="0.2">
      <c r="B10" s="340" t="s">
        <v>286</v>
      </c>
      <c r="C10" s="341">
        <f>SUM(C6:C9)</f>
        <v>4239</v>
      </c>
      <c r="D10" s="342">
        <f>SUM(D6:D9)</f>
        <v>787</v>
      </c>
      <c r="E10" s="343">
        <f t="shared" ref="E10:L10" si="1">SUM(E6:E9)</f>
        <v>3038</v>
      </c>
      <c r="F10" s="343">
        <f t="shared" si="1"/>
        <v>546</v>
      </c>
      <c r="G10" s="344">
        <f t="shared" si="1"/>
        <v>617</v>
      </c>
      <c r="H10" s="342">
        <f t="shared" si="1"/>
        <v>99</v>
      </c>
      <c r="I10" s="343">
        <f t="shared" si="1"/>
        <v>584</v>
      </c>
      <c r="J10" s="343">
        <f t="shared" si="1"/>
        <v>142</v>
      </c>
      <c r="K10" s="343">
        <f t="shared" si="1"/>
        <v>441</v>
      </c>
      <c r="L10" s="343">
        <f t="shared" si="1"/>
        <v>0</v>
      </c>
      <c r="M10" s="345">
        <f t="shared" si="0"/>
        <v>75.513698630136986</v>
      </c>
      <c r="N10" s="345">
        <f t="shared" si="0"/>
        <v>0</v>
      </c>
      <c r="O10" s="344">
        <f>SUM(O6:O9)</f>
        <v>66</v>
      </c>
      <c r="P10" s="338">
        <f t="shared" ref="P10:AD10" si="2">SUM(P6:P9)</f>
        <v>0</v>
      </c>
      <c r="Q10" s="338">
        <f>SUM(Q6:Q9)</f>
        <v>3</v>
      </c>
      <c r="R10" s="346">
        <f t="shared" si="2"/>
        <v>0</v>
      </c>
      <c r="S10" s="346">
        <f t="shared" si="2"/>
        <v>52</v>
      </c>
      <c r="T10" s="346">
        <f t="shared" si="2"/>
        <v>0</v>
      </c>
      <c r="U10" s="346">
        <f t="shared" si="2"/>
        <v>231</v>
      </c>
      <c r="V10" s="346">
        <f t="shared" si="2"/>
        <v>0</v>
      </c>
      <c r="W10" s="346">
        <f t="shared" si="2"/>
        <v>28</v>
      </c>
      <c r="X10" s="346">
        <f t="shared" si="2"/>
        <v>0</v>
      </c>
      <c r="Y10" s="346">
        <f t="shared" si="2"/>
        <v>5</v>
      </c>
      <c r="Z10" s="344">
        <f t="shared" si="2"/>
        <v>0</v>
      </c>
      <c r="AA10" s="346">
        <f t="shared" si="2"/>
        <v>3</v>
      </c>
      <c r="AB10" s="346">
        <f t="shared" si="2"/>
        <v>0</v>
      </c>
      <c r="AC10" s="346">
        <f t="shared" si="2"/>
        <v>53</v>
      </c>
      <c r="AD10" s="347">
        <f t="shared" si="2"/>
        <v>0</v>
      </c>
    </row>
    <row r="11" spans="1:30" ht="20.149999999999999" customHeight="1" x14ac:dyDescent="0.2">
      <c r="A11" s="860" t="s">
        <v>349</v>
      </c>
      <c r="B11" s="860"/>
      <c r="C11" s="860"/>
      <c r="D11" s="860"/>
      <c r="E11" s="860"/>
      <c r="F11" s="860"/>
      <c r="G11" s="860"/>
      <c r="H11" s="860"/>
      <c r="I11" s="860"/>
      <c r="J11" s="860"/>
      <c r="K11" s="860"/>
      <c r="L11" s="860"/>
      <c r="M11" s="860"/>
      <c r="N11" s="860"/>
      <c r="O11" s="860"/>
      <c r="P11" s="860"/>
      <c r="Q11" s="860"/>
      <c r="R11" s="860"/>
      <c r="S11" s="860"/>
      <c r="T11" s="860"/>
      <c r="U11" s="860"/>
      <c r="V11" s="860"/>
      <c r="W11" s="860"/>
      <c r="X11" s="860"/>
      <c r="Y11" s="860"/>
      <c r="Z11" s="860"/>
      <c r="AA11" s="861"/>
      <c r="AB11" s="861"/>
      <c r="AC11" s="861"/>
      <c r="AD11" s="861"/>
    </row>
    <row r="12" spans="1:30" ht="20.149999999999999" customHeight="1" x14ac:dyDescent="0.2">
      <c r="A12" s="526" t="s">
        <v>482</v>
      </c>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row>
    <row r="13" spans="1:30" s="1" customFormat="1" ht="20.149999999999999" customHeight="1" x14ac:dyDescent="0.2">
      <c r="B13" s="862" t="s">
        <v>350</v>
      </c>
      <c r="C13" s="865" t="s">
        <v>231</v>
      </c>
      <c r="D13" s="866"/>
      <c r="E13" s="869" t="s">
        <v>351</v>
      </c>
      <c r="F13" s="866"/>
      <c r="G13" s="871" t="s">
        <v>352</v>
      </c>
      <c r="H13" s="872"/>
      <c r="I13" s="871" t="s">
        <v>234</v>
      </c>
      <c r="J13" s="872"/>
      <c r="K13" s="871" t="s">
        <v>267</v>
      </c>
      <c r="L13" s="872"/>
      <c r="M13" s="869" t="s">
        <v>340</v>
      </c>
      <c r="N13" s="866"/>
      <c r="O13" s="851" t="s">
        <v>269</v>
      </c>
      <c r="P13" s="852"/>
      <c r="Q13" s="852"/>
      <c r="R13" s="852"/>
      <c r="S13" s="852"/>
      <c r="T13" s="852"/>
      <c r="U13" s="852"/>
      <c r="V13" s="853"/>
    </row>
    <row r="14" spans="1:30" s="1" customFormat="1" ht="63" customHeight="1" x14ac:dyDescent="0.2">
      <c r="B14" s="863"/>
      <c r="C14" s="867"/>
      <c r="D14" s="868"/>
      <c r="E14" s="870"/>
      <c r="F14" s="868"/>
      <c r="G14" s="873"/>
      <c r="H14" s="874"/>
      <c r="I14" s="873"/>
      <c r="J14" s="874"/>
      <c r="K14" s="873"/>
      <c r="L14" s="874"/>
      <c r="M14" s="870"/>
      <c r="N14" s="868"/>
      <c r="O14" s="854" t="s">
        <v>353</v>
      </c>
      <c r="P14" s="855"/>
      <c r="Q14" s="854" t="s">
        <v>354</v>
      </c>
      <c r="R14" s="855"/>
      <c r="S14" s="854" t="s">
        <v>276</v>
      </c>
      <c r="T14" s="855"/>
      <c r="U14" s="856" t="s">
        <v>275</v>
      </c>
      <c r="V14" s="857"/>
    </row>
    <row r="15" spans="1:30" s="1" customFormat="1" ht="48.75" customHeight="1" x14ac:dyDescent="0.2">
      <c r="B15" s="864"/>
      <c r="C15" s="348" t="s">
        <v>327</v>
      </c>
      <c r="D15" s="320" t="s">
        <v>328</v>
      </c>
      <c r="E15" s="319" t="s">
        <v>327</v>
      </c>
      <c r="F15" s="320" t="s">
        <v>328</v>
      </c>
      <c r="G15" s="319" t="s">
        <v>327</v>
      </c>
      <c r="H15" s="320" t="s">
        <v>328</v>
      </c>
      <c r="I15" s="319" t="s">
        <v>327</v>
      </c>
      <c r="J15" s="320" t="s">
        <v>328</v>
      </c>
      <c r="K15" s="319" t="s">
        <v>327</v>
      </c>
      <c r="L15" s="320" t="s">
        <v>328</v>
      </c>
      <c r="M15" s="319" t="s">
        <v>327</v>
      </c>
      <c r="N15" s="320" t="s">
        <v>328</v>
      </c>
      <c r="O15" s="320" t="s">
        <v>327</v>
      </c>
      <c r="P15" s="320" t="s">
        <v>328</v>
      </c>
      <c r="Q15" s="320" t="s">
        <v>327</v>
      </c>
      <c r="R15" s="320" t="s">
        <v>328</v>
      </c>
      <c r="S15" s="319" t="s">
        <v>327</v>
      </c>
      <c r="T15" s="320" t="s">
        <v>328</v>
      </c>
      <c r="U15" s="320" t="s">
        <v>327</v>
      </c>
      <c r="V15" s="321" t="s">
        <v>328</v>
      </c>
    </row>
    <row r="16" spans="1:30" s="1" customFormat="1" ht="20.149999999999999" customHeight="1" x14ac:dyDescent="0.2">
      <c r="B16" s="349" t="s">
        <v>355</v>
      </c>
      <c r="C16" s="350">
        <v>0</v>
      </c>
      <c r="D16" s="351">
        <v>53</v>
      </c>
      <c r="E16" s="351">
        <v>0</v>
      </c>
      <c r="F16" s="351">
        <v>42</v>
      </c>
      <c r="G16" s="351">
        <v>0</v>
      </c>
      <c r="H16" s="351">
        <v>9</v>
      </c>
      <c r="I16" s="351">
        <v>0</v>
      </c>
      <c r="J16" s="351">
        <v>2</v>
      </c>
      <c r="K16" s="351">
        <v>0</v>
      </c>
      <c r="L16" s="351">
        <v>0</v>
      </c>
      <c r="M16" s="352">
        <f>IF(I16=0,0,K16/I16*100)</f>
        <v>0</v>
      </c>
      <c r="N16" s="352">
        <f t="shared" ref="N16:N25" si="3">IF(J16=0,0,L16/J16*100)</f>
        <v>0</v>
      </c>
      <c r="O16" s="351">
        <v>0</v>
      </c>
      <c r="P16" s="351">
        <v>0</v>
      </c>
      <c r="Q16" s="351">
        <v>0</v>
      </c>
      <c r="R16" s="351">
        <v>0</v>
      </c>
      <c r="S16" s="351">
        <v>0</v>
      </c>
      <c r="T16" s="351">
        <v>0</v>
      </c>
      <c r="U16" s="351">
        <v>0</v>
      </c>
      <c r="V16" s="353">
        <v>0</v>
      </c>
    </row>
    <row r="17" spans="2:26" s="1" customFormat="1" ht="20.149999999999999" customHeight="1" x14ac:dyDescent="0.2">
      <c r="B17" s="354" t="s">
        <v>356</v>
      </c>
      <c r="C17" s="355">
        <v>0</v>
      </c>
      <c r="D17" s="356">
        <v>92</v>
      </c>
      <c r="E17" s="356">
        <v>0</v>
      </c>
      <c r="F17" s="356">
        <v>74</v>
      </c>
      <c r="G17" s="356">
        <v>0</v>
      </c>
      <c r="H17" s="356">
        <v>16</v>
      </c>
      <c r="I17" s="356">
        <v>0</v>
      </c>
      <c r="J17" s="356">
        <v>2</v>
      </c>
      <c r="K17" s="356">
        <v>0</v>
      </c>
      <c r="L17" s="356">
        <v>0</v>
      </c>
      <c r="M17" s="271">
        <f>IF(I17=0,0,K17/I17*100)</f>
        <v>0</v>
      </c>
      <c r="N17" s="271">
        <f t="shared" si="3"/>
        <v>0</v>
      </c>
      <c r="O17" s="356">
        <v>0</v>
      </c>
      <c r="P17" s="356">
        <v>0</v>
      </c>
      <c r="Q17" s="356">
        <v>0</v>
      </c>
      <c r="R17" s="356">
        <v>0</v>
      </c>
      <c r="S17" s="357">
        <v>0</v>
      </c>
      <c r="T17" s="356">
        <v>0</v>
      </c>
      <c r="U17" s="357">
        <v>0</v>
      </c>
      <c r="V17" s="358">
        <v>0</v>
      </c>
    </row>
    <row r="18" spans="2:26" s="1" customFormat="1" ht="20.149999999999999" customHeight="1" x14ac:dyDescent="0.2">
      <c r="B18" s="354" t="s">
        <v>357</v>
      </c>
      <c r="C18" s="355">
        <v>183</v>
      </c>
      <c r="D18" s="356">
        <v>163</v>
      </c>
      <c r="E18" s="356">
        <v>144</v>
      </c>
      <c r="F18" s="356">
        <v>127</v>
      </c>
      <c r="G18" s="356">
        <v>20</v>
      </c>
      <c r="H18" s="356">
        <v>35</v>
      </c>
      <c r="I18" s="356">
        <v>19</v>
      </c>
      <c r="J18" s="356">
        <v>1</v>
      </c>
      <c r="K18" s="356">
        <v>15</v>
      </c>
      <c r="L18" s="356">
        <v>0</v>
      </c>
      <c r="M18" s="271">
        <f>IF(I18=0,0,K18/I18*100)</f>
        <v>78.94736842105263</v>
      </c>
      <c r="N18" s="271">
        <f t="shared" si="3"/>
        <v>0</v>
      </c>
      <c r="O18" s="356">
        <v>2</v>
      </c>
      <c r="P18" s="356">
        <v>0</v>
      </c>
      <c r="Q18" s="356">
        <v>5</v>
      </c>
      <c r="R18" s="356">
        <v>0</v>
      </c>
      <c r="S18" s="356">
        <v>8</v>
      </c>
      <c r="T18" s="356">
        <v>0</v>
      </c>
      <c r="U18" s="357">
        <v>0</v>
      </c>
      <c r="V18" s="358">
        <v>0</v>
      </c>
    </row>
    <row r="19" spans="2:26" s="1" customFormat="1" ht="20.149999999999999" customHeight="1" x14ac:dyDescent="0.2">
      <c r="B19" s="354" t="s">
        <v>358</v>
      </c>
      <c r="C19" s="355">
        <v>261</v>
      </c>
      <c r="D19" s="356">
        <v>167</v>
      </c>
      <c r="E19" s="356">
        <v>181</v>
      </c>
      <c r="F19" s="356">
        <v>135</v>
      </c>
      <c r="G19" s="356">
        <v>59</v>
      </c>
      <c r="H19" s="356">
        <v>29</v>
      </c>
      <c r="I19" s="356">
        <v>21</v>
      </c>
      <c r="J19" s="356">
        <v>3</v>
      </c>
      <c r="K19" s="356">
        <v>17</v>
      </c>
      <c r="L19" s="356">
        <v>0</v>
      </c>
      <c r="M19" s="271">
        <f t="shared" ref="M19:M25" si="4">IF(I19=0,0,K19/I19*100)</f>
        <v>80.952380952380949</v>
      </c>
      <c r="N19" s="271">
        <f t="shared" si="3"/>
        <v>0</v>
      </c>
      <c r="O19" s="356">
        <v>2</v>
      </c>
      <c r="P19" s="356">
        <v>0</v>
      </c>
      <c r="Q19" s="356">
        <v>2</v>
      </c>
      <c r="R19" s="356">
        <v>0</v>
      </c>
      <c r="S19" s="356">
        <v>12</v>
      </c>
      <c r="T19" s="356">
        <v>0</v>
      </c>
      <c r="U19" s="357">
        <v>1</v>
      </c>
      <c r="V19" s="358">
        <v>0</v>
      </c>
    </row>
    <row r="20" spans="2:26" s="1" customFormat="1" ht="19.5" customHeight="1" x14ac:dyDescent="0.2">
      <c r="B20" s="354" t="s">
        <v>359</v>
      </c>
      <c r="C20" s="355">
        <v>369</v>
      </c>
      <c r="D20" s="356">
        <v>145</v>
      </c>
      <c r="E20" s="356">
        <v>255</v>
      </c>
      <c r="F20" s="356">
        <v>112</v>
      </c>
      <c r="G20" s="356">
        <v>75</v>
      </c>
      <c r="H20" s="356">
        <v>31</v>
      </c>
      <c r="I20" s="356">
        <v>39</v>
      </c>
      <c r="J20" s="356">
        <v>2</v>
      </c>
      <c r="K20" s="356">
        <v>19</v>
      </c>
      <c r="L20" s="356">
        <v>0</v>
      </c>
      <c r="M20" s="271">
        <f t="shared" si="4"/>
        <v>48.717948717948715</v>
      </c>
      <c r="N20" s="271">
        <f t="shared" si="3"/>
        <v>0</v>
      </c>
      <c r="O20" s="356">
        <v>2</v>
      </c>
      <c r="P20" s="356">
        <v>0</v>
      </c>
      <c r="Q20" s="356">
        <v>7</v>
      </c>
      <c r="R20" s="356">
        <v>0</v>
      </c>
      <c r="S20" s="356">
        <v>10</v>
      </c>
      <c r="T20" s="356">
        <v>0</v>
      </c>
      <c r="U20" s="357">
        <v>0</v>
      </c>
      <c r="V20" s="358">
        <v>0</v>
      </c>
    </row>
    <row r="21" spans="2:26" s="1" customFormat="1" ht="20.149999999999999" customHeight="1" x14ac:dyDescent="0.2">
      <c r="B21" s="354" t="s">
        <v>360</v>
      </c>
      <c r="C21" s="355">
        <v>481</v>
      </c>
      <c r="D21" s="356">
        <v>0</v>
      </c>
      <c r="E21" s="356">
        <v>232</v>
      </c>
      <c r="F21" s="356">
        <v>0</v>
      </c>
      <c r="G21" s="356">
        <v>135</v>
      </c>
      <c r="H21" s="356">
        <v>0</v>
      </c>
      <c r="I21" s="356">
        <v>114</v>
      </c>
      <c r="J21" s="356">
        <v>0</v>
      </c>
      <c r="K21" s="356">
        <v>87</v>
      </c>
      <c r="L21" s="356">
        <v>0</v>
      </c>
      <c r="M21" s="271">
        <f t="shared" si="4"/>
        <v>76.31578947368422</v>
      </c>
      <c r="N21" s="271">
        <f t="shared" si="3"/>
        <v>0</v>
      </c>
      <c r="O21" s="356">
        <v>25</v>
      </c>
      <c r="P21" s="356">
        <v>0</v>
      </c>
      <c r="Q21" s="356">
        <v>36</v>
      </c>
      <c r="R21" s="356">
        <v>0</v>
      </c>
      <c r="S21" s="356">
        <v>24</v>
      </c>
      <c r="T21" s="356">
        <v>0</v>
      </c>
      <c r="U21" s="356">
        <v>2</v>
      </c>
      <c r="V21" s="358">
        <v>0</v>
      </c>
    </row>
    <row r="22" spans="2:26" s="1" customFormat="1" ht="19.5" customHeight="1" x14ac:dyDescent="0.2">
      <c r="B22" s="354" t="s">
        <v>361</v>
      </c>
      <c r="C22" s="355">
        <v>520</v>
      </c>
      <c r="D22" s="356">
        <v>0</v>
      </c>
      <c r="E22" s="356">
        <v>181</v>
      </c>
      <c r="F22" s="356">
        <v>0</v>
      </c>
      <c r="G22" s="356">
        <v>163</v>
      </c>
      <c r="H22" s="356">
        <v>0</v>
      </c>
      <c r="I22" s="356">
        <v>176</v>
      </c>
      <c r="J22" s="356">
        <v>0</v>
      </c>
      <c r="K22" s="356">
        <v>114</v>
      </c>
      <c r="L22" s="356">
        <v>0</v>
      </c>
      <c r="M22" s="271">
        <f t="shared" si="4"/>
        <v>64.772727272727266</v>
      </c>
      <c r="N22" s="271">
        <f t="shared" si="3"/>
        <v>0</v>
      </c>
      <c r="O22" s="356">
        <v>54</v>
      </c>
      <c r="P22" s="356">
        <v>0</v>
      </c>
      <c r="Q22" s="356">
        <v>44</v>
      </c>
      <c r="R22" s="356">
        <v>0</v>
      </c>
      <c r="S22" s="356">
        <v>14</v>
      </c>
      <c r="T22" s="356">
        <v>0</v>
      </c>
      <c r="U22" s="356">
        <v>2</v>
      </c>
      <c r="V22" s="358">
        <v>0</v>
      </c>
    </row>
    <row r="23" spans="2:26" s="1" customFormat="1" ht="20.149999999999999" customHeight="1" x14ac:dyDescent="0.2">
      <c r="B23" s="354" t="s">
        <v>362</v>
      </c>
      <c r="C23" s="355">
        <v>698</v>
      </c>
      <c r="D23" s="356">
        <v>0</v>
      </c>
      <c r="E23" s="356">
        <v>157</v>
      </c>
      <c r="F23" s="356">
        <v>0</v>
      </c>
      <c r="G23" s="356">
        <v>244</v>
      </c>
      <c r="H23" s="356">
        <v>0</v>
      </c>
      <c r="I23" s="356">
        <v>297</v>
      </c>
      <c r="J23" s="356">
        <v>0</v>
      </c>
      <c r="K23" s="356">
        <v>176</v>
      </c>
      <c r="L23" s="356">
        <v>0</v>
      </c>
      <c r="M23" s="271">
        <f t="shared" si="4"/>
        <v>59.259259259259252</v>
      </c>
      <c r="N23" s="271">
        <f t="shared" si="3"/>
        <v>0</v>
      </c>
      <c r="O23" s="356">
        <v>73</v>
      </c>
      <c r="P23" s="356">
        <v>0</v>
      </c>
      <c r="Q23" s="356">
        <v>74</v>
      </c>
      <c r="R23" s="356">
        <v>0</v>
      </c>
      <c r="S23" s="356">
        <v>25</v>
      </c>
      <c r="T23" s="356">
        <v>0</v>
      </c>
      <c r="U23" s="357">
        <v>4</v>
      </c>
      <c r="V23" s="358">
        <v>0</v>
      </c>
    </row>
    <row r="24" spans="2:26" s="1" customFormat="1" ht="20.149999999999999" customHeight="1" x14ac:dyDescent="0.2">
      <c r="B24" s="359" t="s">
        <v>363</v>
      </c>
      <c r="C24" s="360">
        <v>945</v>
      </c>
      <c r="D24" s="361">
        <v>0</v>
      </c>
      <c r="E24" s="361">
        <v>150</v>
      </c>
      <c r="F24" s="361"/>
      <c r="G24" s="361">
        <v>305</v>
      </c>
      <c r="H24" s="357">
        <v>0</v>
      </c>
      <c r="I24" s="361">
        <v>490</v>
      </c>
      <c r="J24" s="357">
        <v>0</v>
      </c>
      <c r="K24" s="361">
        <v>258</v>
      </c>
      <c r="L24" s="357">
        <v>0</v>
      </c>
      <c r="M24" s="275">
        <f t="shared" si="4"/>
        <v>52.653061224489797</v>
      </c>
      <c r="N24" s="275">
        <f t="shared" si="3"/>
        <v>0</v>
      </c>
      <c r="O24" s="361">
        <v>99</v>
      </c>
      <c r="P24" s="357">
        <v>0</v>
      </c>
      <c r="Q24" s="361">
        <v>110</v>
      </c>
      <c r="R24" s="361">
        <v>0</v>
      </c>
      <c r="S24" s="361">
        <v>44</v>
      </c>
      <c r="T24" s="361">
        <v>0</v>
      </c>
      <c r="U24" s="361">
        <v>5</v>
      </c>
      <c r="V24" s="362">
        <v>0</v>
      </c>
      <c r="W24" s="161"/>
    </row>
    <row r="25" spans="2:26" s="1" customFormat="1" ht="20.149999999999999" customHeight="1" x14ac:dyDescent="0.2">
      <c r="B25" s="363" t="s">
        <v>286</v>
      </c>
      <c r="C25" s="364">
        <f>SUM(C16:C24)</f>
        <v>3457</v>
      </c>
      <c r="D25" s="364">
        <f>SUM(D16:D24)</f>
        <v>620</v>
      </c>
      <c r="E25" s="365">
        <f t="shared" ref="E25:I25" si="5">SUM(E16:E24)</f>
        <v>1300</v>
      </c>
      <c r="F25" s="365">
        <f t="shared" si="5"/>
        <v>490</v>
      </c>
      <c r="G25" s="365">
        <f t="shared" si="5"/>
        <v>1001</v>
      </c>
      <c r="H25" s="366">
        <f t="shared" si="5"/>
        <v>120</v>
      </c>
      <c r="I25" s="365">
        <f t="shared" si="5"/>
        <v>1156</v>
      </c>
      <c r="J25" s="366">
        <f>SUM(J16:J24)</f>
        <v>10</v>
      </c>
      <c r="K25" s="365">
        <f>SUM(K16:K24)</f>
        <v>686</v>
      </c>
      <c r="L25" s="366">
        <f t="shared" ref="L25:V25" si="6">SUM(L16:L24)</f>
        <v>0</v>
      </c>
      <c r="M25" s="345">
        <f t="shared" si="4"/>
        <v>59.34256055363322</v>
      </c>
      <c r="N25" s="276">
        <f t="shared" si="3"/>
        <v>0</v>
      </c>
      <c r="O25" s="365">
        <f>SUM(O16:O24)</f>
        <v>257</v>
      </c>
      <c r="P25" s="366">
        <f t="shared" si="6"/>
        <v>0</v>
      </c>
      <c r="Q25" s="365">
        <f>SUM(Q16:Q24)</f>
        <v>278</v>
      </c>
      <c r="R25" s="365">
        <f t="shared" si="6"/>
        <v>0</v>
      </c>
      <c r="S25" s="365">
        <f>SUM(S16:S24)</f>
        <v>137</v>
      </c>
      <c r="T25" s="367">
        <f t="shared" si="6"/>
        <v>0</v>
      </c>
      <c r="U25" s="365">
        <f>SUM(U16:U24)</f>
        <v>14</v>
      </c>
      <c r="V25" s="368">
        <f t="shared" si="6"/>
        <v>0</v>
      </c>
    </row>
    <row r="26" spans="2:26" s="1" customFormat="1" ht="20.149999999999999" customHeight="1" x14ac:dyDescent="0.2">
      <c r="B26" s="779" t="s">
        <v>364</v>
      </c>
      <c r="C26" s="779"/>
      <c r="D26" s="779"/>
      <c r="E26" s="779"/>
      <c r="F26" s="779"/>
      <c r="G26" s="779"/>
      <c r="H26" s="779"/>
      <c r="I26" s="779"/>
      <c r="J26" s="779"/>
      <c r="K26" s="779"/>
      <c r="L26" s="779"/>
      <c r="M26" s="779"/>
      <c r="N26" s="779"/>
      <c r="O26" s="779"/>
      <c r="P26" s="779"/>
      <c r="Q26" s="779"/>
      <c r="R26" s="779"/>
      <c r="S26" s="779"/>
      <c r="T26" s="779"/>
      <c r="U26" s="779"/>
      <c r="V26" s="779"/>
      <c r="W26" s="89"/>
      <c r="X26" s="89"/>
      <c r="Y26" s="89"/>
      <c r="Z26" s="89"/>
    </row>
    <row r="27" spans="2:26" s="1" customFormat="1" ht="20.149999999999999" customHeight="1" x14ac:dyDescent="0.2"/>
    <row r="87" s="2" customFormat="1" ht="15" customHeight="1" x14ac:dyDescent="0.2"/>
    <row r="88" s="2" customFormat="1" ht="15" customHeight="1" x14ac:dyDescent="0.2"/>
    <row r="89" s="2" customFormat="1" ht="15" customHeight="1" x14ac:dyDescent="0.2"/>
    <row r="90" s="2" customFormat="1" ht="15" customHeight="1" x14ac:dyDescent="0.2"/>
    <row r="91" s="2" customFormat="1" ht="15" customHeight="1" x14ac:dyDescent="0.2"/>
    <row r="92" s="2" customFormat="1" ht="15" customHeight="1" x14ac:dyDescent="0.2"/>
  </sheetData>
  <mergeCells count="32">
    <mergeCell ref="K2:L4"/>
    <mergeCell ref="B2:B5"/>
    <mergeCell ref="C2:D4"/>
    <mergeCell ref="E2:F4"/>
    <mergeCell ref="G2:H4"/>
    <mergeCell ref="I2:J4"/>
    <mergeCell ref="Y3:Z4"/>
    <mergeCell ref="AA3:AB4"/>
    <mergeCell ref="AC3:AD4"/>
    <mergeCell ref="S4:T4"/>
    <mergeCell ref="U4:V4"/>
    <mergeCell ref="B26:V26"/>
    <mergeCell ref="W4:X4"/>
    <mergeCell ref="A11:AD11"/>
    <mergeCell ref="A12:AD12"/>
    <mergeCell ref="B13:B15"/>
    <mergeCell ref="C13:D14"/>
    <mergeCell ref="E13:F14"/>
    <mergeCell ref="G13:H14"/>
    <mergeCell ref="I13:J14"/>
    <mergeCell ref="K13:L14"/>
    <mergeCell ref="M13:N14"/>
    <mergeCell ref="M2:N4"/>
    <mergeCell ref="O2:AD2"/>
    <mergeCell ref="O3:P4"/>
    <mergeCell ref="Q3:R4"/>
    <mergeCell ref="S3:X3"/>
    <mergeCell ref="O13:V13"/>
    <mergeCell ref="O14:P14"/>
    <mergeCell ref="Q14:R14"/>
    <mergeCell ref="S14:T14"/>
    <mergeCell ref="U14:V14"/>
  </mergeCells>
  <phoneticPr fontId="1"/>
  <pageMargins left="0.70866141732283472" right="0.70866141732283472" top="0.74803149606299213" bottom="0.74803149606299213" header="0.31496062992125984" footer="0.31496062992125984"/>
  <pageSetup paperSize="9" scale="70" firstPageNumber="86" orientation="landscape" useFirstPageNumber="1" r:id="rId1"/>
  <headerFooter>
    <oddFooter>&amp;C&amp;P</oddFooter>
  </headerFooter>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02"/>
  <sheetViews>
    <sheetView showGridLines="0" view="pageBreakPreview" zoomScale="85" zoomScaleNormal="115" zoomScaleSheetLayoutView="85" workbookViewId="0">
      <pane xSplit="3" ySplit="4" topLeftCell="D5" activePane="bottomRight" state="frozen"/>
      <selection sqref="A1:XFD1048576"/>
      <selection pane="topRight" sqref="A1:XFD1048576"/>
      <selection pane="bottomLeft" sqref="A1:XFD1048576"/>
      <selection pane="bottomRight" sqref="A1:M1"/>
    </sheetView>
  </sheetViews>
  <sheetFormatPr defaultColWidth="9" defaultRowHeight="20.149999999999999" customHeight="1" x14ac:dyDescent="0.2"/>
  <cols>
    <col min="1" max="1" width="1.6328125" style="2" customWidth="1"/>
    <col min="2" max="2" width="3.453125" style="2" bestFit="1" customWidth="1"/>
    <col min="3" max="3" width="10.453125" style="2" bestFit="1" customWidth="1"/>
    <col min="4" max="25" width="7.08984375" style="2" customWidth="1"/>
    <col min="26" max="39" width="4.6328125" style="2" customWidth="1"/>
    <col min="40" max="16384" width="9" style="2"/>
  </cols>
  <sheetData>
    <row r="1" spans="1:25" ht="20.149999999999999" customHeight="1" x14ac:dyDescent="0.2">
      <c r="A1" s="526" t="s">
        <v>483</v>
      </c>
      <c r="B1" s="526"/>
      <c r="C1" s="526"/>
      <c r="D1" s="526"/>
      <c r="E1" s="526"/>
      <c r="F1" s="526"/>
      <c r="G1" s="526"/>
      <c r="H1" s="526"/>
      <c r="I1" s="526"/>
      <c r="J1" s="526"/>
      <c r="K1" s="526"/>
      <c r="L1" s="526"/>
      <c r="M1" s="526"/>
      <c r="N1" s="22"/>
      <c r="O1" s="22"/>
      <c r="P1" s="22"/>
      <c r="Q1" s="22"/>
      <c r="Y1" s="225"/>
    </row>
    <row r="2" spans="1:25" s="1" customFormat="1" ht="14.15" customHeight="1" x14ac:dyDescent="0.2">
      <c r="B2" s="794" t="s">
        <v>264</v>
      </c>
      <c r="C2" s="764" t="s">
        <v>265</v>
      </c>
      <c r="D2" s="799" t="s">
        <v>231</v>
      </c>
      <c r="E2" s="789"/>
      <c r="F2" s="789" t="s">
        <v>365</v>
      </c>
      <c r="G2" s="900"/>
      <c r="H2" s="900" t="s">
        <v>234</v>
      </c>
      <c r="I2" s="900"/>
      <c r="J2" s="900" t="s">
        <v>267</v>
      </c>
      <c r="K2" s="900"/>
      <c r="L2" s="900" t="s">
        <v>307</v>
      </c>
      <c r="M2" s="900"/>
      <c r="N2" s="900" t="s">
        <v>269</v>
      </c>
      <c r="O2" s="900"/>
      <c r="P2" s="900"/>
      <c r="Q2" s="900"/>
      <c r="R2" s="900"/>
      <c r="S2" s="900"/>
      <c r="T2" s="900"/>
      <c r="U2" s="900"/>
      <c r="V2" s="900"/>
      <c r="W2" s="900"/>
      <c r="X2" s="900"/>
      <c r="Y2" s="764"/>
    </row>
    <row r="3" spans="1:25" s="1" customFormat="1" ht="20.149999999999999" customHeight="1" x14ac:dyDescent="0.2">
      <c r="B3" s="795"/>
      <c r="C3" s="797"/>
      <c r="D3" s="800"/>
      <c r="E3" s="791"/>
      <c r="F3" s="901"/>
      <c r="G3" s="901"/>
      <c r="H3" s="901"/>
      <c r="I3" s="901"/>
      <c r="J3" s="901"/>
      <c r="K3" s="901"/>
      <c r="L3" s="901"/>
      <c r="M3" s="901"/>
      <c r="N3" s="901" t="s">
        <v>366</v>
      </c>
      <c r="O3" s="901"/>
      <c r="P3" s="901" t="s">
        <v>367</v>
      </c>
      <c r="Q3" s="901"/>
      <c r="R3" s="901" t="s">
        <v>368</v>
      </c>
      <c r="S3" s="901"/>
      <c r="T3" s="901" t="s">
        <v>369</v>
      </c>
      <c r="U3" s="901"/>
      <c r="V3" s="901" t="s">
        <v>275</v>
      </c>
      <c r="W3" s="901"/>
      <c r="X3" s="807" t="s">
        <v>370</v>
      </c>
      <c r="Y3" s="902"/>
    </row>
    <row r="4" spans="1:25" s="1" customFormat="1" ht="20.149999999999999" customHeight="1" x14ac:dyDescent="0.2">
      <c r="B4" s="796"/>
      <c r="C4" s="798"/>
      <c r="D4" s="226" t="s">
        <v>238</v>
      </c>
      <c r="E4" s="227" t="s">
        <v>239</v>
      </c>
      <c r="F4" s="227" t="s">
        <v>238</v>
      </c>
      <c r="G4" s="227" t="s">
        <v>239</v>
      </c>
      <c r="H4" s="227" t="s">
        <v>238</v>
      </c>
      <c r="I4" s="227" t="s">
        <v>239</v>
      </c>
      <c r="J4" s="227" t="s">
        <v>238</v>
      </c>
      <c r="K4" s="227" t="s">
        <v>239</v>
      </c>
      <c r="L4" s="227" t="s">
        <v>238</v>
      </c>
      <c r="M4" s="227" t="s">
        <v>239</v>
      </c>
      <c r="N4" s="227" t="s">
        <v>238</v>
      </c>
      <c r="O4" s="227" t="s">
        <v>239</v>
      </c>
      <c r="P4" s="227" t="s">
        <v>238</v>
      </c>
      <c r="Q4" s="227" t="s">
        <v>239</v>
      </c>
      <c r="R4" s="227" t="s">
        <v>238</v>
      </c>
      <c r="S4" s="227" t="s">
        <v>239</v>
      </c>
      <c r="T4" s="227" t="s">
        <v>238</v>
      </c>
      <c r="U4" s="227" t="s">
        <v>239</v>
      </c>
      <c r="V4" s="227" t="s">
        <v>238</v>
      </c>
      <c r="W4" s="227" t="s">
        <v>239</v>
      </c>
      <c r="X4" s="227" t="s">
        <v>238</v>
      </c>
      <c r="Y4" s="228" t="s">
        <v>239</v>
      </c>
    </row>
    <row r="5" spans="1:25" s="1" customFormat="1" ht="21.75" customHeight="1" x14ac:dyDescent="0.2">
      <c r="B5" s="895" t="s">
        <v>277</v>
      </c>
      <c r="C5" s="230" t="s">
        <v>371</v>
      </c>
      <c r="D5" s="369">
        <v>87</v>
      </c>
      <c r="E5" s="351">
        <v>39</v>
      </c>
      <c r="F5" s="351">
        <v>86</v>
      </c>
      <c r="G5" s="351">
        <v>39</v>
      </c>
      <c r="H5" s="370">
        <v>1</v>
      </c>
      <c r="I5" s="351">
        <v>0</v>
      </c>
      <c r="J5" s="351">
        <f>N5+P5+R5+T5+V5+X5</f>
        <v>1</v>
      </c>
      <c r="K5" s="351">
        <f t="shared" ref="J5:K9" si="0">O5+Q5+S5+U5+W5+Y5</f>
        <v>0</v>
      </c>
      <c r="L5" s="371">
        <f>IF(H5=0,0,J5/H5*100)</f>
        <v>100</v>
      </c>
      <c r="M5" s="371">
        <f t="shared" ref="M5:M16" si="1">IF(I5=0,0,K5/I5*100)</f>
        <v>0</v>
      </c>
      <c r="N5" s="370">
        <v>1</v>
      </c>
      <c r="O5" s="370">
        <v>0</v>
      </c>
      <c r="P5" s="370">
        <v>0</v>
      </c>
      <c r="Q5" s="370">
        <v>0</v>
      </c>
      <c r="R5" s="370">
        <v>0</v>
      </c>
      <c r="S5" s="370">
        <v>0</v>
      </c>
      <c r="T5" s="370">
        <v>0</v>
      </c>
      <c r="U5" s="370">
        <v>0</v>
      </c>
      <c r="V5" s="370">
        <v>0</v>
      </c>
      <c r="W5" s="370">
        <v>0</v>
      </c>
      <c r="X5" s="370">
        <v>0</v>
      </c>
      <c r="Y5" s="372">
        <v>0</v>
      </c>
    </row>
    <row r="6" spans="1:25" s="1" customFormat="1" ht="21.75" customHeight="1" x14ac:dyDescent="0.2">
      <c r="B6" s="896"/>
      <c r="C6" s="231" t="s">
        <v>372</v>
      </c>
      <c r="D6" s="373">
        <v>86</v>
      </c>
      <c r="E6" s="374">
        <v>29</v>
      </c>
      <c r="F6" s="374">
        <v>86</v>
      </c>
      <c r="G6" s="374">
        <v>29</v>
      </c>
      <c r="H6" s="356">
        <v>0</v>
      </c>
      <c r="I6" s="356">
        <v>0</v>
      </c>
      <c r="J6" s="356">
        <f t="shared" si="0"/>
        <v>0</v>
      </c>
      <c r="K6" s="356">
        <f t="shared" si="0"/>
        <v>0</v>
      </c>
      <c r="L6" s="375">
        <f t="shared" ref="L6:L16" si="2">IF(H6=0,0,J6/H6*100)</f>
        <v>0</v>
      </c>
      <c r="M6" s="356">
        <f t="shared" si="1"/>
        <v>0</v>
      </c>
      <c r="N6" s="356">
        <v>0</v>
      </c>
      <c r="O6" s="356">
        <v>0</v>
      </c>
      <c r="P6" s="356">
        <v>0</v>
      </c>
      <c r="Q6" s="356">
        <v>0</v>
      </c>
      <c r="R6" s="356">
        <v>0</v>
      </c>
      <c r="S6" s="356">
        <v>0</v>
      </c>
      <c r="T6" s="356">
        <v>0</v>
      </c>
      <c r="U6" s="356">
        <v>0</v>
      </c>
      <c r="V6" s="356">
        <v>0</v>
      </c>
      <c r="W6" s="356">
        <v>0</v>
      </c>
      <c r="X6" s="356">
        <v>0</v>
      </c>
      <c r="Y6" s="358">
        <v>0</v>
      </c>
    </row>
    <row r="7" spans="1:25" s="1" customFormat="1" ht="21.75" customHeight="1" x14ac:dyDescent="0.2">
      <c r="B7" s="896"/>
      <c r="C7" s="231" t="s">
        <v>373</v>
      </c>
      <c r="D7" s="373">
        <v>92</v>
      </c>
      <c r="E7" s="374">
        <v>21</v>
      </c>
      <c r="F7" s="374">
        <v>92</v>
      </c>
      <c r="G7" s="374">
        <v>21</v>
      </c>
      <c r="H7" s="356">
        <v>0</v>
      </c>
      <c r="I7" s="356">
        <v>0</v>
      </c>
      <c r="J7" s="356">
        <f t="shared" si="0"/>
        <v>0</v>
      </c>
      <c r="K7" s="356">
        <f t="shared" si="0"/>
        <v>0</v>
      </c>
      <c r="L7" s="375">
        <f t="shared" si="2"/>
        <v>0</v>
      </c>
      <c r="M7" s="356">
        <f t="shared" si="1"/>
        <v>0</v>
      </c>
      <c r="N7" s="356">
        <v>0</v>
      </c>
      <c r="O7" s="356">
        <v>0</v>
      </c>
      <c r="P7" s="356">
        <v>0</v>
      </c>
      <c r="Q7" s="356">
        <v>0</v>
      </c>
      <c r="R7" s="356">
        <v>0</v>
      </c>
      <c r="S7" s="356">
        <v>0</v>
      </c>
      <c r="T7" s="356">
        <v>0</v>
      </c>
      <c r="U7" s="356">
        <v>0</v>
      </c>
      <c r="V7" s="356">
        <v>0</v>
      </c>
      <c r="W7" s="356">
        <v>0</v>
      </c>
      <c r="X7" s="356">
        <v>0</v>
      </c>
      <c r="Y7" s="358">
        <v>0</v>
      </c>
    </row>
    <row r="8" spans="1:25" s="1" customFormat="1" ht="21.75" customHeight="1" x14ac:dyDescent="0.2">
      <c r="B8" s="896"/>
      <c r="C8" s="231" t="s">
        <v>374</v>
      </c>
      <c r="D8" s="373">
        <v>90</v>
      </c>
      <c r="E8" s="374">
        <v>30</v>
      </c>
      <c r="F8" s="374">
        <v>90</v>
      </c>
      <c r="G8" s="374">
        <v>30</v>
      </c>
      <c r="H8" s="356">
        <v>0</v>
      </c>
      <c r="I8" s="356">
        <v>0</v>
      </c>
      <c r="J8" s="356">
        <f t="shared" si="0"/>
        <v>0</v>
      </c>
      <c r="K8" s="356">
        <f t="shared" si="0"/>
        <v>0</v>
      </c>
      <c r="L8" s="375">
        <f t="shared" si="2"/>
        <v>0</v>
      </c>
      <c r="M8" s="356">
        <f t="shared" si="1"/>
        <v>0</v>
      </c>
      <c r="N8" s="356">
        <v>0</v>
      </c>
      <c r="O8" s="356">
        <v>0</v>
      </c>
      <c r="P8" s="356">
        <v>0</v>
      </c>
      <c r="Q8" s="356">
        <v>0</v>
      </c>
      <c r="R8" s="356">
        <v>0</v>
      </c>
      <c r="S8" s="356">
        <v>0</v>
      </c>
      <c r="T8" s="356">
        <v>0</v>
      </c>
      <c r="U8" s="356">
        <v>0</v>
      </c>
      <c r="V8" s="356">
        <v>0</v>
      </c>
      <c r="W8" s="356">
        <v>0</v>
      </c>
      <c r="X8" s="356">
        <v>0</v>
      </c>
      <c r="Y8" s="358">
        <v>0</v>
      </c>
    </row>
    <row r="9" spans="1:25" s="1" customFormat="1" ht="21.75" customHeight="1" x14ac:dyDescent="0.2">
      <c r="B9" s="896"/>
      <c r="C9" s="231" t="s">
        <v>375</v>
      </c>
      <c r="D9" s="373">
        <v>111</v>
      </c>
      <c r="E9" s="374">
        <v>23</v>
      </c>
      <c r="F9" s="374">
        <v>110</v>
      </c>
      <c r="G9" s="374">
        <v>22</v>
      </c>
      <c r="H9" s="356">
        <v>1</v>
      </c>
      <c r="I9" s="356">
        <v>1</v>
      </c>
      <c r="J9" s="356">
        <f t="shared" si="0"/>
        <v>1</v>
      </c>
      <c r="K9" s="356">
        <f t="shared" si="0"/>
        <v>0</v>
      </c>
      <c r="L9" s="376">
        <f t="shared" si="2"/>
        <v>100</v>
      </c>
      <c r="M9" s="356">
        <f t="shared" si="1"/>
        <v>0</v>
      </c>
      <c r="N9" s="356">
        <v>1</v>
      </c>
      <c r="O9" s="356">
        <v>0</v>
      </c>
      <c r="P9" s="356">
        <v>0</v>
      </c>
      <c r="Q9" s="356">
        <v>0</v>
      </c>
      <c r="R9" s="356">
        <v>0</v>
      </c>
      <c r="S9" s="356">
        <v>0</v>
      </c>
      <c r="T9" s="356">
        <v>0</v>
      </c>
      <c r="U9" s="356">
        <v>0</v>
      </c>
      <c r="V9" s="356">
        <v>0</v>
      </c>
      <c r="W9" s="356">
        <v>0</v>
      </c>
      <c r="X9" s="356">
        <v>0</v>
      </c>
      <c r="Y9" s="358">
        <v>0</v>
      </c>
    </row>
    <row r="10" spans="1:25" s="1" customFormat="1" ht="21.75" customHeight="1" x14ac:dyDescent="0.2">
      <c r="B10" s="897"/>
      <c r="C10" s="377" t="s">
        <v>4</v>
      </c>
      <c r="D10" s="378">
        <f>SUM(F10,H10)</f>
        <v>466</v>
      </c>
      <c r="E10" s="361">
        <f>SUM(G10,I10)</f>
        <v>142</v>
      </c>
      <c r="F10" s="361">
        <f t="shared" ref="F10:I10" si="3">SUM(F5:F9)</f>
        <v>464</v>
      </c>
      <c r="G10" s="361">
        <f>SUM(G5:G9)</f>
        <v>141</v>
      </c>
      <c r="H10" s="361">
        <f t="shared" si="3"/>
        <v>2</v>
      </c>
      <c r="I10" s="361">
        <f t="shared" si="3"/>
        <v>1</v>
      </c>
      <c r="J10" s="361">
        <f>SUM(J5:J9)</f>
        <v>2</v>
      </c>
      <c r="K10" s="361">
        <f t="shared" ref="K10" si="4">SUM(K5:K9)</f>
        <v>0</v>
      </c>
      <c r="L10" s="379">
        <f t="shared" si="2"/>
        <v>100</v>
      </c>
      <c r="M10" s="361">
        <f t="shared" si="1"/>
        <v>0</v>
      </c>
      <c r="N10" s="361">
        <f>SUM(N5:N9)</f>
        <v>2</v>
      </c>
      <c r="O10" s="361">
        <f t="shared" ref="O10:Y10" si="5">SUM(O5:O9)</f>
        <v>0</v>
      </c>
      <c r="P10" s="361">
        <f t="shared" si="5"/>
        <v>0</v>
      </c>
      <c r="Q10" s="361">
        <f t="shared" si="5"/>
        <v>0</v>
      </c>
      <c r="R10" s="361">
        <f t="shared" si="5"/>
        <v>0</v>
      </c>
      <c r="S10" s="361">
        <f t="shared" si="5"/>
        <v>0</v>
      </c>
      <c r="T10" s="361">
        <f t="shared" si="5"/>
        <v>0</v>
      </c>
      <c r="U10" s="361">
        <f t="shared" si="5"/>
        <v>0</v>
      </c>
      <c r="V10" s="361">
        <f t="shared" si="5"/>
        <v>0</v>
      </c>
      <c r="W10" s="361">
        <f t="shared" si="5"/>
        <v>0</v>
      </c>
      <c r="X10" s="361">
        <f t="shared" si="5"/>
        <v>0</v>
      </c>
      <c r="Y10" s="380">
        <f t="shared" si="5"/>
        <v>0</v>
      </c>
    </row>
    <row r="11" spans="1:25" s="1" customFormat="1" ht="21.75" customHeight="1" x14ac:dyDescent="0.2">
      <c r="B11" s="895" t="s">
        <v>287</v>
      </c>
      <c r="C11" s="231" t="s">
        <v>371</v>
      </c>
      <c r="D11" s="373">
        <v>217</v>
      </c>
      <c r="E11" s="374">
        <v>165</v>
      </c>
      <c r="F11" s="374">
        <v>217</v>
      </c>
      <c r="G11" s="374">
        <v>165</v>
      </c>
      <c r="H11" s="374">
        <v>0</v>
      </c>
      <c r="I11" s="374">
        <v>0</v>
      </c>
      <c r="J11" s="351">
        <f t="shared" ref="J11:K16" si="6">N11+P11+R11+T11+V11+X11</f>
        <v>0</v>
      </c>
      <c r="K11" s="351">
        <f t="shared" si="6"/>
        <v>0</v>
      </c>
      <c r="L11" s="376">
        <f t="shared" si="2"/>
        <v>0</v>
      </c>
      <c r="M11" s="376">
        <f t="shared" si="1"/>
        <v>0</v>
      </c>
      <c r="N11" s="351">
        <v>0</v>
      </c>
      <c r="O11" s="374">
        <v>0</v>
      </c>
      <c r="P11" s="374">
        <v>0</v>
      </c>
      <c r="Q11" s="374">
        <v>0</v>
      </c>
      <c r="R11" s="374">
        <v>0</v>
      </c>
      <c r="S11" s="374">
        <v>0</v>
      </c>
      <c r="T11" s="374">
        <v>0</v>
      </c>
      <c r="U11" s="374">
        <v>0</v>
      </c>
      <c r="V11" s="374">
        <v>0</v>
      </c>
      <c r="W11" s="374">
        <v>0</v>
      </c>
      <c r="X11" s="374">
        <v>0</v>
      </c>
      <c r="Y11" s="381">
        <v>0</v>
      </c>
    </row>
    <row r="12" spans="1:25" s="1" customFormat="1" ht="21.75" customHeight="1" x14ac:dyDescent="0.2">
      <c r="B12" s="896"/>
      <c r="C12" s="231" t="s">
        <v>372</v>
      </c>
      <c r="D12" s="373">
        <v>158</v>
      </c>
      <c r="E12" s="374">
        <v>102</v>
      </c>
      <c r="F12" s="374">
        <v>158</v>
      </c>
      <c r="G12" s="374">
        <v>102</v>
      </c>
      <c r="H12" s="374">
        <v>0</v>
      </c>
      <c r="I12" s="374">
        <v>0</v>
      </c>
      <c r="J12" s="356">
        <f t="shared" si="6"/>
        <v>0</v>
      </c>
      <c r="K12" s="356">
        <f t="shared" si="6"/>
        <v>0</v>
      </c>
      <c r="L12" s="376">
        <f t="shared" si="2"/>
        <v>0</v>
      </c>
      <c r="M12" s="376">
        <f t="shared" si="1"/>
        <v>0</v>
      </c>
      <c r="N12" s="374">
        <v>0</v>
      </c>
      <c r="O12" s="374">
        <v>0</v>
      </c>
      <c r="P12" s="374">
        <v>0</v>
      </c>
      <c r="Q12" s="374">
        <v>0</v>
      </c>
      <c r="R12" s="374">
        <v>0</v>
      </c>
      <c r="S12" s="374">
        <v>0</v>
      </c>
      <c r="T12" s="374">
        <v>0</v>
      </c>
      <c r="U12" s="374">
        <v>0</v>
      </c>
      <c r="V12" s="374">
        <v>0</v>
      </c>
      <c r="W12" s="374">
        <v>0</v>
      </c>
      <c r="X12" s="374">
        <v>0</v>
      </c>
      <c r="Y12" s="381">
        <v>0</v>
      </c>
    </row>
    <row r="13" spans="1:25" s="1" customFormat="1" ht="21.75" customHeight="1" x14ac:dyDescent="0.2">
      <c r="B13" s="896"/>
      <c r="C13" s="231" t="s">
        <v>373</v>
      </c>
      <c r="D13" s="373">
        <v>179</v>
      </c>
      <c r="E13" s="374">
        <v>55</v>
      </c>
      <c r="F13" s="374">
        <v>179</v>
      </c>
      <c r="G13" s="374">
        <v>55</v>
      </c>
      <c r="H13" s="374">
        <v>0</v>
      </c>
      <c r="I13" s="374">
        <v>0</v>
      </c>
      <c r="J13" s="356">
        <f t="shared" si="6"/>
        <v>0</v>
      </c>
      <c r="K13" s="356">
        <f t="shared" si="6"/>
        <v>0</v>
      </c>
      <c r="L13" s="376">
        <f t="shared" si="2"/>
        <v>0</v>
      </c>
      <c r="M13" s="376">
        <f t="shared" si="1"/>
        <v>0</v>
      </c>
      <c r="N13" s="374">
        <v>0</v>
      </c>
      <c r="O13" s="374">
        <v>0</v>
      </c>
      <c r="P13" s="374">
        <v>0</v>
      </c>
      <c r="Q13" s="374">
        <v>0</v>
      </c>
      <c r="R13" s="374">
        <v>0</v>
      </c>
      <c r="S13" s="374">
        <v>0</v>
      </c>
      <c r="T13" s="374">
        <v>0</v>
      </c>
      <c r="U13" s="374">
        <v>0</v>
      </c>
      <c r="V13" s="374">
        <v>0</v>
      </c>
      <c r="W13" s="374">
        <v>0</v>
      </c>
      <c r="X13" s="374">
        <v>0</v>
      </c>
      <c r="Y13" s="381">
        <v>0</v>
      </c>
    </row>
    <row r="14" spans="1:25" s="1" customFormat="1" ht="21.75" customHeight="1" x14ac:dyDescent="0.2">
      <c r="B14" s="896"/>
      <c r="C14" s="231" t="s">
        <v>374</v>
      </c>
      <c r="D14" s="373">
        <v>177</v>
      </c>
      <c r="E14" s="374">
        <v>55</v>
      </c>
      <c r="F14" s="374">
        <v>177</v>
      </c>
      <c r="G14" s="374">
        <v>55</v>
      </c>
      <c r="H14" s="374">
        <v>0</v>
      </c>
      <c r="I14" s="374">
        <v>0</v>
      </c>
      <c r="J14" s="356">
        <f t="shared" si="6"/>
        <v>0</v>
      </c>
      <c r="K14" s="356">
        <f t="shared" si="6"/>
        <v>0</v>
      </c>
      <c r="L14" s="376">
        <f t="shared" si="2"/>
        <v>0</v>
      </c>
      <c r="M14" s="376">
        <f t="shared" si="1"/>
        <v>0</v>
      </c>
      <c r="N14" s="374">
        <v>0</v>
      </c>
      <c r="O14" s="374">
        <v>0</v>
      </c>
      <c r="P14" s="374">
        <v>0</v>
      </c>
      <c r="Q14" s="374">
        <v>0</v>
      </c>
      <c r="R14" s="374">
        <v>0</v>
      </c>
      <c r="S14" s="374">
        <v>0</v>
      </c>
      <c r="T14" s="374">
        <v>0</v>
      </c>
      <c r="U14" s="374">
        <v>0</v>
      </c>
      <c r="V14" s="374">
        <v>0</v>
      </c>
      <c r="W14" s="374">
        <v>0</v>
      </c>
      <c r="X14" s="374">
        <v>0</v>
      </c>
      <c r="Y14" s="381">
        <v>0</v>
      </c>
    </row>
    <row r="15" spans="1:25" s="1" customFormat="1" ht="21.75" customHeight="1" x14ac:dyDescent="0.2">
      <c r="B15" s="896"/>
      <c r="C15" s="231" t="s">
        <v>375</v>
      </c>
      <c r="D15" s="373">
        <v>171</v>
      </c>
      <c r="E15" s="374">
        <v>37</v>
      </c>
      <c r="F15" s="374">
        <v>170</v>
      </c>
      <c r="G15" s="374">
        <v>37</v>
      </c>
      <c r="H15" s="374">
        <v>1</v>
      </c>
      <c r="I15" s="374">
        <v>0</v>
      </c>
      <c r="J15" s="356">
        <f t="shared" si="6"/>
        <v>1</v>
      </c>
      <c r="K15" s="356">
        <f t="shared" si="6"/>
        <v>0</v>
      </c>
      <c r="L15" s="375">
        <f t="shared" si="2"/>
        <v>100</v>
      </c>
      <c r="M15" s="376">
        <f t="shared" si="1"/>
        <v>0</v>
      </c>
      <c r="N15" s="374">
        <v>0</v>
      </c>
      <c r="O15" s="374">
        <v>0</v>
      </c>
      <c r="P15" s="374">
        <v>1</v>
      </c>
      <c r="Q15" s="374">
        <v>0</v>
      </c>
      <c r="R15" s="374">
        <v>0</v>
      </c>
      <c r="S15" s="374">
        <v>0</v>
      </c>
      <c r="T15" s="374">
        <v>0</v>
      </c>
      <c r="U15" s="374">
        <v>0</v>
      </c>
      <c r="V15" s="374">
        <v>0</v>
      </c>
      <c r="W15" s="374">
        <v>0</v>
      </c>
      <c r="X15" s="374">
        <v>0</v>
      </c>
      <c r="Y15" s="381">
        <v>0</v>
      </c>
    </row>
    <row r="16" spans="1:25" s="1" customFormat="1" ht="21.75" customHeight="1" x14ac:dyDescent="0.2">
      <c r="B16" s="896"/>
      <c r="C16" s="382" t="s">
        <v>4</v>
      </c>
      <c r="D16" s="383">
        <f>SUM(F16,H16)</f>
        <v>902</v>
      </c>
      <c r="E16" s="383">
        <f>SUM(G16,I16)</f>
        <v>414</v>
      </c>
      <c r="F16" s="357">
        <f>SUM(F11:F15)</f>
        <v>901</v>
      </c>
      <c r="G16" s="361">
        <f>SUM(G11:G15)</f>
        <v>414</v>
      </c>
      <c r="H16" s="357">
        <f>SUM(H11:H15)</f>
        <v>1</v>
      </c>
      <c r="I16" s="357">
        <f>SUM(I11:I15)</f>
        <v>0</v>
      </c>
      <c r="J16" s="361">
        <f t="shared" si="6"/>
        <v>1</v>
      </c>
      <c r="K16" s="361">
        <f t="shared" si="6"/>
        <v>0</v>
      </c>
      <c r="L16" s="375">
        <f t="shared" si="2"/>
        <v>100</v>
      </c>
      <c r="M16" s="376">
        <f t="shared" si="1"/>
        <v>0</v>
      </c>
      <c r="N16" s="357">
        <f>SUM(N11:N15)</f>
        <v>0</v>
      </c>
      <c r="O16" s="357">
        <f t="shared" ref="O16:Y16" si="7">SUM(O11:O15)</f>
        <v>0</v>
      </c>
      <c r="P16" s="357">
        <f t="shared" si="7"/>
        <v>1</v>
      </c>
      <c r="Q16" s="357">
        <f t="shared" si="7"/>
        <v>0</v>
      </c>
      <c r="R16" s="357">
        <f t="shared" si="7"/>
        <v>0</v>
      </c>
      <c r="S16" s="357">
        <f t="shared" si="7"/>
        <v>0</v>
      </c>
      <c r="T16" s="357">
        <f t="shared" si="7"/>
        <v>0</v>
      </c>
      <c r="U16" s="357">
        <f t="shared" si="7"/>
        <v>0</v>
      </c>
      <c r="V16" s="357">
        <f t="shared" si="7"/>
        <v>0</v>
      </c>
      <c r="W16" s="357">
        <f t="shared" si="7"/>
        <v>0</v>
      </c>
      <c r="X16" s="357">
        <f t="shared" si="7"/>
        <v>0</v>
      </c>
      <c r="Y16" s="384">
        <f t="shared" si="7"/>
        <v>0</v>
      </c>
    </row>
    <row r="17" spans="1:25" s="1" customFormat="1" ht="21.75" customHeight="1" x14ac:dyDescent="0.2">
      <c r="B17" s="898" t="s">
        <v>288</v>
      </c>
      <c r="C17" s="899"/>
      <c r="D17" s="385">
        <f>SUM(D10,D16)</f>
        <v>1368</v>
      </c>
      <c r="E17" s="385">
        <f>SUM(E10,E16)</f>
        <v>556</v>
      </c>
      <c r="F17" s="385">
        <f>SUM(F10,F16)</f>
        <v>1365</v>
      </c>
      <c r="G17" s="385">
        <f>SUM(G10,G16)</f>
        <v>555</v>
      </c>
      <c r="H17" s="385">
        <f>SUM(H10,H16)</f>
        <v>3</v>
      </c>
      <c r="I17" s="385">
        <f t="shared" ref="I17:Y17" si="8">SUM(I10,I16)</f>
        <v>1</v>
      </c>
      <c r="J17" s="385">
        <f t="shared" si="8"/>
        <v>3</v>
      </c>
      <c r="K17" s="385">
        <f t="shared" si="8"/>
        <v>0</v>
      </c>
      <c r="L17" s="386">
        <f t="shared" ref="L17" si="9">IF(H17=0,0,J17/H17*100)</f>
        <v>100</v>
      </c>
      <c r="M17" s="385">
        <f t="shared" ref="M17" si="10">IF(I17=0,0,K17/I17*100)</f>
        <v>0</v>
      </c>
      <c r="N17" s="387">
        <f t="shared" si="8"/>
        <v>2</v>
      </c>
      <c r="O17" s="385">
        <f t="shared" si="8"/>
        <v>0</v>
      </c>
      <c r="P17" s="385">
        <f t="shared" si="8"/>
        <v>1</v>
      </c>
      <c r="Q17" s="385">
        <f t="shared" si="8"/>
        <v>0</v>
      </c>
      <c r="R17" s="385">
        <f t="shared" si="8"/>
        <v>0</v>
      </c>
      <c r="S17" s="385">
        <f t="shared" si="8"/>
        <v>0</v>
      </c>
      <c r="T17" s="385">
        <f t="shared" si="8"/>
        <v>0</v>
      </c>
      <c r="U17" s="385">
        <f t="shared" si="8"/>
        <v>0</v>
      </c>
      <c r="V17" s="385">
        <f t="shared" si="8"/>
        <v>0</v>
      </c>
      <c r="W17" s="385">
        <f t="shared" si="8"/>
        <v>0</v>
      </c>
      <c r="X17" s="385">
        <f t="shared" si="8"/>
        <v>0</v>
      </c>
      <c r="Y17" s="388">
        <f t="shared" si="8"/>
        <v>0</v>
      </c>
    </row>
    <row r="18" spans="1:25" s="1" customFormat="1" ht="15.75" customHeight="1" x14ac:dyDescent="0.2"/>
    <row r="19" spans="1:25" ht="14" x14ac:dyDescent="0.2">
      <c r="A19" s="526" t="s">
        <v>484</v>
      </c>
      <c r="B19" s="526"/>
      <c r="C19" s="526"/>
      <c r="D19" s="526"/>
      <c r="E19" s="526"/>
      <c r="F19" s="526"/>
      <c r="G19" s="526"/>
      <c r="H19" s="526"/>
      <c r="I19" s="526"/>
      <c r="J19" s="526"/>
      <c r="K19" s="526"/>
      <c r="L19" s="526"/>
      <c r="M19" s="526"/>
    </row>
    <row r="20" spans="1:25" s="1" customFormat="1" ht="14.15" customHeight="1" x14ac:dyDescent="0.2">
      <c r="B20" s="794" t="s">
        <v>264</v>
      </c>
      <c r="C20" s="764" t="s">
        <v>265</v>
      </c>
      <c r="D20" s="799" t="s">
        <v>231</v>
      </c>
      <c r="E20" s="789"/>
      <c r="F20" s="789" t="s">
        <v>365</v>
      </c>
      <c r="G20" s="900"/>
      <c r="H20" s="900" t="s">
        <v>234</v>
      </c>
      <c r="I20" s="900"/>
      <c r="J20" s="900" t="s">
        <v>267</v>
      </c>
      <c r="K20" s="900"/>
      <c r="L20" s="900" t="s">
        <v>307</v>
      </c>
      <c r="M20" s="900"/>
      <c r="N20" s="900" t="s">
        <v>269</v>
      </c>
      <c r="O20" s="900"/>
      <c r="P20" s="900"/>
      <c r="Q20" s="900"/>
      <c r="R20" s="900"/>
      <c r="S20" s="900"/>
      <c r="T20" s="900"/>
      <c r="U20" s="900"/>
      <c r="V20" s="900"/>
      <c r="W20" s="900"/>
      <c r="X20" s="900"/>
      <c r="Y20" s="764"/>
    </row>
    <row r="21" spans="1:25" s="1" customFormat="1" ht="20.149999999999999" customHeight="1" x14ac:dyDescent="0.2">
      <c r="B21" s="795"/>
      <c r="C21" s="797"/>
      <c r="D21" s="800"/>
      <c r="E21" s="791"/>
      <c r="F21" s="901"/>
      <c r="G21" s="901"/>
      <c r="H21" s="901"/>
      <c r="I21" s="901"/>
      <c r="J21" s="901"/>
      <c r="K21" s="901"/>
      <c r="L21" s="901"/>
      <c r="M21" s="901"/>
      <c r="N21" s="901" t="s">
        <v>366</v>
      </c>
      <c r="O21" s="901"/>
      <c r="P21" s="901" t="s">
        <v>367</v>
      </c>
      <c r="Q21" s="901"/>
      <c r="R21" s="901" t="s">
        <v>368</v>
      </c>
      <c r="S21" s="901"/>
      <c r="T21" s="901" t="s">
        <v>369</v>
      </c>
      <c r="U21" s="901"/>
      <c r="V21" s="901" t="s">
        <v>275</v>
      </c>
      <c r="W21" s="901"/>
      <c r="X21" s="807" t="s">
        <v>370</v>
      </c>
      <c r="Y21" s="902"/>
    </row>
    <row r="22" spans="1:25" s="1" customFormat="1" ht="20.149999999999999" customHeight="1" x14ac:dyDescent="0.2">
      <c r="B22" s="796"/>
      <c r="C22" s="798"/>
      <c r="D22" s="226" t="s">
        <v>238</v>
      </c>
      <c r="E22" s="227" t="s">
        <v>239</v>
      </c>
      <c r="F22" s="227" t="s">
        <v>238</v>
      </c>
      <c r="G22" s="227" t="s">
        <v>239</v>
      </c>
      <c r="H22" s="227" t="s">
        <v>238</v>
      </c>
      <c r="I22" s="227" t="s">
        <v>239</v>
      </c>
      <c r="J22" s="227" t="s">
        <v>238</v>
      </c>
      <c r="K22" s="227" t="s">
        <v>239</v>
      </c>
      <c r="L22" s="227" t="s">
        <v>238</v>
      </c>
      <c r="M22" s="227" t="s">
        <v>239</v>
      </c>
      <c r="N22" s="227" t="s">
        <v>238</v>
      </c>
      <c r="O22" s="227" t="s">
        <v>239</v>
      </c>
      <c r="P22" s="227" t="s">
        <v>238</v>
      </c>
      <c r="Q22" s="227" t="s">
        <v>239</v>
      </c>
      <c r="R22" s="227" t="s">
        <v>238</v>
      </c>
      <c r="S22" s="227" t="s">
        <v>239</v>
      </c>
      <c r="T22" s="227" t="s">
        <v>238</v>
      </c>
      <c r="U22" s="227" t="s">
        <v>239</v>
      </c>
      <c r="V22" s="227" t="s">
        <v>238</v>
      </c>
      <c r="W22" s="227" t="s">
        <v>239</v>
      </c>
      <c r="X22" s="227" t="s">
        <v>238</v>
      </c>
      <c r="Y22" s="228" t="s">
        <v>239</v>
      </c>
    </row>
    <row r="23" spans="1:25" s="1" customFormat="1" ht="21.75" customHeight="1" x14ac:dyDescent="0.2">
      <c r="B23" s="895" t="s">
        <v>277</v>
      </c>
      <c r="C23" s="230" t="s">
        <v>371</v>
      </c>
      <c r="D23" s="369">
        <v>87</v>
      </c>
      <c r="E23" s="351">
        <v>39</v>
      </c>
      <c r="F23" s="351">
        <v>87</v>
      </c>
      <c r="G23" s="351">
        <v>38</v>
      </c>
      <c r="H23" s="370">
        <v>0</v>
      </c>
      <c r="I23" s="351">
        <v>1</v>
      </c>
      <c r="J23" s="351">
        <f t="shared" ref="J23:K27" si="11">N23+P23+R23+T23+V23+X23</f>
        <v>0</v>
      </c>
      <c r="K23" s="351">
        <f t="shared" si="11"/>
        <v>0</v>
      </c>
      <c r="L23" s="375">
        <f>IF(H23=0,0,J23/H23*100)</f>
        <v>0</v>
      </c>
      <c r="M23" s="375">
        <f t="shared" ref="M23:M34" si="12">IF(I23=0,0,K23/I23*100)</f>
        <v>0</v>
      </c>
      <c r="N23" s="370">
        <v>0</v>
      </c>
      <c r="O23" s="370">
        <v>0</v>
      </c>
      <c r="P23" s="370">
        <v>0</v>
      </c>
      <c r="Q23" s="370">
        <v>0</v>
      </c>
      <c r="R23" s="370">
        <v>0</v>
      </c>
      <c r="S23" s="370">
        <v>0</v>
      </c>
      <c r="T23" s="370">
        <v>0</v>
      </c>
      <c r="U23" s="370">
        <v>0</v>
      </c>
      <c r="V23" s="370">
        <v>0</v>
      </c>
      <c r="W23" s="370">
        <v>0</v>
      </c>
      <c r="X23" s="370">
        <v>0</v>
      </c>
      <c r="Y23" s="372">
        <v>0</v>
      </c>
    </row>
    <row r="24" spans="1:25" s="1" customFormat="1" ht="21.75" customHeight="1" x14ac:dyDescent="0.2">
      <c r="B24" s="896"/>
      <c r="C24" s="231" t="s">
        <v>372</v>
      </c>
      <c r="D24" s="373">
        <v>86</v>
      </c>
      <c r="E24" s="374">
        <v>29</v>
      </c>
      <c r="F24" s="374">
        <v>86</v>
      </c>
      <c r="G24" s="374">
        <v>29</v>
      </c>
      <c r="H24" s="356">
        <v>0</v>
      </c>
      <c r="I24" s="356">
        <v>0</v>
      </c>
      <c r="J24" s="356">
        <f t="shared" si="11"/>
        <v>0</v>
      </c>
      <c r="K24" s="356">
        <f t="shared" si="11"/>
        <v>0</v>
      </c>
      <c r="L24" s="375">
        <f>IF(H24=0,0,J24/H24*100)</f>
        <v>0</v>
      </c>
      <c r="M24" s="356">
        <f t="shared" si="12"/>
        <v>0</v>
      </c>
      <c r="N24" s="356">
        <v>0</v>
      </c>
      <c r="O24" s="356">
        <v>0</v>
      </c>
      <c r="P24" s="356">
        <v>0</v>
      </c>
      <c r="Q24" s="356">
        <v>0</v>
      </c>
      <c r="R24" s="356">
        <v>0</v>
      </c>
      <c r="S24" s="356">
        <v>0</v>
      </c>
      <c r="T24" s="356">
        <v>0</v>
      </c>
      <c r="U24" s="356">
        <v>0</v>
      </c>
      <c r="V24" s="356">
        <v>0</v>
      </c>
      <c r="W24" s="356">
        <v>0</v>
      </c>
      <c r="X24" s="356">
        <v>0</v>
      </c>
      <c r="Y24" s="358">
        <v>0</v>
      </c>
    </row>
    <row r="25" spans="1:25" s="1" customFormat="1" ht="21.75" customHeight="1" x14ac:dyDescent="0.2">
      <c r="B25" s="896"/>
      <c r="C25" s="231" t="s">
        <v>373</v>
      </c>
      <c r="D25" s="373">
        <v>92</v>
      </c>
      <c r="E25" s="374">
        <v>21</v>
      </c>
      <c r="F25" s="374">
        <v>91</v>
      </c>
      <c r="G25" s="374">
        <v>21</v>
      </c>
      <c r="H25" s="356">
        <v>1</v>
      </c>
      <c r="I25" s="356">
        <v>0</v>
      </c>
      <c r="J25" s="356">
        <f t="shared" si="11"/>
        <v>0</v>
      </c>
      <c r="K25" s="356">
        <f t="shared" si="11"/>
        <v>0</v>
      </c>
      <c r="L25" s="375">
        <f>IF(H25=0,0,J25/H25*100)</f>
        <v>0</v>
      </c>
      <c r="M25" s="356">
        <f t="shared" si="12"/>
        <v>0</v>
      </c>
      <c r="N25" s="356">
        <v>0</v>
      </c>
      <c r="O25" s="356">
        <v>0</v>
      </c>
      <c r="P25" s="356">
        <v>0</v>
      </c>
      <c r="Q25" s="356">
        <v>0</v>
      </c>
      <c r="R25" s="356">
        <v>0</v>
      </c>
      <c r="S25" s="356">
        <v>0</v>
      </c>
      <c r="T25" s="356">
        <v>0</v>
      </c>
      <c r="U25" s="356">
        <v>0</v>
      </c>
      <c r="V25" s="356">
        <v>0</v>
      </c>
      <c r="W25" s="356">
        <v>0</v>
      </c>
      <c r="X25" s="356">
        <v>0</v>
      </c>
      <c r="Y25" s="358">
        <v>0</v>
      </c>
    </row>
    <row r="26" spans="1:25" s="1" customFormat="1" ht="21.75" customHeight="1" x14ac:dyDescent="0.2">
      <c r="B26" s="896"/>
      <c r="C26" s="231" t="s">
        <v>374</v>
      </c>
      <c r="D26" s="373">
        <v>90</v>
      </c>
      <c r="E26" s="374">
        <v>30</v>
      </c>
      <c r="F26" s="374">
        <v>90</v>
      </c>
      <c r="G26" s="374">
        <v>29</v>
      </c>
      <c r="H26" s="356">
        <v>0</v>
      </c>
      <c r="I26" s="356">
        <v>1</v>
      </c>
      <c r="J26" s="356">
        <f t="shared" si="11"/>
        <v>0</v>
      </c>
      <c r="K26" s="356">
        <f t="shared" si="11"/>
        <v>0</v>
      </c>
      <c r="L26" s="375">
        <f>IF(H26=0,0,J26/H26*100)</f>
        <v>0</v>
      </c>
      <c r="M26" s="356">
        <f t="shared" si="12"/>
        <v>0</v>
      </c>
      <c r="N26" s="356">
        <v>0</v>
      </c>
      <c r="O26" s="356">
        <v>0</v>
      </c>
      <c r="P26" s="356">
        <v>0</v>
      </c>
      <c r="Q26" s="356">
        <v>0</v>
      </c>
      <c r="R26" s="356">
        <v>0</v>
      </c>
      <c r="S26" s="356">
        <v>0</v>
      </c>
      <c r="T26" s="356">
        <v>0</v>
      </c>
      <c r="U26" s="356">
        <v>0</v>
      </c>
      <c r="V26" s="356">
        <v>0</v>
      </c>
      <c r="W26" s="356">
        <v>0</v>
      </c>
      <c r="X26" s="356">
        <v>0</v>
      </c>
      <c r="Y26" s="358">
        <v>0</v>
      </c>
    </row>
    <row r="27" spans="1:25" s="1" customFormat="1" ht="21.75" customHeight="1" x14ac:dyDescent="0.2">
      <c r="B27" s="896"/>
      <c r="C27" s="231" t="s">
        <v>375</v>
      </c>
      <c r="D27" s="373">
        <v>111</v>
      </c>
      <c r="E27" s="374">
        <v>23</v>
      </c>
      <c r="F27" s="374">
        <v>110</v>
      </c>
      <c r="G27" s="374">
        <v>22</v>
      </c>
      <c r="H27" s="356">
        <v>1</v>
      </c>
      <c r="I27" s="356">
        <v>1</v>
      </c>
      <c r="J27" s="356">
        <f t="shared" si="11"/>
        <v>1</v>
      </c>
      <c r="K27" s="356">
        <f t="shared" si="11"/>
        <v>0</v>
      </c>
      <c r="L27" s="375">
        <f>IF(H27=0,0,J27/H27*100)</f>
        <v>100</v>
      </c>
      <c r="M27" s="375">
        <f t="shared" si="12"/>
        <v>0</v>
      </c>
      <c r="N27" s="356">
        <v>1</v>
      </c>
      <c r="O27" s="356">
        <v>0</v>
      </c>
      <c r="P27" s="356">
        <v>0</v>
      </c>
      <c r="Q27" s="356">
        <v>0</v>
      </c>
      <c r="R27" s="356">
        <v>0</v>
      </c>
      <c r="S27" s="356">
        <v>0</v>
      </c>
      <c r="T27" s="356">
        <v>0</v>
      </c>
      <c r="U27" s="356">
        <v>0</v>
      </c>
      <c r="V27" s="356">
        <v>0</v>
      </c>
      <c r="W27" s="356">
        <v>0</v>
      </c>
      <c r="X27" s="356">
        <v>0</v>
      </c>
      <c r="Y27" s="358">
        <v>0</v>
      </c>
    </row>
    <row r="28" spans="1:25" s="1" customFormat="1" ht="21.75" customHeight="1" x14ac:dyDescent="0.2">
      <c r="B28" s="897"/>
      <c r="C28" s="377" t="s">
        <v>4</v>
      </c>
      <c r="D28" s="378">
        <f>SUM(F28,H28)</f>
        <v>466</v>
      </c>
      <c r="E28" s="361">
        <f>SUM(G28,I28)</f>
        <v>142</v>
      </c>
      <c r="F28" s="361">
        <f t="shared" ref="F28:K28" si="13">SUM(F23:F27)</f>
        <v>464</v>
      </c>
      <c r="G28" s="361">
        <f t="shared" si="13"/>
        <v>139</v>
      </c>
      <c r="H28" s="361">
        <f t="shared" si="13"/>
        <v>2</v>
      </c>
      <c r="I28" s="361">
        <f t="shared" si="13"/>
        <v>3</v>
      </c>
      <c r="J28" s="361">
        <f>SUM(J23:J27)</f>
        <v>1</v>
      </c>
      <c r="K28" s="361">
        <f t="shared" si="13"/>
        <v>0</v>
      </c>
      <c r="L28" s="379">
        <f t="shared" ref="L28:L34" si="14">IF(H28=0,0,J28/H28*100)</f>
        <v>50</v>
      </c>
      <c r="M28" s="361">
        <f t="shared" si="12"/>
        <v>0</v>
      </c>
      <c r="N28" s="361">
        <f>SUM(N23:N27)</f>
        <v>1</v>
      </c>
      <c r="O28" s="361">
        <f t="shared" ref="O28:Y28" si="15">SUM(O23:O27)</f>
        <v>0</v>
      </c>
      <c r="P28" s="361">
        <f t="shared" si="15"/>
        <v>0</v>
      </c>
      <c r="Q28" s="361">
        <f t="shared" si="15"/>
        <v>0</v>
      </c>
      <c r="R28" s="361">
        <f t="shared" si="15"/>
        <v>0</v>
      </c>
      <c r="S28" s="361">
        <f t="shared" si="15"/>
        <v>0</v>
      </c>
      <c r="T28" s="361">
        <f t="shared" si="15"/>
        <v>0</v>
      </c>
      <c r="U28" s="361">
        <f t="shared" si="15"/>
        <v>0</v>
      </c>
      <c r="V28" s="361">
        <f>SUM(V23:V27)</f>
        <v>0</v>
      </c>
      <c r="W28" s="361">
        <f t="shared" si="15"/>
        <v>0</v>
      </c>
      <c r="X28" s="361">
        <f>SUM(X23:X27)</f>
        <v>0</v>
      </c>
      <c r="Y28" s="380">
        <f t="shared" si="15"/>
        <v>0</v>
      </c>
    </row>
    <row r="29" spans="1:25" s="1" customFormat="1" ht="21.75" customHeight="1" x14ac:dyDescent="0.2">
      <c r="B29" s="895" t="s">
        <v>287</v>
      </c>
      <c r="C29" s="231" t="s">
        <v>371</v>
      </c>
      <c r="D29" s="373">
        <v>217</v>
      </c>
      <c r="E29" s="374">
        <v>165</v>
      </c>
      <c r="F29" s="374">
        <v>217</v>
      </c>
      <c r="G29" s="374">
        <v>165</v>
      </c>
      <c r="H29" s="374">
        <v>0</v>
      </c>
      <c r="I29" s="374">
        <v>0</v>
      </c>
      <c r="J29" s="351">
        <f t="shared" ref="J29:K33" si="16">N29+P29+R29+T29+V29+X29</f>
        <v>0</v>
      </c>
      <c r="K29" s="351">
        <f t="shared" si="16"/>
        <v>0</v>
      </c>
      <c r="L29" s="375">
        <f t="shared" si="14"/>
        <v>0</v>
      </c>
      <c r="M29" s="375">
        <f t="shared" si="12"/>
        <v>0</v>
      </c>
      <c r="N29" s="351">
        <v>0</v>
      </c>
      <c r="O29" s="374">
        <v>0</v>
      </c>
      <c r="P29" s="374">
        <v>0</v>
      </c>
      <c r="Q29" s="374">
        <v>0</v>
      </c>
      <c r="R29" s="374">
        <v>0</v>
      </c>
      <c r="S29" s="374">
        <v>0</v>
      </c>
      <c r="T29" s="374">
        <v>0</v>
      </c>
      <c r="U29" s="374">
        <v>0</v>
      </c>
      <c r="V29" s="374">
        <v>0</v>
      </c>
      <c r="W29" s="374">
        <v>0</v>
      </c>
      <c r="X29" s="374">
        <v>0</v>
      </c>
      <c r="Y29" s="381">
        <v>0</v>
      </c>
    </row>
    <row r="30" spans="1:25" s="1" customFormat="1" ht="21.75" customHeight="1" x14ac:dyDescent="0.2">
      <c r="B30" s="896"/>
      <c r="C30" s="231" t="s">
        <v>372</v>
      </c>
      <c r="D30" s="373">
        <v>158</v>
      </c>
      <c r="E30" s="374">
        <v>102</v>
      </c>
      <c r="F30" s="374">
        <v>158</v>
      </c>
      <c r="G30" s="374">
        <v>102</v>
      </c>
      <c r="H30" s="374">
        <v>0</v>
      </c>
      <c r="I30" s="374">
        <v>0</v>
      </c>
      <c r="J30" s="356">
        <f t="shared" si="16"/>
        <v>0</v>
      </c>
      <c r="K30" s="356">
        <f t="shared" si="16"/>
        <v>0</v>
      </c>
      <c r="L30" s="375">
        <f t="shared" si="14"/>
        <v>0</v>
      </c>
      <c r="M30" s="375">
        <f t="shared" si="12"/>
        <v>0</v>
      </c>
      <c r="N30" s="374">
        <v>0</v>
      </c>
      <c r="O30" s="374">
        <v>0</v>
      </c>
      <c r="P30" s="374">
        <v>0</v>
      </c>
      <c r="Q30" s="374">
        <v>0</v>
      </c>
      <c r="R30" s="374">
        <v>0</v>
      </c>
      <c r="S30" s="374">
        <v>0</v>
      </c>
      <c r="T30" s="374">
        <v>0</v>
      </c>
      <c r="U30" s="374">
        <v>0</v>
      </c>
      <c r="V30" s="374">
        <v>0</v>
      </c>
      <c r="W30" s="374">
        <v>0</v>
      </c>
      <c r="X30" s="374">
        <v>0</v>
      </c>
      <c r="Y30" s="381">
        <v>0</v>
      </c>
    </row>
    <row r="31" spans="1:25" s="1" customFormat="1" ht="21.75" customHeight="1" x14ac:dyDescent="0.2">
      <c r="B31" s="896"/>
      <c r="C31" s="231" t="s">
        <v>373</v>
      </c>
      <c r="D31" s="373">
        <v>179</v>
      </c>
      <c r="E31" s="374">
        <v>55</v>
      </c>
      <c r="F31" s="374">
        <v>177</v>
      </c>
      <c r="G31" s="374">
        <v>55</v>
      </c>
      <c r="H31" s="374">
        <v>2</v>
      </c>
      <c r="I31" s="374">
        <v>0</v>
      </c>
      <c r="J31" s="356">
        <f t="shared" si="16"/>
        <v>2</v>
      </c>
      <c r="K31" s="356">
        <f t="shared" si="16"/>
        <v>0</v>
      </c>
      <c r="L31" s="375">
        <f t="shared" si="14"/>
        <v>100</v>
      </c>
      <c r="M31" s="375">
        <f t="shared" si="12"/>
        <v>0</v>
      </c>
      <c r="N31" s="374">
        <v>0</v>
      </c>
      <c r="O31" s="374">
        <v>0</v>
      </c>
      <c r="P31" s="374">
        <v>0</v>
      </c>
      <c r="Q31" s="374">
        <v>0</v>
      </c>
      <c r="R31" s="374">
        <v>0</v>
      </c>
      <c r="S31" s="374">
        <v>0</v>
      </c>
      <c r="T31" s="374">
        <v>0</v>
      </c>
      <c r="U31" s="374">
        <v>0</v>
      </c>
      <c r="V31" s="374">
        <v>0</v>
      </c>
      <c r="W31" s="374">
        <v>0</v>
      </c>
      <c r="X31" s="374">
        <v>2</v>
      </c>
      <c r="Y31" s="381">
        <v>0</v>
      </c>
    </row>
    <row r="32" spans="1:25" s="1" customFormat="1" ht="21.75" customHeight="1" x14ac:dyDescent="0.2">
      <c r="B32" s="896"/>
      <c r="C32" s="231" t="s">
        <v>374</v>
      </c>
      <c r="D32" s="373">
        <v>177</v>
      </c>
      <c r="E32" s="374">
        <v>55</v>
      </c>
      <c r="F32" s="374">
        <v>176</v>
      </c>
      <c r="G32" s="374">
        <v>55</v>
      </c>
      <c r="H32" s="374">
        <v>1</v>
      </c>
      <c r="I32" s="374">
        <v>0</v>
      </c>
      <c r="J32" s="356">
        <f t="shared" si="16"/>
        <v>0</v>
      </c>
      <c r="K32" s="356">
        <f t="shared" si="16"/>
        <v>0</v>
      </c>
      <c r="L32" s="375">
        <f t="shared" si="14"/>
        <v>0</v>
      </c>
      <c r="M32" s="375">
        <f t="shared" si="12"/>
        <v>0</v>
      </c>
      <c r="N32" s="374">
        <v>0</v>
      </c>
      <c r="O32" s="374">
        <v>0</v>
      </c>
      <c r="P32" s="374">
        <v>0</v>
      </c>
      <c r="Q32" s="374">
        <v>0</v>
      </c>
      <c r="R32" s="374">
        <v>0</v>
      </c>
      <c r="S32" s="374">
        <v>0</v>
      </c>
      <c r="T32" s="374">
        <v>0</v>
      </c>
      <c r="U32" s="374">
        <v>0</v>
      </c>
      <c r="V32" s="374">
        <v>0</v>
      </c>
      <c r="W32" s="374">
        <v>0</v>
      </c>
      <c r="X32" s="374">
        <v>0</v>
      </c>
      <c r="Y32" s="381">
        <v>0</v>
      </c>
    </row>
    <row r="33" spans="2:25" s="1" customFormat="1" ht="21.75" customHeight="1" x14ac:dyDescent="0.2">
      <c r="B33" s="896"/>
      <c r="C33" s="231" t="s">
        <v>375</v>
      </c>
      <c r="D33" s="373">
        <v>171</v>
      </c>
      <c r="E33" s="374">
        <v>37</v>
      </c>
      <c r="F33" s="374">
        <v>171</v>
      </c>
      <c r="G33" s="374">
        <v>35</v>
      </c>
      <c r="H33" s="374">
        <v>0</v>
      </c>
      <c r="I33" s="374">
        <v>2</v>
      </c>
      <c r="J33" s="356">
        <f t="shared" si="16"/>
        <v>0</v>
      </c>
      <c r="K33" s="356">
        <f t="shared" si="16"/>
        <v>0</v>
      </c>
      <c r="L33" s="375">
        <f t="shared" si="14"/>
        <v>0</v>
      </c>
      <c r="M33" s="376">
        <f t="shared" si="12"/>
        <v>0</v>
      </c>
      <c r="N33" s="374">
        <v>0</v>
      </c>
      <c r="O33" s="374">
        <v>0</v>
      </c>
      <c r="P33" s="374">
        <v>0</v>
      </c>
      <c r="Q33" s="374">
        <v>0</v>
      </c>
      <c r="R33" s="374">
        <v>0</v>
      </c>
      <c r="S33" s="374">
        <v>0</v>
      </c>
      <c r="T33" s="374">
        <v>0</v>
      </c>
      <c r="U33" s="374">
        <v>0</v>
      </c>
      <c r="V33" s="374">
        <v>0</v>
      </c>
      <c r="W33" s="374">
        <v>0</v>
      </c>
      <c r="X33" s="374">
        <v>0</v>
      </c>
      <c r="Y33" s="381">
        <v>0</v>
      </c>
    </row>
    <row r="34" spans="2:25" s="1" customFormat="1" ht="21.75" customHeight="1" x14ac:dyDescent="0.2">
      <c r="B34" s="896"/>
      <c r="C34" s="382" t="s">
        <v>4</v>
      </c>
      <c r="D34" s="383">
        <f>SUM(F34,H34)</f>
        <v>902</v>
      </c>
      <c r="E34" s="383">
        <f>SUM(G34,I34)</f>
        <v>414</v>
      </c>
      <c r="F34" s="357">
        <f t="shared" ref="F34:K34" si="17">SUM(F29:F33)</f>
        <v>899</v>
      </c>
      <c r="G34" s="357">
        <f t="shared" si="17"/>
        <v>412</v>
      </c>
      <c r="H34" s="357">
        <f t="shared" si="17"/>
        <v>3</v>
      </c>
      <c r="I34" s="357">
        <f t="shared" si="17"/>
        <v>2</v>
      </c>
      <c r="J34" s="357">
        <f>SUM(J29:J33)</f>
        <v>2</v>
      </c>
      <c r="K34" s="357">
        <f t="shared" si="17"/>
        <v>0</v>
      </c>
      <c r="L34" s="375">
        <f t="shared" si="14"/>
        <v>66.666666666666657</v>
      </c>
      <c r="M34" s="375">
        <f t="shared" si="12"/>
        <v>0</v>
      </c>
      <c r="N34" s="357">
        <f>SUM(N29:N33)</f>
        <v>0</v>
      </c>
      <c r="O34" s="357">
        <f t="shared" ref="O34:Y34" si="18">SUM(O29:O33)</f>
        <v>0</v>
      </c>
      <c r="P34" s="357">
        <f t="shared" si="18"/>
        <v>0</v>
      </c>
      <c r="Q34" s="357">
        <f t="shared" si="18"/>
        <v>0</v>
      </c>
      <c r="R34" s="357">
        <f t="shared" si="18"/>
        <v>0</v>
      </c>
      <c r="S34" s="357">
        <f t="shared" si="18"/>
        <v>0</v>
      </c>
      <c r="T34" s="357">
        <f t="shared" si="18"/>
        <v>0</v>
      </c>
      <c r="U34" s="357">
        <f t="shared" si="18"/>
        <v>0</v>
      </c>
      <c r="V34" s="357">
        <f>SUM(V29:V33)</f>
        <v>0</v>
      </c>
      <c r="W34" s="357">
        <f t="shared" si="18"/>
        <v>0</v>
      </c>
      <c r="X34" s="357">
        <f>SUM(X29:X33)</f>
        <v>2</v>
      </c>
      <c r="Y34" s="384">
        <f t="shared" si="18"/>
        <v>0</v>
      </c>
    </row>
    <row r="35" spans="2:25" s="1" customFormat="1" ht="21.75" customHeight="1" x14ac:dyDescent="0.2">
      <c r="B35" s="898" t="s">
        <v>288</v>
      </c>
      <c r="C35" s="899"/>
      <c r="D35" s="385">
        <f>SUM(D28,D34)</f>
        <v>1368</v>
      </c>
      <c r="E35" s="385">
        <f>SUM(E28,E34)</f>
        <v>556</v>
      </c>
      <c r="F35" s="385">
        <f>SUM(F28,F34)</f>
        <v>1363</v>
      </c>
      <c r="G35" s="385">
        <f>SUM(G28,G34)</f>
        <v>551</v>
      </c>
      <c r="H35" s="385">
        <f>SUM(H28,H34)</f>
        <v>5</v>
      </c>
      <c r="I35" s="385">
        <f t="shared" ref="I35:K35" si="19">SUM(I28,I34)</f>
        <v>5</v>
      </c>
      <c r="J35" s="385">
        <f t="shared" si="19"/>
        <v>3</v>
      </c>
      <c r="K35" s="385">
        <f t="shared" si="19"/>
        <v>0</v>
      </c>
      <c r="L35" s="386">
        <f t="shared" ref="L35" si="20">IF(H35=0,0,J35/H35*100)</f>
        <v>60</v>
      </c>
      <c r="M35" s="385">
        <f t="shared" ref="M35" si="21">IF(I35=0,0,K35/I35*100)</f>
        <v>0</v>
      </c>
      <c r="N35" s="387">
        <f t="shared" ref="N35:Y35" si="22">SUM(N28,N34)</f>
        <v>1</v>
      </c>
      <c r="O35" s="385">
        <f t="shared" si="22"/>
        <v>0</v>
      </c>
      <c r="P35" s="385">
        <f t="shared" si="22"/>
        <v>0</v>
      </c>
      <c r="Q35" s="385">
        <f t="shared" si="22"/>
        <v>0</v>
      </c>
      <c r="R35" s="385">
        <f t="shared" si="22"/>
        <v>0</v>
      </c>
      <c r="S35" s="385">
        <f t="shared" si="22"/>
        <v>0</v>
      </c>
      <c r="T35" s="385">
        <f t="shared" si="22"/>
        <v>0</v>
      </c>
      <c r="U35" s="385">
        <f t="shared" si="22"/>
        <v>0</v>
      </c>
      <c r="V35" s="385">
        <f t="shared" si="22"/>
        <v>0</v>
      </c>
      <c r="W35" s="385">
        <f t="shared" si="22"/>
        <v>0</v>
      </c>
      <c r="X35" s="385">
        <f t="shared" si="22"/>
        <v>2</v>
      </c>
      <c r="Y35" s="388">
        <f t="shared" si="22"/>
        <v>0</v>
      </c>
    </row>
    <row r="97" s="2" customFormat="1" ht="15" customHeight="1" x14ac:dyDescent="0.2"/>
    <row r="98" s="2" customFormat="1" ht="15" customHeight="1" x14ac:dyDescent="0.2"/>
    <row r="99" s="2" customFormat="1" ht="15" customHeight="1" x14ac:dyDescent="0.2"/>
    <row r="100" s="2" customFormat="1" ht="15" customHeight="1" x14ac:dyDescent="0.2"/>
    <row r="101" s="2" customFormat="1" ht="15" customHeight="1" x14ac:dyDescent="0.2"/>
    <row r="102" s="2" customFormat="1" ht="15" customHeight="1" x14ac:dyDescent="0.2"/>
  </sheetData>
  <mergeCells count="36">
    <mergeCell ref="A1:M1"/>
    <mergeCell ref="B2:B4"/>
    <mergeCell ref="C2:C4"/>
    <mergeCell ref="D2:E3"/>
    <mergeCell ref="F2:G3"/>
    <mergeCell ref="H2:I3"/>
    <mergeCell ref="J2:K3"/>
    <mergeCell ref="L2:M3"/>
    <mergeCell ref="N2:Y2"/>
    <mergeCell ref="N3:O3"/>
    <mergeCell ref="P3:Q3"/>
    <mergeCell ref="R3:S3"/>
    <mergeCell ref="T3:U3"/>
    <mergeCell ref="V3:W3"/>
    <mergeCell ref="X3:Y3"/>
    <mergeCell ref="B5:B10"/>
    <mergeCell ref="B11:B16"/>
    <mergeCell ref="B17:C17"/>
    <mergeCell ref="A19:M19"/>
    <mergeCell ref="B20:B22"/>
    <mergeCell ref="C20:C22"/>
    <mergeCell ref="D20:E21"/>
    <mergeCell ref="F20:G21"/>
    <mergeCell ref="H20:I21"/>
    <mergeCell ref="J20:K21"/>
    <mergeCell ref="B23:B28"/>
    <mergeCell ref="B29:B34"/>
    <mergeCell ref="B35:C35"/>
    <mergeCell ref="L20:M21"/>
    <mergeCell ref="N20:Y20"/>
    <mergeCell ref="N21:O21"/>
    <mergeCell ref="P21:Q21"/>
    <mergeCell ref="R21:S21"/>
    <mergeCell ref="T21:U21"/>
    <mergeCell ref="V21:W21"/>
    <mergeCell ref="X21:Y21"/>
  </mergeCells>
  <phoneticPr fontId="1"/>
  <printOptions horizontalCentered="1" verticalCentered="1"/>
  <pageMargins left="0.86614173228346458" right="0.19685039370078741" top="0.35433070866141736" bottom="0.39370078740157483" header="0.31496062992125984" footer="0.31496062992125984"/>
  <pageSetup paperSize="9" scale="75" firstPageNumber="87" fitToWidth="0" fitToHeight="0" orientation="landscape"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0"/>
  <sheetViews>
    <sheetView showGridLines="0" view="pageBreakPreview" zoomScaleNormal="115" zoomScaleSheetLayoutView="100" workbookViewId="0"/>
  </sheetViews>
  <sheetFormatPr defaultColWidth="9" defaultRowHeight="20.149999999999999" customHeight="1" x14ac:dyDescent="0.2"/>
  <cols>
    <col min="1" max="1" width="1.6328125" style="2" customWidth="1"/>
    <col min="2" max="2" width="5.453125" style="2" bestFit="1" customWidth="1"/>
    <col min="3" max="3" width="13.90625" style="2" bestFit="1" customWidth="1"/>
    <col min="4" max="9" width="12.6328125" style="2" customWidth="1"/>
    <col min="10" max="25" width="7.08984375" style="2" customWidth="1"/>
    <col min="26" max="16384" width="9" style="2"/>
  </cols>
  <sheetData>
    <row r="1" spans="1:8" ht="20.149999999999999" customHeight="1" x14ac:dyDescent="0.2">
      <c r="A1" s="22" t="s">
        <v>485</v>
      </c>
      <c r="B1" s="22"/>
      <c r="C1" s="22"/>
      <c r="D1" s="22"/>
      <c r="E1" s="22"/>
      <c r="F1" s="22"/>
      <c r="G1" s="22"/>
      <c r="H1" s="89"/>
    </row>
    <row r="2" spans="1:8" s="1" customFormat="1" ht="13" x14ac:dyDescent="0.2">
      <c r="B2" s="794" t="s">
        <v>264</v>
      </c>
      <c r="C2" s="764" t="s">
        <v>265</v>
      </c>
      <c r="D2" s="916" t="s">
        <v>231</v>
      </c>
      <c r="E2" s="900" t="s">
        <v>376</v>
      </c>
      <c r="F2" s="900"/>
      <c r="G2" s="900"/>
      <c r="H2" s="764"/>
    </row>
    <row r="3" spans="1:8" s="1" customFormat="1" ht="63" customHeight="1" x14ac:dyDescent="0.2">
      <c r="B3" s="809"/>
      <c r="C3" s="798"/>
      <c r="D3" s="713"/>
      <c r="E3" s="389" t="s">
        <v>276</v>
      </c>
      <c r="F3" s="389" t="s">
        <v>377</v>
      </c>
      <c r="G3" s="389" t="s">
        <v>378</v>
      </c>
      <c r="H3" s="390" t="s">
        <v>379</v>
      </c>
    </row>
    <row r="4" spans="1:8" s="1" customFormat="1" ht="21.75" customHeight="1" x14ac:dyDescent="0.2">
      <c r="B4" s="785" t="s">
        <v>277</v>
      </c>
      <c r="C4" s="391" t="s">
        <v>380</v>
      </c>
      <c r="D4" s="199">
        <v>127</v>
      </c>
      <c r="E4" s="168">
        <v>84</v>
      </c>
      <c r="F4" s="168">
        <v>41</v>
      </c>
      <c r="G4" s="168">
        <v>2</v>
      </c>
      <c r="H4" s="170">
        <v>0</v>
      </c>
    </row>
    <row r="5" spans="1:8" s="1" customFormat="1" ht="21.75" customHeight="1" x14ac:dyDescent="0.2">
      <c r="B5" s="782"/>
      <c r="C5" s="392" t="s">
        <v>381</v>
      </c>
      <c r="D5" s="199">
        <v>274</v>
      </c>
      <c r="E5" s="175">
        <v>132</v>
      </c>
      <c r="F5" s="175">
        <v>127</v>
      </c>
      <c r="G5" s="175">
        <v>15</v>
      </c>
      <c r="H5" s="201">
        <v>0</v>
      </c>
    </row>
    <row r="6" spans="1:8" s="1" customFormat="1" ht="21.75" customHeight="1" x14ac:dyDescent="0.2">
      <c r="B6" s="783"/>
      <c r="C6" s="235" t="s">
        <v>286</v>
      </c>
      <c r="D6" s="393">
        <f>SUM(D4:D5)</f>
        <v>401</v>
      </c>
      <c r="E6" s="207">
        <f>SUM(E4:E5)</f>
        <v>216</v>
      </c>
      <c r="F6" s="207">
        <f>SUM(F4:F5)</f>
        <v>168</v>
      </c>
      <c r="G6" s="207">
        <f>SUM(G4:G5)</f>
        <v>17</v>
      </c>
      <c r="H6" s="208">
        <f>SUM(H4:H5)</f>
        <v>0</v>
      </c>
    </row>
    <row r="7" spans="1:8" s="1" customFormat="1" ht="21.75" customHeight="1" x14ac:dyDescent="0.2">
      <c r="B7" s="784" t="s">
        <v>287</v>
      </c>
      <c r="C7" s="391" t="s">
        <v>380</v>
      </c>
      <c r="D7" s="196">
        <v>496</v>
      </c>
      <c r="E7" s="197">
        <v>384</v>
      </c>
      <c r="F7" s="197">
        <v>96</v>
      </c>
      <c r="G7" s="197">
        <v>13</v>
      </c>
      <c r="H7" s="198">
        <v>3</v>
      </c>
    </row>
    <row r="8" spans="1:8" s="1" customFormat="1" ht="21.75" customHeight="1" x14ac:dyDescent="0.2">
      <c r="B8" s="782"/>
      <c r="C8" s="392" t="s">
        <v>381</v>
      </c>
      <c r="D8" s="199">
        <v>571</v>
      </c>
      <c r="E8" s="175">
        <v>367</v>
      </c>
      <c r="F8" s="175">
        <v>177</v>
      </c>
      <c r="G8" s="175">
        <v>27</v>
      </c>
      <c r="H8" s="201">
        <v>0</v>
      </c>
    </row>
    <row r="9" spans="1:8" s="1" customFormat="1" ht="21" customHeight="1" x14ac:dyDescent="0.2">
      <c r="B9" s="786"/>
      <c r="C9" s="235" t="s">
        <v>286</v>
      </c>
      <c r="D9" s="179">
        <f>SUM(D7:D8)</f>
        <v>1067</v>
      </c>
      <c r="E9" s="182">
        <f>SUM(E7:E8)</f>
        <v>751</v>
      </c>
      <c r="F9" s="182">
        <f>SUM(F7:F8)</f>
        <v>273</v>
      </c>
      <c r="G9" s="182">
        <f>SUM(G7:G8)</f>
        <v>40</v>
      </c>
      <c r="H9" s="203">
        <f>SUM(H7:H8)</f>
        <v>3</v>
      </c>
    </row>
    <row r="10" spans="1:8" s="1" customFormat="1" ht="21.75" customHeight="1" x14ac:dyDescent="0.2">
      <c r="B10" s="787" t="s">
        <v>288</v>
      </c>
      <c r="C10" s="788"/>
      <c r="D10" s="394">
        <f>D6+D9</f>
        <v>1468</v>
      </c>
      <c r="E10" s="395">
        <f>E6+E9</f>
        <v>967</v>
      </c>
      <c r="F10" s="395">
        <f>F6+F9</f>
        <v>441</v>
      </c>
      <c r="G10" s="395">
        <f>G6+G9</f>
        <v>57</v>
      </c>
      <c r="H10" s="396">
        <f>H6+H9</f>
        <v>3</v>
      </c>
    </row>
    <row r="11" spans="1:8" s="1" customFormat="1" ht="20.149999999999999" customHeight="1" x14ac:dyDescent="0.2">
      <c r="B11" s="861" t="s">
        <v>382</v>
      </c>
      <c r="C11" s="861"/>
      <c r="D11" s="861"/>
      <c r="E11" s="861"/>
      <c r="F11" s="861"/>
      <c r="G11" s="861"/>
      <c r="H11" s="861"/>
    </row>
    <row r="13" spans="1:8" ht="20.149999999999999" customHeight="1" x14ac:dyDescent="0.2">
      <c r="A13" s="22" t="s">
        <v>486</v>
      </c>
      <c r="B13" s="22"/>
      <c r="C13" s="22"/>
      <c r="D13" s="22"/>
      <c r="E13" s="22"/>
      <c r="F13" s="22"/>
      <c r="G13" s="89"/>
    </row>
    <row r="14" spans="1:8" s="1" customFormat="1" ht="22.5" customHeight="1" x14ac:dyDescent="0.2">
      <c r="B14" s="794" t="s">
        <v>264</v>
      </c>
      <c r="C14" s="764" t="s">
        <v>265</v>
      </c>
      <c r="D14" s="916" t="s">
        <v>231</v>
      </c>
      <c r="E14" s="900" t="s">
        <v>376</v>
      </c>
      <c r="F14" s="900"/>
      <c r="G14" s="764"/>
    </row>
    <row r="15" spans="1:8" s="1" customFormat="1" ht="34.5" customHeight="1" x14ac:dyDescent="0.2">
      <c r="B15" s="809"/>
      <c r="C15" s="798"/>
      <c r="D15" s="713"/>
      <c r="E15" s="389" t="s">
        <v>276</v>
      </c>
      <c r="F15" s="389" t="s">
        <v>383</v>
      </c>
      <c r="G15" s="390" t="s">
        <v>384</v>
      </c>
    </row>
    <row r="16" spans="1:8" s="1" customFormat="1" ht="21" customHeight="1" x14ac:dyDescent="0.2">
      <c r="B16" s="785" t="s">
        <v>277</v>
      </c>
      <c r="C16" s="397" t="s">
        <v>359</v>
      </c>
      <c r="D16" s="167">
        <v>22</v>
      </c>
      <c r="E16" s="168">
        <v>18</v>
      </c>
      <c r="F16" s="168">
        <v>1</v>
      </c>
      <c r="G16" s="170">
        <v>3</v>
      </c>
    </row>
    <row r="17" spans="1:9" s="1" customFormat="1" ht="21" customHeight="1" x14ac:dyDescent="0.2">
      <c r="B17" s="785"/>
      <c r="C17" s="398" t="s">
        <v>360</v>
      </c>
      <c r="D17" s="199">
        <v>32</v>
      </c>
      <c r="E17" s="175">
        <v>23</v>
      </c>
      <c r="F17" s="175">
        <v>3</v>
      </c>
      <c r="G17" s="201">
        <v>6</v>
      </c>
    </row>
    <row r="18" spans="1:9" s="1" customFormat="1" ht="21" customHeight="1" x14ac:dyDescent="0.2">
      <c r="B18" s="782"/>
      <c r="C18" s="398" t="s">
        <v>361</v>
      </c>
      <c r="D18" s="199">
        <v>53</v>
      </c>
      <c r="E18" s="175">
        <v>38</v>
      </c>
      <c r="F18" s="175">
        <v>8</v>
      </c>
      <c r="G18" s="201">
        <v>7</v>
      </c>
    </row>
    <row r="19" spans="1:9" s="1" customFormat="1" ht="21" customHeight="1" x14ac:dyDescent="0.2">
      <c r="B19" s="783"/>
      <c r="C19" s="398" t="s">
        <v>362</v>
      </c>
      <c r="D19" s="199">
        <v>85</v>
      </c>
      <c r="E19" s="175">
        <v>46</v>
      </c>
      <c r="F19" s="175">
        <v>16</v>
      </c>
      <c r="G19" s="201">
        <v>23</v>
      </c>
    </row>
    <row r="20" spans="1:9" s="1" customFormat="1" ht="21" customHeight="1" x14ac:dyDescent="0.2">
      <c r="B20" s="783"/>
      <c r="C20" s="235" t="s">
        <v>286</v>
      </c>
      <c r="D20" s="393">
        <f>SUM(D16:D19)</f>
        <v>192</v>
      </c>
      <c r="E20" s="207">
        <f>SUM(E16:E19)</f>
        <v>125</v>
      </c>
      <c r="F20" s="207">
        <f>SUM(F16:F19)</f>
        <v>28</v>
      </c>
      <c r="G20" s="208">
        <f>SUM(G16:G19)</f>
        <v>39</v>
      </c>
    </row>
    <row r="21" spans="1:9" s="1" customFormat="1" ht="21" customHeight="1" x14ac:dyDescent="0.2">
      <c r="B21" s="784" t="s">
        <v>287</v>
      </c>
      <c r="C21" s="397" t="s">
        <v>359</v>
      </c>
      <c r="D21" s="196">
        <v>246</v>
      </c>
      <c r="E21" s="197">
        <v>189</v>
      </c>
      <c r="F21" s="197">
        <v>14</v>
      </c>
      <c r="G21" s="198">
        <v>43</v>
      </c>
    </row>
    <row r="22" spans="1:9" s="1" customFormat="1" ht="21" customHeight="1" x14ac:dyDescent="0.2">
      <c r="B22" s="785"/>
      <c r="C22" s="398" t="s">
        <v>360</v>
      </c>
      <c r="D22" s="199">
        <v>308</v>
      </c>
      <c r="E22" s="175">
        <v>230</v>
      </c>
      <c r="F22" s="175">
        <v>24</v>
      </c>
      <c r="G22" s="201">
        <v>54</v>
      </c>
    </row>
    <row r="23" spans="1:9" s="1" customFormat="1" ht="21" customHeight="1" x14ac:dyDescent="0.2">
      <c r="B23" s="782"/>
      <c r="C23" s="398" t="s">
        <v>361</v>
      </c>
      <c r="D23" s="199">
        <v>309</v>
      </c>
      <c r="E23" s="175">
        <v>210</v>
      </c>
      <c r="F23" s="175">
        <v>32</v>
      </c>
      <c r="G23" s="201">
        <v>67</v>
      </c>
    </row>
    <row r="24" spans="1:9" s="1" customFormat="1" ht="21" customHeight="1" x14ac:dyDescent="0.2">
      <c r="B24" s="783"/>
      <c r="C24" s="398" t="s">
        <v>362</v>
      </c>
      <c r="D24" s="199">
        <v>413</v>
      </c>
      <c r="E24" s="175">
        <v>232</v>
      </c>
      <c r="F24" s="175">
        <v>83</v>
      </c>
      <c r="G24" s="201">
        <v>98</v>
      </c>
    </row>
    <row r="25" spans="1:9" s="1" customFormat="1" ht="21" customHeight="1" x14ac:dyDescent="0.2">
      <c r="B25" s="786"/>
      <c r="C25" s="235" t="s">
        <v>286</v>
      </c>
      <c r="D25" s="179">
        <f>SUM(D21:D24)</f>
        <v>1276</v>
      </c>
      <c r="E25" s="182">
        <f>SUM(E21:E24)</f>
        <v>861</v>
      </c>
      <c r="F25" s="182">
        <f>SUM(F21:F24)</f>
        <v>153</v>
      </c>
      <c r="G25" s="203">
        <f>SUM(G21:G24)</f>
        <v>262</v>
      </c>
    </row>
    <row r="26" spans="1:9" s="1" customFormat="1" ht="21" customHeight="1" x14ac:dyDescent="0.2">
      <c r="B26" s="787" t="s">
        <v>288</v>
      </c>
      <c r="C26" s="788"/>
      <c r="D26" s="394">
        <f>D20+D25</f>
        <v>1468</v>
      </c>
      <c r="E26" s="395">
        <f>E20+E25</f>
        <v>986</v>
      </c>
      <c r="F26" s="395">
        <f>F20+F25</f>
        <v>181</v>
      </c>
      <c r="G26" s="396">
        <f>G20+G25</f>
        <v>301</v>
      </c>
    </row>
    <row r="27" spans="1:9" s="1" customFormat="1" ht="20.149999999999999" customHeight="1" x14ac:dyDescent="0.2">
      <c r="B27" s="861" t="s">
        <v>385</v>
      </c>
      <c r="C27" s="861"/>
      <c r="D27" s="861"/>
      <c r="E27" s="861"/>
      <c r="F27" s="861"/>
      <c r="G27" s="861"/>
    </row>
    <row r="28" spans="1:9" s="1" customFormat="1" ht="12.75" customHeight="1" x14ac:dyDescent="0.2"/>
    <row r="29" spans="1:9" s="1" customFormat="1" ht="20.149999999999999" customHeight="1" x14ac:dyDescent="0.2">
      <c r="A29" s="22" t="s">
        <v>487</v>
      </c>
      <c r="G29" s="88"/>
      <c r="H29" s="88"/>
    </row>
    <row r="30" spans="1:9" s="1" customFormat="1" ht="20.149999999999999" customHeight="1" x14ac:dyDescent="0.2">
      <c r="B30" s="913" t="s">
        <v>264</v>
      </c>
      <c r="C30" s="914" t="s">
        <v>265</v>
      </c>
      <c r="D30" s="914" t="s">
        <v>231</v>
      </c>
      <c r="E30" s="915" t="s">
        <v>386</v>
      </c>
      <c r="F30" s="915"/>
      <c r="G30" s="915"/>
      <c r="H30" s="915"/>
      <c r="I30" s="915"/>
    </row>
    <row r="31" spans="1:9" ht="20.149999999999999" customHeight="1" x14ac:dyDescent="0.2">
      <c r="B31" s="914"/>
      <c r="C31" s="914"/>
      <c r="D31" s="914"/>
      <c r="E31" s="399" t="s">
        <v>387</v>
      </c>
      <c r="F31" s="399" t="s">
        <v>388</v>
      </c>
      <c r="G31" s="399" t="s">
        <v>389</v>
      </c>
      <c r="H31" s="399" t="s">
        <v>390</v>
      </c>
      <c r="I31" s="399" t="s">
        <v>391</v>
      </c>
    </row>
    <row r="32" spans="1:9" ht="20.149999999999999" customHeight="1" x14ac:dyDescent="0.2">
      <c r="B32" s="906" t="s">
        <v>392</v>
      </c>
      <c r="C32" s="400" t="s">
        <v>363</v>
      </c>
      <c r="D32" s="401">
        <v>391</v>
      </c>
      <c r="E32" s="401">
        <v>287</v>
      </c>
      <c r="F32" s="401">
        <v>85</v>
      </c>
      <c r="G32" s="401">
        <v>17</v>
      </c>
      <c r="H32" s="401">
        <v>2</v>
      </c>
      <c r="I32" s="401">
        <v>0</v>
      </c>
    </row>
    <row r="33" spans="1:9" ht="20.149999999999999" customHeight="1" x14ac:dyDescent="0.2">
      <c r="B33" s="907"/>
      <c r="C33" s="402" t="s">
        <v>393</v>
      </c>
      <c r="D33" s="403">
        <v>550</v>
      </c>
      <c r="E33" s="403">
        <v>390</v>
      </c>
      <c r="F33" s="403">
        <v>133</v>
      </c>
      <c r="G33" s="403">
        <v>25</v>
      </c>
      <c r="H33" s="403">
        <v>1</v>
      </c>
      <c r="I33" s="404">
        <v>1</v>
      </c>
    </row>
    <row r="34" spans="1:9" ht="20.149999999999999" customHeight="1" x14ac:dyDescent="0.2">
      <c r="B34" s="907"/>
      <c r="C34" s="402" t="s">
        <v>394</v>
      </c>
      <c r="D34" s="403">
        <v>815</v>
      </c>
      <c r="E34" s="403">
        <v>611</v>
      </c>
      <c r="F34" s="403">
        <v>166</v>
      </c>
      <c r="G34" s="403">
        <v>31</v>
      </c>
      <c r="H34" s="403">
        <v>6</v>
      </c>
      <c r="I34" s="403">
        <v>1</v>
      </c>
    </row>
    <row r="35" spans="1:9" ht="20.149999999999999" customHeight="1" x14ac:dyDescent="0.2">
      <c r="B35" s="908"/>
      <c r="C35" s="234" t="s">
        <v>286</v>
      </c>
      <c r="D35" s="405">
        <f t="shared" ref="D35:I35" si="0">SUM(D32:D34)</f>
        <v>1756</v>
      </c>
      <c r="E35" s="405">
        <f t="shared" si="0"/>
        <v>1288</v>
      </c>
      <c r="F35" s="405">
        <f t="shared" si="0"/>
        <v>384</v>
      </c>
      <c r="G35" s="405">
        <f t="shared" si="0"/>
        <v>73</v>
      </c>
      <c r="H35" s="405">
        <f t="shared" si="0"/>
        <v>9</v>
      </c>
      <c r="I35" s="405">
        <f t="shared" si="0"/>
        <v>2</v>
      </c>
    </row>
    <row r="36" spans="1:9" ht="20.149999999999999" customHeight="1" x14ac:dyDescent="0.2">
      <c r="B36" s="909" t="s">
        <v>336</v>
      </c>
      <c r="C36" s="406" t="s">
        <v>363</v>
      </c>
      <c r="D36" s="407">
        <v>647</v>
      </c>
      <c r="E36" s="407">
        <v>467</v>
      </c>
      <c r="F36" s="407">
        <v>164</v>
      </c>
      <c r="G36" s="407">
        <v>14</v>
      </c>
      <c r="H36" s="407">
        <v>2</v>
      </c>
      <c r="I36" s="407">
        <v>0</v>
      </c>
    </row>
    <row r="37" spans="1:9" ht="20.149999999999999" customHeight="1" x14ac:dyDescent="0.2">
      <c r="B37" s="910"/>
      <c r="C37" s="402" t="s">
        <v>393</v>
      </c>
      <c r="D37" s="403">
        <v>757</v>
      </c>
      <c r="E37" s="403">
        <v>553</v>
      </c>
      <c r="F37" s="403">
        <v>183</v>
      </c>
      <c r="G37" s="403">
        <v>15</v>
      </c>
      <c r="H37" s="403">
        <v>5</v>
      </c>
      <c r="I37" s="403">
        <v>1</v>
      </c>
    </row>
    <row r="38" spans="1:9" ht="20.149999999999999" customHeight="1" x14ac:dyDescent="0.2">
      <c r="B38" s="910"/>
      <c r="C38" s="402" t="s">
        <v>394</v>
      </c>
      <c r="D38" s="403">
        <v>1245</v>
      </c>
      <c r="E38" s="403">
        <v>927</v>
      </c>
      <c r="F38" s="403">
        <v>292</v>
      </c>
      <c r="G38" s="403">
        <v>13</v>
      </c>
      <c r="H38" s="403">
        <v>11</v>
      </c>
      <c r="I38" s="403">
        <v>2</v>
      </c>
    </row>
    <row r="39" spans="1:9" ht="20.149999999999999" customHeight="1" x14ac:dyDescent="0.2">
      <c r="B39" s="911"/>
      <c r="C39" s="408" t="s">
        <v>286</v>
      </c>
      <c r="D39" s="403">
        <f t="shared" ref="D39:I39" si="1">SUM(D36:D38)</f>
        <v>2649</v>
      </c>
      <c r="E39" s="403">
        <f t="shared" si="1"/>
        <v>1947</v>
      </c>
      <c r="F39" s="403">
        <f t="shared" si="1"/>
        <v>639</v>
      </c>
      <c r="G39" s="403">
        <f t="shared" si="1"/>
        <v>42</v>
      </c>
      <c r="H39" s="403">
        <f t="shared" si="1"/>
        <v>18</v>
      </c>
      <c r="I39" s="403">
        <f t="shared" si="1"/>
        <v>3</v>
      </c>
    </row>
    <row r="40" spans="1:9" ht="20.149999999999999" customHeight="1" x14ac:dyDescent="0.2">
      <c r="A40" s="88"/>
      <c r="B40" s="911" t="s">
        <v>395</v>
      </c>
      <c r="C40" s="912"/>
      <c r="D40" s="409">
        <f t="shared" ref="D40:I40" si="2">D35+D39</f>
        <v>4405</v>
      </c>
      <c r="E40" s="409">
        <f t="shared" si="2"/>
        <v>3235</v>
      </c>
      <c r="F40" s="409">
        <f t="shared" si="2"/>
        <v>1023</v>
      </c>
      <c r="G40" s="409">
        <f t="shared" si="2"/>
        <v>115</v>
      </c>
      <c r="H40" s="409">
        <f t="shared" si="2"/>
        <v>27</v>
      </c>
      <c r="I40" s="409">
        <f t="shared" si="2"/>
        <v>5</v>
      </c>
    </row>
    <row r="41" spans="1:9" ht="20.149999999999999" customHeight="1" x14ac:dyDescent="0.2">
      <c r="A41" s="88"/>
      <c r="B41" s="88"/>
      <c r="C41" s="88"/>
      <c r="D41" s="88"/>
      <c r="E41" s="88"/>
      <c r="F41" s="88"/>
      <c r="G41" s="88"/>
      <c r="H41" s="88"/>
    </row>
    <row r="42" spans="1:9" ht="20.149999999999999" customHeight="1" x14ac:dyDescent="0.2">
      <c r="A42" s="88"/>
      <c r="B42" s="913" t="s">
        <v>264</v>
      </c>
      <c r="C42" s="914" t="s">
        <v>265</v>
      </c>
      <c r="D42" s="914" t="s">
        <v>231</v>
      </c>
      <c r="E42" s="903" t="s">
        <v>396</v>
      </c>
      <c r="F42" s="904"/>
      <c r="G42" s="904"/>
      <c r="H42" s="904"/>
      <c r="I42" s="905"/>
    </row>
    <row r="43" spans="1:9" ht="20.149999999999999" customHeight="1" x14ac:dyDescent="0.2">
      <c r="A43" s="88"/>
      <c r="B43" s="914"/>
      <c r="C43" s="914"/>
      <c r="D43" s="914"/>
      <c r="E43" s="410" t="s">
        <v>387</v>
      </c>
      <c r="F43" s="410" t="s">
        <v>388</v>
      </c>
      <c r="G43" s="410" t="s">
        <v>389</v>
      </c>
      <c r="H43" s="410" t="s">
        <v>397</v>
      </c>
      <c r="I43" s="411" t="s">
        <v>398</v>
      </c>
    </row>
    <row r="44" spans="1:9" ht="20.149999999999999" customHeight="1" x14ac:dyDescent="0.2">
      <c r="A44" s="88"/>
      <c r="B44" s="906" t="s">
        <v>392</v>
      </c>
      <c r="C44" s="400" t="s">
        <v>363</v>
      </c>
      <c r="D44" s="401">
        <v>64</v>
      </c>
      <c r="E44" s="412">
        <v>53</v>
      </c>
      <c r="F44" s="412">
        <v>11</v>
      </c>
      <c r="G44" s="412">
        <v>0</v>
      </c>
      <c r="H44" s="413">
        <v>0</v>
      </c>
      <c r="I44" s="412">
        <v>0</v>
      </c>
    </row>
    <row r="45" spans="1:9" ht="20.149999999999999" customHeight="1" x14ac:dyDescent="0.2">
      <c r="A45" s="88"/>
      <c r="B45" s="907"/>
      <c r="C45" s="402" t="s">
        <v>393</v>
      </c>
      <c r="D45" s="403">
        <v>97</v>
      </c>
      <c r="E45" s="414">
        <v>82</v>
      </c>
      <c r="F45" s="414">
        <v>15</v>
      </c>
      <c r="G45" s="414">
        <v>0</v>
      </c>
      <c r="H45" s="404">
        <v>0</v>
      </c>
      <c r="I45" s="414">
        <v>0</v>
      </c>
    </row>
    <row r="46" spans="1:9" ht="20.149999999999999" customHeight="1" x14ac:dyDescent="0.2">
      <c r="B46" s="907"/>
      <c r="C46" s="402" t="s">
        <v>394</v>
      </c>
      <c r="D46" s="403">
        <v>143</v>
      </c>
      <c r="E46" s="415">
        <v>116</v>
      </c>
      <c r="F46" s="415">
        <v>27</v>
      </c>
      <c r="G46" s="415">
        <v>0</v>
      </c>
      <c r="H46" s="415">
        <v>0</v>
      </c>
      <c r="I46" s="415">
        <v>0</v>
      </c>
    </row>
    <row r="47" spans="1:9" ht="20.149999999999999" customHeight="1" x14ac:dyDescent="0.2">
      <c r="B47" s="908"/>
      <c r="C47" s="234" t="s">
        <v>286</v>
      </c>
      <c r="D47" s="416">
        <f t="shared" ref="D47:I47" si="3">SUM(D44:D46)</f>
        <v>304</v>
      </c>
      <c r="E47" s="405">
        <f t="shared" si="3"/>
        <v>251</v>
      </c>
      <c r="F47" s="405">
        <f t="shared" si="3"/>
        <v>53</v>
      </c>
      <c r="G47" s="405">
        <f t="shared" si="3"/>
        <v>0</v>
      </c>
      <c r="H47" s="405">
        <f t="shared" si="3"/>
        <v>0</v>
      </c>
      <c r="I47" s="405">
        <f t="shared" si="3"/>
        <v>0</v>
      </c>
    </row>
    <row r="48" spans="1:9" ht="20.149999999999999" customHeight="1" x14ac:dyDescent="0.2">
      <c r="A48" s="88"/>
      <c r="B48" s="909" t="s">
        <v>336</v>
      </c>
      <c r="C48" s="406" t="s">
        <v>363</v>
      </c>
      <c r="D48" s="401">
        <v>107</v>
      </c>
      <c r="E48" s="412">
        <v>96</v>
      </c>
      <c r="F48" s="412">
        <v>11</v>
      </c>
      <c r="G48" s="412">
        <v>0</v>
      </c>
      <c r="H48" s="412">
        <v>0</v>
      </c>
      <c r="I48" s="412">
        <v>0</v>
      </c>
    </row>
    <row r="49" spans="2:9" ht="20.149999999999999" customHeight="1" x14ac:dyDescent="0.2">
      <c r="B49" s="910"/>
      <c r="C49" s="402" t="s">
        <v>393</v>
      </c>
      <c r="D49" s="403">
        <v>130</v>
      </c>
      <c r="E49" s="414">
        <v>125</v>
      </c>
      <c r="F49" s="414">
        <v>4</v>
      </c>
      <c r="G49" s="414">
        <v>0</v>
      </c>
      <c r="H49" s="414">
        <v>0</v>
      </c>
      <c r="I49" s="404">
        <v>0</v>
      </c>
    </row>
    <row r="50" spans="2:9" ht="20.149999999999999" customHeight="1" x14ac:dyDescent="0.2">
      <c r="B50" s="910"/>
      <c r="C50" s="417" t="s">
        <v>394</v>
      </c>
      <c r="D50" s="403">
        <v>229</v>
      </c>
      <c r="E50" s="418">
        <v>204</v>
      </c>
      <c r="F50" s="418">
        <v>24</v>
      </c>
      <c r="G50" s="418">
        <v>0</v>
      </c>
      <c r="H50" s="418">
        <v>0</v>
      </c>
      <c r="I50" s="418">
        <v>0</v>
      </c>
    </row>
    <row r="51" spans="2:9" ht="20.149999999999999" customHeight="1" x14ac:dyDescent="0.2">
      <c r="B51" s="911"/>
      <c r="C51" s="408" t="s">
        <v>286</v>
      </c>
      <c r="D51" s="405">
        <f t="shared" ref="D51:I51" si="4">SUM(D48:D50)</f>
        <v>466</v>
      </c>
      <c r="E51" s="405">
        <f t="shared" si="4"/>
        <v>425</v>
      </c>
      <c r="F51" s="405">
        <f t="shared" si="4"/>
        <v>39</v>
      </c>
      <c r="G51" s="405">
        <f t="shared" si="4"/>
        <v>0</v>
      </c>
      <c r="H51" s="405">
        <f t="shared" si="4"/>
        <v>0</v>
      </c>
      <c r="I51" s="405">
        <f t="shared" si="4"/>
        <v>0</v>
      </c>
    </row>
    <row r="52" spans="2:9" ht="20.149999999999999" customHeight="1" x14ac:dyDescent="0.2">
      <c r="B52" s="903" t="s">
        <v>395</v>
      </c>
      <c r="C52" s="905"/>
      <c r="D52" s="409">
        <f t="shared" ref="D52:I52" si="5">D47+D51</f>
        <v>770</v>
      </c>
      <c r="E52" s="409">
        <f t="shared" si="5"/>
        <v>676</v>
      </c>
      <c r="F52" s="409">
        <f t="shared" si="5"/>
        <v>92</v>
      </c>
      <c r="G52" s="409">
        <f t="shared" si="5"/>
        <v>0</v>
      </c>
      <c r="H52" s="409">
        <f t="shared" si="5"/>
        <v>0</v>
      </c>
      <c r="I52" s="409">
        <f t="shared" si="5"/>
        <v>0</v>
      </c>
    </row>
    <row r="95" s="2" customFormat="1" ht="15" customHeight="1" x14ac:dyDescent="0.2"/>
    <row r="96" s="2" customFormat="1" ht="15" customHeight="1" x14ac:dyDescent="0.2"/>
    <row r="97" s="2" customFormat="1" ht="15" customHeight="1" x14ac:dyDescent="0.2"/>
    <row r="98" s="2" customFormat="1" ht="15" customHeight="1" x14ac:dyDescent="0.2"/>
    <row r="99" s="2" customFormat="1" ht="15" customHeight="1" x14ac:dyDescent="0.2"/>
    <row r="100" s="2" customFormat="1" ht="15" customHeight="1" x14ac:dyDescent="0.2"/>
  </sheetData>
  <mergeCells count="30">
    <mergeCell ref="B7:B9"/>
    <mergeCell ref="B2:B3"/>
    <mergeCell ref="C2:C3"/>
    <mergeCell ref="D2:D3"/>
    <mergeCell ref="E2:H2"/>
    <mergeCell ref="B4:B6"/>
    <mergeCell ref="B10:C10"/>
    <mergeCell ref="B11:H11"/>
    <mergeCell ref="B14:B15"/>
    <mergeCell ref="C14:C15"/>
    <mergeCell ref="D14:D15"/>
    <mergeCell ref="E14:G14"/>
    <mergeCell ref="B16:B20"/>
    <mergeCell ref="B21:B25"/>
    <mergeCell ref="B26:C26"/>
    <mergeCell ref="B27:G27"/>
    <mergeCell ref="B30:B31"/>
    <mergeCell ref="C30:C31"/>
    <mergeCell ref="D30:D31"/>
    <mergeCell ref="E30:I30"/>
    <mergeCell ref="E42:I42"/>
    <mergeCell ref="B44:B47"/>
    <mergeCell ref="B48:B51"/>
    <mergeCell ref="B52:C52"/>
    <mergeCell ref="B32:B35"/>
    <mergeCell ref="B36:B39"/>
    <mergeCell ref="B40:C40"/>
    <mergeCell ref="B42:B43"/>
    <mergeCell ref="C42:C43"/>
    <mergeCell ref="D42:D43"/>
  </mergeCells>
  <phoneticPr fontId="1"/>
  <pageMargins left="0.70866141732283472" right="0.70866141732283472" top="0.74803149606299213" bottom="0.74803149606299213" header="0.31496062992125984" footer="0.31496062992125984"/>
  <pageSetup paperSize="9" scale="69" firstPageNumber="88"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52"/>
  <sheetViews>
    <sheetView showGridLines="0" view="pageBreakPreview" zoomScaleNormal="100" zoomScaleSheetLayoutView="100" workbookViewId="0"/>
  </sheetViews>
  <sheetFormatPr defaultColWidth="9" defaultRowHeight="15" customHeight="1" x14ac:dyDescent="0.2"/>
  <cols>
    <col min="1" max="2" width="9" style="122"/>
    <col min="3" max="3" width="10.453125" style="122" customWidth="1"/>
    <col min="4" max="6" width="11.90625" style="122" customWidth="1"/>
    <col min="7" max="7" width="13.90625" style="122" customWidth="1"/>
    <col min="8" max="16384" width="9" style="122"/>
  </cols>
  <sheetData>
    <row r="1" spans="1:7" ht="18.75" customHeight="1" x14ac:dyDescent="0.2">
      <c r="A1" s="121" t="s">
        <v>488</v>
      </c>
    </row>
    <row r="2" spans="1:7" ht="54" customHeight="1" x14ac:dyDescent="0.2">
      <c r="A2" s="918" t="s">
        <v>399</v>
      </c>
      <c r="B2" s="918"/>
      <c r="C2" s="918"/>
      <c r="D2" s="918"/>
      <c r="E2" s="918"/>
      <c r="F2" s="918"/>
      <c r="G2" s="918"/>
    </row>
    <row r="3" spans="1:7" ht="16.5" customHeight="1" x14ac:dyDescent="0.2"/>
    <row r="4" spans="1:7" ht="14" x14ac:dyDescent="0.2">
      <c r="A4" s="123" t="s">
        <v>489</v>
      </c>
      <c r="B4" s="123"/>
      <c r="C4" s="123"/>
      <c r="D4" s="123"/>
      <c r="E4" s="123"/>
      <c r="F4" s="123"/>
      <c r="G4" s="123"/>
    </row>
    <row r="5" spans="1:7" ht="12" x14ac:dyDescent="0.2">
      <c r="A5" s="917" t="s">
        <v>30</v>
      </c>
      <c r="B5" s="919" t="s">
        <v>400</v>
      </c>
      <c r="C5" s="917" t="s">
        <v>401</v>
      </c>
      <c r="D5" s="920" t="s">
        <v>402</v>
      </c>
      <c r="E5" s="921"/>
      <c r="F5" s="922"/>
      <c r="G5" s="419" t="s">
        <v>403</v>
      </c>
    </row>
    <row r="6" spans="1:7" ht="16.5" customHeight="1" x14ac:dyDescent="0.2">
      <c r="A6" s="917"/>
      <c r="B6" s="919"/>
      <c r="C6" s="917"/>
      <c r="D6" s="923" t="s">
        <v>404</v>
      </c>
      <c r="E6" s="925" t="s">
        <v>405</v>
      </c>
      <c r="F6" s="923" t="s">
        <v>406</v>
      </c>
      <c r="G6" s="925" t="s">
        <v>407</v>
      </c>
    </row>
    <row r="7" spans="1:7" ht="12" x14ac:dyDescent="0.2">
      <c r="A7" s="917"/>
      <c r="B7" s="919"/>
      <c r="C7" s="917"/>
      <c r="D7" s="924"/>
      <c r="E7" s="924"/>
      <c r="F7" s="924"/>
      <c r="G7" s="924"/>
    </row>
    <row r="8" spans="1:7" ht="12" x14ac:dyDescent="0.2">
      <c r="A8" s="917"/>
      <c r="B8" s="919"/>
      <c r="C8" s="917"/>
      <c r="D8" s="419" t="s">
        <v>408</v>
      </c>
      <c r="E8" s="419" t="s">
        <v>408</v>
      </c>
      <c r="F8" s="419" t="s">
        <v>408</v>
      </c>
      <c r="G8" s="419" t="s">
        <v>408</v>
      </c>
    </row>
    <row r="9" spans="1:7" ht="15" customHeight="1" x14ac:dyDescent="0.2">
      <c r="A9" s="917" t="s">
        <v>392</v>
      </c>
      <c r="B9" s="420" t="s">
        <v>409</v>
      </c>
      <c r="C9" s="421">
        <f>SUM(D9:F9)</f>
        <v>3</v>
      </c>
      <c r="D9" s="422">
        <v>0</v>
      </c>
      <c r="E9" s="422">
        <v>2</v>
      </c>
      <c r="F9" s="422">
        <v>1</v>
      </c>
      <c r="G9" s="423">
        <v>1</v>
      </c>
    </row>
    <row r="10" spans="1:7" ht="15" customHeight="1" x14ac:dyDescent="0.2">
      <c r="A10" s="917"/>
      <c r="B10" s="424" t="s">
        <v>410</v>
      </c>
      <c r="C10" s="425">
        <f>SUM(D10:F10)</f>
        <v>41</v>
      </c>
      <c r="D10" s="425">
        <v>8</v>
      </c>
      <c r="E10" s="425">
        <v>26</v>
      </c>
      <c r="F10" s="425">
        <v>7</v>
      </c>
      <c r="G10" s="426">
        <v>10</v>
      </c>
    </row>
    <row r="11" spans="1:7" ht="15" customHeight="1" x14ac:dyDescent="0.2">
      <c r="A11" s="917"/>
      <c r="B11" s="424" t="s">
        <v>411</v>
      </c>
      <c r="C11" s="425">
        <f>SUM(D11:F11)</f>
        <v>50</v>
      </c>
      <c r="D11" s="425">
        <v>6</v>
      </c>
      <c r="E11" s="425">
        <v>32</v>
      </c>
      <c r="F11" s="425">
        <v>12</v>
      </c>
      <c r="G11" s="426">
        <v>16</v>
      </c>
    </row>
    <row r="12" spans="1:7" ht="15" customHeight="1" x14ac:dyDescent="0.2">
      <c r="A12" s="917"/>
      <c r="B12" s="424" t="s">
        <v>412</v>
      </c>
      <c r="C12" s="425">
        <f>SUM(D12:F12)</f>
        <v>81</v>
      </c>
      <c r="D12" s="425">
        <v>9</v>
      </c>
      <c r="E12" s="425">
        <v>58</v>
      </c>
      <c r="F12" s="425">
        <v>14</v>
      </c>
      <c r="G12" s="426">
        <v>30</v>
      </c>
    </row>
    <row r="13" spans="1:7" ht="15" customHeight="1" x14ac:dyDescent="0.2">
      <c r="A13" s="917"/>
      <c r="B13" s="427" t="s">
        <v>413</v>
      </c>
      <c r="C13" s="428">
        <f>SUM(D13:F13)</f>
        <v>81</v>
      </c>
      <c r="D13" s="429">
        <v>10</v>
      </c>
      <c r="E13" s="429">
        <v>53</v>
      </c>
      <c r="F13" s="429">
        <v>18</v>
      </c>
      <c r="G13" s="430">
        <v>28</v>
      </c>
    </row>
    <row r="14" spans="1:7" ht="15" customHeight="1" x14ac:dyDescent="0.2">
      <c r="A14" s="917"/>
      <c r="B14" s="419" t="s">
        <v>4</v>
      </c>
      <c r="C14" s="431">
        <f>SUM(C9:C13)</f>
        <v>256</v>
      </c>
      <c r="D14" s="431">
        <f>SUM(D9:D13)</f>
        <v>33</v>
      </c>
      <c r="E14" s="431">
        <f>SUM(E9:E13)</f>
        <v>171</v>
      </c>
      <c r="F14" s="431">
        <f>SUM(F9:F13)</f>
        <v>52</v>
      </c>
      <c r="G14" s="431">
        <f>SUM(G9:G13)</f>
        <v>85</v>
      </c>
    </row>
    <row r="15" spans="1:7" ht="15" customHeight="1" x14ac:dyDescent="0.2">
      <c r="A15" s="917" t="s">
        <v>336</v>
      </c>
      <c r="B15" s="420" t="s">
        <v>409</v>
      </c>
      <c r="C15" s="432">
        <f>SUM(D15:F15)</f>
        <v>4</v>
      </c>
      <c r="D15" s="422">
        <v>1</v>
      </c>
      <c r="E15" s="422">
        <v>2</v>
      </c>
      <c r="F15" s="422">
        <v>1</v>
      </c>
      <c r="G15" s="423">
        <v>1</v>
      </c>
    </row>
    <row r="16" spans="1:7" ht="15" customHeight="1" x14ac:dyDescent="0.2">
      <c r="A16" s="917"/>
      <c r="B16" s="424" t="s">
        <v>410</v>
      </c>
      <c r="C16" s="425">
        <f>SUM(D16:F16)</f>
        <v>105</v>
      </c>
      <c r="D16" s="425">
        <v>30</v>
      </c>
      <c r="E16" s="425">
        <v>69</v>
      </c>
      <c r="F16" s="425">
        <v>6</v>
      </c>
      <c r="G16" s="426">
        <v>4</v>
      </c>
    </row>
    <row r="17" spans="1:14" ht="15" customHeight="1" x14ac:dyDescent="0.2">
      <c r="A17" s="917"/>
      <c r="B17" s="424" t="s">
        <v>411</v>
      </c>
      <c r="C17" s="425">
        <f>SUM(D17:F17)</f>
        <v>183</v>
      </c>
      <c r="D17" s="425">
        <v>49</v>
      </c>
      <c r="E17" s="425">
        <v>115</v>
      </c>
      <c r="F17" s="425">
        <v>19</v>
      </c>
      <c r="G17" s="426">
        <v>9</v>
      </c>
    </row>
    <row r="18" spans="1:14" ht="15" customHeight="1" x14ac:dyDescent="0.2">
      <c r="A18" s="917"/>
      <c r="B18" s="424" t="s">
        <v>412</v>
      </c>
      <c r="C18" s="425">
        <f>SUM(D18:F18)</f>
        <v>426</v>
      </c>
      <c r="D18" s="425">
        <v>99</v>
      </c>
      <c r="E18" s="425">
        <v>278</v>
      </c>
      <c r="F18" s="425">
        <v>49</v>
      </c>
      <c r="G18" s="426">
        <v>35</v>
      </c>
    </row>
    <row r="19" spans="1:14" ht="15" customHeight="1" x14ac:dyDescent="0.2">
      <c r="A19" s="917"/>
      <c r="B19" s="427" t="s">
        <v>413</v>
      </c>
      <c r="C19" s="428">
        <f>SUM(D19:F19)</f>
        <v>601</v>
      </c>
      <c r="D19" s="429">
        <v>104</v>
      </c>
      <c r="E19" s="429">
        <v>428</v>
      </c>
      <c r="F19" s="429">
        <v>69</v>
      </c>
      <c r="G19" s="430">
        <v>57</v>
      </c>
    </row>
    <row r="20" spans="1:14" ht="15" customHeight="1" x14ac:dyDescent="0.2">
      <c r="A20" s="917"/>
      <c r="B20" s="419" t="s">
        <v>4</v>
      </c>
      <c r="C20" s="431">
        <f>SUM(C15:C19)</f>
        <v>1319</v>
      </c>
      <c r="D20" s="431">
        <f>SUM(D15:D19)</f>
        <v>283</v>
      </c>
      <c r="E20" s="431">
        <f>SUM(E15:E19)</f>
        <v>892</v>
      </c>
      <c r="F20" s="431">
        <f>SUM(F15:F19)</f>
        <v>144</v>
      </c>
      <c r="G20" s="431">
        <f>SUM(G15:G19)</f>
        <v>106</v>
      </c>
    </row>
    <row r="21" spans="1:14" ht="15" customHeight="1" x14ac:dyDescent="0.2">
      <c r="A21" s="917" t="s">
        <v>4</v>
      </c>
      <c r="B21" s="420" t="s">
        <v>409</v>
      </c>
      <c r="C21" s="433">
        <f>SUM(C9+C15)</f>
        <v>7</v>
      </c>
      <c r="D21" s="434">
        <f>SUM(D9+D15)</f>
        <v>1</v>
      </c>
      <c r="E21" s="434">
        <f>SUM(E9+E15)</f>
        <v>4</v>
      </c>
      <c r="F21" s="434">
        <f>SUM(F9+F15)</f>
        <v>2</v>
      </c>
      <c r="G21" s="434">
        <f>SUM(G9+G15)</f>
        <v>2</v>
      </c>
    </row>
    <row r="22" spans="1:14" ht="15" customHeight="1" x14ac:dyDescent="0.2">
      <c r="A22" s="917"/>
      <c r="B22" s="424" t="s">
        <v>410</v>
      </c>
      <c r="C22" s="435">
        <f>SUM(C10+C16)</f>
        <v>146</v>
      </c>
      <c r="D22" s="436">
        <f t="shared" ref="D22:G25" si="0">D10+D16</f>
        <v>38</v>
      </c>
      <c r="E22" s="436">
        <f t="shared" si="0"/>
        <v>95</v>
      </c>
      <c r="F22" s="436">
        <f t="shared" si="0"/>
        <v>13</v>
      </c>
      <c r="G22" s="436">
        <f t="shared" si="0"/>
        <v>14</v>
      </c>
    </row>
    <row r="23" spans="1:14" ht="15" customHeight="1" x14ac:dyDescent="0.2">
      <c r="A23" s="917"/>
      <c r="B23" s="424" t="s">
        <v>411</v>
      </c>
      <c r="C23" s="435">
        <f>SUM(C11+C17)</f>
        <v>233</v>
      </c>
      <c r="D23" s="436">
        <f t="shared" si="0"/>
        <v>55</v>
      </c>
      <c r="E23" s="436">
        <f t="shared" si="0"/>
        <v>147</v>
      </c>
      <c r="F23" s="436">
        <f t="shared" si="0"/>
        <v>31</v>
      </c>
      <c r="G23" s="436">
        <f t="shared" si="0"/>
        <v>25</v>
      </c>
    </row>
    <row r="24" spans="1:14" ht="15" customHeight="1" x14ac:dyDescent="0.2">
      <c r="A24" s="917"/>
      <c r="B24" s="424" t="s">
        <v>412</v>
      </c>
      <c r="C24" s="435">
        <f>SUM(C12+C18)</f>
        <v>507</v>
      </c>
      <c r="D24" s="436">
        <f t="shared" si="0"/>
        <v>108</v>
      </c>
      <c r="E24" s="436">
        <f t="shared" si="0"/>
        <v>336</v>
      </c>
      <c r="F24" s="436">
        <f t="shared" si="0"/>
        <v>63</v>
      </c>
      <c r="G24" s="436">
        <f t="shared" si="0"/>
        <v>65</v>
      </c>
    </row>
    <row r="25" spans="1:14" ht="15" customHeight="1" x14ac:dyDescent="0.2">
      <c r="A25" s="917"/>
      <c r="B25" s="427" t="s">
        <v>413</v>
      </c>
      <c r="C25" s="437">
        <f>SUM(C13+C19)</f>
        <v>682</v>
      </c>
      <c r="D25" s="438">
        <f t="shared" si="0"/>
        <v>114</v>
      </c>
      <c r="E25" s="438">
        <f t="shared" si="0"/>
        <v>481</v>
      </c>
      <c r="F25" s="438">
        <f t="shared" si="0"/>
        <v>87</v>
      </c>
      <c r="G25" s="438">
        <f t="shared" si="0"/>
        <v>85</v>
      </c>
    </row>
    <row r="26" spans="1:14" ht="15" customHeight="1" x14ac:dyDescent="0.2">
      <c r="A26" s="917"/>
      <c r="B26" s="419" t="s">
        <v>4</v>
      </c>
      <c r="C26" s="439">
        <f>SUM(C21:C25)</f>
        <v>1575</v>
      </c>
      <c r="D26" s="439">
        <f>SUM(D21:D25)</f>
        <v>316</v>
      </c>
      <c r="E26" s="439">
        <f>SUM(E21:E25)</f>
        <v>1063</v>
      </c>
      <c r="F26" s="439">
        <f>SUM(F21:F25)</f>
        <v>196</v>
      </c>
      <c r="G26" s="439">
        <f>SUM(G21:G25)</f>
        <v>191</v>
      </c>
    </row>
    <row r="27" spans="1:14" ht="12" x14ac:dyDescent="0.2">
      <c r="A27" s="440"/>
      <c r="B27" s="440"/>
      <c r="C27" s="440"/>
      <c r="D27" s="440"/>
      <c r="E27" s="440"/>
      <c r="H27" s="441"/>
      <c r="I27" s="441"/>
      <c r="J27" s="441"/>
      <c r="K27" s="441"/>
      <c r="L27" s="441"/>
      <c r="M27" s="441"/>
    </row>
    <row r="28" spans="1:14" ht="12" x14ac:dyDescent="0.2"/>
    <row r="29" spans="1:14" s="441" customFormat="1" ht="14" x14ac:dyDescent="0.2">
      <c r="A29" s="123" t="s">
        <v>490</v>
      </c>
    </row>
    <row r="30" spans="1:14" s="441" customFormat="1" ht="15" customHeight="1" x14ac:dyDescent="0.2">
      <c r="A30" s="917" t="s">
        <v>30</v>
      </c>
      <c r="B30" s="917" t="s">
        <v>414</v>
      </c>
      <c r="C30" s="917" t="s">
        <v>401</v>
      </c>
      <c r="D30" s="420" t="s">
        <v>415</v>
      </c>
      <c r="E30" s="420" t="s">
        <v>416</v>
      </c>
      <c r="F30" s="420" t="s">
        <v>417</v>
      </c>
    </row>
    <row r="31" spans="1:14" s="441" customFormat="1" ht="15" customHeight="1" x14ac:dyDescent="0.2">
      <c r="A31" s="917"/>
      <c r="B31" s="917"/>
      <c r="C31" s="917"/>
      <c r="D31" s="442" t="s">
        <v>418</v>
      </c>
      <c r="E31" s="442" t="s">
        <v>419</v>
      </c>
      <c r="F31" s="442" t="s">
        <v>420</v>
      </c>
      <c r="K31" s="123"/>
      <c r="L31" s="123"/>
      <c r="M31" s="122"/>
      <c r="N31" s="122"/>
    </row>
    <row r="32" spans="1:14" s="441" customFormat="1" ht="15" customHeight="1" x14ac:dyDescent="0.2">
      <c r="A32" s="917"/>
      <c r="B32" s="917"/>
      <c r="C32" s="917"/>
      <c r="D32" s="427" t="s">
        <v>421</v>
      </c>
      <c r="E32" s="427" t="s">
        <v>422</v>
      </c>
      <c r="F32" s="427" t="s">
        <v>423</v>
      </c>
    </row>
    <row r="33" spans="1:6" s="441" customFormat="1" ht="15" customHeight="1" x14ac:dyDescent="0.2">
      <c r="A33" s="419" t="s">
        <v>30</v>
      </c>
      <c r="B33" s="443" t="s">
        <v>400</v>
      </c>
      <c r="C33" s="419" t="s">
        <v>401</v>
      </c>
      <c r="D33" s="419" t="s">
        <v>408</v>
      </c>
      <c r="E33" s="419" t="s">
        <v>408</v>
      </c>
      <c r="F33" s="419" t="s">
        <v>408</v>
      </c>
    </row>
    <row r="34" spans="1:6" s="441" customFormat="1" ht="15" customHeight="1" x14ac:dyDescent="0.2">
      <c r="A34" s="917" t="s">
        <v>392</v>
      </c>
      <c r="B34" s="420" t="s">
        <v>409</v>
      </c>
      <c r="C34" s="444">
        <f>SUM(D34:F34)</f>
        <v>3</v>
      </c>
      <c r="D34" s="444">
        <v>3</v>
      </c>
      <c r="E34" s="434">
        <v>0</v>
      </c>
      <c r="F34" s="434">
        <v>0</v>
      </c>
    </row>
    <row r="35" spans="1:6" s="445" customFormat="1" ht="15" customHeight="1" x14ac:dyDescent="0.2">
      <c r="A35" s="917"/>
      <c r="B35" s="424" t="s">
        <v>410</v>
      </c>
      <c r="C35" s="435">
        <f>SUM(D35:F35)</f>
        <v>41</v>
      </c>
      <c r="D35" s="435">
        <v>36</v>
      </c>
      <c r="E35" s="435">
        <v>4</v>
      </c>
      <c r="F35" s="435">
        <v>1</v>
      </c>
    </row>
    <row r="36" spans="1:6" s="441" customFormat="1" ht="15" customHeight="1" x14ac:dyDescent="0.2">
      <c r="A36" s="917"/>
      <c r="B36" s="424" t="s">
        <v>411</v>
      </c>
      <c r="C36" s="435">
        <f>SUM(D36:F36)</f>
        <v>50</v>
      </c>
      <c r="D36" s="435">
        <v>44</v>
      </c>
      <c r="E36" s="435">
        <v>6</v>
      </c>
      <c r="F36" s="435">
        <v>0</v>
      </c>
    </row>
    <row r="37" spans="1:6" s="441" customFormat="1" ht="15" customHeight="1" x14ac:dyDescent="0.2">
      <c r="A37" s="917"/>
      <c r="B37" s="424" t="s">
        <v>412</v>
      </c>
      <c r="C37" s="435">
        <f>SUM(D37:F37)</f>
        <v>81</v>
      </c>
      <c r="D37" s="435">
        <v>73</v>
      </c>
      <c r="E37" s="435">
        <v>7</v>
      </c>
      <c r="F37" s="435">
        <v>1</v>
      </c>
    </row>
    <row r="38" spans="1:6" s="441" customFormat="1" ht="15" customHeight="1" x14ac:dyDescent="0.2">
      <c r="A38" s="917"/>
      <c r="B38" s="427" t="s">
        <v>413</v>
      </c>
      <c r="C38" s="446">
        <f>SUM(D38:F38)</f>
        <v>81</v>
      </c>
      <c r="D38" s="446">
        <v>74</v>
      </c>
      <c r="E38" s="446">
        <v>4</v>
      </c>
      <c r="F38" s="446">
        <v>3</v>
      </c>
    </row>
    <row r="39" spans="1:6" s="441" customFormat="1" ht="15" customHeight="1" x14ac:dyDescent="0.2">
      <c r="A39" s="917"/>
      <c r="B39" s="419" t="s">
        <v>4</v>
      </c>
      <c r="C39" s="431">
        <f>SUM(C34:C38)</f>
        <v>256</v>
      </c>
      <c r="D39" s="431">
        <f>SUM(D34:D38)</f>
        <v>230</v>
      </c>
      <c r="E39" s="431">
        <f>SUM(E34:E38)</f>
        <v>21</v>
      </c>
      <c r="F39" s="431">
        <f>SUM(F34:F38)</f>
        <v>5</v>
      </c>
    </row>
    <row r="40" spans="1:6" s="441" customFormat="1" ht="15" customHeight="1" x14ac:dyDescent="0.2">
      <c r="A40" s="917" t="s">
        <v>336</v>
      </c>
      <c r="B40" s="420" t="s">
        <v>409</v>
      </c>
      <c r="C40" s="423">
        <f>SUM(D40:F40)</f>
        <v>4</v>
      </c>
      <c r="D40" s="434">
        <v>4</v>
      </c>
      <c r="E40" s="434">
        <v>0</v>
      </c>
      <c r="F40" s="434">
        <v>0</v>
      </c>
    </row>
    <row r="41" spans="1:6" s="441" customFormat="1" ht="15" customHeight="1" x14ac:dyDescent="0.2">
      <c r="A41" s="917"/>
      <c r="B41" s="424" t="s">
        <v>410</v>
      </c>
      <c r="C41" s="435">
        <f>SUM(D41:F41)</f>
        <v>105</v>
      </c>
      <c r="D41" s="435">
        <v>104</v>
      </c>
      <c r="E41" s="435">
        <v>1</v>
      </c>
      <c r="F41" s="447">
        <v>0</v>
      </c>
    </row>
    <row r="42" spans="1:6" s="441" customFormat="1" ht="15" customHeight="1" x14ac:dyDescent="0.2">
      <c r="A42" s="917"/>
      <c r="B42" s="424" t="s">
        <v>411</v>
      </c>
      <c r="C42" s="435">
        <f>SUM(D42:F42)</f>
        <v>183</v>
      </c>
      <c r="D42" s="435">
        <v>177</v>
      </c>
      <c r="E42" s="435">
        <v>4</v>
      </c>
      <c r="F42" s="435">
        <v>2</v>
      </c>
    </row>
    <row r="43" spans="1:6" s="441" customFormat="1" ht="15" customHeight="1" x14ac:dyDescent="0.2">
      <c r="A43" s="917"/>
      <c r="B43" s="424" t="s">
        <v>412</v>
      </c>
      <c r="C43" s="435">
        <f>SUM(D43:F43)</f>
        <v>426</v>
      </c>
      <c r="D43" s="435">
        <v>412</v>
      </c>
      <c r="E43" s="435">
        <v>9</v>
      </c>
      <c r="F43" s="435">
        <v>5</v>
      </c>
    </row>
    <row r="44" spans="1:6" s="441" customFormat="1" ht="15" customHeight="1" x14ac:dyDescent="0.2">
      <c r="A44" s="917"/>
      <c r="B44" s="427" t="s">
        <v>413</v>
      </c>
      <c r="C44" s="446">
        <f>SUM(D44:F44)</f>
        <v>601</v>
      </c>
      <c r="D44" s="446">
        <v>560</v>
      </c>
      <c r="E44" s="446">
        <v>29</v>
      </c>
      <c r="F44" s="446">
        <v>12</v>
      </c>
    </row>
    <row r="45" spans="1:6" s="441" customFormat="1" ht="15" customHeight="1" x14ac:dyDescent="0.2">
      <c r="A45" s="917"/>
      <c r="B45" s="419" t="s">
        <v>4</v>
      </c>
      <c r="C45" s="431">
        <f>SUM(C40:C44)</f>
        <v>1319</v>
      </c>
      <c r="D45" s="431">
        <f>SUM(D40:D44)</f>
        <v>1257</v>
      </c>
      <c r="E45" s="431">
        <f>SUM(E40:E44)</f>
        <v>43</v>
      </c>
      <c r="F45" s="431">
        <f>SUM(F40:F44)</f>
        <v>19</v>
      </c>
    </row>
    <row r="46" spans="1:6" s="441" customFormat="1" ht="15" customHeight="1" x14ac:dyDescent="0.2">
      <c r="A46" s="917" t="s">
        <v>4</v>
      </c>
      <c r="B46" s="420" t="s">
        <v>409</v>
      </c>
      <c r="C46" s="433">
        <f>SUM(C34+C40)</f>
        <v>7</v>
      </c>
      <c r="D46" s="448">
        <f>SUM(D34+D40)</f>
        <v>7</v>
      </c>
      <c r="E46" s="434">
        <f>SUM(E34+E40)</f>
        <v>0</v>
      </c>
      <c r="F46" s="434">
        <f>F34+F40</f>
        <v>0</v>
      </c>
    </row>
    <row r="47" spans="1:6" s="441" customFormat="1" ht="15" customHeight="1" x14ac:dyDescent="0.2">
      <c r="A47" s="917"/>
      <c r="B47" s="424" t="s">
        <v>410</v>
      </c>
      <c r="C47" s="435">
        <f t="shared" ref="C47:D50" si="1">SUM(C35+C41)</f>
        <v>146</v>
      </c>
      <c r="D47" s="447">
        <f t="shared" si="1"/>
        <v>140</v>
      </c>
      <c r="E47" s="447">
        <f>E35+E41</f>
        <v>5</v>
      </c>
      <c r="F47" s="447">
        <f>F35+F41</f>
        <v>1</v>
      </c>
    </row>
    <row r="48" spans="1:6" s="441" customFormat="1" ht="15" customHeight="1" x14ac:dyDescent="0.2">
      <c r="A48" s="917"/>
      <c r="B48" s="424" t="s">
        <v>411</v>
      </c>
      <c r="C48" s="435">
        <f t="shared" si="1"/>
        <v>233</v>
      </c>
      <c r="D48" s="447">
        <f t="shared" si="1"/>
        <v>221</v>
      </c>
      <c r="E48" s="447">
        <f>E36+E42</f>
        <v>10</v>
      </c>
      <c r="F48" s="447">
        <f>F36+F42</f>
        <v>2</v>
      </c>
    </row>
    <row r="49" spans="1:6" s="441" customFormat="1" ht="15" customHeight="1" x14ac:dyDescent="0.2">
      <c r="A49" s="917"/>
      <c r="B49" s="424" t="s">
        <v>412</v>
      </c>
      <c r="C49" s="435">
        <f t="shared" si="1"/>
        <v>507</v>
      </c>
      <c r="D49" s="447">
        <f t="shared" si="1"/>
        <v>485</v>
      </c>
      <c r="E49" s="447">
        <f>E37+E43</f>
        <v>16</v>
      </c>
      <c r="F49" s="447">
        <f>F37+F43</f>
        <v>6</v>
      </c>
    </row>
    <row r="50" spans="1:6" s="441" customFormat="1" ht="15" customHeight="1" x14ac:dyDescent="0.2">
      <c r="A50" s="917"/>
      <c r="B50" s="427" t="s">
        <v>413</v>
      </c>
      <c r="C50" s="437">
        <f t="shared" si="1"/>
        <v>682</v>
      </c>
      <c r="D50" s="449">
        <f t="shared" si="1"/>
        <v>634</v>
      </c>
      <c r="E50" s="450">
        <f>E38+E44</f>
        <v>33</v>
      </c>
      <c r="F50" s="450">
        <f>F38+F44</f>
        <v>15</v>
      </c>
    </row>
    <row r="51" spans="1:6" s="441" customFormat="1" ht="15" customHeight="1" x14ac:dyDescent="0.2">
      <c r="A51" s="917"/>
      <c r="B51" s="419" t="s">
        <v>4</v>
      </c>
      <c r="C51" s="431">
        <f>SUM(C46:C50)</f>
        <v>1575</v>
      </c>
      <c r="D51" s="431">
        <f>SUM(D46:D50)</f>
        <v>1487</v>
      </c>
      <c r="E51" s="431">
        <f>SUM(E46:E50)</f>
        <v>64</v>
      </c>
      <c r="F51" s="431">
        <f>SUM(F46:F50)</f>
        <v>24</v>
      </c>
    </row>
    <row r="52" spans="1:6" s="441" customFormat="1" ht="12" x14ac:dyDescent="0.2"/>
  </sheetData>
  <mergeCells count="18">
    <mergeCell ref="B30:B32"/>
    <mergeCell ref="C30:C32"/>
    <mergeCell ref="A2:G2"/>
    <mergeCell ref="A5:A8"/>
    <mergeCell ref="B5:B8"/>
    <mergeCell ref="C5:C8"/>
    <mergeCell ref="D5:F5"/>
    <mergeCell ref="D6:D7"/>
    <mergeCell ref="E6:E7"/>
    <mergeCell ref="F6:F7"/>
    <mergeCell ref="G6:G7"/>
    <mergeCell ref="A34:A39"/>
    <mergeCell ref="A40:A45"/>
    <mergeCell ref="A46:A51"/>
    <mergeCell ref="A9:A14"/>
    <mergeCell ref="A15:A20"/>
    <mergeCell ref="A21:A26"/>
    <mergeCell ref="A30:A32"/>
  </mergeCells>
  <phoneticPr fontId="1"/>
  <pageMargins left="0.70866141732283472" right="0.70866141732283472" top="0.74803149606299213" bottom="0.74803149606299213" header="0.31496062992125984" footer="0.31496062992125984"/>
  <pageSetup paperSize="9" scale="98" firstPageNumber="89"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90"/>
  <sheetViews>
    <sheetView showGridLines="0" view="pageBreakPreview" zoomScaleNormal="100" zoomScaleSheetLayoutView="100" workbookViewId="0"/>
  </sheetViews>
  <sheetFormatPr defaultColWidth="9" defaultRowHeight="12" x14ac:dyDescent="0.2"/>
  <cols>
    <col min="1" max="1" width="6.1796875" style="441" customWidth="1"/>
    <col min="2" max="2" width="11.1796875" style="451" customWidth="1"/>
    <col min="3" max="3" width="11.1796875" style="441" customWidth="1"/>
    <col min="4" max="6" width="12.453125" style="441" customWidth="1"/>
    <col min="7" max="16384" width="9" style="441"/>
  </cols>
  <sheetData>
    <row r="1" spans="1:6" ht="14" x14ac:dyDescent="0.2">
      <c r="A1" s="123" t="s">
        <v>491</v>
      </c>
    </row>
    <row r="2" spans="1:6" ht="18.75" customHeight="1" x14ac:dyDescent="0.2">
      <c r="A2" s="917" t="s">
        <v>30</v>
      </c>
      <c r="B2" s="919" t="s">
        <v>400</v>
      </c>
      <c r="C2" s="917" t="s">
        <v>401</v>
      </c>
      <c r="D2" s="420" t="s">
        <v>415</v>
      </c>
      <c r="E2" s="420" t="s">
        <v>416</v>
      </c>
      <c r="F2" s="420" t="s">
        <v>417</v>
      </c>
    </row>
    <row r="3" spans="1:6" ht="18.75" customHeight="1" x14ac:dyDescent="0.2">
      <c r="A3" s="917"/>
      <c r="B3" s="919"/>
      <c r="C3" s="917"/>
      <c r="D3" s="427" t="s">
        <v>424</v>
      </c>
      <c r="E3" s="427" t="s">
        <v>425</v>
      </c>
      <c r="F3" s="427" t="s">
        <v>426</v>
      </c>
    </row>
    <row r="4" spans="1:6" ht="18.75" customHeight="1" x14ac:dyDescent="0.2">
      <c r="A4" s="917"/>
      <c r="B4" s="919"/>
      <c r="C4" s="917"/>
      <c r="D4" s="419" t="s">
        <v>408</v>
      </c>
      <c r="E4" s="419" t="s">
        <v>408</v>
      </c>
      <c r="F4" s="419" t="s">
        <v>408</v>
      </c>
    </row>
    <row r="5" spans="1:6" ht="18.75" customHeight="1" x14ac:dyDescent="0.2">
      <c r="A5" s="917" t="s">
        <v>392</v>
      </c>
      <c r="B5" s="420" t="s">
        <v>409</v>
      </c>
      <c r="C5" s="444">
        <f>SUM(D5:F5)</f>
        <v>1</v>
      </c>
      <c r="D5" s="444">
        <v>1</v>
      </c>
      <c r="E5" s="434">
        <v>0</v>
      </c>
      <c r="F5" s="434">
        <v>0</v>
      </c>
    </row>
    <row r="6" spans="1:6" s="445" customFormat="1" ht="18.75" customHeight="1" x14ac:dyDescent="0.2">
      <c r="A6" s="917"/>
      <c r="B6" s="424" t="s">
        <v>410</v>
      </c>
      <c r="C6" s="435">
        <f>SUM(D6:F6)</f>
        <v>26</v>
      </c>
      <c r="D6" s="435">
        <v>25</v>
      </c>
      <c r="E6" s="435">
        <v>1</v>
      </c>
      <c r="F6" s="447">
        <v>0</v>
      </c>
    </row>
    <row r="7" spans="1:6" ht="18.75" customHeight="1" x14ac:dyDescent="0.2">
      <c r="A7" s="917"/>
      <c r="B7" s="424" t="s">
        <v>411</v>
      </c>
      <c r="C7" s="435">
        <f>SUM(D7:F7)</f>
        <v>26</v>
      </c>
      <c r="D7" s="435">
        <v>24</v>
      </c>
      <c r="E7" s="435">
        <v>2</v>
      </c>
      <c r="F7" s="435">
        <v>0</v>
      </c>
    </row>
    <row r="8" spans="1:6" ht="18.75" customHeight="1" x14ac:dyDescent="0.2">
      <c r="A8" s="917"/>
      <c r="B8" s="424" t="s">
        <v>412</v>
      </c>
      <c r="C8" s="435">
        <f>SUM(D8:F8)</f>
        <v>51</v>
      </c>
      <c r="D8" s="435">
        <v>41</v>
      </c>
      <c r="E8" s="435">
        <v>8</v>
      </c>
      <c r="F8" s="435">
        <v>2</v>
      </c>
    </row>
    <row r="9" spans="1:6" ht="18.75" customHeight="1" x14ac:dyDescent="0.2">
      <c r="A9" s="917"/>
      <c r="B9" s="427" t="s">
        <v>413</v>
      </c>
      <c r="C9" s="446">
        <f>SUM(D9:F9)</f>
        <v>44</v>
      </c>
      <c r="D9" s="446">
        <v>38</v>
      </c>
      <c r="E9" s="446">
        <v>6</v>
      </c>
      <c r="F9" s="446">
        <v>0</v>
      </c>
    </row>
    <row r="10" spans="1:6" ht="18.75" customHeight="1" x14ac:dyDescent="0.2">
      <c r="A10" s="917"/>
      <c r="B10" s="419" t="s">
        <v>4</v>
      </c>
      <c r="C10" s="431">
        <f>SUM(C5:C9)</f>
        <v>148</v>
      </c>
      <c r="D10" s="431">
        <f>SUM(D5:D9)</f>
        <v>129</v>
      </c>
      <c r="E10" s="431">
        <f>SUM(E5:E9)</f>
        <v>17</v>
      </c>
      <c r="F10" s="431">
        <f>SUM(F5:F9)</f>
        <v>2</v>
      </c>
    </row>
    <row r="11" spans="1:6" ht="18.75" customHeight="1" x14ac:dyDescent="0.2">
      <c r="A11" s="917" t="s">
        <v>336</v>
      </c>
      <c r="B11" s="420" t="s">
        <v>409</v>
      </c>
      <c r="C11" s="423">
        <f>SUM(D11:F11)</f>
        <v>4</v>
      </c>
      <c r="D11" s="434">
        <v>4</v>
      </c>
      <c r="E11" s="434">
        <v>0</v>
      </c>
      <c r="F11" s="434">
        <v>0</v>
      </c>
    </row>
    <row r="12" spans="1:6" ht="18.75" customHeight="1" x14ac:dyDescent="0.2">
      <c r="A12" s="917"/>
      <c r="B12" s="424" t="s">
        <v>410</v>
      </c>
      <c r="C12" s="435">
        <f>SUM(D12:F12)</f>
        <v>61</v>
      </c>
      <c r="D12" s="435">
        <v>60</v>
      </c>
      <c r="E12" s="435">
        <v>1</v>
      </c>
      <c r="F12" s="447">
        <v>0</v>
      </c>
    </row>
    <row r="13" spans="1:6" ht="18.75" customHeight="1" x14ac:dyDescent="0.2">
      <c r="A13" s="917"/>
      <c r="B13" s="424" t="s">
        <v>411</v>
      </c>
      <c r="C13" s="435">
        <f>SUM(D13:F13)</f>
        <v>118</v>
      </c>
      <c r="D13" s="435">
        <v>113</v>
      </c>
      <c r="E13" s="435">
        <v>4</v>
      </c>
      <c r="F13" s="447">
        <v>1</v>
      </c>
    </row>
    <row r="14" spans="1:6" ht="18.75" customHeight="1" x14ac:dyDescent="0.2">
      <c r="A14" s="917"/>
      <c r="B14" s="424" t="s">
        <v>412</v>
      </c>
      <c r="C14" s="435">
        <f>SUM(D14:F14)</f>
        <v>225</v>
      </c>
      <c r="D14" s="435">
        <v>216</v>
      </c>
      <c r="E14" s="435">
        <v>9</v>
      </c>
      <c r="F14" s="447">
        <v>0</v>
      </c>
    </row>
    <row r="15" spans="1:6" ht="18.75" customHeight="1" x14ac:dyDescent="0.2">
      <c r="A15" s="917"/>
      <c r="B15" s="427" t="s">
        <v>413</v>
      </c>
      <c r="C15" s="446">
        <f>SUM(D15:F15)</f>
        <v>308</v>
      </c>
      <c r="D15" s="446">
        <v>297</v>
      </c>
      <c r="E15" s="446">
        <v>10</v>
      </c>
      <c r="F15" s="447">
        <v>1</v>
      </c>
    </row>
    <row r="16" spans="1:6" ht="18.75" customHeight="1" x14ac:dyDescent="0.2">
      <c r="A16" s="917"/>
      <c r="B16" s="419" t="s">
        <v>4</v>
      </c>
      <c r="C16" s="431">
        <f>SUM(C11:C15)</f>
        <v>716</v>
      </c>
      <c r="D16" s="431">
        <f>SUM(D11:D15)</f>
        <v>690</v>
      </c>
      <c r="E16" s="431">
        <f>SUM(E11:E15)</f>
        <v>24</v>
      </c>
      <c r="F16" s="452">
        <f>SUM(F11:F15)</f>
        <v>2</v>
      </c>
    </row>
    <row r="17" spans="1:6" ht="18.75" customHeight="1" x14ac:dyDescent="0.2">
      <c r="A17" s="917" t="s">
        <v>4</v>
      </c>
      <c r="B17" s="420" t="s">
        <v>409</v>
      </c>
      <c r="C17" s="444">
        <f>SUM(D17:F17)</f>
        <v>5</v>
      </c>
      <c r="D17" s="434">
        <f t="shared" ref="D17:F21" si="0">D5+D11</f>
        <v>5</v>
      </c>
      <c r="E17" s="447">
        <v>0</v>
      </c>
      <c r="F17" s="434">
        <f t="shared" si="0"/>
        <v>0</v>
      </c>
    </row>
    <row r="18" spans="1:6" ht="18.75" customHeight="1" x14ac:dyDescent="0.2">
      <c r="A18" s="917"/>
      <c r="B18" s="424" t="s">
        <v>410</v>
      </c>
      <c r="C18" s="435">
        <f>SUM(D18:F18)</f>
        <v>87</v>
      </c>
      <c r="D18" s="447">
        <f t="shared" si="0"/>
        <v>85</v>
      </c>
      <c r="E18" s="447">
        <f t="shared" si="0"/>
        <v>2</v>
      </c>
      <c r="F18" s="447">
        <v>0</v>
      </c>
    </row>
    <row r="19" spans="1:6" ht="18.75" customHeight="1" x14ac:dyDescent="0.2">
      <c r="A19" s="917"/>
      <c r="B19" s="424" t="s">
        <v>411</v>
      </c>
      <c r="C19" s="435">
        <f>SUM(D19:F19)</f>
        <v>144</v>
      </c>
      <c r="D19" s="447">
        <f t="shared" si="0"/>
        <v>137</v>
      </c>
      <c r="E19" s="447">
        <f t="shared" si="0"/>
        <v>6</v>
      </c>
      <c r="F19" s="447">
        <f t="shared" si="0"/>
        <v>1</v>
      </c>
    </row>
    <row r="20" spans="1:6" ht="18.75" customHeight="1" x14ac:dyDescent="0.2">
      <c r="A20" s="917"/>
      <c r="B20" s="424" t="s">
        <v>412</v>
      </c>
      <c r="C20" s="435">
        <f>SUM(D20:F20)</f>
        <v>276</v>
      </c>
      <c r="D20" s="447">
        <f t="shared" si="0"/>
        <v>257</v>
      </c>
      <c r="E20" s="447">
        <f t="shared" si="0"/>
        <v>17</v>
      </c>
      <c r="F20" s="447">
        <f t="shared" si="0"/>
        <v>2</v>
      </c>
    </row>
    <row r="21" spans="1:6" ht="18.75" customHeight="1" x14ac:dyDescent="0.2">
      <c r="A21" s="917"/>
      <c r="B21" s="427" t="s">
        <v>413</v>
      </c>
      <c r="C21" s="446">
        <f>SUM(D21:F21)</f>
        <v>352</v>
      </c>
      <c r="D21" s="450">
        <f t="shared" si="0"/>
        <v>335</v>
      </c>
      <c r="E21" s="450">
        <f t="shared" si="0"/>
        <v>16</v>
      </c>
      <c r="F21" s="450">
        <f t="shared" si="0"/>
        <v>1</v>
      </c>
    </row>
    <row r="22" spans="1:6" ht="18.75" customHeight="1" x14ac:dyDescent="0.2">
      <c r="A22" s="917"/>
      <c r="B22" s="419" t="s">
        <v>4</v>
      </c>
      <c r="C22" s="439">
        <f>C10+C16</f>
        <v>864</v>
      </c>
      <c r="D22" s="439">
        <f t="shared" ref="D22:F22" si="1">D10+D16</f>
        <v>819</v>
      </c>
      <c r="E22" s="439">
        <f t="shared" si="1"/>
        <v>41</v>
      </c>
      <c r="F22" s="439">
        <f t="shared" si="1"/>
        <v>4</v>
      </c>
    </row>
    <row r="23" spans="1:6" ht="18.75" customHeight="1" x14ac:dyDescent="0.2"/>
    <row r="24" spans="1:6" ht="18.75" customHeight="1" x14ac:dyDescent="0.2">
      <c r="A24" s="123" t="s">
        <v>492</v>
      </c>
    </row>
    <row r="25" spans="1:6" ht="18.75" customHeight="1" x14ac:dyDescent="0.2">
      <c r="A25" s="917" t="s">
        <v>30</v>
      </c>
      <c r="B25" s="919" t="s">
        <v>400</v>
      </c>
      <c r="C25" s="917" t="s">
        <v>401</v>
      </c>
      <c r="D25" s="420" t="s">
        <v>415</v>
      </c>
      <c r="E25" s="420" t="s">
        <v>416</v>
      </c>
      <c r="F25" s="420" t="s">
        <v>417</v>
      </c>
    </row>
    <row r="26" spans="1:6" ht="18.75" customHeight="1" x14ac:dyDescent="0.2">
      <c r="A26" s="917"/>
      <c r="B26" s="919"/>
      <c r="C26" s="917"/>
      <c r="D26" s="427" t="s">
        <v>427</v>
      </c>
      <c r="E26" s="427" t="s">
        <v>413</v>
      </c>
      <c r="F26" s="427" t="s">
        <v>428</v>
      </c>
    </row>
    <row r="27" spans="1:6" ht="18.75" customHeight="1" x14ac:dyDescent="0.2">
      <c r="A27" s="917"/>
      <c r="B27" s="919"/>
      <c r="C27" s="917"/>
      <c r="D27" s="419" t="s">
        <v>408</v>
      </c>
      <c r="E27" s="419" t="s">
        <v>408</v>
      </c>
      <c r="F27" s="419" t="s">
        <v>408</v>
      </c>
    </row>
    <row r="28" spans="1:6" ht="18.75" customHeight="1" x14ac:dyDescent="0.2">
      <c r="A28" s="917" t="s">
        <v>392</v>
      </c>
      <c r="B28" s="420" t="s">
        <v>409</v>
      </c>
      <c r="C28" s="453">
        <f>SUM(D28:F28)</f>
        <v>3</v>
      </c>
      <c r="D28" s="453">
        <v>2</v>
      </c>
      <c r="E28" s="422">
        <v>0</v>
      </c>
      <c r="F28" s="422">
        <v>1</v>
      </c>
    </row>
    <row r="29" spans="1:6" s="445" customFormat="1" ht="18.75" customHeight="1" x14ac:dyDescent="0.2">
      <c r="A29" s="917"/>
      <c r="B29" s="424" t="s">
        <v>410</v>
      </c>
      <c r="C29" s="425">
        <f>SUM(D29:F29)</f>
        <v>41</v>
      </c>
      <c r="D29" s="425">
        <v>38</v>
      </c>
      <c r="E29" s="436">
        <v>3</v>
      </c>
      <c r="F29" s="436">
        <v>0</v>
      </c>
    </row>
    <row r="30" spans="1:6" ht="18.75" customHeight="1" x14ac:dyDescent="0.2">
      <c r="A30" s="917"/>
      <c r="B30" s="424" t="s">
        <v>411</v>
      </c>
      <c r="C30" s="425">
        <f>SUM(D30:F30)</f>
        <v>50</v>
      </c>
      <c r="D30" s="425">
        <v>44</v>
      </c>
      <c r="E30" s="425">
        <v>5</v>
      </c>
      <c r="F30" s="436">
        <v>1</v>
      </c>
    </row>
    <row r="31" spans="1:6" ht="18.75" customHeight="1" x14ac:dyDescent="0.2">
      <c r="A31" s="917"/>
      <c r="B31" s="424" t="s">
        <v>412</v>
      </c>
      <c r="C31" s="425">
        <f>SUM(D31:F31)</f>
        <v>81</v>
      </c>
      <c r="D31" s="425">
        <v>74</v>
      </c>
      <c r="E31" s="425">
        <v>5</v>
      </c>
      <c r="F31" s="425">
        <v>2</v>
      </c>
    </row>
    <row r="32" spans="1:6" ht="18.75" customHeight="1" x14ac:dyDescent="0.2">
      <c r="A32" s="917"/>
      <c r="B32" s="427" t="s">
        <v>413</v>
      </c>
      <c r="C32" s="429">
        <f>SUM(D32:F32)</f>
        <v>81</v>
      </c>
      <c r="D32" s="429">
        <v>73</v>
      </c>
      <c r="E32" s="429">
        <v>3</v>
      </c>
      <c r="F32" s="438">
        <v>5</v>
      </c>
    </row>
    <row r="33" spans="1:6" ht="18.75" customHeight="1" x14ac:dyDescent="0.2">
      <c r="A33" s="917"/>
      <c r="B33" s="419" t="s">
        <v>4</v>
      </c>
      <c r="C33" s="454">
        <f>SUM(C28:C32)</f>
        <v>256</v>
      </c>
      <c r="D33" s="454">
        <f>SUM(D28:D32)</f>
        <v>231</v>
      </c>
      <c r="E33" s="454">
        <f>SUM(E28:E32)</f>
        <v>16</v>
      </c>
      <c r="F33" s="454">
        <f>SUM(F28:F32)</f>
        <v>9</v>
      </c>
    </row>
    <row r="34" spans="1:6" ht="18.75" customHeight="1" x14ac:dyDescent="0.2">
      <c r="A34" s="917" t="s">
        <v>336</v>
      </c>
      <c r="B34" s="420" t="s">
        <v>409</v>
      </c>
      <c r="C34" s="455">
        <f>SUM(D34:F34)</f>
        <v>4</v>
      </c>
      <c r="D34" s="422">
        <v>3</v>
      </c>
      <c r="E34" s="422">
        <v>1</v>
      </c>
      <c r="F34" s="422">
        <v>0</v>
      </c>
    </row>
    <row r="35" spans="1:6" ht="18.75" customHeight="1" x14ac:dyDescent="0.2">
      <c r="A35" s="917"/>
      <c r="B35" s="424" t="s">
        <v>410</v>
      </c>
      <c r="C35" s="425">
        <f>SUM(D35:F35)</f>
        <v>105</v>
      </c>
      <c r="D35" s="425">
        <v>103</v>
      </c>
      <c r="E35" s="436">
        <v>2</v>
      </c>
      <c r="F35" s="436">
        <v>0</v>
      </c>
    </row>
    <row r="36" spans="1:6" ht="18.75" customHeight="1" x14ac:dyDescent="0.2">
      <c r="A36" s="917"/>
      <c r="B36" s="424" t="s">
        <v>411</v>
      </c>
      <c r="C36" s="425">
        <f>SUM(D36:F36)</f>
        <v>183</v>
      </c>
      <c r="D36" s="425">
        <v>181</v>
      </c>
      <c r="E36" s="425">
        <v>1</v>
      </c>
      <c r="F36" s="436">
        <v>1</v>
      </c>
    </row>
    <row r="37" spans="1:6" ht="18.75" customHeight="1" x14ac:dyDescent="0.2">
      <c r="A37" s="917"/>
      <c r="B37" s="424" t="s">
        <v>412</v>
      </c>
      <c r="C37" s="425">
        <f>SUM(D37:F37)</f>
        <v>426</v>
      </c>
      <c r="D37" s="425">
        <v>420</v>
      </c>
      <c r="E37" s="425">
        <v>6</v>
      </c>
      <c r="F37" s="436">
        <v>0</v>
      </c>
    </row>
    <row r="38" spans="1:6" ht="18.75" customHeight="1" x14ac:dyDescent="0.2">
      <c r="A38" s="917"/>
      <c r="B38" s="427" t="s">
        <v>413</v>
      </c>
      <c r="C38" s="429">
        <f>SUM(D38:F38)</f>
        <v>601</v>
      </c>
      <c r="D38" s="429">
        <v>596</v>
      </c>
      <c r="E38" s="429">
        <v>5</v>
      </c>
      <c r="F38" s="429">
        <v>0</v>
      </c>
    </row>
    <row r="39" spans="1:6" ht="18.75" customHeight="1" x14ac:dyDescent="0.2">
      <c r="A39" s="917"/>
      <c r="B39" s="419" t="s">
        <v>4</v>
      </c>
      <c r="C39" s="454">
        <f>SUM(C34:C38)</f>
        <v>1319</v>
      </c>
      <c r="D39" s="454">
        <f>SUM(D34:D38)</f>
        <v>1303</v>
      </c>
      <c r="E39" s="454">
        <f>SUM(E34:E38)</f>
        <v>15</v>
      </c>
      <c r="F39" s="454">
        <f>SUM(F34:F38)</f>
        <v>1</v>
      </c>
    </row>
    <row r="40" spans="1:6" ht="18.75" customHeight="1" x14ac:dyDescent="0.2">
      <c r="A40" s="917" t="s">
        <v>4</v>
      </c>
      <c r="B40" s="420" t="s">
        <v>409</v>
      </c>
      <c r="C40" s="453">
        <f>SUM(D40:F40)</f>
        <v>7</v>
      </c>
      <c r="D40" s="422">
        <f t="shared" ref="D40:F45" si="2">D28+D34</f>
        <v>5</v>
      </c>
      <c r="E40" s="422">
        <f t="shared" si="2"/>
        <v>1</v>
      </c>
      <c r="F40" s="422">
        <f t="shared" si="2"/>
        <v>1</v>
      </c>
    </row>
    <row r="41" spans="1:6" ht="18.75" customHeight="1" x14ac:dyDescent="0.2">
      <c r="A41" s="917"/>
      <c r="B41" s="424" t="s">
        <v>410</v>
      </c>
      <c r="C41" s="425">
        <f>SUM(D41:F41)</f>
        <v>146</v>
      </c>
      <c r="D41" s="436">
        <f t="shared" si="2"/>
        <v>141</v>
      </c>
      <c r="E41" s="436">
        <f t="shared" si="2"/>
        <v>5</v>
      </c>
      <c r="F41" s="436">
        <f t="shared" si="2"/>
        <v>0</v>
      </c>
    </row>
    <row r="42" spans="1:6" ht="18.75" customHeight="1" x14ac:dyDescent="0.2">
      <c r="A42" s="917"/>
      <c r="B42" s="424" t="s">
        <v>411</v>
      </c>
      <c r="C42" s="425">
        <f>SUM(D42:F42)</f>
        <v>233</v>
      </c>
      <c r="D42" s="436">
        <f t="shared" si="2"/>
        <v>225</v>
      </c>
      <c r="E42" s="436">
        <f t="shared" si="2"/>
        <v>6</v>
      </c>
      <c r="F42" s="436">
        <f t="shared" si="2"/>
        <v>2</v>
      </c>
    </row>
    <row r="43" spans="1:6" ht="18.75" customHeight="1" x14ac:dyDescent="0.2">
      <c r="A43" s="917"/>
      <c r="B43" s="424" t="s">
        <v>412</v>
      </c>
      <c r="C43" s="425">
        <f>SUM(D43:F43)</f>
        <v>507</v>
      </c>
      <c r="D43" s="436">
        <f t="shared" si="2"/>
        <v>494</v>
      </c>
      <c r="E43" s="436">
        <f t="shared" si="2"/>
        <v>11</v>
      </c>
      <c r="F43" s="436">
        <f t="shared" si="2"/>
        <v>2</v>
      </c>
    </row>
    <row r="44" spans="1:6" ht="18.75" customHeight="1" x14ac:dyDescent="0.2">
      <c r="A44" s="917"/>
      <c r="B44" s="427" t="s">
        <v>413</v>
      </c>
      <c r="C44" s="429">
        <f>SUM(D44:F44)</f>
        <v>682</v>
      </c>
      <c r="D44" s="438">
        <f t="shared" si="2"/>
        <v>669</v>
      </c>
      <c r="E44" s="438">
        <f t="shared" si="2"/>
        <v>8</v>
      </c>
      <c r="F44" s="438">
        <f t="shared" si="2"/>
        <v>5</v>
      </c>
    </row>
    <row r="45" spans="1:6" ht="18.75" customHeight="1" x14ac:dyDescent="0.2">
      <c r="A45" s="917"/>
      <c r="B45" s="419" t="s">
        <v>4</v>
      </c>
      <c r="C45" s="454">
        <f>C33+C39</f>
        <v>1575</v>
      </c>
      <c r="D45" s="454">
        <f t="shared" si="2"/>
        <v>1534</v>
      </c>
      <c r="E45" s="454">
        <f t="shared" si="2"/>
        <v>31</v>
      </c>
      <c r="F45" s="454">
        <f t="shared" si="2"/>
        <v>10</v>
      </c>
    </row>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12">
    <mergeCell ref="A40:A45"/>
    <mergeCell ref="A2:A4"/>
    <mergeCell ref="B2:B4"/>
    <mergeCell ref="C2:C4"/>
    <mergeCell ref="A5:A10"/>
    <mergeCell ref="A11:A16"/>
    <mergeCell ref="A17:A22"/>
    <mergeCell ref="A25:A27"/>
    <mergeCell ref="B25:B27"/>
    <mergeCell ref="C25:C27"/>
    <mergeCell ref="A28:A33"/>
    <mergeCell ref="A34:A39"/>
  </mergeCells>
  <phoneticPr fontId="1"/>
  <pageMargins left="0.70866141732283472" right="0.70866141732283472" top="0.74803149606299213" bottom="0.74803149606299213" header="0.31496062992125984" footer="0.31496062992125984"/>
  <pageSetup paperSize="9" scale="93" firstPageNumber="90"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6"/>
  <sheetViews>
    <sheetView showGridLines="0" view="pageBreakPreview" zoomScaleNormal="100" zoomScaleSheetLayoutView="100" workbookViewId="0"/>
  </sheetViews>
  <sheetFormatPr defaultColWidth="9" defaultRowHeight="15" customHeight="1" x14ac:dyDescent="0.2"/>
  <cols>
    <col min="1" max="1" width="6.1796875" style="122" customWidth="1"/>
    <col min="2" max="2" width="11.08984375" style="456" customWidth="1"/>
    <col min="3" max="3" width="11.08984375" style="122" customWidth="1"/>
    <col min="4" max="6" width="12.453125" style="122" customWidth="1"/>
    <col min="7" max="16384" width="9" style="122"/>
  </cols>
  <sheetData>
    <row r="1" spans="1:6" ht="14" x14ac:dyDescent="0.2">
      <c r="A1" s="123" t="s">
        <v>493</v>
      </c>
    </row>
    <row r="2" spans="1:6" ht="18.75" customHeight="1" x14ac:dyDescent="0.2">
      <c r="A2" s="917" t="s">
        <v>30</v>
      </c>
      <c r="B2" s="919" t="s">
        <v>400</v>
      </c>
      <c r="C2" s="917" t="s">
        <v>401</v>
      </c>
      <c r="D2" s="420" t="s">
        <v>415</v>
      </c>
      <c r="E2" s="420" t="s">
        <v>416</v>
      </c>
      <c r="F2" s="420" t="s">
        <v>417</v>
      </c>
    </row>
    <row r="3" spans="1:6" ht="18.75" customHeight="1" x14ac:dyDescent="0.2">
      <c r="A3" s="917"/>
      <c r="B3" s="919"/>
      <c r="C3" s="917"/>
      <c r="D3" s="427" t="s">
        <v>429</v>
      </c>
      <c r="E3" s="427" t="s">
        <v>430</v>
      </c>
      <c r="F3" s="427" t="s">
        <v>431</v>
      </c>
    </row>
    <row r="4" spans="1:6" ht="18.75" customHeight="1" x14ac:dyDescent="0.2">
      <c r="A4" s="917"/>
      <c r="B4" s="919"/>
      <c r="C4" s="917"/>
      <c r="D4" s="419" t="s">
        <v>408</v>
      </c>
      <c r="E4" s="419" t="s">
        <v>408</v>
      </c>
      <c r="F4" s="419" t="s">
        <v>408</v>
      </c>
    </row>
    <row r="5" spans="1:6" ht="18" customHeight="1" x14ac:dyDescent="0.2">
      <c r="A5" s="917" t="s">
        <v>392</v>
      </c>
      <c r="B5" s="420" t="s">
        <v>409</v>
      </c>
      <c r="C5" s="444">
        <f>SUM(D5:F5)</f>
        <v>3</v>
      </c>
      <c r="D5" s="444">
        <v>3</v>
      </c>
      <c r="E5" s="434">
        <v>0</v>
      </c>
      <c r="F5" s="434">
        <v>0</v>
      </c>
    </row>
    <row r="6" spans="1:6" s="457" customFormat="1" ht="18" customHeight="1" x14ac:dyDescent="0.2">
      <c r="A6" s="917"/>
      <c r="B6" s="424" t="s">
        <v>410</v>
      </c>
      <c r="C6" s="435">
        <f>SUM(D6:F6)</f>
        <v>41</v>
      </c>
      <c r="D6" s="435">
        <v>36</v>
      </c>
      <c r="E6" s="435">
        <v>4</v>
      </c>
      <c r="F6" s="435">
        <v>1</v>
      </c>
    </row>
    <row r="7" spans="1:6" ht="18" customHeight="1" x14ac:dyDescent="0.2">
      <c r="A7" s="917"/>
      <c r="B7" s="424" t="s">
        <v>411</v>
      </c>
      <c r="C7" s="435">
        <f>SUM(D7:F7)</f>
        <v>50</v>
      </c>
      <c r="D7" s="435">
        <v>39</v>
      </c>
      <c r="E7" s="435">
        <v>7</v>
      </c>
      <c r="F7" s="435">
        <v>4</v>
      </c>
    </row>
    <row r="8" spans="1:6" ht="18" customHeight="1" x14ac:dyDescent="0.2">
      <c r="A8" s="917"/>
      <c r="B8" s="424" t="s">
        <v>412</v>
      </c>
      <c r="C8" s="435">
        <f>SUM(D8:F8)</f>
        <v>81</v>
      </c>
      <c r="D8" s="435">
        <v>48</v>
      </c>
      <c r="E8" s="435">
        <v>17</v>
      </c>
      <c r="F8" s="435">
        <v>16</v>
      </c>
    </row>
    <row r="9" spans="1:6" ht="18" customHeight="1" x14ac:dyDescent="0.2">
      <c r="A9" s="917"/>
      <c r="B9" s="427" t="s">
        <v>413</v>
      </c>
      <c r="C9" s="446">
        <f>SUM(D9:F9)</f>
        <v>81</v>
      </c>
      <c r="D9" s="446">
        <v>43</v>
      </c>
      <c r="E9" s="446">
        <v>16</v>
      </c>
      <c r="F9" s="446">
        <v>22</v>
      </c>
    </row>
    <row r="10" spans="1:6" ht="18" customHeight="1" x14ac:dyDescent="0.2">
      <c r="A10" s="917"/>
      <c r="B10" s="419" t="s">
        <v>4</v>
      </c>
      <c r="C10" s="431">
        <f>SUM(C5:C9)</f>
        <v>256</v>
      </c>
      <c r="D10" s="431">
        <f>SUM(D5:D9)</f>
        <v>169</v>
      </c>
      <c r="E10" s="431">
        <f>SUM(E5:E9)</f>
        <v>44</v>
      </c>
      <c r="F10" s="431">
        <f>SUM(F5:F9)</f>
        <v>43</v>
      </c>
    </row>
    <row r="11" spans="1:6" ht="18" customHeight="1" x14ac:dyDescent="0.2">
      <c r="A11" s="917" t="s">
        <v>336</v>
      </c>
      <c r="B11" s="420" t="s">
        <v>409</v>
      </c>
      <c r="C11" s="423">
        <f>SUM(D11:F11)</f>
        <v>4</v>
      </c>
      <c r="D11" s="434">
        <v>4</v>
      </c>
      <c r="E11" s="434">
        <v>0</v>
      </c>
      <c r="F11" s="434">
        <v>0</v>
      </c>
    </row>
    <row r="12" spans="1:6" ht="18" customHeight="1" x14ac:dyDescent="0.2">
      <c r="A12" s="917"/>
      <c r="B12" s="424" t="s">
        <v>410</v>
      </c>
      <c r="C12" s="435">
        <f>SUM(D12:F12)</f>
        <v>105</v>
      </c>
      <c r="D12" s="435">
        <v>89</v>
      </c>
      <c r="E12" s="435">
        <v>9</v>
      </c>
      <c r="F12" s="435">
        <v>7</v>
      </c>
    </row>
    <row r="13" spans="1:6" ht="18" customHeight="1" x14ac:dyDescent="0.2">
      <c r="A13" s="917"/>
      <c r="B13" s="424" t="s">
        <v>411</v>
      </c>
      <c r="C13" s="435">
        <f>SUM(D13:F13)</f>
        <v>183</v>
      </c>
      <c r="D13" s="435">
        <v>148</v>
      </c>
      <c r="E13" s="435">
        <v>22</v>
      </c>
      <c r="F13" s="435">
        <v>13</v>
      </c>
    </row>
    <row r="14" spans="1:6" ht="18" customHeight="1" x14ac:dyDescent="0.2">
      <c r="A14" s="917"/>
      <c r="B14" s="424" t="s">
        <v>412</v>
      </c>
      <c r="C14" s="435">
        <f>SUM(D14:F14)</f>
        <v>426</v>
      </c>
      <c r="D14" s="435">
        <v>319</v>
      </c>
      <c r="E14" s="435">
        <v>68</v>
      </c>
      <c r="F14" s="435">
        <v>39</v>
      </c>
    </row>
    <row r="15" spans="1:6" ht="18" customHeight="1" x14ac:dyDescent="0.2">
      <c r="A15" s="917"/>
      <c r="B15" s="427" t="s">
        <v>413</v>
      </c>
      <c r="C15" s="446">
        <f>SUM(D15:F15)</f>
        <v>601</v>
      </c>
      <c r="D15" s="446">
        <v>435</v>
      </c>
      <c r="E15" s="446">
        <v>100</v>
      </c>
      <c r="F15" s="446">
        <v>66</v>
      </c>
    </row>
    <row r="16" spans="1:6" ht="18" customHeight="1" x14ac:dyDescent="0.2">
      <c r="A16" s="917"/>
      <c r="B16" s="419" t="s">
        <v>4</v>
      </c>
      <c r="C16" s="431">
        <f>SUM(C11:C15)</f>
        <v>1319</v>
      </c>
      <c r="D16" s="431">
        <f>SUM(D11:D15)</f>
        <v>995</v>
      </c>
      <c r="E16" s="431">
        <f>SUM(E11:E15)</f>
        <v>199</v>
      </c>
      <c r="F16" s="431">
        <f>SUM(F11:F15)</f>
        <v>125</v>
      </c>
    </row>
    <row r="17" spans="1:6" ht="18" customHeight="1" x14ac:dyDescent="0.2">
      <c r="A17" s="917" t="s">
        <v>4</v>
      </c>
      <c r="B17" s="420" t="s">
        <v>409</v>
      </c>
      <c r="C17" s="444">
        <f>SUM(D17:F17)</f>
        <v>7</v>
      </c>
      <c r="D17" s="434">
        <f t="shared" ref="D17:F21" si="0">D5+D11</f>
        <v>7</v>
      </c>
      <c r="E17" s="434">
        <f t="shared" si="0"/>
        <v>0</v>
      </c>
      <c r="F17" s="434">
        <f t="shared" si="0"/>
        <v>0</v>
      </c>
    </row>
    <row r="18" spans="1:6" ht="18" customHeight="1" x14ac:dyDescent="0.2">
      <c r="A18" s="917"/>
      <c r="B18" s="424" t="s">
        <v>410</v>
      </c>
      <c r="C18" s="435">
        <f>SUM(D18:F18)</f>
        <v>146</v>
      </c>
      <c r="D18" s="447">
        <f t="shared" si="0"/>
        <v>125</v>
      </c>
      <c r="E18" s="447">
        <f t="shared" si="0"/>
        <v>13</v>
      </c>
      <c r="F18" s="447">
        <f t="shared" si="0"/>
        <v>8</v>
      </c>
    </row>
    <row r="19" spans="1:6" ht="18" customHeight="1" x14ac:dyDescent="0.2">
      <c r="A19" s="917"/>
      <c r="B19" s="424" t="s">
        <v>411</v>
      </c>
      <c r="C19" s="435">
        <f>SUM(D19:F19)</f>
        <v>233</v>
      </c>
      <c r="D19" s="447">
        <f t="shared" si="0"/>
        <v>187</v>
      </c>
      <c r="E19" s="447">
        <f t="shared" si="0"/>
        <v>29</v>
      </c>
      <c r="F19" s="447">
        <f t="shared" si="0"/>
        <v>17</v>
      </c>
    </row>
    <row r="20" spans="1:6" ht="18" customHeight="1" x14ac:dyDescent="0.2">
      <c r="A20" s="917"/>
      <c r="B20" s="424" t="s">
        <v>412</v>
      </c>
      <c r="C20" s="435">
        <f>SUM(D20:F20)</f>
        <v>507</v>
      </c>
      <c r="D20" s="447">
        <f t="shared" si="0"/>
        <v>367</v>
      </c>
      <c r="E20" s="447">
        <f t="shared" si="0"/>
        <v>85</v>
      </c>
      <c r="F20" s="447">
        <f t="shared" si="0"/>
        <v>55</v>
      </c>
    </row>
    <row r="21" spans="1:6" ht="18" customHeight="1" x14ac:dyDescent="0.2">
      <c r="A21" s="917"/>
      <c r="B21" s="427" t="s">
        <v>413</v>
      </c>
      <c r="C21" s="446">
        <f>SUM(D21:F21)</f>
        <v>682</v>
      </c>
      <c r="D21" s="450">
        <f t="shared" si="0"/>
        <v>478</v>
      </c>
      <c r="E21" s="450">
        <f t="shared" si="0"/>
        <v>116</v>
      </c>
      <c r="F21" s="450">
        <f t="shared" si="0"/>
        <v>88</v>
      </c>
    </row>
    <row r="22" spans="1:6" ht="18" customHeight="1" x14ac:dyDescent="0.2">
      <c r="A22" s="917"/>
      <c r="B22" s="419" t="s">
        <v>4</v>
      </c>
      <c r="C22" s="439">
        <f>C10+C16</f>
        <v>1575</v>
      </c>
      <c r="D22" s="439">
        <f t="shared" ref="D22:F22" si="1">D10+D16</f>
        <v>1164</v>
      </c>
      <c r="E22" s="439">
        <f t="shared" si="1"/>
        <v>243</v>
      </c>
      <c r="F22" s="439">
        <f t="shared" si="1"/>
        <v>168</v>
      </c>
    </row>
    <row r="23" spans="1:6" ht="18.75" customHeight="1" x14ac:dyDescent="0.2"/>
    <row r="24" spans="1:6" ht="18.75" customHeight="1" x14ac:dyDescent="0.2">
      <c r="A24" s="123" t="s">
        <v>494</v>
      </c>
    </row>
    <row r="25" spans="1:6" ht="18.75" customHeight="1" x14ac:dyDescent="0.2">
      <c r="A25" s="917" t="s">
        <v>30</v>
      </c>
      <c r="B25" s="919" t="s">
        <v>400</v>
      </c>
      <c r="C25" s="917" t="s">
        <v>401</v>
      </c>
      <c r="D25" s="420" t="s">
        <v>415</v>
      </c>
      <c r="E25" s="420" t="s">
        <v>416</v>
      </c>
      <c r="F25" s="420" t="s">
        <v>417</v>
      </c>
    </row>
    <row r="26" spans="1:6" ht="18.75" customHeight="1" x14ac:dyDescent="0.2">
      <c r="A26" s="917"/>
      <c r="B26" s="919"/>
      <c r="C26" s="917"/>
      <c r="D26" s="427" t="s">
        <v>432</v>
      </c>
      <c r="E26" s="427" t="s">
        <v>433</v>
      </c>
      <c r="F26" s="427" t="s">
        <v>434</v>
      </c>
    </row>
    <row r="27" spans="1:6" ht="18.75" customHeight="1" x14ac:dyDescent="0.2">
      <c r="A27" s="917"/>
      <c r="B27" s="919"/>
      <c r="C27" s="917"/>
      <c r="D27" s="419" t="s">
        <v>408</v>
      </c>
      <c r="E27" s="419" t="s">
        <v>408</v>
      </c>
      <c r="F27" s="419" t="s">
        <v>408</v>
      </c>
    </row>
    <row r="28" spans="1:6" ht="18" customHeight="1" x14ac:dyDescent="0.2">
      <c r="A28" s="917" t="s">
        <v>392</v>
      </c>
      <c r="B28" s="420" t="s">
        <v>409</v>
      </c>
      <c r="C28" s="444">
        <f>SUM(D28:F28)</f>
        <v>3</v>
      </c>
      <c r="D28" s="444">
        <v>3</v>
      </c>
      <c r="E28" s="434">
        <v>0</v>
      </c>
      <c r="F28" s="434">
        <v>0</v>
      </c>
    </row>
    <row r="29" spans="1:6" s="457" customFormat="1" ht="18" customHeight="1" x14ac:dyDescent="0.2">
      <c r="A29" s="917"/>
      <c r="B29" s="424" t="s">
        <v>410</v>
      </c>
      <c r="C29" s="435">
        <f>SUM(D29:F29)</f>
        <v>41</v>
      </c>
      <c r="D29" s="435">
        <v>36</v>
      </c>
      <c r="E29" s="435">
        <v>2</v>
      </c>
      <c r="F29" s="435">
        <v>3</v>
      </c>
    </row>
    <row r="30" spans="1:6" ht="18" customHeight="1" x14ac:dyDescent="0.2">
      <c r="A30" s="917"/>
      <c r="B30" s="424" t="s">
        <v>411</v>
      </c>
      <c r="C30" s="435">
        <f>SUM(D30:F30)</f>
        <v>50</v>
      </c>
      <c r="D30" s="435">
        <v>42</v>
      </c>
      <c r="E30" s="435">
        <v>8</v>
      </c>
      <c r="F30" s="435">
        <v>0</v>
      </c>
    </row>
    <row r="31" spans="1:6" ht="18" customHeight="1" x14ac:dyDescent="0.2">
      <c r="A31" s="917"/>
      <c r="B31" s="424" t="s">
        <v>412</v>
      </c>
      <c r="C31" s="435">
        <f>SUM(D31:F31)</f>
        <v>81</v>
      </c>
      <c r="D31" s="435">
        <v>69</v>
      </c>
      <c r="E31" s="435">
        <v>9</v>
      </c>
      <c r="F31" s="435">
        <v>3</v>
      </c>
    </row>
    <row r="32" spans="1:6" ht="18" customHeight="1" x14ac:dyDescent="0.2">
      <c r="A32" s="917"/>
      <c r="B32" s="427" t="s">
        <v>413</v>
      </c>
      <c r="C32" s="446">
        <f>SUM(D32:F32)</f>
        <v>81</v>
      </c>
      <c r="D32" s="446">
        <v>72</v>
      </c>
      <c r="E32" s="446">
        <v>6</v>
      </c>
      <c r="F32" s="446">
        <v>3</v>
      </c>
    </row>
    <row r="33" spans="1:6" ht="18" customHeight="1" x14ac:dyDescent="0.2">
      <c r="A33" s="917"/>
      <c r="B33" s="419" t="s">
        <v>4</v>
      </c>
      <c r="C33" s="431">
        <f>SUM(C28:C32)</f>
        <v>256</v>
      </c>
      <c r="D33" s="431">
        <f>SUM(D28:D32)</f>
        <v>222</v>
      </c>
      <c r="E33" s="431">
        <f>SUM(E28:E32)</f>
        <v>25</v>
      </c>
      <c r="F33" s="431">
        <f>SUM(F28:F32)</f>
        <v>9</v>
      </c>
    </row>
    <row r="34" spans="1:6" ht="18" customHeight="1" x14ac:dyDescent="0.2">
      <c r="A34" s="917" t="s">
        <v>336</v>
      </c>
      <c r="B34" s="420" t="s">
        <v>409</v>
      </c>
      <c r="C34" s="423">
        <f>SUM(D34:F34)</f>
        <v>4</v>
      </c>
      <c r="D34" s="444">
        <v>4</v>
      </c>
      <c r="E34" s="434">
        <v>0</v>
      </c>
      <c r="F34" s="434">
        <v>0</v>
      </c>
    </row>
    <row r="35" spans="1:6" ht="18" customHeight="1" x14ac:dyDescent="0.2">
      <c r="A35" s="917"/>
      <c r="B35" s="424" t="s">
        <v>410</v>
      </c>
      <c r="C35" s="435">
        <f>SUM(D35:F35)</f>
        <v>105</v>
      </c>
      <c r="D35" s="435">
        <v>102</v>
      </c>
      <c r="E35" s="447">
        <v>3</v>
      </c>
      <c r="F35" s="435">
        <v>0</v>
      </c>
    </row>
    <row r="36" spans="1:6" ht="18" customHeight="1" x14ac:dyDescent="0.2">
      <c r="A36" s="917"/>
      <c r="B36" s="424" t="s">
        <v>411</v>
      </c>
      <c r="C36" s="435">
        <f>SUM(D36:F36)</f>
        <v>183</v>
      </c>
      <c r="D36" s="435">
        <v>179</v>
      </c>
      <c r="E36" s="435">
        <v>3</v>
      </c>
      <c r="F36" s="435">
        <v>1</v>
      </c>
    </row>
    <row r="37" spans="1:6" ht="18" customHeight="1" x14ac:dyDescent="0.2">
      <c r="A37" s="917"/>
      <c r="B37" s="424" t="s">
        <v>412</v>
      </c>
      <c r="C37" s="435">
        <f>SUM(D37:F37)</f>
        <v>426</v>
      </c>
      <c r="D37" s="435">
        <v>420</v>
      </c>
      <c r="E37" s="435">
        <v>4</v>
      </c>
      <c r="F37" s="435">
        <v>2</v>
      </c>
    </row>
    <row r="38" spans="1:6" ht="18" customHeight="1" x14ac:dyDescent="0.2">
      <c r="A38" s="917"/>
      <c r="B38" s="427" t="s">
        <v>413</v>
      </c>
      <c r="C38" s="446">
        <f>SUM(D38:F38)</f>
        <v>601</v>
      </c>
      <c r="D38" s="446">
        <v>585</v>
      </c>
      <c r="E38" s="446">
        <v>10</v>
      </c>
      <c r="F38" s="446">
        <v>6</v>
      </c>
    </row>
    <row r="39" spans="1:6" ht="18" customHeight="1" x14ac:dyDescent="0.2">
      <c r="A39" s="917"/>
      <c r="B39" s="419" t="s">
        <v>4</v>
      </c>
      <c r="C39" s="431">
        <f>SUM(C34:C38)</f>
        <v>1319</v>
      </c>
      <c r="D39" s="431">
        <f>SUM(D34:D38)</f>
        <v>1290</v>
      </c>
      <c r="E39" s="431">
        <f>SUM(E34:E38)</f>
        <v>20</v>
      </c>
      <c r="F39" s="431">
        <f>SUM(F34:F38)</f>
        <v>9</v>
      </c>
    </row>
    <row r="40" spans="1:6" ht="18" customHeight="1" x14ac:dyDescent="0.2">
      <c r="A40" s="917" t="s">
        <v>4</v>
      </c>
      <c r="B40" s="420" t="s">
        <v>409</v>
      </c>
      <c r="C40" s="444">
        <f>SUM(D40:F40)</f>
        <v>7</v>
      </c>
      <c r="D40" s="434">
        <f t="shared" ref="D40:F44" si="2">D28+D34</f>
        <v>7</v>
      </c>
      <c r="E40" s="434">
        <f t="shared" si="2"/>
        <v>0</v>
      </c>
      <c r="F40" s="434">
        <f t="shared" si="2"/>
        <v>0</v>
      </c>
    </row>
    <row r="41" spans="1:6" ht="18" customHeight="1" x14ac:dyDescent="0.2">
      <c r="A41" s="917"/>
      <c r="B41" s="424" t="s">
        <v>410</v>
      </c>
      <c r="C41" s="435">
        <f>SUM(D41:F41)</f>
        <v>146</v>
      </c>
      <c r="D41" s="447">
        <f t="shared" si="2"/>
        <v>138</v>
      </c>
      <c r="E41" s="447">
        <f t="shared" si="2"/>
        <v>5</v>
      </c>
      <c r="F41" s="447">
        <f t="shared" si="2"/>
        <v>3</v>
      </c>
    </row>
    <row r="42" spans="1:6" ht="18" customHeight="1" x14ac:dyDescent="0.2">
      <c r="A42" s="917"/>
      <c r="B42" s="424" t="s">
        <v>411</v>
      </c>
      <c r="C42" s="435">
        <f>SUM(D42:F42)</f>
        <v>233</v>
      </c>
      <c r="D42" s="447">
        <f t="shared" si="2"/>
        <v>221</v>
      </c>
      <c r="E42" s="447">
        <f t="shared" si="2"/>
        <v>11</v>
      </c>
      <c r="F42" s="447">
        <f t="shared" si="2"/>
        <v>1</v>
      </c>
    </row>
    <row r="43" spans="1:6" ht="18" customHeight="1" x14ac:dyDescent="0.2">
      <c r="A43" s="917"/>
      <c r="B43" s="424" t="s">
        <v>412</v>
      </c>
      <c r="C43" s="435">
        <f>SUM(D43:F43)</f>
        <v>507</v>
      </c>
      <c r="D43" s="447">
        <f t="shared" si="2"/>
        <v>489</v>
      </c>
      <c r="E43" s="447">
        <f t="shared" si="2"/>
        <v>13</v>
      </c>
      <c r="F43" s="447">
        <f t="shared" si="2"/>
        <v>5</v>
      </c>
    </row>
    <row r="44" spans="1:6" ht="18" customHeight="1" x14ac:dyDescent="0.2">
      <c r="A44" s="917"/>
      <c r="B44" s="427" t="s">
        <v>413</v>
      </c>
      <c r="C44" s="446">
        <f>SUM(D44:F44)</f>
        <v>682</v>
      </c>
      <c r="D44" s="450">
        <f t="shared" si="2"/>
        <v>657</v>
      </c>
      <c r="E44" s="450">
        <f t="shared" si="2"/>
        <v>16</v>
      </c>
      <c r="F44" s="450">
        <f t="shared" si="2"/>
        <v>9</v>
      </c>
    </row>
    <row r="45" spans="1:6" ht="18" customHeight="1" x14ac:dyDescent="0.2">
      <c r="A45" s="917"/>
      <c r="B45" s="419" t="s">
        <v>4</v>
      </c>
      <c r="C45" s="439">
        <f>C33+C39</f>
        <v>1575</v>
      </c>
      <c r="D45" s="439">
        <f t="shared" ref="D45:F45" si="3">D33+D39</f>
        <v>1512</v>
      </c>
      <c r="E45" s="439">
        <f t="shared" si="3"/>
        <v>45</v>
      </c>
      <c r="F45" s="439">
        <f t="shared" si="3"/>
        <v>18</v>
      </c>
    </row>
    <row r="46" spans="1:6" ht="18.75" customHeight="1" x14ac:dyDescent="0.2"/>
  </sheetData>
  <mergeCells count="12">
    <mergeCell ref="A40:A45"/>
    <mergeCell ref="A2:A4"/>
    <mergeCell ref="B2:B4"/>
    <mergeCell ref="C2:C4"/>
    <mergeCell ref="A5:A10"/>
    <mergeCell ref="A11:A16"/>
    <mergeCell ref="A17:A22"/>
    <mergeCell ref="A25:A27"/>
    <mergeCell ref="B25:B27"/>
    <mergeCell ref="C25:C27"/>
    <mergeCell ref="A28:A33"/>
    <mergeCell ref="A34:A39"/>
  </mergeCells>
  <phoneticPr fontId="1"/>
  <pageMargins left="0.70866141732283472" right="0.70866141732283472" top="0.74803149606299213" bottom="0.74803149606299213" header="0.31496062992125984" footer="0.31496062992125984"/>
  <pageSetup paperSize="9" scale="95" firstPageNumber="91"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6"/>
  <sheetViews>
    <sheetView showGridLines="0" view="pageBreakPreview" zoomScaleNormal="100" zoomScaleSheetLayoutView="100" workbookViewId="0"/>
  </sheetViews>
  <sheetFormatPr defaultColWidth="9" defaultRowHeight="15" customHeight="1" x14ac:dyDescent="0.2"/>
  <cols>
    <col min="1" max="1" width="6.1796875" style="441" customWidth="1"/>
    <col min="2" max="2" width="11.08984375" style="451" customWidth="1"/>
    <col min="3" max="3" width="11.08984375" style="441" customWidth="1"/>
    <col min="4" max="6" width="12.453125" style="441" customWidth="1"/>
    <col min="7" max="16384" width="9" style="441"/>
  </cols>
  <sheetData>
    <row r="1" spans="1:6" ht="18.75" customHeight="1" x14ac:dyDescent="0.2">
      <c r="A1" s="123" t="s">
        <v>495</v>
      </c>
    </row>
    <row r="2" spans="1:6" ht="18.75" customHeight="1" x14ac:dyDescent="0.2">
      <c r="A2" s="917" t="s">
        <v>30</v>
      </c>
      <c r="B2" s="919" t="s">
        <v>400</v>
      </c>
      <c r="C2" s="917" t="s">
        <v>401</v>
      </c>
      <c r="D2" s="420" t="s">
        <v>415</v>
      </c>
      <c r="E2" s="420" t="s">
        <v>416</v>
      </c>
      <c r="F2" s="420" t="s">
        <v>417</v>
      </c>
    </row>
    <row r="3" spans="1:6" ht="18.75" customHeight="1" x14ac:dyDescent="0.2">
      <c r="A3" s="917"/>
      <c r="B3" s="919"/>
      <c r="C3" s="917"/>
      <c r="D3" s="427" t="s">
        <v>435</v>
      </c>
      <c r="E3" s="427" t="s">
        <v>433</v>
      </c>
      <c r="F3" s="427" t="s">
        <v>434</v>
      </c>
    </row>
    <row r="4" spans="1:6" ht="18.75" customHeight="1" x14ac:dyDescent="0.2">
      <c r="A4" s="917"/>
      <c r="B4" s="919"/>
      <c r="C4" s="917"/>
      <c r="D4" s="419" t="s">
        <v>408</v>
      </c>
      <c r="E4" s="419" t="s">
        <v>408</v>
      </c>
      <c r="F4" s="419" t="s">
        <v>408</v>
      </c>
    </row>
    <row r="5" spans="1:6" ht="18" customHeight="1" x14ac:dyDescent="0.2">
      <c r="A5" s="917" t="s">
        <v>392</v>
      </c>
      <c r="B5" s="420" t="s">
        <v>409</v>
      </c>
      <c r="C5" s="444">
        <f>SUM(D5:F5)</f>
        <v>3</v>
      </c>
      <c r="D5" s="444">
        <v>2</v>
      </c>
      <c r="E5" s="434">
        <v>1</v>
      </c>
      <c r="F5" s="434">
        <v>0</v>
      </c>
    </row>
    <row r="6" spans="1:6" s="445" customFormat="1" ht="18" customHeight="1" x14ac:dyDescent="0.2">
      <c r="A6" s="917"/>
      <c r="B6" s="424" t="s">
        <v>410</v>
      </c>
      <c r="C6" s="435">
        <f>SUM(D6:F6)</f>
        <v>41</v>
      </c>
      <c r="D6" s="435">
        <v>33</v>
      </c>
      <c r="E6" s="435">
        <v>5</v>
      </c>
      <c r="F6" s="435">
        <v>3</v>
      </c>
    </row>
    <row r="7" spans="1:6" ht="18" customHeight="1" x14ac:dyDescent="0.2">
      <c r="A7" s="917"/>
      <c r="B7" s="424" t="s">
        <v>411</v>
      </c>
      <c r="C7" s="435">
        <f>SUM(D7:F7)</f>
        <v>50</v>
      </c>
      <c r="D7" s="435">
        <v>37</v>
      </c>
      <c r="E7" s="435">
        <v>7</v>
      </c>
      <c r="F7" s="435">
        <v>6</v>
      </c>
    </row>
    <row r="8" spans="1:6" ht="18" customHeight="1" x14ac:dyDescent="0.2">
      <c r="A8" s="917"/>
      <c r="B8" s="424" t="s">
        <v>412</v>
      </c>
      <c r="C8" s="435">
        <f>SUM(D8:F8)</f>
        <v>81</v>
      </c>
      <c r="D8" s="435">
        <v>61</v>
      </c>
      <c r="E8" s="435">
        <v>8</v>
      </c>
      <c r="F8" s="435">
        <v>12</v>
      </c>
    </row>
    <row r="9" spans="1:6" ht="18" customHeight="1" x14ac:dyDescent="0.2">
      <c r="A9" s="917"/>
      <c r="B9" s="427" t="s">
        <v>413</v>
      </c>
      <c r="C9" s="446">
        <f>SUM(D9:F9)</f>
        <v>81</v>
      </c>
      <c r="D9" s="446">
        <v>59</v>
      </c>
      <c r="E9" s="446">
        <v>14</v>
      </c>
      <c r="F9" s="446">
        <v>8</v>
      </c>
    </row>
    <row r="10" spans="1:6" ht="18" customHeight="1" x14ac:dyDescent="0.2">
      <c r="A10" s="917"/>
      <c r="B10" s="419" t="s">
        <v>4</v>
      </c>
      <c r="C10" s="431">
        <f>SUM(C5:C9)</f>
        <v>256</v>
      </c>
      <c r="D10" s="431">
        <f>SUM(D5:D9)</f>
        <v>192</v>
      </c>
      <c r="E10" s="431">
        <f>SUM(E5:E9)</f>
        <v>35</v>
      </c>
      <c r="F10" s="431">
        <f>SUM(F5:F9)</f>
        <v>29</v>
      </c>
    </row>
    <row r="11" spans="1:6" ht="18" customHeight="1" x14ac:dyDescent="0.2">
      <c r="A11" s="917" t="s">
        <v>336</v>
      </c>
      <c r="B11" s="420" t="s">
        <v>409</v>
      </c>
      <c r="C11" s="458">
        <f>SUM(D11:F11)</f>
        <v>4</v>
      </c>
      <c r="D11" s="444">
        <v>4</v>
      </c>
      <c r="E11" s="434">
        <v>0</v>
      </c>
      <c r="F11" s="434">
        <v>0</v>
      </c>
    </row>
    <row r="12" spans="1:6" ht="18" customHeight="1" x14ac:dyDescent="0.2">
      <c r="A12" s="917"/>
      <c r="B12" s="424" t="s">
        <v>410</v>
      </c>
      <c r="C12" s="435">
        <f>SUM(D12:F12)</f>
        <v>105</v>
      </c>
      <c r="D12" s="435">
        <v>101</v>
      </c>
      <c r="E12" s="435">
        <v>3</v>
      </c>
      <c r="F12" s="447">
        <v>1</v>
      </c>
    </row>
    <row r="13" spans="1:6" ht="18" customHeight="1" x14ac:dyDescent="0.2">
      <c r="A13" s="917"/>
      <c r="B13" s="424" t="s">
        <v>411</v>
      </c>
      <c r="C13" s="435">
        <f>SUM(D13:F13)</f>
        <v>183</v>
      </c>
      <c r="D13" s="435">
        <v>174</v>
      </c>
      <c r="E13" s="435">
        <v>8</v>
      </c>
      <c r="F13" s="435">
        <v>1</v>
      </c>
    </row>
    <row r="14" spans="1:6" ht="18" customHeight="1" x14ac:dyDescent="0.2">
      <c r="A14" s="917"/>
      <c r="B14" s="424" t="s">
        <v>412</v>
      </c>
      <c r="C14" s="435">
        <f>SUM(D14:F14)</f>
        <v>426</v>
      </c>
      <c r="D14" s="435">
        <v>414</v>
      </c>
      <c r="E14" s="435">
        <v>8</v>
      </c>
      <c r="F14" s="435">
        <v>4</v>
      </c>
    </row>
    <row r="15" spans="1:6" ht="18" customHeight="1" x14ac:dyDescent="0.2">
      <c r="A15" s="917"/>
      <c r="B15" s="427" t="s">
        <v>413</v>
      </c>
      <c r="C15" s="446">
        <f>SUM(D15:F15)</f>
        <v>601</v>
      </c>
      <c r="D15" s="446">
        <v>573</v>
      </c>
      <c r="E15" s="446">
        <v>20</v>
      </c>
      <c r="F15" s="446">
        <v>8</v>
      </c>
    </row>
    <row r="16" spans="1:6" ht="18" customHeight="1" x14ac:dyDescent="0.2">
      <c r="A16" s="917"/>
      <c r="B16" s="419" t="s">
        <v>4</v>
      </c>
      <c r="C16" s="431">
        <f>SUM(C11:C15)</f>
        <v>1319</v>
      </c>
      <c r="D16" s="431">
        <f>SUM(D11:D15)</f>
        <v>1266</v>
      </c>
      <c r="E16" s="431">
        <f>SUM(E11:E15)</f>
        <v>39</v>
      </c>
      <c r="F16" s="431">
        <f>SUM(F11:F15)</f>
        <v>14</v>
      </c>
    </row>
    <row r="17" spans="1:6" ht="18" customHeight="1" x14ac:dyDescent="0.2">
      <c r="A17" s="917" t="s">
        <v>4</v>
      </c>
      <c r="B17" s="420" t="s">
        <v>409</v>
      </c>
      <c r="C17" s="444">
        <f>SUM(D17:F17)</f>
        <v>7</v>
      </c>
      <c r="D17" s="434">
        <f t="shared" ref="D17:F21" si="0">D5+D11</f>
        <v>6</v>
      </c>
      <c r="E17" s="434">
        <f t="shared" si="0"/>
        <v>1</v>
      </c>
      <c r="F17" s="434">
        <f t="shared" si="0"/>
        <v>0</v>
      </c>
    </row>
    <row r="18" spans="1:6" ht="18" customHeight="1" x14ac:dyDescent="0.2">
      <c r="A18" s="917"/>
      <c r="B18" s="424" t="s">
        <v>410</v>
      </c>
      <c r="C18" s="435">
        <f>SUM(D18:F18)</f>
        <v>146</v>
      </c>
      <c r="D18" s="447">
        <f t="shared" si="0"/>
        <v>134</v>
      </c>
      <c r="E18" s="447">
        <f t="shared" si="0"/>
        <v>8</v>
      </c>
      <c r="F18" s="447">
        <f t="shared" si="0"/>
        <v>4</v>
      </c>
    </row>
    <row r="19" spans="1:6" ht="18" customHeight="1" x14ac:dyDescent="0.2">
      <c r="A19" s="917"/>
      <c r="B19" s="424" t="s">
        <v>411</v>
      </c>
      <c r="C19" s="435">
        <f>SUM(D19:F19)</f>
        <v>233</v>
      </c>
      <c r="D19" s="447">
        <f t="shared" si="0"/>
        <v>211</v>
      </c>
      <c r="E19" s="447">
        <f t="shared" si="0"/>
        <v>15</v>
      </c>
      <c r="F19" s="447">
        <f t="shared" si="0"/>
        <v>7</v>
      </c>
    </row>
    <row r="20" spans="1:6" ht="18" customHeight="1" x14ac:dyDescent="0.2">
      <c r="A20" s="917"/>
      <c r="B20" s="424" t="s">
        <v>412</v>
      </c>
      <c r="C20" s="435">
        <f>SUM(D20:F20)</f>
        <v>507</v>
      </c>
      <c r="D20" s="447">
        <f t="shared" si="0"/>
        <v>475</v>
      </c>
      <c r="E20" s="447">
        <f t="shared" si="0"/>
        <v>16</v>
      </c>
      <c r="F20" s="447">
        <f t="shared" si="0"/>
        <v>16</v>
      </c>
    </row>
    <row r="21" spans="1:6" ht="18" customHeight="1" x14ac:dyDescent="0.2">
      <c r="A21" s="917"/>
      <c r="B21" s="427" t="s">
        <v>413</v>
      </c>
      <c r="C21" s="446">
        <f>SUM(D21:F21)</f>
        <v>682</v>
      </c>
      <c r="D21" s="450">
        <f t="shared" si="0"/>
        <v>632</v>
      </c>
      <c r="E21" s="450">
        <f t="shared" si="0"/>
        <v>34</v>
      </c>
      <c r="F21" s="450">
        <f t="shared" si="0"/>
        <v>16</v>
      </c>
    </row>
    <row r="22" spans="1:6" ht="18" customHeight="1" x14ac:dyDescent="0.2">
      <c r="A22" s="917"/>
      <c r="B22" s="419" t="s">
        <v>4</v>
      </c>
      <c r="C22" s="439">
        <f>C10+C16</f>
        <v>1575</v>
      </c>
      <c r="D22" s="439">
        <f t="shared" ref="D22:F22" si="1">D10+D16</f>
        <v>1458</v>
      </c>
      <c r="E22" s="439">
        <f t="shared" si="1"/>
        <v>74</v>
      </c>
      <c r="F22" s="439">
        <f t="shared" si="1"/>
        <v>43</v>
      </c>
    </row>
    <row r="23" spans="1:6" ht="16.5" customHeight="1" x14ac:dyDescent="0.2"/>
    <row r="24" spans="1:6" ht="16.5" customHeight="1" x14ac:dyDescent="0.2">
      <c r="A24" s="123" t="s">
        <v>496</v>
      </c>
    </row>
    <row r="25" spans="1:6" ht="16.5" customHeight="1" x14ac:dyDescent="0.2">
      <c r="A25" s="917" t="s">
        <v>30</v>
      </c>
      <c r="B25" s="919" t="s">
        <v>400</v>
      </c>
      <c r="C25" s="917" t="s">
        <v>401</v>
      </c>
      <c r="D25" s="420" t="s">
        <v>415</v>
      </c>
      <c r="E25" s="420" t="s">
        <v>416</v>
      </c>
      <c r="F25" s="420" t="s">
        <v>417</v>
      </c>
    </row>
    <row r="26" spans="1:6" ht="16.5" customHeight="1" x14ac:dyDescent="0.2">
      <c r="A26" s="917"/>
      <c r="B26" s="919"/>
      <c r="C26" s="917"/>
      <c r="D26" s="427" t="s">
        <v>436</v>
      </c>
      <c r="E26" s="427" t="s">
        <v>437</v>
      </c>
      <c r="F26" s="427" t="s">
        <v>438</v>
      </c>
    </row>
    <row r="27" spans="1:6" ht="16.5" customHeight="1" x14ac:dyDescent="0.2">
      <c r="A27" s="917"/>
      <c r="B27" s="919"/>
      <c r="C27" s="917"/>
      <c r="D27" s="419" t="s">
        <v>408</v>
      </c>
      <c r="E27" s="419" t="s">
        <v>408</v>
      </c>
      <c r="F27" s="419" t="s">
        <v>408</v>
      </c>
    </row>
    <row r="28" spans="1:6" ht="18" customHeight="1" x14ac:dyDescent="0.2">
      <c r="A28" s="917" t="s">
        <v>392</v>
      </c>
      <c r="B28" s="420" t="s">
        <v>409</v>
      </c>
      <c r="C28" s="444">
        <f>SUM(D28:F28)</f>
        <v>3</v>
      </c>
      <c r="D28" s="444">
        <v>3</v>
      </c>
      <c r="E28" s="434">
        <v>0</v>
      </c>
      <c r="F28" s="434">
        <v>0</v>
      </c>
    </row>
    <row r="29" spans="1:6" s="445" customFormat="1" ht="18" customHeight="1" x14ac:dyDescent="0.2">
      <c r="A29" s="917"/>
      <c r="B29" s="424" t="s">
        <v>410</v>
      </c>
      <c r="C29" s="435">
        <f>SUM(D29:F29)</f>
        <v>41</v>
      </c>
      <c r="D29" s="435">
        <v>37</v>
      </c>
      <c r="E29" s="435">
        <v>1</v>
      </c>
      <c r="F29" s="435">
        <v>3</v>
      </c>
    </row>
    <row r="30" spans="1:6" ht="18" customHeight="1" x14ac:dyDescent="0.2">
      <c r="A30" s="917"/>
      <c r="B30" s="424" t="s">
        <v>411</v>
      </c>
      <c r="C30" s="435">
        <f>SUM(D30:F30)</f>
        <v>50</v>
      </c>
      <c r="D30" s="435">
        <v>46</v>
      </c>
      <c r="E30" s="435">
        <v>3</v>
      </c>
      <c r="F30" s="435">
        <v>1</v>
      </c>
    </row>
    <row r="31" spans="1:6" ht="18" customHeight="1" x14ac:dyDescent="0.2">
      <c r="A31" s="917"/>
      <c r="B31" s="424" t="s">
        <v>412</v>
      </c>
      <c r="C31" s="435">
        <f>SUM(D31:F31)</f>
        <v>81</v>
      </c>
      <c r="D31" s="435">
        <v>67</v>
      </c>
      <c r="E31" s="435">
        <v>10</v>
      </c>
      <c r="F31" s="435">
        <v>4</v>
      </c>
    </row>
    <row r="32" spans="1:6" ht="18" customHeight="1" x14ac:dyDescent="0.2">
      <c r="A32" s="917"/>
      <c r="B32" s="427" t="s">
        <v>413</v>
      </c>
      <c r="C32" s="446">
        <f>SUM(D32:F32)</f>
        <v>81</v>
      </c>
      <c r="D32" s="446">
        <v>69</v>
      </c>
      <c r="E32" s="446">
        <v>9</v>
      </c>
      <c r="F32" s="446">
        <v>3</v>
      </c>
    </row>
    <row r="33" spans="1:6" ht="18" customHeight="1" x14ac:dyDescent="0.2">
      <c r="A33" s="917"/>
      <c r="B33" s="419" t="s">
        <v>4</v>
      </c>
      <c r="C33" s="431">
        <f>SUM(C28:C32)</f>
        <v>256</v>
      </c>
      <c r="D33" s="431">
        <f>SUM(D28:D32)</f>
        <v>222</v>
      </c>
      <c r="E33" s="431">
        <f>SUM(E28:E32)</f>
        <v>23</v>
      </c>
      <c r="F33" s="431">
        <f>SUM(F28:F32)</f>
        <v>11</v>
      </c>
    </row>
    <row r="34" spans="1:6" ht="18" customHeight="1" x14ac:dyDescent="0.2">
      <c r="A34" s="917" t="s">
        <v>336</v>
      </c>
      <c r="B34" s="420" t="s">
        <v>409</v>
      </c>
      <c r="C34" s="458">
        <f>SUM(D34:F34)</f>
        <v>4</v>
      </c>
      <c r="D34" s="444">
        <v>4</v>
      </c>
      <c r="E34" s="434">
        <v>0</v>
      </c>
      <c r="F34" s="434">
        <v>0</v>
      </c>
    </row>
    <row r="35" spans="1:6" ht="18" customHeight="1" x14ac:dyDescent="0.2">
      <c r="A35" s="917"/>
      <c r="B35" s="424" t="s">
        <v>410</v>
      </c>
      <c r="C35" s="435">
        <f>SUM(D35:F35)</f>
        <v>105</v>
      </c>
      <c r="D35" s="435">
        <v>103</v>
      </c>
      <c r="E35" s="435">
        <v>2</v>
      </c>
      <c r="F35" s="447">
        <v>0</v>
      </c>
    </row>
    <row r="36" spans="1:6" ht="18" customHeight="1" x14ac:dyDescent="0.2">
      <c r="A36" s="917"/>
      <c r="B36" s="424" t="s">
        <v>411</v>
      </c>
      <c r="C36" s="435">
        <f>SUM(D36:F36)</f>
        <v>183</v>
      </c>
      <c r="D36" s="435">
        <v>183</v>
      </c>
      <c r="E36" s="435">
        <v>0</v>
      </c>
      <c r="F36" s="435">
        <v>0</v>
      </c>
    </row>
    <row r="37" spans="1:6" ht="18" customHeight="1" x14ac:dyDescent="0.2">
      <c r="A37" s="917"/>
      <c r="B37" s="424" t="s">
        <v>412</v>
      </c>
      <c r="C37" s="435">
        <f>SUM(D37:F37)</f>
        <v>426</v>
      </c>
      <c r="D37" s="435">
        <v>410</v>
      </c>
      <c r="E37" s="435">
        <v>12</v>
      </c>
      <c r="F37" s="435">
        <v>4</v>
      </c>
    </row>
    <row r="38" spans="1:6" ht="18" customHeight="1" x14ac:dyDescent="0.2">
      <c r="A38" s="917"/>
      <c r="B38" s="427" t="s">
        <v>413</v>
      </c>
      <c r="C38" s="446">
        <f>SUM(D38:F38)</f>
        <v>601</v>
      </c>
      <c r="D38" s="446">
        <v>588</v>
      </c>
      <c r="E38" s="446">
        <v>10</v>
      </c>
      <c r="F38" s="446">
        <v>3</v>
      </c>
    </row>
    <row r="39" spans="1:6" ht="18" customHeight="1" x14ac:dyDescent="0.2">
      <c r="A39" s="917"/>
      <c r="B39" s="419" t="s">
        <v>4</v>
      </c>
      <c r="C39" s="431">
        <f>SUM(C34:C38)</f>
        <v>1319</v>
      </c>
      <c r="D39" s="431">
        <f>SUM(D34:D38)</f>
        <v>1288</v>
      </c>
      <c r="E39" s="431">
        <f>SUM(E34:E38)</f>
        <v>24</v>
      </c>
      <c r="F39" s="431">
        <f>SUM(F34:F38)</f>
        <v>7</v>
      </c>
    </row>
    <row r="40" spans="1:6" ht="18" customHeight="1" x14ac:dyDescent="0.2">
      <c r="A40" s="917" t="s">
        <v>4</v>
      </c>
      <c r="B40" s="420" t="s">
        <v>409</v>
      </c>
      <c r="C40" s="444">
        <f>SUM(D40:F40)</f>
        <v>7</v>
      </c>
      <c r="D40" s="434">
        <f t="shared" ref="D40:F44" si="2">D28+D34</f>
        <v>7</v>
      </c>
      <c r="E40" s="434">
        <f t="shared" si="2"/>
        <v>0</v>
      </c>
      <c r="F40" s="434">
        <f t="shared" si="2"/>
        <v>0</v>
      </c>
    </row>
    <row r="41" spans="1:6" ht="18" customHeight="1" x14ac:dyDescent="0.2">
      <c r="A41" s="917"/>
      <c r="B41" s="424" t="s">
        <v>410</v>
      </c>
      <c r="C41" s="435">
        <f>SUM(D41:F41)</f>
        <v>146</v>
      </c>
      <c r="D41" s="447">
        <f t="shared" si="2"/>
        <v>140</v>
      </c>
      <c r="E41" s="447">
        <f t="shared" si="2"/>
        <v>3</v>
      </c>
      <c r="F41" s="447">
        <f t="shared" si="2"/>
        <v>3</v>
      </c>
    </row>
    <row r="42" spans="1:6" ht="18" customHeight="1" x14ac:dyDescent="0.2">
      <c r="A42" s="917"/>
      <c r="B42" s="424" t="s">
        <v>411</v>
      </c>
      <c r="C42" s="435">
        <f>SUM(D42:F42)</f>
        <v>233</v>
      </c>
      <c r="D42" s="447">
        <f t="shared" si="2"/>
        <v>229</v>
      </c>
      <c r="E42" s="447">
        <f t="shared" si="2"/>
        <v>3</v>
      </c>
      <c r="F42" s="447">
        <f t="shared" si="2"/>
        <v>1</v>
      </c>
    </row>
    <row r="43" spans="1:6" ht="18" customHeight="1" x14ac:dyDescent="0.2">
      <c r="A43" s="917"/>
      <c r="B43" s="424" t="s">
        <v>412</v>
      </c>
      <c r="C43" s="435">
        <f>SUM(D43:F43)</f>
        <v>507</v>
      </c>
      <c r="D43" s="447">
        <f t="shared" si="2"/>
        <v>477</v>
      </c>
      <c r="E43" s="447">
        <f t="shared" si="2"/>
        <v>22</v>
      </c>
      <c r="F43" s="447">
        <f t="shared" si="2"/>
        <v>8</v>
      </c>
    </row>
    <row r="44" spans="1:6" ht="18" customHeight="1" x14ac:dyDescent="0.2">
      <c r="A44" s="917"/>
      <c r="B44" s="427" t="s">
        <v>413</v>
      </c>
      <c r="C44" s="446">
        <f>SUM(D44:F44)</f>
        <v>682</v>
      </c>
      <c r="D44" s="450">
        <f t="shared" si="2"/>
        <v>657</v>
      </c>
      <c r="E44" s="450">
        <f t="shared" si="2"/>
        <v>19</v>
      </c>
      <c r="F44" s="450">
        <f t="shared" si="2"/>
        <v>6</v>
      </c>
    </row>
    <row r="45" spans="1:6" ht="18" customHeight="1" x14ac:dyDescent="0.2">
      <c r="A45" s="917"/>
      <c r="B45" s="419" t="s">
        <v>4</v>
      </c>
      <c r="C45" s="439">
        <f>C33+C39</f>
        <v>1575</v>
      </c>
      <c r="D45" s="439">
        <f t="shared" ref="D45:F45" si="3">D33+D39</f>
        <v>1510</v>
      </c>
      <c r="E45" s="439">
        <f t="shared" si="3"/>
        <v>47</v>
      </c>
      <c r="F45" s="439">
        <f t="shared" si="3"/>
        <v>18</v>
      </c>
    </row>
    <row r="46" spans="1:6" ht="16.5" customHeight="1" x14ac:dyDescent="0.2"/>
  </sheetData>
  <mergeCells count="12">
    <mergeCell ref="A40:A45"/>
    <mergeCell ref="A2:A4"/>
    <mergeCell ref="B2:B4"/>
    <mergeCell ref="C2:C4"/>
    <mergeCell ref="A5:A10"/>
    <mergeCell ref="A11:A16"/>
    <mergeCell ref="A17:A22"/>
    <mergeCell ref="A25:A27"/>
    <mergeCell ref="B25:B27"/>
    <mergeCell ref="C25:C27"/>
    <mergeCell ref="A28:A33"/>
    <mergeCell ref="A34:A39"/>
  </mergeCells>
  <phoneticPr fontId="1"/>
  <pageMargins left="0.70866141732283472" right="0.70866141732283472" top="0.74803149606299213" bottom="0.74803149606299213" header="0.31496062992125984" footer="0.31496062992125984"/>
  <pageSetup paperSize="9" scale="96" firstPageNumber="92" orientation="portrait" useFirstPageNumber="1"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89"/>
  <sheetViews>
    <sheetView showGridLines="0" view="pageBreakPreview" zoomScaleNormal="100" zoomScaleSheetLayoutView="100" workbookViewId="0"/>
  </sheetViews>
  <sheetFormatPr defaultColWidth="9" defaultRowHeight="12" x14ac:dyDescent="0.2"/>
  <cols>
    <col min="1" max="1" width="5" style="122" customWidth="1"/>
    <col min="2" max="2" width="10.08984375" style="456" customWidth="1"/>
    <col min="3" max="3" width="10" style="122" customWidth="1"/>
    <col min="4" max="6" width="9.36328125" style="122" customWidth="1"/>
    <col min="7" max="7" width="12" style="122" customWidth="1"/>
    <col min="8" max="8" width="9.36328125" style="122" customWidth="1"/>
    <col min="9" max="9" width="7.81640625" style="122" bestFit="1" customWidth="1"/>
    <col min="10" max="16384" width="9" style="122"/>
  </cols>
  <sheetData>
    <row r="1" spans="1:9" ht="17.25" customHeight="1" x14ac:dyDescent="0.2">
      <c r="A1" s="123" t="s">
        <v>497</v>
      </c>
    </row>
    <row r="2" spans="1:9" ht="20.149999999999999" customHeight="1" x14ac:dyDescent="0.2">
      <c r="A2" s="917" t="s">
        <v>30</v>
      </c>
      <c r="B2" s="919" t="s">
        <v>400</v>
      </c>
      <c r="C2" s="917" t="s">
        <v>401</v>
      </c>
      <c r="D2" s="948" t="s">
        <v>415</v>
      </c>
      <c r="E2" s="949"/>
      <c r="F2" s="948" t="s">
        <v>416</v>
      </c>
      <c r="G2" s="949"/>
      <c r="H2" s="948" t="s">
        <v>417</v>
      </c>
      <c r="I2" s="949"/>
    </row>
    <row r="3" spans="1:9" ht="17.149999999999999" customHeight="1" x14ac:dyDescent="0.2">
      <c r="A3" s="917"/>
      <c r="B3" s="919"/>
      <c r="C3" s="917"/>
      <c r="D3" s="944" t="s">
        <v>439</v>
      </c>
      <c r="E3" s="945"/>
      <c r="F3" s="944" t="s">
        <v>440</v>
      </c>
      <c r="G3" s="945"/>
      <c r="H3" s="944" t="s">
        <v>441</v>
      </c>
      <c r="I3" s="945"/>
    </row>
    <row r="4" spans="1:9" ht="17.149999999999999" customHeight="1" x14ac:dyDescent="0.2">
      <c r="A4" s="917"/>
      <c r="B4" s="919"/>
      <c r="C4" s="917"/>
      <c r="D4" s="944" t="s">
        <v>442</v>
      </c>
      <c r="E4" s="945"/>
      <c r="F4" s="944" t="s">
        <v>442</v>
      </c>
      <c r="G4" s="945"/>
      <c r="H4" s="944" t="s">
        <v>442</v>
      </c>
      <c r="I4" s="945"/>
    </row>
    <row r="5" spans="1:9" ht="17.149999999999999" customHeight="1" x14ac:dyDescent="0.2">
      <c r="A5" s="917"/>
      <c r="B5" s="919"/>
      <c r="C5" s="917"/>
      <c r="D5" s="946" t="s">
        <v>443</v>
      </c>
      <c r="E5" s="947"/>
      <c r="F5" s="946" t="s">
        <v>444</v>
      </c>
      <c r="G5" s="947"/>
      <c r="H5" s="946" t="s">
        <v>445</v>
      </c>
      <c r="I5" s="947"/>
    </row>
    <row r="6" spans="1:9" ht="18" customHeight="1" x14ac:dyDescent="0.2">
      <c r="A6" s="917"/>
      <c r="B6" s="919"/>
      <c r="C6" s="917"/>
      <c r="D6" s="920" t="s">
        <v>408</v>
      </c>
      <c r="E6" s="922"/>
      <c r="F6" s="920" t="s">
        <v>408</v>
      </c>
      <c r="G6" s="922"/>
      <c r="H6" s="920" t="s">
        <v>408</v>
      </c>
      <c r="I6" s="922"/>
    </row>
    <row r="7" spans="1:9" ht="18" customHeight="1" x14ac:dyDescent="0.2">
      <c r="A7" s="917" t="s">
        <v>392</v>
      </c>
      <c r="B7" s="420" t="s">
        <v>409</v>
      </c>
      <c r="C7" s="444">
        <f>SUM(D7:I7)</f>
        <v>3</v>
      </c>
      <c r="D7" s="942">
        <v>3</v>
      </c>
      <c r="E7" s="943"/>
      <c r="F7" s="928">
        <v>0</v>
      </c>
      <c r="G7" s="929"/>
      <c r="H7" s="928">
        <v>0</v>
      </c>
      <c r="I7" s="929"/>
    </row>
    <row r="8" spans="1:9" s="457" customFormat="1" ht="18" customHeight="1" x14ac:dyDescent="0.2">
      <c r="A8" s="917"/>
      <c r="B8" s="424" t="s">
        <v>410</v>
      </c>
      <c r="C8" s="435">
        <f>SUM(D8:I8)</f>
        <v>41</v>
      </c>
      <c r="D8" s="940">
        <v>36</v>
      </c>
      <c r="E8" s="941"/>
      <c r="F8" s="940">
        <v>5</v>
      </c>
      <c r="G8" s="941"/>
      <c r="H8" s="930">
        <v>0</v>
      </c>
      <c r="I8" s="931"/>
    </row>
    <row r="9" spans="1:9" ht="18" customHeight="1" x14ac:dyDescent="0.2">
      <c r="A9" s="917"/>
      <c r="B9" s="424" t="s">
        <v>411</v>
      </c>
      <c r="C9" s="435">
        <f>SUM(D9:I9)</f>
        <v>50</v>
      </c>
      <c r="D9" s="940">
        <v>42</v>
      </c>
      <c r="E9" s="941"/>
      <c r="F9" s="940">
        <v>8</v>
      </c>
      <c r="G9" s="941"/>
      <c r="H9" s="930">
        <v>0</v>
      </c>
      <c r="I9" s="931"/>
    </row>
    <row r="10" spans="1:9" ht="18" customHeight="1" x14ac:dyDescent="0.2">
      <c r="A10" s="917"/>
      <c r="B10" s="424" t="s">
        <v>412</v>
      </c>
      <c r="C10" s="435">
        <f>SUM(D10:I10)</f>
        <v>81</v>
      </c>
      <c r="D10" s="940">
        <v>63</v>
      </c>
      <c r="E10" s="941"/>
      <c r="F10" s="940">
        <v>17</v>
      </c>
      <c r="G10" s="941"/>
      <c r="H10" s="940">
        <v>1</v>
      </c>
      <c r="I10" s="941"/>
    </row>
    <row r="11" spans="1:9" ht="18" customHeight="1" x14ac:dyDescent="0.2">
      <c r="A11" s="917"/>
      <c r="B11" s="427" t="s">
        <v>413</v>
      </c>
      <c r="C11" s="446">
        <f>SUM(D11:I11)</f>
        <v>81</v>
      </c>
      <c r="D11" s="934">
        <v>68</v>
      </c>
      <c r="E11" s="935"/>
      <c r="F11" s="936">
        <v>13</v>
      </c>
      <c r="G11" s="937"/>
      <c r="H11" s="932">
        <v>0</v>
      </c>
      <c r="I11" s="933"/>
    </row>
    <row r="12" spans="1:9" ht="18" customHeight="1" x14ac:dyDescent="0.2">
      <c r="A12" s="917"/>
      <c r="B12" s="419" t="s">
        <v>4</v>
      </c>
      <c r="C12" s="431">
        <f>SUM(C7:C11)</f>
        <v>256</v>
      </c>
      <c r="D12" s="938">
        <f>SUM(D7:E11)</f>
        <v>212</v>
      </c>
      <c r="E12" s="939"/>
      <c r="F12" s="938">
        <f>SUM(F7:G11)</f>
        <v>43</v>
      </c>
      <c r="G12" s="939"/>
      <c r="H12" s="938">
        <f>SUM(H7:I11)</f>
        <v>1</v>
      </c>
      <c r="I12" s="939"/>
    </row>
    <row r="13" spans="1:9" ht="18" customHeight="1" x14ac:dyDescent="0.2">
      <c r="A13" s="917" t="s">
        <v>336</v>
      </c>
      <c r="B13" s="420" t="s">
        <v>409</v>
      </c>
      <c r="C13" s="458">
        <f>SUM(D13:I13)</f>
        <v>4</v>
      </c>
      <c r="D13" s="942">
        <v>4</v>
      </c>
      <c r="E13" s="943"/>
      <c r="F13" s="928">
        <v>0</v>
      </c>
      <c r="G13" s="929"/>
      <c r="H13" s="928">
        <v>0</v>
      </c>
      <c r="I13" s="929"/>
    </row>
    <row r="14" spans="1:9" ht="18" customHeight="1" x14ac:dyDescent="0.2">
      <c r="A14" s="917"/>
      <c r="B14" s="424" t="s">
        <v>410</v>
      </c>
      <c r="C14" s="435">
        <f>SUM(D14:I14)</f>
        <v>105</v>
      </c>
      <c r="D14" s="940">
        <v>94</v>
      </c>
      <c r="E14" s="941"/>
      <c r="F14" s="940">
        <v>11</v>
      </c>
      <c r="G14" s="941"/>
      <c r="H14" s="930">
        <v>0</v>
      </c>
      <c r="I14" s="931"/>
    </row>
    <row r="15" spans="1:9" ht="18" customHeight="1" x14ac:dyDescent="0.2">
      <c r="A15" s="917"/>
      <c r="B15" s="424" t="s">
        <v>411</v>
      </c>
      <c r="C15" s="435">
        <f>SUM(D15:I15)</f>
        <v>183</v>
      </c>
      <c r="D15" s="940">
        <v>166</v>
      </c>
      <c r="E15" s="941"/>
      <c r="F15" s="940">
        <v>17</v>
      </c>
      <c r="G15" s="941"/>
      <c r="H15" s="930">
        <v>0</v>
      </c>
      <c r="I15" s="931"/>
    </row>
    <row r="16" spans="1:9" ht="18" customHeight="1" x14ac:dyDescent="0.2">
      <c r="A16" s="917"/>
      <c r="B16" s="424" t="s">
        <v>412</v>
      </c>
      <c r="C16" s="435">
        <f>SUM(D16:I16)</f>
        <v>426</v>
      </c>
      <c r="D16" s="940">
        <v>368</v>
      </c>
      <c r="E16" s="941"/>
      <c r="F16" s="940">
        <v>58</v>
      </c>
      <c r="G16" s="941"/>
      <c r="H16" s="930">
        <v>0</v>
      </c>
      <c r="I16" s="931"/>
    </row>
    <row r="17" spans="1:9" ht="18" customHeight="1" x14ac:dyDescent="0.2">
      <c r="A17" s="917"/>
      <c r="B17" s="427" t="s">
        <v>413</v>
      </c>
      <c r="C17" s="446">
        <f>SUM(D17:I17)</f>
        <v>601</v>
      </c>
      <c r="D17" s="934">
        <v>501</v>
      </c>
      <c r="E17" s="935"/>
      <c r="F17" s="936">
        <v>98</v>
      </c>
      <c r="G17" s="937"/>
      <c r="H17" s="932">
        <v>2</v>
      </c>
      <c r="I17" s="933"/>
    </row>
    <row r="18" spans="1:9" ht="18" customHeight="1" x14ac:dyDescent="0.2">
      <c r="A18" s="917"/>
      <c r="B18" s="419" t="s">
        <v>4</v>
      </c>
      <c r="C18" s="431">
        <f>SUM(C13:C17)</f>
        <v>1319</v>
      </c>
      <c r="D18" s="938">
        <f>SUM(D13:E17)</f>
        <v>1133</v>
      </c>
      <c r="E18" s="939"/>
      <c r="F18" s="938">
        <f>SUM(F13:G17)</f>
        <v>184</v>
      </c>
      <c r="G18" s="939"/>
      <c r="H18" s="926">
        <f>SUM(H13:I17)</f>
        <v>2</v>
      </c>
      <c r="I18" s="927"/>
    </row>
    <row r="19" spans="1:9" ht="18" customHeight="1" x14ac:dyDescent="0.2">
      <c r="A19" s="917" t="s">
        <v>4</v>
      </c>
      <c r="B19" s="420" t="s">
        <v>409</v>
      </c>
      <c r="C19" s="444">
        <f>SUM(D19:I19)</f>
        <v>7</v>
      </c>
      <c r="D19" s="928">
        <f t="shared" ref="D19:D23" si="0">D7+D13</f>
        <v>7</v>
      </c>
      <c r="E19" s="929"/>
      <c r="F19" s="928">
        <f t="shared" ref="F19:F23" si="1">F7+F13</f>
        <v>0</v>
      </c>
      <c r="G19" s="929"/>
      <c r="H19" s="928">
        <f t="shared" ref="H19:H23" si="2">H7+H13</f>
        <v>0</v>
      </c>
      <c r="I19" s="929"/>
    </row>
    <row r="20" spans="1:9" ht="18" customHeight="1" x14ac:dyDescent="0.2">
      <c r="A20" s="917"/>
      <c r="B20" s="424" t="s">
        <v>410</v>
      </c>
      <c r="C20" s="435">
        <f>SUM(D20:I20)</f>
        <v>146</v>
      </c>
      <c r="D20" s="930">
        <f t="shared" si="0"/>
        <v>130</v>
      </c>
      <c r="E20" s="931"/>
      <c r="F20" s="930">
        <f t="shared" si="1"/>
        <v>16</v>
      </c>
      <c r="G20" s="931"/>
      <c r="H20" s="930">
        <f t="shared" si="2"/>
        <v>0</v>
      </c>
      <c r="I20" s="931"/>
    </row>
    <row r="21" spans="1:9" ht="18" customHeight="1" x14ac:dyDescent="0.2">
      <c r="A21" s="917"/>
      <c r="B21" s="424" t="s">
        <v>411</v>
      </c>
      <c r="C21" s="435">
        <f>SUM(D21:I21)</f>
        <v>233</v>
      </c>
      <c r="D21" s="930">
        <f t="shared" si="0"/>
        <v>208</v>
      </c>
      <c r="E21" s="931"/>
      <c r="F21" s="930">
        <f t="shared" si="1"/>
        <v>25</v>
      </c>
      <c r="G21" s="931"/>
      <c r="H21" s="930">
        <f t="shared" si="2"/>
        <v>0</v>
      </c>
      <c r="I21" s="931"/>
    </row>
    <row r="22" spans="1:9" ht="18" customHeight="1" x14ac:dyDescent="0.2">
      <c r="A22" s="917"/>
      <c r="B22" s="424" t="s">
        <v>412</v>
      </c>
      <c r="C22" s="435">
        <f>SUM(D22:I22)</f>
        <v>507</v>
      </c>
      <c r="D22" s="930">
        <f t="shared" si="0"/>
        <v>431</v>
      </c>
      <c r="E22" s="931"/>
      <c r="F22" s="930">
        <f t="shared" si="1"/>
        <v>75</v>
      </c>
      <c r="G22" s="931"/>
      <c r="H22" s="930">
        <f t="shared" si="2"/>
        <v>1</v>
      </c>
      <c r="I22" s="931"/>
    </row>
    <row r="23" spans="1:9" ht="18" customHeight="1" x14ac:dyDescent="0.2">
      <c r="A23" s="917"/>
      <c r="B23" s="427" t="s">
        <v>413</v>
      </c>
      <c r="C23" s="446">
        <f>SUM(D23:I23)</f>
        <v>682</v>
      </c>
      <c r="D23" s="932">
        <f t="shared" si="0"/>
        <v>569</v>
      </c>
      <c r="E23" s="933"/>
      <c r="F23" s="932">
        <f t="shared" si="1"/>
        <v>111</v>
      </c>
      <c r="G23" s="933"/>
      <c r="H23" s="932">
        <f t="shared" si="2"/>
        <v>2</v>
      </c>
      <c r="I23" s="933"/>
    </row>
    <row r="24" spans="1:9" ht="18" customHeight="1" x14ac:dyDescent="0.2">
      <c r="A24" s="917"/>
      <c r="B24" s="419" t="s">
        <v>4</v>
      </c>
      <c r="C24" s="439">
        <f>SUM(C19:C23)</f>
        <v>1575</v>
      </c>
      <c r="D24" s="926">
        <f t="shared" ref="D24" si="3">D12+D18</f>
        <v>1345</v>
      </c>
      <c r="E24" s="927"/>
      <c r="F24" s="926">
        <f t="shared" ref="F24" si="4">F12+F18</f>
        <v>227</v>
      </c>
      <c r="G24" s="927"/>
      <c r="H24" s="926">
        <f t="shared" ref="H24" si="5">H12+H18</f>
        <v>3</v>
      </c>
      <c r="I24" s="927"/>
    </row>
    <row r="25" spans="1:9" ht="18" customHeight="1" x14ac:dyDescent="0.2">
      <c r="A25" s="459"/>
      <c r="B25" s="459"/>
      <c r="C25" s="460"/>
      <c r="D25" s="461"/>
      <c r="E25" s="461"/>
      <c r="F25" s="461"/>
      <c r="G25" s="461"/>
      <c r="H25" s="461"/>
      <c r="I25" s="461"/>
    </row>
    <row r="26" spans="1:9" ht="18" customHeight="1" x14ac:dyDescent="0.2">
      <c r="A26" s="123" t="s">
        <v>498</v>
      </c>
    </row>
    <row r="27" spans="1:9" ht="18" customHeight="1" x14ac:dyDescent="0.2">
      <c r="A27" s="917" t="s">
        <v>30</v>
      </c>
      <c r="B27" s="919" t="s">
        <v>400</v>
      </c>
      <c r="C27" s="917" t="s">
        <v>401</v>
      </c>
      <c r="D27" s="920" t="s">
        <v>446</v>
      </c>
      <c r="E27" s="921"/>
      <c r="F27" s="922"/>
      <c r="G27" s="920" t="s">
        <v>447</v>
      </c>
      <c r="H27" s="921"/>
      <c r="I27" s="922"/>
    </row>
    <row r="28" spans="1:9" ht="18" customHeight="1" x14ac:dyDescent="0.2">
      <c r="A28" s="917"/>
      <c r="B28" s="919"/>
      <c r="C28" s="917"/>
      <c r="D28" s="427" t="s">
        <v>448</v>
      </c>
      <c r="E28" s="427" t="s">
        <v>449</v>
      </c>
      <c r="F28" s="427" t="s">
        <v>450</v>
      </c>
      <c r="G28" s="427" t="s">
        <v>448</v>
      </c>
      <c r="H28" s="427" t="s">
        <v>449</v>
      </c>
      <c r="I28" s="427" t="s">
        <v>450</v>
      </c>
    </row>
    <row r="29" spans="1:9" ht="18" customHeight="1" x14ac:dyDescent="0.2">
      <c r="A29" s="917"/>
      <c r="B29" s="919"/>
      <c r="C29" s="917"/>
      <c r="D29" s="419" t="s">
        <v>408</v>
      </c>
      <c r="E29" s="419" t="s">
        <v>408</v>
      </c>
      <c r="F29" s="419" t="s">
        <v>408</v>
      </c>
      <c r="G29" s="419" t="s">
        <v>408</v>
      </c>
      <c r="H29" s="419" t="s">
        <v>408</v>
      </c>
      <c r="I29" s="419" t="s">
        <v>408</v>
      </c>
    </row>
    <row r="30" spans="1:9" ht="18" customHeight="1" x14ac:dyDescent="0.2">
      <c r="A30" s="917" t="s">
        <v>392</v>
      </c>
      <c r="B30" s="420" t="s">
        <v>409</v>
      </c>
      <c r="C30" s="444">
        <f>SUM(D30:F30)</f>
        <v>3</v>
      </c>
      <c r="D30" s="444">
        <v>3</v>
      </c>
      <c r="E30" s="434">
        <v>0</v>
      </c>
      <c r="F30" s="434">
        <v>0</v>
      </c>
      <c r="G30" s="444">
        <v>3</v>
      </c>
      <c r="H30" s="434">
        <v>0</v>
      </c>
      <c r="I30" s="434">
        <v>0</v>
      </c>
    </row>
    <row r="31" spans="1:9" s="457" customFormat="1" ht="18" customHeight="1" x14ac:dyDescent="0.2">
      <c r="A31" s="917"/>
      <c r="B31" s="424" t="s">
        <v>410</v>
      </c>
      <c r="C31" s="435">
        <f t="shared" ref="C31:C40" si="6">SUM(D31:F31)</f>
        <v>41</v>
      </c>
      <c r="D31" s="435">
        <v>41</v>
      </c>
      <c r="E31" s="435">
        <v>0</v>
      </c>
      <c r="F31" s="447">
        <v>0</v>
      </c>
      <c r="G31" s="435">
        <v>41</v>
      </c>
      <c r="H31" s="447">
        <v>0</v>
      </c>
      <c r="I31" s="447">
        <v>0</v>
      </c>
    </row>
    <row r="32" spans="1:9" ht="18" customHeight="1" x14ac:dyDescent="0.2">
      <c r="A32" s="917"/>
      <c r="B32" s="424" t="s">
        <v>411</v>
      </c>
      <c r="C32" s="435">
        <f t="shared" si="6"/>
        <v>50</v>
      </c>
      <c r="D32" s="435">
        <v>50</v>
      </c>
      <c r="E32" s="435">
        <v>0</v>
      </c>
      <c r="F32" s="447">
        <v>0</v>
      </c>
      <c r="G32" s="435">
        <v>50</v>
      </c>
      <c r="H32" s="447">
        <v>0</v>
      </c>
      <c r="I32" s="447">
        <v>0</v>
      </c>
    </row>
    <row r="33" spans="1:9" ht="18" customHeight="1" x14ac:dyDescent="0.2">
      <c r="A33" s="917"/>
      <c r="B33" s="424" t="s">
        <v>412</v>
      </c>
      <c r="C33" s="435">
        <f t="shared" si="6"/>
        <v>81</v>
      </c>
      <c r="D33" s="435">
        <v>80</v>
      </c>
      <c r="E33" s="435">
        <v>1</v>
      </c>
      <c r="F33" s="447">
        <v>0</v>
      </c>
      <c r="G33" s="435">
        <v>81</v>
      </c>
      <c r="H33" s="447">
        <v>0</v>
      </c>
      <c r="I33" s="447">
        <v>0</v>
      </c>
    </row>
    <row r="34" spans="1:9" ht="18" customHeight="1" x14ac:dyDescent="0.2">
      <c r="A34" s="917"/>
      <c r="B34" s="427" t="s">
        <v>413</v>
      </c>
      <c r="C34" s="446">
        <f t="shared" si="6"/>
        <v>81</v>
      </c>
      <c r="D34" s="446">
        <v>79</v>
      </c>
      <c r="E34" s="446">
        <v>2</v>
      </c>
      <c r="F34" s="450">
        <v>0</v>
      </c>
      <c r="G34" s="446">
        <v>79</v>
      </c>
      <c r="H34" s="450">
        <v>2</v>
      </c>
      <c r="I34" s="450">
        <v>0</v>
      </c>
    </row>
    <row r="35" spans="1:9" ht="18" customHeight="1" x14ac:dyDescent="0.2">
      <c r="A35" s="917"/>
      <c r="B35" s="419" t="s">
        <v>4</v>
      </c>
      <c r="C35" s="431">
        <f>SUM(C30:C34)</f>
        <v>256</v>
      </c>
      <c r="D35" s="431">
        <f t="shared" ref="D35:I35" si="7">SUM(D30:D34)</f>
        <v>253</v>
      </c>
      <c r="E35" s="431">
        <f t="shared" si="7"/>
        <v>3</v>
      </c>
      <c r="F35" s="452">
        <f t="shared" si="7"/>
        <v>0</v>
      </c>
      <c r="G35" s="431">
        <f t="shared" si="7"/>
        <v>254</v>
      </c>
      <c r="H35" s="452">
        <f t="shared" si="7"/>
        <v>2</v>
      </c>
      <c r="I35" s="452">
        <f t="shared" si="7"/>
        <v>0</v>
      </c>
    </row>
    <row r="36" spans="1:9" ht="18" customHeight="1" x14ac:dyDescent="0.2">
      <c r="A36" s="917" t="s">
        <v>336</v>
      </c>
      <c r="B36" s="420" t="s">
        <v>409</v>
      </c>
      <c r="C36" s="458">
        <f t="shared" si="6"/>
        <v>4</v>
      </c>
      <c r="D36" s="444">
        <v>4</v>
      </c>
      <c r="E36" s="434">
        <v>0</v>
      </c>
      <c r="F36" s="434">
        <v>0</v>
      </c>
      <c r="G36" s="434">
        <v>4</v>
      </c>
      <c r="H36" s="434">
        <v>0</v>
      </c>
      <c r="I36" s="434">
        <v>0</v>
      </c>
    </row>
    <row r="37" spans="1:9" ht="18" customHeight="1" x14ac:dyDescent="0.2">
      <c r="A37" s="917"/>
      <c r="B37" s="424" t="s">
        <v>410</v>
      </c>
      <c r="C37" s="435">
        <f t="shared" si="6"/>
        <v>105</v>
      </c>
      <c r="D37" s="435">
        <v>102</v>
      </c>
      <c r="E37" s="435">
        <v>3</v>
      </c>
      <c r="F37" s="447">
        <v>0</v>
      </c>
      <c r="G37" s="435">
        <v>104</v>
      </c>
      <c r="H37" s="447">
        <v>1</v>
      </c>
      <c r="I37" s="447">
        <v>0</v>
      </c>
    </row>
    <row r="38" spans="1:9" ht="18" customHeight="1" x14ac:dyDescent="0.2">
      <c r="A38" s="917"/>
      <c r="B38" s="424" t="s">
        <v>411</v>
      </c>
      <c r="C38" s="435">
        <f t="shared" si="6"/>
        <v>183</v>
      </c>
      <c r="D38" s="435">
        <v>182</v>
      </c>
      <c r="E38" s="435">
        <v>1</v>
      </c>
      <c r="F38" s="447">
        <v>0</v>
      </c>
      <c r="G38" s="435">
        <v>183</v>
      </c>
      <c r="H38" s="435">
        <v>0</v>
      </c>
      <c r="I38" s="447">
        <v>0</v>
      </c>
    </row>
    <row r="39" spans="1:9" ht="18" customHeight="1" x14ac:dyDescent="0.2">
      <c r="A39" s="917"/>
      <c r="B39" s="424" t="s">
        <v>412</v>
      </c>
      <c r="C39" s="435">
        <f t="shared" si="6"/>
        <v>426</v>
      </c>
      <c r="D39" s="435">
        <v>425</v>
      </c>
      <c r="E39" s="435">
        <v>1</v>
      </c>
      <c r="F39" s="447">
        <v>0</v>
      </c>
      <c r="G39" s="435">
        <v>424</v>
      </c>
      <c r="H39" s="447">
        <v>2</v>
      </c>
      <c r="I39" s="447">
        <v>0</v>
      </c>
    </row>
    <row r="40" spans="1:9" ht="18" customHeight="1" x14ac:dyDescent="0.2">
      <c r="A40" s="917"/>
      <c r="B40" s="427" t="s">
        <v>413</v>
      </c>
      <c r="C40" s="446">
        <f t="shared" si="6"/>
        <v>601</v>
      </c>
      <c r="D40" s="446">
        <v>591</v>
      </c>
      <c r="E40" s="446">
        <v>10</v>
      </c>
      <c r="F40" s="450">
        <v>0</v>
      </c>
      <c r="G40" s="446">
        <v>599</v>
      </c>
      <c r="H40" s="450">
        <v>2</v>
      </c>
      <c r="I40" s="446">
        <v>0</v>
      </c>
    </row>
    <row r="41" spans="1:9" ht="18" customHeight="1" x14ac:dyDescent="0.2">
      <c r="A41" s="917"/>
      <c r="B41" s="419" t="s">
        <v>4</v>
      </c>
      <c r="C41" s="431">
        <f>SUM(C36:C40)</f>
        <v>1319</v>
      </c>
      <c r="D41" s="431">
        <f t="shared" ref="D41:I41" si="8">SUM(D36:D40)</f>
        <v>1304</v>
      </c>
      <c r="E41" s="431">
        <f t="shared" si="8"/>
        <v>15</v>
      </c>
      <c r="F41" s="431">
        <f t="shared" si="8"/>
        <v>0</v>
      </c>
      <c r="G41" s="431">
        <f t="shared" si="8"/>
        <v>1314</v>
      </c>
      <c r="H41" s="431">
        <f t="shared" si="8"/>
        <v>5</v>
      </c>
      <c r="I41" s="431">
        <f t="shared" si="8"/>
        <v>0</v>
      </c>
    </row>
    <row r="42" spans="1:9" ht="18" customHeight="1" x14ac:dyDescent="0.2">
      <c r="A42" s="917" t="s">
        <v>4</v>
      </c>
      <c r="B42" s="420" t="s">
        <v>409</v>
      </c>
      <c r="C42" s="444">
        <f>SUM(D42:F42)</f>
        <v>7</v>
      </c>
      <c r="D42" s="434">
        <f t="shared" ref="D42:I46" si="9">D30+D36</f>
        <v>7</v>
      </c>
      <c r="E42" s="434">
        <f t="shared" si="9"/>
        <v>0</v>
      </c>
      <c r="F42" s="434">
        <f t="shared" si="9"/>
        <v>0</v>
      </c>
      <c r="G42" s="434">
        <f t="shared" si="9"/>
        <v>7</v>
      </c>
      <c r="H42" s="434">
        <f t="shared" si="9"/>
        <v>0</v>
      </c>
      <c r="I42" s="434">
        <f t="shared" si="9"/>
        <v>0</v>
      </c>
    </row>
    <row r="43" spans="1:9" ht="18" customHeight="1" x14ac:dyDescent="0.2">
      <c r="A43" s="917"/>
      <c r="B43" s="424" t="s">
        <v>410</v>
      </c>
      <c r="C43" s="435">
        <f>SUM(D43:F43)</f>
        <v>146</v>
      </c>
      <c r="D43" s="447">
        <f t="shared" si="9"/>
        <v>143</v>
      </c>
      <c r="E43" s="447">
        <f t="shared" si="9"/>
        <v>3</v>
      </c>
      <c r="F43" s="447">
        <f t="shared" si="9"/>
        <v>0</v>
      </c>
      <c r="G43" s="447">
        <f t="shared" si="9"/>
        <v>145</v>
      </c>
      <c r="H43" s="447">
        <f t="shared" si="9"/>
        <v>1</v>
      </c>
      <c r="I43" s="447">
        <f t="shared" si="9"/>
        <v>0</v>
      </c>
    </row>
    <row r="44" spans="1:9" ht="18" customHeight="1" x14ac:dyDescent="0.2">
      <c r="A44" s="917"/>
      <c r="B44" s="424" t="s">
        <v>411</v>
      </c>
      <c r="C44" s="435">
        <f>SUM(D44:F44)</f>
        <v>233</v>
      </c>
      <c r="D44" s="447">
        <f t="shared" si="9"/>
        <v>232</v>
      </c>
      <c r="E44" s="447">
        <f t="shared" si="9"/>
        <v>1</v>
      </c>
      <c r="F44" s="447">
        <f t="shared" si="9"/>
        <v>0</v>
      </c>
      <c r="G44" s="447">
        <f t="shared" si="9"/>
        <v>233</v>
      </c>
      <c r="H44" s="447">
        <f t="shared" si="9"/>
        <v>0</v>
      </c>
      <c r="I44" s="447">
        <f t="shared" si="9"/>
        <v>0</v>
      </c>
    </row>
    <row r="45" spans="1:9" ht="18" customHeight="1" x14ac:dyDescent="0.2">
      <c r="A45" s="917"/>
      <c r="B45" s="424" t="s">
        <v>412</v>
      </c>
      <c r="C45" s="435">
        <f>SUM(D45:F45)</f>
        <v>507</v>
      </c>
      <c r="D45" s="447">
        <f t="shared" si="9"/>
        <v>505</v>
      </c>
      <c r="E45" s="447">
        <f t="shared" si="9"/>
        <v>2</v>
      </c>
      <c r="F45" s="447">
        <f t="shared" si="9"/>
        <v>0</v>
      </c>
      <c r="G45" s="447">
        <f t="shared" si="9"/>
        <v>505</v>
      </c>
      <c r="H45" s="447">
        <f t="shared" si="9"/>
        <v>2</v>
      </c>
      <c r="I45" s="447">
        <f t="shared" si="9"/>
        <v>0</v>
      </c>
    </row>
    <row r="46" spans="1:9" ht="18" customHeight="1" x14ac:dyDescent="0.2">
      <c r="A46" s="917"/>
      <c r="B46" s="427" t="s">
        <v>413</v>
      </c>
      <c r="C46" s="446">
        <f>SUM(D46:F46)</f>
        <v>682</v>
      </c>
      <c r="D46" s="450">
        <f t="shared" si="9"/>
        <v>670</v>
      </c>
      <c r="E46" s="450">
        <f t="shared" si="9"/>
        <v>12</v>
      </c>
      <c r="F46" s="450">
        <f t="shared" si="9"/>
        <v>0</v>
      </c>
      <c r="G46" s="450">
        <f t="shared" si="9"/>
        <v>678</v>
      </c>
      <c r="H46" s="450">
        <f t="shared" si="9"/>
        <v>4</v>
      </c>
      <c r="I46" s="450">
        <f t="shared" si="9"/>
        <v>0</v>
      </c>
    </row>
    <row r="47" spans="1:9" ht="18" customHeight="1" x14ac:dyDescent="0.2">
      <c r="A47" s="917"/>
      <c r="B47" s="419" t="s">
        <v>4</v>
      </c>
      <c r="C47" s="439">
        <f>SUM(C42:C46)</f>
        <v>1575</v>
      </c>
      <c r="D47" s="439">
        <f t="shared" ref="D47:I47" si="10">D35+D41</f>
        <v>1557</v>
      </c>
      <c r="E47" s="439">
        <f t="shared" si="10"/>
        <v>18</v>
      </c>
      <c r="F47" s="439">
        <f t="shared" si="10"/>
        <v>0</v>
      </c>
      <c r="G47" s="439">
        <f t="shared" si="10"/>
        <v>1568</v>
      </c>
      <c r="H47" s="439">
        <f t="shared" si="10"/>
        <v>7</v>
      </c>
      <c r="I47" s="439">
        <f t="shared" si="10"/>
        <v>0</v>
      </c>
    </row>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83">
    <mergeCell ref="H2:I2"/>
    <mergeCell ref="D3:E3"/>
    <mergeCell ref="F3:G3"/>
    <mergeCell ref="H3:I3"/>
    <mergeCell ref="D4:E4"/>
    <mergeCell ref="A2:A6"/>
    <mergeCell ref="B2:B6"/>
    <mergeCell ref="C2:C6"/>
    <mergeCell ref="D2:E2"/>
    <mergeCell ref="F2:G2"/>
    <mergeCell ref="H8:I8"/>
    <mergeCell ref="D9:E9"/>
    <mergeCell ref="F9:G9"/>
    <mergeCell ref="H9:I9"/>
    <mergeCell ref="F4:G4"/>
    <mergeCell ref="H4:I4"/>
    <mergeCell ref="D5:E5"/>
    <mergeCell ref="F5:G5"/>
    <mergeCell ref="H5:I5"/>
    <mergeCell ref="D6:E6"/>
    <mergeCell ref="F6:G6"/>
    <mergeCell ref="H6:I6"/>
    <mergeCell ref="D10:E10"/>
    <mergeCell ref="F10:G10"/>
    <mergeCell ref="H10:I10"/>
    <mergeCell ref="D11:E11"/>
    <mergeCell ref="F11:G11"/>
    <mergeCell ref="H11:I11"/>
    <mergeCell ref="D12:E12"/>
    <mergeCell ref="F12:G12"/>
    <mergeCell ref="H12:I12"/>
    <mergeCell ref="A13:A18"/>
    <mergeCell ref="D13:E13"/>
    <mergeCell ref="F13:G13"/>
    <mergeCell ref="H13:I13"/>
    <mergeCell ref="D14:E14"/>
    <mergeCell ref="F14:G14"/>
    <mergeCell ref="H14:I14"/>
    <mergeCell ref="A7:A12"/>
    <mergeCell ref="D7:E7"/>
    <mergeCell ref="F7:G7"/>
    <mergeCell ref="H7:I7"/>
    <mergeCell ref="D8:E8"/>
    <mergeCell ref="F8:G8"/>
    <mergeCell ref="D15:E15"/>
    <mergeCell ref="F15:G15"/>
    <mergeCell ref="H15:I15"/>
    <mergeCell ref="D16:E16"/>
    <mergeCell ref="F16:G16"/>
    <mergeCell ref="H16:I16"/>
    <mergeCell ref="D17:E17"/>
    <mergeCell ref="F17:G17"/>
    <mergeCell ref="H17:I17"/>
    <mergeCell ref="D18:E18"/>
    <mergeCell ref="F18:G18"/>
    <mergeCell ref="H18:I18"/>
    <mergeCell ref="D22:E22"/>
    <mergeCell ref="F22:G22"/>
    <mergeCell ref="H22:I22"/>
    <mergeCell ref="D23:E23"/>
    <mergeCell ref="F23:G23"/>
    <mergeCell ref="H23:I23"/>
    <mergeCell ref="H24:I24"/>
    <mergeCell ref="A27:A29"/>
    <mergeCell ref="B27:B29"/>
    <mergeCell ref="C27:C29"/>
    <mergeCell ref="D27:F27"/>
    <mergeCell ref="G27:I27"/>
    <mergeCell ref="A19:A24"/>
    <mergeCell ref="D19:E19"/>
    <mergeCell ref="F19:G19"/>
    <mergeCell ref="H19:I19"/>
    <mergeCell ref="D20:E20"/>
    <mergeCell ref="F20:G20"/>
    <mergeCell ref="H20:I20"/>
    <mergeCell ref="D21:E21"/>
    <mergeCell ref="F21:G21"/>
    <mergeCell ref="H21:I21"/>
    <mergeCell ref="A30:A35"/>
    <mergeCell ref="A36:A41"/>
    <mergeCell ref="A42:A47"/>
    <mergeCell ref="D24:E24"/>
    <mergeCell ref="F24:G24"/>
  </mergeCells>
  <phoneticPr fontId="1"/>
  <pageMargins left="0.70866141732283472" right="0.70866141732283472" top="0.74803149606299213" bottom="0.74803149606299213" header="0.31496062992125984" footer="0.31496062992125984"/>
  <pageSetup paperSize="9" scale="92" firstPageNumber="93" orientation="portrait" useFirstPageNumber="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96"/>
  <sheetViews>
    <sheetView showGridLines="0" view="pageBreakPreview" zoomScaleNormal="100" zoomScaleSheetLayoutView="100" workbookViewId="0"/>
  </sheetViews>
  <sheetFormatPr defaultColWidth="9" defaultRowHeight="13" x14ac:dyDescent="0.2"/>
  <cols>
    <col min="1" max="1" width="5" style="463" customWidth="1"/>
    <col min="2" max="2" width="10" style="462" customWidth="1"/>
    <col min="3" max="3" width="10" style="463" customWidth="1"/>
    <col min="4" max="9" width="11.1796875" style="463" customWidth="1"/>
    <col min="10" max="10" width="3.453125" style="463" customWidth="1"/>
    <col min="11" max="16384" width="9" style="463"/>
  </cols>
  <sheetData>
    <row r="1" spans="1:7" ht="15" customHeight="1" x14ac:dyDescent="0.2">
      <c r="A1" s="123" t="s">
        <v>499</v>
      </c>
    </row>
    <row r="2" spans="1:7" s="464" customFormat="1" ht="15" customHeight="1" x14ac:dyDescent="0.2">
      <c r="A2" s="981" t="s">
        <v>30</v>
      </c>
      <c r="B2" s="982" t="s">
        <v>400</v>
      </c>
      <c r="C2" s="981" t="s">
        <v>401</v>
      </c>
      <c r="D2" s="983" t="s">
        <v>415</v>
      </c>
      <c r="E2" s="984"/>
      <c r="F2" s="983" t="s">
        <v>250</v>
      </c>
      <c r="G2" s="984"/>
    </row>
    <row r="3" spans="1:7" s="464" customFormat="1" ht="15" customHeight="1" x14ac:dyDescent="0.2">
      <c r="A3" s="981"/>
      <c r="B3" s="982"/>
      <c r="C3" s="981"/>
      <c r="D3" s="985" t="s">
        <v>451</v>
      </c>
      <c r="E3" s="986"/>
      <c r="F3" s="985" t="s">
        <v>452</v>
      </c>
      <c r="G3" s="986"/>
    </row>
    <row r="4" spans="1:7" s="464" customFormat="1" ht="15" customHeight="1" x14ac:dyDescent="0.2">
      <c r="A4" s="981"/>
      <c r="B4" s="982"/>
      <c r="C4" s="981"/>
      <c r="D4" s="985" t="s">
        <v>453</v>
      </c>
      <c r="E4" s="986"/>
      <c r="F4" s="985" t="s">
        <v>454</v>
      </c>
      <c r="G4" s="986"/>
    </row>
    <row r="5" spans="1:7" s="464" customFormat="1" ht="15" customHeight="1" x14ac:dyDescent="0.2">
      <c r="A5" s="981"/>
      <c r="B5" s="982"/>
      <c r="C5" s="981"/>
      <c r="D5" s="972" t="s">
        <v>408</v>
      </c>
      <c r="E5" s="974"/>
      <c r="F5" s="972" t="s">
        <v>408</v>
      </c>
      <c r="G5" s="974"/>
    </row>
    <row r="6" spans="1:7" ht="15" customHeight="1" x14ac:dyDescent="0.2">
      <c r="A6" s="953" t="s">
        <v>392</v>
      </c>
      <c r="B6" s="465" t="s">
        <v>409</v>
      </c>
      <c r="C6" s="466">
        <f>SUM(D6:G6)</f>
        <v>3</v>
      </c>
      <c r="D6" s="975">
        <v>3</v>
      </c>
      <c r="E6" s="976"/>
      <c r="F6" s="975">
        <v>0</v>
      </c>
      <c r="G6" s="976"/>
    </row>
    <row r="7" spans="1:7" ht="15" customHeight="1" x14ac:dyDescent="0.2">
      <c r="A7" s="954"/>
      <c r="B7" s="467" t="s">
        <v>410</v>
      </c>
      <c r="C7" s="468">
        <f t="shared" ref="C7:C10" si="0">SUM(D7:G7)</f>
        <v>41</v>
      </c>
      <c r="D7" s="977">
        <v>41</v>
      </c>
      <c r="E7" s="978"/>
      <c r="F7" s="977">
        <v>0</v>
      </c>
      <c r="G7" s="978"/>
    </row>
    <row r="8" spans="1:7" ht="15" customHeight="1" x14ac:dyDescent="0.2">
      <c r="A8" s="954"/>
      <c r="B8" s="467" t="s">
        <v>411</v>
      </c>
      <c r="C8" s="468">
        <f t="shared" si="0"/>
        <v>50</v>
      </c>
      <c r="D8" s="977">
        <v>50</v>
      </c>
      <c r="E8" s="978"/>
      <c r="F8" s="977">
        <v>0</v>
      </c>
      <c r="G8" s="978"/>
    </row>
    <row r="9" spans="1:7" ht="15" customHeight="1" x14ac:dyDescent="0.2">
      <c r="A9" s="954"/>
      <c r="B9" s="467" t="s">
        <v>412</v>
      </c>
      <c r="C9" s="468">
        <f t="shared" si="0"/>
        <v>81</v>
      </c>
      <c r="D9" s="977">
        <v>80</v>
      </c>
      <c r="E9" s="978"/>
      <c r="F9" s="977">
        <v>1</v>
      </c>
      <c r="G9" s="978"/>
    </row>
    <row r="10" spans="1:7" ht="15" customHeight="1" x14ac:dyDescent="0.2">
      <c r="A10" s="954"/>
      <c r="B10" s="469" t="s">
        <v>413</v>
      </c>
      <c r="C10" s="470">
        <f t="shared" si="0"/>
        <v>81</v>
      </c>
      <c r="D10" s="979">
        <v>79</v>
      </c>
      <c r="E10" s="980"/>
      <c r="F10" s="979">
        <v>2</v>
      </c>
      <c r="G10" s="980"/>
    </row>
    <row r="11" spans="1:7" ht="15" customHeight="1" x14ac:dyDescent="0.2">
      <c r="A11" s="955"/>
      <c r="B11" s="471" t="s">
        <v>4</v>
      </c>
      <c r="C11" s="472">
        <f>SUM(C6:C10)</f>
        <v>256</v>
      </c>
      <c r="D11" s="970">
        <f>SUM(D6:D10)</f>
        <v>253</v>
      </c>
      <c r="E11" s="971"/>
      <c r="F11" s="970">
        <f>SUM(F6:F10)</f>
        <v>3</v>
      </c>
      <c r="G11" s="971"/>
    </row>
    <row r="12" spans="1:7" ht="15" customHeight="1" x14ac:dyDescent="0.2">
      <c r="A12" s="953" t="s">
        <v>336</v>
      </c>
      <c r="B12" s="465" t="s">
        <v>409</v>
      </c>
      <c r="C12" s="473">
        <f>SUM(D12:G12)</f>
        <v>4</v>
      </c>
      <c r="D12" s="975">
        <v>4</v>
      </c>
      <c r="E12" s="976"/>
      <c r="F12" s="968">
        <v>0</v>
      </c>
      <c r="G12" s="969"/>
    </row>
    <row r="13" spans="1:7" ht="15" customHeight="1" x14ac:dyDescent="0.2">
      <c r="A13" s="954"/>
      <c r="B13" s="467" t="s">
        <v>410</v>
      </c>
      <c r="C13" s="468">
        <f>SUM(D13:G13)</f>
        <v>105</v>
      </c>
      <c r="D13" s="977">
        <v>105</v>
      </c>
      <c r="E13" s="978"/>
      <c r="F13" s="977">
        <v>0</v>
      </c>
      <c r="G13" s="978"/>
    </row>
    <row r="14" spans="1:7" ht="15" customHeight="1" x14ac:dyDescent="0.2">
      <c r="A14" s="954"/>
      <c r="B14" s="467" t="s">
        <v>411</v>
      </c>
      <c r="C14" s="468">
        <f>SUM(D14:G14)</f>
        <v>183</v>
      </c>
      <c r="D14" s="977">
        <v>182</v>
      </c>
      <c r="E14" s="978"/>
      <c r="F14" s="977">
        <v>1</v>
      </c>
      <c r="G14" s="978"/>
    </row>
    <row r="15" spans="1:7" ht="15" customHeight="1" x14ac:dyDescent="0.2">
      <c r="A15" s="954"/>
      <c r="B15" s="467" t="s">
        <v>412</v>
      </c>
      <c r="C15" s="468">
        <f>SUM(D15:G15)</f>
        <v>426</v>
      </c>
      <c r="D15" s="977">
        <v>426</v>
      </c>
      <c r="E15" s="978"/>
      <c r="F15" s="977">
        <v>0</v>
      </c>
      <c r="G15" s="978"/>
    </row>
    <row r="16" spans="1:7" ht="15" customHeight="1" x14ac:dyDescent="0.2">
      <c r="A16" s="954"/>
      <c r="B16" s="469" t="s">
        <v>413</v>
      </c>
      <c r="C16" s="474">
        <f>SUM(D16:G16)</f>
        <v>601</v>
      </c>
      <c r="D16" s="979">
        <v>601</v>
      </c>
      <c r="E16" s="980"/>
      <c r="F16" s="968">
        <v>0</v>
      </c>
      <c r="G16" s="969"/>
    </row>
    <row r="17" spans="1:9" ht="15" customHeight="1" x14ac:dyDescent="0.2">
      <c r="A17" s="955"/>
      <c r="B17" s="471" t="s">
        <v>4</v>
      </c>
      <c r="C17" s="472">
        <f>SUM(C12:C16)</f>
        <v>1319</v>
      </c>
      <c r="D17" s="970">
        <f>SUM(D12:D16)</f>
        <v>1318</v>
      </c>
      <c r="E17" s="971"/>
      <c r="F17" s="970">
        <f>SUM(F12:F16)</f>
        <v>1</v>
      </c>
      <c r="G17" s="971"/>
    </row>
    <row r="18" spans="1:9" ht="15" customHeight="1" x14ac:dyDescent="0.2">
      <c r="A18" s="953" t="s">
        <v>4</v>
      </c>
      <c r="B18" s="465" t="s">
        <v>409</v>
      </c>
      <c r="C18" s="475">
        <f>C6+C12</f>
        <v>7</v>
      </c>
      <c r="D18" s="975">
        <f>D6+D12</f>
        <v>7</v>
      </c>
      <c r="E18" s="976"/>
      <c r="F18" s="968">
        <f t="shared" ref="F18:F23" si="1">F6+F12</f>
        <v>0</v>
      </c>
      <c r="G18" s="969"/>
    </row>
    <row r="19" spans="1:9" ht="15" customHeight="1" x14ac:dyDescent="0.2">
      <c r="A19" s="954"/>
      <c r="B19" s="467" t="s">
        <v>410</v>
      </c>
      <c r="C19" s="476">
        <f t="shared" ref="C19:C22" si="2">C7+C13</f>
        <v>146</v>
      </c>
      <c r="D19" s="977">
        <f t="shared" ref="C19:D23" si="3">D7+D13</f>
        <v>146</v>
      </c>
      <c r="E19" s="978"/>
      <c r="F19" s="977">
        <f t="shared" si="1"/>
        <v>0</v>
      </c>
      <c r="G19" s="978"/>
    </row>
    <row r="20" spans="1:9" ht="15" customHeight="1" x14ac:dyDescent="0.2">
      <c r="A20" s="954"/>
      <c r="B20" s="467" t="s">
        <v>411</v>
      </c>
      <c r="C20" s="476">
        <f t="shared" si="2"/>
        <v>233</v>
      </c>
      <c r="D20" s="977">
        <f t="shared" si="3"/>
        <v>232</v>
      </c>
      <c r="E20" s="978"/>
      <c r="F20" s="977">
        <f t="shared" si="1"/>
        <v>1</v>
      </c>
      <c r="G20" s="978"/>
    </row>
    <row r="21" spans="1:9" ht="15" customHeight="1" x14ac:dyDescent="0.2">
      <c r="A21" s="954"/>
      <c r="B21" s="467" t="s">
        <v>412</v>
      </c>
      <c r="C21" s="476">
        <f t="shared" si="2"/>
        <v>507</v>
      </c>
      <c r="D21" s="977">
        <f t="shared" si="3"/>
        <v>506</v>
      </c>
      <c r="E21" s="978"/>
      <c r="F21" s="977">
        <f t="shared" si="1"/>
        <v>1</v>
      </c>
      <c r="G21" s="978"/>
    </row>
    <row r="22" spans="1:9" ht="15" customHeight="1" x14ac:dyDescent="0.2">
      <c r="A22" s="954"/>
      <c r="B22" s="469" t="s">
        <v>413</v>
      </c>
      <c r="C22" s="477">
        <f t="shared" si="2"/>
        <v>682</v>
      </c>
      <c r="D22" s="979">
        <f t="shared" si="3"/>
        <v>680</v>
      </c>
      <c r="E22" s="980"/>
      <c r="F22" s="968">
        <f t="shared" si="1"/>
        <v>2</v>
      </c>
      <c r="G22" s="969"/>
    </row>
    <row r="23" spans="1:9" ht="15" customHeight="1" x14ac:dyDescent="0.2">
      <c r="A23" s="955"/>
      <c r="B23" s="471" t="s">
        <v>4</v>
      </c>
      <c r="C23" s="439">
        <f t="shared" si="3"/>
        <v>1575</v>
      </c>
      <c r="D23" s="970">
        <f t="shared" si="3"/>
        <v>1571</v>
      </c>
      <c r="E23" s="971"/>
      <c r="F23" s="970">
        <f t="shared" si="1"/>
        <v>4</v>
      </c>
      <c r="G23" s="971"/>
    </row>
    <row r="24" spans="1:9" ht="15" customHeight="1" x14ac:dyDescent="0.2">
      <c r="A24" s="478"/>
      <c r="B24" s="479"/>
      <c r="C24" s="478"/>
      <c r="D24" s="478"/>
    </row>
    <row r="25" spans="1:9" ht="15" customHeight="1" x14ac:dyDescent="0.2">
      <c r="A25" s="123" t="s">
        <v>500</v>
      </c>
    </row>
    <row r="26" spans="1:9" s="464" customFormat="1" ht="15" customHeight="1" x14ac:dyDescent="0.2">
      <c r="A26" s="953" t="s">
        <v>30</v>
      </c>
      <c r="B26" s="953" t="s">
        <v>400</v>
      </c>
      <c r="C26" s="953" t="s">
        <v>401</v>
      </c>
      <c r="D26" s="972" t="s">
        <v>455</v>
      </c>
      <c r="E26" s="973"/>
      <c r="F26" s="974"/>
      <c r="G26" s="972" t="s">
        <v>456</v>
      </c>
      <c r="H26" s="973"/>
      <c r="I26" s="974"/>
    </row>
    <row r="27" spans="1:9" s="464" customFormat="1" ht="15" customHeight="1" x14ac:dyDescent="0.2">
      <c r="A27" s="954"/>
      <c r="B27" s="954"/>
      <c r="C27" s="954"/>
      <c r="D27" s="953" t="s">
        <v>457</v>
      </c>
      <c r="E27" s="953" t="s">
        <v>458</v>
      </c>
      <c r="F27" s="953" t="s">
        <v>450</v>
      </c>
      <c r="G27" s="480" t="s">
        <v>415</v>
      </c>
      <c r="H27" s="480" t="s">
        <v>416</v>
      </c>
      <c r="I27" s="480" t="s">
        <v>459</v>
      </c>
    </row>
    <row r="28" spans="1:9" s="464" customFormat="1" ht="15" customHeight="1" x14ac:dyDescent="0.2">
      <c r="A28" s="954"/>
      <c r="B28" s="954"/>
      <c r="C28" s="954"/>
      <c r="D28" s="954"/>
      <c r="E28" s="954"/>
      <c r="F28" s="954"/>
      <c r="G28" s="481" t="s">
        <v>460</v>
      </c>
      <c r="H28" s="481" t="s">
        <v>461</v>
      </c>
      <c r="I28" s="481" t="s">
        <v>462</v>
      </c>
    </row>
    <row r="29" spans="1:9" s="464" customFormat="1" ht="15" customHeight="1" x14ac:dyDescent="0.2">
      <c r="A29" s="954"/>
      <c r="B29" s="954"/>
      <c r="C29" s="954"/>
      <c r="D29" s="953" t="s">
        <v>408</v>
      </c>
      <c r="E29" s="953" t="s">
        <v>408</v>
      </c>
      <c r="F29" s="953" t="s">
        <v>408</v>
      </c>
      <c r="G29" s="481" t="s">
        <v>463</v>
      </c>
      <c r="H29" s="481" t="s">
        <v>464</v>
      </c>
      <c r="I29" s="481" t="s">
        <v>465</v>
      </c>
    </row>
    <row r="30" spans="1:9" s="464" customFormat="1" ht="15" customHeight="1" x14ac:dyDescent="0.2">
      <c r="A30" s="954"/>
      <c r="B30" s="954"/>
      <c r="C30" s="954"/>
      <c r="D30" s="954"/>
      <c r="E30" s="954"/>
      <c r="F30" s="954"/>
      <c r="G30" s="471" t="s">
        <v>565</v>
      </c>
      <c r="H30" s="471" t="s">
        <v>408</v>
      </c>
      <c r="I30" s="471" t="s">
        <v>408</v>
      </c>
    </row>
    <row r="31" spans="1:9" ht="15" customHeight="1" x14ac:dyDescent="0.2">
      <c r="A31" s="953" t="s">
        <v>392</v>
      </c>
      <c r="B31" s="465" t="s">
        <v>409</v>
      </c>
      <c r="C31" s="422">
        <f>SUM(D31:F31)</f>
        <v>3</v>
      </c>
      <c r="D31" s="434">
        <v>2</v>
      </c>
      <c r="E31" s="434">
        <v>1</v>
      </c>
      <c r="F31" s="434">
        <v>0</v>
      </c>
      <c r="G31" s="434">
        <v>3</v>
      </c>
      <c r="H31" s="434">
        <v>0</v>
      </c>
      <c r="I31" s="434">
        <v>0</v>
      </c>
    </row>
    <row r="32" spans="1:9" s="482" customFormat="1" ht="15" customHeight="1" x14ac:dyDescent="0.2">
      <c r="A32" s="954"/>
      <c r="B32" s="467" t="s">
        <v>410</v>
      </c>
      <c r="C32" s="436">
        <f>SUM(D32:F32)</f>
        <v>41</v>
      </c>
      <c r="D32" s="447">
        <v>30</v>
      </c>
      <c r="E32" s="447">
        <v>11</v>
      </c>
      <c r="F32" s="447">
        <v>0</v>
      </c>
      <c r="G32" s="447">
        <v>41</v>
      </c>
      <c r="H32" s="447">
        <v>0</v>
      </c>
      <c r="I32" s="447">
        <v>0</v>
      </c>
    </row>
    <row r="33" spans="1:9" ht="15" customHeight="1" x14ac:dyDescent="0.2">
      <c r="A33" s="954"/>
      <c r="B33" s="467" t="s">
        <v>411</v>
      </c>
      <c r="C33" s="436">
        <f>SUM(D33:F33)</f>
        <v>50</v>
      </c>
      <c r="D33" s="447">
        <v>39</v>
      </c>
      <c r="E33" s="447">
        <v>11</v>
      </c>
      <c r="F33" s="447">
        <v>0</v>
      </c>
      <c r="G33" s="447">
        <v>50</v>
      </c>
      <c r="H33" s="447">
        <v>0</v>
      </c>
      <c r="I33" s="447">
        <v>0</v>
      </c>
    </row>
    <row r="34" spans="1:9" ht="15" customHeight="1" x14ac:dyDescent="0.2">
      <c r="A34" s="954"/>
      <c r="B34" s="467" t="s">
        <v>412</v>
      </c>
      <c r="C34" s="436">
        <f>SUM(D34:F34)</f>
        <v>81</v>
      </c>
      <c r="D34" s="447">
        <v>59</v>
      </c>
      <c r="E34" s="447">
        <v>22</v>
      </c>
      <c r="F34" s="447">
        <v>0</v>
      </c>
      <c r="G34" s="447">
        <v>79</v>
      </c>
      <c r="H34" s="447">
        <v>2</v>
      </c>
      <c r="I34" s="447">
        <v>0</v>
      </c>
    </row>
    <row r="35" spans="1:9" ht="15" customHeight="1" x14ac:dyDescent="0.2">
      <c r="A35" s="954"/>
      <c r="B35" s="469" t="s">
        <v>413</v>
      </c>
      <c r="C35" s="438">
        <f>SUM(D35:F35)</f>
        <v>81</v>
      </c>
      <c r="D35" s="450">
        <v>67</v>
      </c>
      <c r="E35" s="450">
        <v>14</v>
      </c>
      <c r="F35" s="450">
        <v>0</v>
      </c>
      <c r="G35" s="450">
        <v>80</v>
      </c>
      <c r="H35" s="450">
        <v>1</v>
      </c>
      <c r="I35" s="450">
        <v>0</v>
      </c>
    </row>
    <row r="36" spans="1:9" ht="15" customHeight="1" x14ac:dyDescent="0.2">
      <c r="A36" s="955"/>
      <c r="B36" s="471" t="s">
        <v>4</v>
      </c>
      <c r="C36" s="439">
        <f>SUM(C31:C35)</f>
        <v>256</v>
      </c>
      <c r="D36" s="439">
        <f t="shared" ref="D36:I36" si="4">SUM(D31:D35)</f>
        <v>197</v>
      </c>
      <c r="E36" s="439">
        <f t="shared" si="4"/>
        <v>59</v>
      </c>
      <c r="F36" s="439">
        <f t="shared" si="4"/>
        <v>0</v>
      </c>
      <c r="G36" s="439">
        <f t="shared" si="4"/>
        <v>253</v>
      </c>
      <c r="H36" s="439">
        <f t="shared" si="4"/>
        <v>3</v>
      </c>
      <c r="I36" s="439">
        <f t="shared" si="4"/>
        <v>0</v>
      </c>
    </row>
    <row r="37" spans="1:9" ht="15" customHeight="1" x14ac:dyDescent="0.2">
      <c r="A37" s="953" t="s">
        <v>336</v>
      </c>
      <c r="B37" s="465" t="s">
        <v>409</v>
      </c>
      <c r="C37" s="455">
        <f>SUM(D37:F37)</f>
        <v>4</v>
      </c>
      <c r="D37" s="434">
        <v>4</v>
      </c>
      <c r="E37" s="434">
        <v>0</v>
      </c>
      <c r="F37" s="434">
        <v>0</v>
      </c>
      <c r="G37" s="434">
        <v>4</v>
      </c>
      <c r="H37" s="434">
        <v>0</v>
      </c>
      <c r="I37" s="434">
        <v>0</v>
      </c>
    </row>
    <row r="38" spans="1:9" ht="15" customHeight="1" x14ac:dyDescent="0.2">
      <c r="A38" s="954"/>
      <c r="B38" s="467" t="s">
        <v>410</v>
      </c>
      <c r="C38" s="436">
        <f>SUM(D38:F38)</f>
        <v>105</v>
      </c>
      <c r="D38" s="447">
        <v>77</v>
      </c>
      <c r="E38" s="447">
        <v>28</v>
      </c>
      <c r="F38" s="447">
        <v>0</v>
      </c>
      <c r="G38" s="447">
        <v>91</v>
      </c>
      <c r="H38" s="447">
        <v>11</v>
      </c>
      <c r="I38" s="447">
        <v>3</v>
      </c>
    </row>
    <row r="39" spans="1:9" ht="15" customHeight="1" x14ac:dyDescent="0.2">
      <c r="A39" s="954"/>
      <c r="B39" s="467" t="s">
        <v>411</v>
      </c>
      <c r="C39" s="436">
        <f>SUM(D39:F39)</f>
        <v>183</v>
      </c>
      <c r="D39" s="447">
        <v>144</v>
      </c>
      <c r="E39" s="447">
        <v>39</v>
      </c>
      <c r="F39" s="447">
        <v>0</v>
      </c>
      <c r="G39" s="447">
        <v>168</v>
      </c>
      <c r="H39" s="447">
        <v>10</v>
      </c>
      <c r="I39" s="447">
        <v>5</v>
      </c>
    </row>
    <row r="40" spans="1:9" ht="15" customHeight="1" x14ac:dyDescent="0.2">
      <c r="A40" s="954"/>
      <c r="B40" s="467" t="s">
        <v>412</v>
      </c>
      <c r="C40" s="436">
        <f>SUM(D40:F40)</f>
        <v>426</v>
      </c>
      <c r="D40" s="447">
        <v>336</v>
      </c>
      <c r="E40" s="447">
        <v>90</v>
      </c>
      <c r="F40" s="447">
        <v>0</v>
      </c>
      <c r="G40" s="447">
        <v>369</v>
      </c>
      <c r="H40" s="447">
        <v>44</v>
      </c>
      <c r="I40" s="447">
        <v>13</v>
      </c>
    </row>
    <row r="41" spans="1:9" ht="15" customHeight="1" x14ac:dyDescent="0.2">
      <c r="A41" s="954"/>
      <c r="B41" s="469" t="s">
        <v>413</v>
      </c>
      <c r="C41" s="438">
        <f>SUM(D41:F41)</f>
        <v>601</v>
      </c>
      <c r="D41" s="450">
        <v>492</v>
      </c>
      <c r="E41" s="450">
        <v>109</v>
      </c>
      <c r="F41" s="450">
        <v>0</v>
      </c>
      <c r="G41" s="450">
        <v>472</v>
      </c>
      <c r="H41" s="450">
        <v>88</v>
      </c>
      <c r="I41" s="450">
        <v>41</v>
      </c>
    </row>
    <row r="42" spans="1:9" ht="15" customHeight="1" x14ac:dyDescent="0.2">
      <c r="A42" s="955"/>
      <c r="B42" s="471" t="s">
        <v>4</v>
      </c>
      <c r="C42" s="439">
        <f>SUM(C37:C41)</f>
        <v>1319</v>
      </c>
      <c r="D42" s="439">
        <f t="shared" ref="D42:I42" si="5">SUM(D37:D41)</f>
        <v>1053</v>
      </c>
      <c r="E42" s="439">
        <f t="shared" si="5"/>
        <v>266</v>
      </c>
      <c r="F42" s="439">
        <f t="shared" si="5"/>
        <v>0</v>
      </c>
      <c r="G42" s="439">
        <f t="shared" si="5"/>
        <v>1104</v>
      </c>
      <c r="H42" s="439">
        <f t="shared" si="5"/>
        <v>153</v>
      </c>
      <c r="I42" s="439">
        <f t="shared" si="5"/>
        <v>62</v>
      </c>
    </row>
    <row r="43" spans="1:9" ht="15" customHeight="1" x14ac:dyDescent="0.2">
      <c r="A43" s="953" t="s">
        <v>4</v>
      </c>
      <c r="B43" s="465" t="s">
        <v>409</v>
      </c>
      <c r="C43" s="432">
        <f t="shared" ref="C43:F48" si="6">C31+C37</f>
        <v>7</v>
      </c>
      <c r="D43" s="448">
        <f t="shared" si="6"/>
        <v>6</v>
      </c>
      <c r="E43" s="434">
        <f>E31+E37</f>
        <v>1</v>
      </c>
      <c r="F43" s="434">
        <f>F31+F37</f>
        <v>0</v>
      </c>
      <c r="G43" s="434">
        <f t="shared" ref="G43:I47" si="7">G31+G37</f>
        <v>7</v>
      </c>
      <c r="H43" s="434">
        <f t="shared" si="7"/>
        <v>0</v>
      </c>
      <c r="I43" s="434">
        <f t="shared" si="7"/>
        <v>0</v>
      </c>
    </row>
    <row r="44" spans="1:9" ht="15" customHeight="1" x14ac:dyDescent="0.2">
      <c r="A44" s="954"/>
      <c r="B44" s="467" t="s">
        <v>410</v>
      </c>
      <c r="C44" s="436">
        <f t="shared" si="6"/>
        <v>146</v>
      </c>
      <c r="D44" s="447">
        <f t="shared" si="6"/>
        <v>107</v>
      </c>
      <c r="E44" s="447">
        <f t="shared" si="6"/>
        <v>39</v>
      </c>
      <c r="F44" s="447">
        <f t="shared" si="6"/>
        <v>0</v>
      </c>
      <c r="G44" s="447">
        <f t="shared" si="7"/>
        <v>132</v>
      </c>
      <c r="H44" s="447">
        <f t="shared" si="7"/>
        <v>11</v>
      </c>
      <c r="I44" s="447">
        <f t="shared" si="7"/>
        <v>3</v>
      </c>
    </row>
    <row r="45" spans="1:9" ht="15" customHeight="1" x14ac:dyDescent="0.2">
      <c r="A45" s="954"/>
      <c r="B45" s="467" t="s">
        <v>411</v>
      </c>
      <c r="C45" s="436">
        <f t="shared" si="6"/>
        <v>233</v>
      </c>
      <c r="D45" s="447">
        <f t="shared" si="6"/>
        <v>183</v>
      </c>
      <c r="E45" s="447">
        <f t="shared" si="6"/>
        <v>50</v>
      </c>
      <c r="F45" s="447">
        <f t="shared" si="6"/>
        <v>0</v>
      </c>
      <c r="G45" s="447">
        <f t="shared" si="7"/>
        <v>218</v>
      </c>
      <c r="H45" s="447">
        <f t="shared" si="7"/>
        <v>10</v>
      </c>
      <c r="I45" s="447">
        <f t="shared" si="7"/>
        <v>5</v>
      </c>
    </row>
    <row r="46" spans="1:9" ht="15" customHeight="1" x14ac:dyDescent="0.2">
      <c r="A46" s="954"/>
      <c r="B46" s="467" t="s">
        <v>412</v>
      </c>
      <c r="C46" s="436">
        <f t="shared" si="6"/>
        <v>507</v>
      </c>
      <c r="D46" s="447">
        <f t="shared" si="6"/>
        <v>395</v>
      </c>
      <c r="E46" s="447">
        <f t="shared" si="6"/>
        <v>112</v>
      </c>
      <c r="F46" s="447">
        <f t="shared" si="6"/>
        <v>0</v>
      </c>
      <c r="G46" s="447">
        <f t="shared" si="7"/>
        <v>448</v>
      </c>
      <c r="H46" s="447">
        <f t="shared" si="7"/>
        <v>46</v>
      </c>
      <c r="I46" s="447">
        <f t="shared" si="7"/>
        <v>13</v>
      </c>
    </row>
    <row r="47" spans="1:9" ht="15" customHeight="1" x14ac:dyDescent="0.2">
      <c r="A47" s="954"/>
      <c r="B47" s="469" t="s">
        <v>413</v>
      </c>
      <c r="C47" s="483">
        <f t="shared" si="6"/>
        <v>682</v>
      </c>
      <c r="D47" s="449">
        <f t="shared" si="6"/>
        <v>559</v>
      </c>
      <c r="E47" s="449">
        <f t="shared" si="6"/>
        <v>123</v>
      </c>
      <c r="F47" s="449">
        <f t="shared" si="6"/>
        <v>0</v>
      </c>
      <c r="G47" s="449">
        <f t="shared" si="7"/>
        <v>552</v>
      </c>
      <c r="H47" s="449">
        <f t="shared" si="7"/>
        <v>89</v>
      </c>
      <c r="I47" s="449">
        <f t="shared" si="7"/>
        <v>41</v>
      </c>
    </row>
    <row r="48" spans="1:9" ht="15" customHeight="1" x14ac:dyDescent="0.2">
      <c r="A48" s="955"/>
      <c r="B48" s="471" t="s">
        <v>4</v>
      </c>
      <c r="C48" s="439">
        <f t="shared" si="6"/>
        <v>1575</v>
      </c>
      <c r="D48" s="439">
        <f t="shared" si="6"/>
        <v>1250</v>
      </c>
      <c r="E48" s="439">
        <f>E36+E42</f>
        <v>325</v>
      </c>
      <c r="F48" s="439">
        <f>F36+F42</f>
        <v>0</v>
      </c>
      <c r="G48" s="439">
        <f t="shared" ref="G48:I48" si="8">G36+G42</f>
        <v>1357</v>
      </c>
      <c r="H48" s="439">
        <f t="shared" si="8"/>
        <v>156</v>
      </c>
      <c r="I48" s="439">
        <f t="shared" si="8"/>
        <v>62</v>
      </c>
    </row>
    <row r="49" spans="1:19" x14ac:dyDescent="0.2">
      <c r="J49" s="484"/>
      <c r="K49" s="484"/>
      <c r="L49" s="484"/>
      <c r="M49" s="484"/>
      <c r="N49" s="484"/>
      <c r="O49" s="484"/>
      <c r="P49" s="484"/>
      <c r="Q49" s="484"/>
      <c r="R49" s="484"/>
      <c r="S49" s="484"/>
    </row>
    <row r="50" spans="1:19" s="2" customFormat="1" ht="20.149999999999999" customHeight="1" x14ac:dyDescent="0.2">
      <c r="A50" s="22" t="s">
        <v>501</v>
      </c>
      <c r="B50" s="22"/>
      <c r="C50" s="22"/>
      <c r="D50" s="22"/>
      <c r="E50" s="22"/>
      <c r="F50" s="22"/>
      <c r="G50" s="22"/>
      <c r="H50" s="22"/>
      <c r="I50" s="22"/>
      <c r="J50" s="22"/>
      <c r="K50" s="22"/>
      <c r="L50" s="22"/>
    </row>
    <row r="51" spans="1:19" s="2" customFormat="1" ht="39.65" customHeight="1" x14ac:dyDescent="0.2">
      <c r="A51" s="601" t="s">
        <v>511</v>
      </c>
      <c r="B51" s="601"/>
      <c r="C51" s="601"/>
      <c r="D51" s="601"/>
      <c r="E51" s="601"/>
      <c r="F51" s="601"/>
      <c r="G51" s="601"/>
      <c r="H51" s="601"/>
      <c r="I51" s="601"/>
      <c r="J51" s="25"/>
      <c r="K51" s="25"/>
      <c r="L51" s="25"/>
    </row>
    <row r="52" spans="1:19" s="2" customFormat="1" ht="18" customHeight="1" x14ac:dyDescent="0.2">
      <c r="A52" s="22"/>
      <c r="C52" s="22"/>
      <c r="D52" s="22"/>
      <c r="E52" s="22"/>
      <c r="F52" s="22"/>
      <c r="G52" s="22"/>
      <c r="H52" s="22"/>
      <c r="I52" s="225" t="s">
        <v>599</v>
      </c>
      <c r="J52" s="485"/>
      <c r="K52" s="485"/>
    </row>
    <row r="53" spans="1:19" s="1" customFormat="1" ht="24" customHeight="1" x14ac:dyDescent="0.2">
      <c r="A53" s="956" t="s">
        <v>466</v>
      </c>
      <c r="B53" s="853"/>
      <c r="C53" s="957">
        <v>45721</v>
      </c>
      <c r="D53" s="958"/>
      <c r="E53" s="959"/>
      <c r="F53" s="486" t="s">
        <v>467</v>
      </c>
      <c r="G53" s="960" t="s">
        <v>570</v>
      </c>
      <c r="H53" s="961"/>
      <c r="I53" s="962"/>
    </row>
    <row r="54" spans="1:19" s="1" customFormat="1" ht="24" customHeight="1" x14ac:dyDescent="0.2">
      <c r="A54" s="963" t="s">
        <v>468</v>
      </c>
      <c r="B54" s="964"/>
      <c r="C54" s="965" t="s">
        <v>512</v>
      </c>
      <c r="D54" s="966"/>
      <c r="E54" s="966"/>
      <c r="F54" s="966"/>
      <c r="G54" s="966"/>
      <c r="H54" s="966"/>
      <c r="I54" s="967"/>
    </row>
    <row r="55" spans="1:19" s="2" customFormat="1" ht="24" customHeight="1" x14ac:dyDescent="0.2">
      <c r="A55" s="950" t="s">
        <v>469</v>
      </c>
      <c r="B55" s="951"/>
      <c r="C55" s="952" t="s">
        <v>595</v>
      </c>
      <c r="D55" s="735"/>
      <c r="E55" s="735"/>
      <c r="F55" s="735"/>
      <c r="G55" s="735"/>
      <c r="H55" s="735"/>
      <c r="I55" s="728"/>
    </row>
    <row r="91" ht="15" customHeight="1" x14ac:dyDescent="0.2"/>
    <row r="92" ht="15" customHeight="1" x14ac:dyDescent="0.2"/>
    <row r="93" ht="15" customHeight="1" x14ac:dyDescent="0.2"/>
    <row r="94" ht="15" customHeight="1" x14ac:dyDescent="0.2"/>
    <row r="95" ht="15" customHeight="1" x14ac:dyDescent="0.2"/>
    <row r="96" ht="15" customHeight="1" x14ac:dyDescent="0.2"/>
  </sheetData>
  <mergeCells count="72">
    <mergeCell ref="A6:A11"/>
    <mergeCell ref="D6:E6"/>
    <mergeCell ref="F6:G6"/>
    <mergeCell ref="D7:E7"/>
    <mergeCell ref="F7:G7"/>
    <mergeCell ref="D8:E8"/>
    <mergeCell ref="F8:G8"/>
    <mergeCell ref="D9:E9"/>
    <mergeCell ref="F9:G9"/>
    <mergeCell ref="D10:E10"/>
    <mergeCell ref="F10:G10"/>
    <mergeCell ref="D11:E11"/>
    <mergeCell ref="F11:G11"/>
    <mergeCell ref="A2:A5"/>
    <mergeCell ref="B2:B5"/>
    <mergeCell ref="C2:C5"/>
    <mergeCell ref="D2:E2"/>
    <mergeCell ref="F2:G2"/>
    <mergeCell ref="D3:E3"/>
    <mergeCell ref="F3:G3"/>
    <mergeCell ref="D4:E4"/>
    <mergeCell ref="F4:G4"/>
    <mergeCell ref="D5:E5"/>
    <mergeCell ref="F5:G5"/>
    <mergeCell ref="A12:A17"/>
    <mergeCell ref="D12:E12"/>
    <mergeCell ref="F12:G12"/>
    <mergeCell ref="D13:E13"/>
    <mergeCell ref="F13:G13"/>
    <mergeCell ref="D14:E14"/>
    <mergeCell ref="D17:E17"/>
    <mergeCell ref="F17:G17"/>
    <mergeCell ref="F14:G14"/>
    <mergeCell ref="D15:E15"/>
    <mergeCell ref="F15:G15"/>
    <mergeCell ref="D16:E16"/>
    <mergeCell ref="F16:G16"/>
    <mergeCell ref="D20:E20"/>
    <mergeCell ref="F20:G20"/>
    <mergeCell ref="D21:E21"/>
    <mergeCell ref="F21:G21"/>
    <mergeCell ref="D22:E22"/>
    <mergeCell ref="A37:A42"/>
    <mergeCell ref="F22:G22"/>
    <mergeCell ref="D23:E23"/>
    <mergeCell ref="F23:G23"/>
    <mergeCell ref="A26:A30"/>
    <mergeCell ref="B26:B30"/>
    <mergeCell ref="C26:C30"/>
    <mergeCell ref="D26:F26"/>
    <mergeCell ref="G26:I26"/>
    <mergeCell ref="D27:D28"/>
    <mergeCell ref="E27:E28"/>
    <mergeCell ref="A18:A23"/>
    <mergeCell ref="D18:E18"/>
    <mergeCell ref="F18:G18"/>
    <mergeCell ref="D19:E19"/>
    <mergeCell ref="F19:G19"/>
    <mergeCell ref="F27:F28"/>
    <mergeCell ref="D29:D30"/>
    <mergeCell ref="E29:E30"/>
    <mergeCell ref="F29:F30"/>
    <mergeCell ref="A31:A36"/>
    <mergeCell ref="A55:B55"/>
    <mergeCell ref="C55:I55"/>
    <mergeCell ref="A43:A48"/>
    <mergeCell ref="A51:I51"/>
    <mergeCell ref="A53:B53"/>
    <mergeCell ref="C53:E53"/>
    <mergeCell ref="G53:I53"/>
    <mergeCell ref="A54:B54"/>
    <mergeCell ref="C54:I54"/>
  </mergeCells>
  <phoneticPr fontId="1"/>
  <pageMargins left="0.70866141732283472" right="0.70866141732283472" top="0.74803149606299213" bottom="0.74803149606299213" header="0.31496062992125984" footer="0.31496062992125984"/>
  <pageSetup paperSize="9" scale="85" firstPageNumber="94"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B6C9-B1E3-4ED7-835E-0844582D0FAD}">
  <dimension ref="A1:Y104"/>
  <sheetViews>
    <sheetView showGridLines="0" view="pageBreakPreview" zoomScaleNormal="100" zoomScaleSheetLayoutView="100" workbookViewId="0"/>
  </sheetViews>
  <sheetFormatPr defaultColWidth="9" defaultRowHeight="13" x14ac:dyDescent="0.2"/>
  <cols>
    <col min="1" max="1" width="1.6328125" style="1" customWidth="1"/>
    <col min="2" max="2" width="3.36328125" style="1" customWidth="1"/>
    <col min="3" max="3" width="8.90625" style="1" customWidth="1"/>
    <col min="4" max="4" width="11.08984375" style="1" customWidth="1"/>
    <col min="5" max="12" width="5.36328125" style="1" customWidth="1"/>
    <col min="13" max="13" width="6.6328125" style="1" customWidth="1"/>
    <col min="14" max="15" width="10.08984375" style="1" customWidth="1"/>
    <col min="16" max="16" width="1.08984375" style="1" customWidth="1"/>
    <col min="17" max="17" width="7.08984375" style="1" bestFit="1" customWidth="1"/>
    <col min="18" max="18" width="9.453125" style="1" customWidth="1"/>
    <col min="19" max="16384" width="9" style="1"/>
  </cols>
  <sheetData>
    <row r="1" spans="1:25" ht="9" customHeight="1" x14ac:dyDescent="0.2"/>
    <row r="2" spans="1:25" ht="20.25" customHeight="1" x14ac:dyDescent="0.2">
      <c r="A2" s="648" t="s">
        <v>534</v>
      </c>
      <c r="B2" s="648"/>
      <c r="C2" s="648"/>
      <c r="D2" s="648"/>
      <c r="E2" s="648"/>
      <c r="F2" s="648"/>
      <c r="G2" s="648"/>
      <c r="H2" s="648"/>
      <c r="I2" s="648"/>
      <c r="J2" s="648"/>
      <c r="K2" s="648"/>
      <c r="L2" s="648"/>
      <c r="M2" s="648"/>
      <c r="N2" s="648"/>
      <c r="O2" s="22"/>
      <c r="P2" s="22"/>
      <c r="Q2" s="44"/>
    </row>
    <row r="3" spans="1:25" ht="44.25" customHeight="1" x14ac:dyDescent="0.2">
      <c r="A3" s="649" t="s">
        <v>571</v>
      </c>
      <c r="B3" s="649"/>
      <c r="C3" s="649"/>
      <c r="D3" s="649"/>
      <c r="E3" s="649"/>
      <c r="F3" s="649"/>
      <c r="G3" s="649"/>
      <c r="H3" s="649"/>
      <c r="I3" s="649"/>
      <c r="J3" s="649"/>
      <c r="K3" s="649"/>
      <c r="L3" s="649"/>
      <c r="M3" s="649"/>
      <c r="N3" s="649"/>
      <c r="O3" s="649"/>
      <c r="P3" s="649"/>
      <c r="Q3" s="45"/>
      <c r="R3" s="45"/>
      <c r="S3" s="45"/>
      <c r="T3" s="45"/>
      <c r="U3" s="45"/>
      <c r="V3" s="45"/>
      <c r="W3" s="45"/>
      <c r="X3" s="45"/>
      <c r="Y3" s="45"/>
    </row>
    <row r="4" spans="1:25" ht="21.75" customHeight="1" x14ac:dyDescent="0.2">
      <c r="A4" s="22" t="s">
        <v>535</v>
      </c>
      <c r="B4" s="22"/>
      <c r="C4" s="22"/>
      <c r="D4" s="22"/>
      <c r="E4" s="22"/>
      <c r="F4" s="22"/>
      <c r="G4" s="22"/>
      <c r="H4" s="22"/>
      <c r="I4" s="22"/>
      <c r="J4" s="22"/>
      <c r="K4" s="22"/>
      <c r="L4" s="22"/>
      <c r="M4" s="2"/>
      <c r="N4" s="650"/>
      <c r="O4" s="651"/>
      <c r="P4" s="651"/>
      <c r="Q4" s="44"/>
    </row>
    <row r="5" spans="1:25" ht="22.5" customHeight="1" x14ac:dyDescent="0.2">
      <c r="A5" s="25"/>
      <c r="B5" s="652" t="s">
        <v>77</v>
      </c>
      <c r="C5" s="636"/>
      <c r="D5" s="653"/>
      <c r="E5" s="654" t="s">
        <v>14</v>
      </c>
      <c r="F5" s="654"/>
      <c r="G5" s="654"/>
      <c r="H5" s="654"/>
      <c r="I5" s="654"/>
      <c r="J5" s="654"/>
      <c r="K5" s="654"/>
      <c r="L5" s="654"/>
      <c r="M5" s="654"/>
      <c r="N5" s="46" t="s">
        <v>78</v>
      </c>
      <c r="O5" s="47" t="s">
        <v>35</v>
      </c>
    </row>
    <row r="6" spans="1:25" ht="31.5" customHeight="1" x14ac:dyDescent="0.2">
      <c r="A6" s="25"/>
      <c r="B6" s="655" t="s">
        <v>34</v>
      </c>
      <c r="C6" s="656"/>
      <c r="D6" s="657"/>
      <c r="E6" s="658" t="s">
        <v>79</v>
      </c>
      <c r="F6" s="658"/>
      <c r="G6" s="658"/>
      <c r="H6" s="658"/>
      <c r="I6" s="658"/>
      <c r="J6" s="658"/>
      <c r="K6" s="658"/>
      <c r="L6" s="658"/>
      <c r="M6" s="658"/>
      <c r="N6" s="48">
        <v>12</v>
      </c>
      <c r="O6" s="48">
        <v>152</v>
      </c>
      <c r="P6" s="25"/>
      <c r="Q6" s="25"/>
    </row>
    <row r="7" spans="1:25" ht="31.5" customHeight="1" x14ac:dyDescent="0.2">
      <c r="A7" s="25"/>
      <c r="B7" s="642" t="s">
        <v>29</v>
      </c>
      <c r="C7" s="49" t="s">
        <v>113</v>
      </c>
      <c r="D7" s="50"/>
      <c r="E7" s="644" t="s">
        <v>114</v>
      </c>
      <c r="F7" s="644"/>
      <c r="G7" s="644"/>
      <c r="H7" s="644"/>
      <c r="I7" s="644"/>
      <c r="J7" s="644"/>
      <c r="K7" s="644"/>
      <c r="L7" s="644"/>
      <c r="M7" s="644"/>
      <c r="N7" s="51">
        <v>2</v>
      </c>
      <c r="O7" s="52">
        <v>33</v>
      </c>
      <c r="P7" s="25"/>
      <c r="Q7" s="25"/>
    </row>
    <row r="8" spans="1:25" ht="31.5" customHeight="1" x14ac:dyDescent="0.2">
      <c r="A8" s="25"/>
      <c r="B8" s="643"/>
      <c r="C8" s="645" t="s">
        <v>115</v>
      </c>
      <c r="D8" s="646"/>
      <c r="E8" s="647" t="s">
        <v>507</v>
      </c>
      <c r="F8" s="647"/>
      <c r="G8" s="647"/>
      <c r="H8" s="647"/>
      <c r="I8" s="647"/>
      <c r="J8" s="647"/>
      <c r="K8" s="647"/>
      <c r="L8" s="647"/>
      <c r="M8" s="647"/>
      <c r="N8" s="51">
        <v>32</v>
      </c>
      <c r="O8" s="52">
        <v>698</v>
      </c>
    </row>
    <row r="9" spans="1:25" ht="31.5" customHeight="1" x14ac:dyDescent="0.2">
      <c r="A9" s="25"/>
      <c r="B9" s="643"/>
      <c r="C9" s="53" t="s">
        <v>116</v>
      </c>
      <c r="D9" s="54"/>
      <c r="E9" s="55" t="s">
        <v>117</v>
      </c>
      <c r="F9" s="53"/>
      <c r="G9" s="53"/>
      <c r="H9" s="53"/>
      <c r="I9" s="53"/>
      <c r="J9" s="53"/>
      <c r="K9" s="53"/>
      <c r="L9" s="53"/>
      <c r="M9" s="53"/>
      <c r="N9" s="56">
        <v>14</v>
      </c>
      <c r="O9" s="57">
        <v>431</v>
      </c>
    </row>
    <row r="10" spans="1:25" ht="27" customHeight="1" x14ac:dyDescent="0.2">
      <c r="A10" s="25"/>
      <c r="B10" s="543" t="s">
        <v>4</v>
      </c>
      <c r="C10" s="566"/>
      <c r="D10" s="566"/>
      <c r="E10" s="566"/>
      <c r="F10" s="566"/>
      <c r="G10" s="566"/>
      <c r="H10" s="566"/>
      <c r="I10" s="566"/>
      <c r="J10" s="566"/>
      <c r="K10" s="566"/>
      <c r="L10" s="566"/>
      <c r="M10" s="567"/>
      <c r="N10" s="48">
        <f>SUM(N6:N9)</f>
        <v>60</v>
      </c>
      <c r="O10" s="58">
        <f>SUM(O6:O9)</f>
        <v>1314</v>
      </c>
    </row>
    <row r="11" spans="1:25" ht="21.75" customHeight="1" x14ac:dyDescent="0.2">
      <c r="A11" s="25"/>
      <c r="B11" s="23"/>
      <c r="C11" s="23"/>
      <c r="D11" s="59"/>
      <c r="E11" s="59"/>
      <c r="F11" s="59"/>
      <c r="G11" s="59"/>
      <c r="H11" s="59"/>
      <c r="I11" s="59"/>
      <c r="J11" s="59"/>
      <c r="K11" s="59"/>
      <c r="L11" s="59"/>
      <c r="M11" s="59"/>
      <c r="N11" s="59"/>
      <c r="O11" s="59"/>
      <c r="P11" s="23"/>
      <c r="Q11" s="23"/>
    </row>
    <row r="12" spans="1:25" ht="24" customHeight="1" x14ac:dyDescent="0.2">
      <c r="A12" s="60" t="s">
        <v>536</v>
      </c>
      <c r="B12" s="60"/>
      <c r="C12" s="60"/>
      <c r="D12" s="60"/>
      <c r="E12" s="60"/>
      <c r="F12" s="60"/>
      <c r="G12" s="60"/>
      <c r="H12" s="60"/>
      <c r="I12" s="60"/>
      <c r="J12" s="60"/>
      <c r="K12" s="60"/>
      <c r="L12" s="60"/>
      <c r="M12" s="60"/>
      <c r="N12" s="61"/>
      <c r="O12" s="61"/>
      <c r="P12" s="61"/>
      <c r="Q12" s="61"/>
      <c r="R12" s="44"/>
      <c r="S12" s="44"/>
      <c r="T12" s="44"/>
    </row>
    <row r="13" spans="1:25" ht="51" customHeight="1" x14ac:dyDescent="0.2">
      <c r="B13" s="525" t="s">
        <v>81</v>
      </c>
      <c r="C13" s="525"/>
      <c r="D13" s="525"/>
      <c r="E13" s="525"/>
      <c r="F13" s="525"/>
      <c r="G13" s="525"/>
      <c r="H13" s="525"/>
      <c r="I13" s="525"/>
      <c r="J13" s="525"/>
      <c r="K13" s="525"/>
      <c r="L13" s="525"/>
      <c r="M13" s="525"/>
      <c r="N13" s="525"/>
      <c r="O13" s="525"/>
      <c r="P13" s="61"/>
      <c r="Q13" s="61"/>
      <c r="R13" s="61"/>
    </row>
    <row r="14" spans="1:25" ht="33" customHeight="1" x14ac:dyDescent="0.2">
      <c r="A14" s="22"/>
      <c r="B14" s="633" t="s">
        <v>3</v>
      </c>
      <c r="C14" s="634"/>
      <c r="D14" s="635" t="s">
        <v>13</v>
      </c>
      <c r="E14" s="636"/>
      <c r="F14" s="636"/>
      <c r="G14" s="636"/>
      <c r="H14" s="636"/>
      <c r="I14" s="636"/>
      <c r="J14" s="636"/>
      <c r="K14" s="636"/>
      <c r="L14" s="636"/>
      <c r="M14" s="637"/>
      <c r="N14" s="62" t="s">
        <v>554</v>
      </c>
      <c r="O14" s="63" t="s">
        <v>555</v>
      </c>
      <c r="P14" s="22"/>
      <c r="Q14" s="22"/>
    </row>
    <row r="15" spans="1:25" ht="21" customHeight="1" x14ac:dyDescent="0.2">
      <c r="A15" s="64"/>
      <c r="B15" s="65" t="s">
        <v>9</v>
      </c>
      <c r="C15" s="66"/>
      <c r="D15" s="638" t="s">
        <v>84</v>
      </c>
      <c r="E15" s="639"/>
      <c r="F15" s="639"/>
      <c r="G15" s="639"/>
      <c r="H15" s="639"/>
      <c r="I15" s="639"/>
      <c r="J15" s="639"/>
      <c r="K15" s="639"/>
      <c r="L15" s="639"/>
      <c r="M15" s="640"/>
      <c r="N15" s="67">
        <v>2</v>
      </c>
      <c r="O15" s="6">
        <v>8</v>
      </c>
      <c r="P15" s="25"/>
      <c r="Q15" s="25"/>
    </row>
    <row r="16" spans="1:25" ht="21" customHeight="1" x14ac:dyDescent="0.2">
      <c r="A16" s="64"/>
      <c r="B16" s="68" t="s">
        <v>8</v>
      </c>
      <c r="D16" s="641" t="s">
        <v>86</v>
      </c>
      <c r="E16" s="556"/>
      <c r="F16" s="556"/>
      <c r="G16" s="556"/>
      <c r="H16" s="556"/>
      <c r="I16" s="556"/>
      <c r="J16" s="556"/>
      <c r="K16" s="556"/>
      <c r="L16" s="556"/>
      <c r="M16" s="557"/>
      <c r="N16" s="69">
        <v>4</v>
      </c>
      <c r="O16" s="70">
        <v>11</v>
      </c>
      <c r="P16" s="560"/>
      <c r="Q16" s="560"/>
    </row>
    <row r="17" spans="1:17" ht="21" customHeight="1" x14ac:dyDescent="0.2">
      <c r="A17" s="64"/>
      <c r="B17" s="68" t="s">
        <v>10</v>
      </c>
      <c r="C17" s="66"/>
      <c r="D17" s="641" t="s">
        <v>87</v>
      </c>
      <c r="E17" s="556"/>
      <c r="F17" s="556"/>
      <c r="G17" s="556"/>
      <c r="H17" s="556"/>
      <c r="I17" s="556"/>
      <c r="J17" s="556"/>
      <c r="K17" s="556"/>
      <c r="L17" s="556"/>
      <c r="M17" s="557"/>
      <c r="N17" s="69">
        <v>3</v>
      </c>
      <c r="O17" s="70">
        <v>14</v>
      </c>
      <c r="P17" s="629"/>
      <c r="Q17" s="629"/>
    </row>
    <row r="18" spans="1:17" ht="21" customHeight="1" x14ac:dyDescent="0.2">
      <c r="A18" s="64"/>
      <c r="B18" s="68" t="s">
        <v>11</v>
      </c>
      <c r="C18" s="66"/>
      <c r="D18" s="630" t="s">
        <v>88</v>
      </c>
      <c r="E18" s="631"/>
      <c r="F18" s="631"/>
      <c r="G18" s="631"/>
      <c r="H18" s="631"/>
      <c r="I18" s="631"/>
      <c r="J18" s="631"/>
      <c r="K18" s="631"/>
      <c r="L18" s="631"/>
      <c r="M18" s="632"/>
      <c r="N18" s="69">
        <v>9</v>
      </c>
      <c r="O18" s="70">
        <v>23</v>
      </c>
      <c r="P18" s="629"/>
      <c r="Q18" s="629"/>
    </row>
    <row r="19" spans="1:17" ht="21" customHeight="1" x14ac:dyDescent="0.2">
      <c r="A19" s="64"/>
      <c r="B19" s="68" t="s">
        <v>12</v>
      </c>
      <c r="C19" s="66"/>
      <c r="D19" s="630" t="s">
        <v>129</v>
      </c>
      <c r="E19" s="631"/>
      <c r="F19" s="631"/>
      <c r="G19" s="631"/>
      <c r="H19" s="631"/>
      <c r="I19" s="631"/>
      <c r="J19" s="631"/>
      <c r="K19" s="631"/>
      <c r="L19" s="631"/>
      <c r="M19" s="632"/>
      <c r="N19" s="69">
        <v>9</v>
      </c>
      <c r="O19" s="70">
        <v>32</v>
      </c>
      <c r="P19" s="629"/>
      <c r="Q19" s="629"/>
    </row>
    <row r="20" spans="1:17" ht="21" customHeight="1" x14ac:dyDescent="0.2">
      <c r="A20" s="64"/>
      <c r="B20" s="68" t="s">
        <v>17</v>
      </c>
      <c r="C20" s="66"/>
      <c r="D20" s="630" t="s">
        <v>18</v>
      </c>
      <c r="E20" s="631"/>
      <c r="F20" s="631"/>
      <c r="G20" s="631"/>
      <c r="H20" s="631"/>
      <c r="I20" s="631"/>
      <c r="J20" s="631"/>
      <c r="K20" s="631"/>
      <c r="L20" s="631"/>
      <c r="M20" s="632"/>
      <c r="N20" s="69">
        <v>8</v>
      </c>
      <c r="O20" s="70">
        <v>40</v>
      </c>
      <c r="P20" s="629"/>
      <c r="Q20" s="629"/>
    </row>
    <row r="21" spans="1:17" ht="21" customHeight="1" x14ac:dyDescent="0.2">
      <c r="A21" s="64"/>
      <c r="B21" s="68" t="s">
        <v>19</v>
      </c>
      <c r="C21" s="66"/>
      <c r="D21" s="628" t="s">
        <v>20</v>
      </c>
      <c r="E21" s="536"/>
      <c r="F21" s="536"/>
      <c r="G21" s="536"/>
      <c r="H21" s="536"/>
      <c r="I21" s="536"/>
      <c r="J21" s="536"/>
      <c r="K21" s="536"/>
      <c r="L21" s="536"/>
      <c r="M21" s="537"/>
      <c r="N21" s="69">
        <v>6</v>
      </c>
      <c r="O21" s="70">
        <v>46</v>
      </c>
      <c r="P21" s="629"/>
      <c r="Q21" s="629"/>
    </row>
    <row r="22" spans="1:17" ht="21" customHeight="1" x14ac:dyDescent="0.2">
      <c r="A22" s="64"/>
      <c r="B22" s="68" t="s">
        <v>22</v>
      </c>
      <c r="C22" s="66"/>
      <c r="D22" s="628" t="s">
        <v>23</v>
      </c>
      <c r="E22" s="536"/>
      <c r="F22" s="536"/>
      <c r="G22" s="536"/>
      <c r="H22" s="536"/>
      <c r="I22" s="536"/>
      <c r="J22" s="536"/>
      <c r="K22" s="536"/>
      <c r="L22" s="536"/>
      <c r="M22" s="537"/>
      <c r="N22" s="69">
        <v>4</v>
      </c>
      <c r="O22" s="70">
        <v>50</v>
      </c>
      <c r="P22" s="629"/>
      <c r="Q22" s="629"/>
    </row>
    <row r="23" spans="1:17" ht="21" customHeight="1" x14ac:dyDescent="0.2">
      <c r="A23" s="64"/>
      <c r="B23" s="71" t="s">
        <v>24</v>
      </c>
      <c r="C23" s="53"/>
      <c r="D23" s="628" t="s">
        <v>25</v>
      </c>
      <c r="E23" s="536"/>
      <c r="F23" s="536"/>
      <c r="G23" s="536"/>
      <c r="H23" s="536"/>
      <c r="I23" s="536"/>
      <c r="J23" s="536"/>
      <c r="K23" s="536"/>
      <c r="L23" s="536"/>
      <c r="M23" s="537"/>
      <c r="N23" s="69">
        <v>2</v>
      </c>
      <c r="O23" s="70">
        <v>52</v>
      </c>
      <c r="P23" s="629"/>
      <c r="Q23" s="629"/>
    </row>
    <row r="24" spans="1:17" ht="21" customHeight="1" x14ac:dyDescent="0.2">
      <c r="A24" s="64"/>
      <c r="B24" s="71" t="s">
        <v>31</v>
      </c>
      <c r="C24" s="53"/>
      <c r="D24" s="628" t="s">
        <v>32</v>
      </c>
      <c r="E24" s="536"/>
      <c r="F24" s="536"/>
      <c r="G24" s="536"/>
      <c r="H24" s="536"/>
      <c r="I24" s="536"/>
      <c r="J24" s="536"/>
      <c r="K24" s="536"/>
      <c r="L24" s="536"/>
      <c r="M24" s="537"/>
      <c r="N24" s="69">
        <v>2</v>
      </c>
      <c r="O24" s="70">
        <v>54</v>
      </c>
      <c r="P24" s="629"/>
      <c r="Q24" s="629"/>
    </row>
    <row r="25" spans="1:17" ht="21" customHeight="1" x14ac:dyDescent="0.2">
      <c r="A25" s="64"/>
      <c r="B25" s="71" t="s">
        <v>89</v>
      </c>
      <c r="C25" s="53"/>
      <c r="D25" s="628" t="s">
        <v>90</v>
      </c>
      <c r="E25" s="536"/>
      <c r="F25" s="536"/>
      <c r="G25" s="536"/>
      <c r="H25" s="536"/>
      <c r="I25" s="536"/>
      <c r="J25" s="536"/>
      <c r="K25" s="536"/>
      <c r="L25" s="536"/>
      <c r="M25" s="537"/>
      <c r="N25" s="72" t="s">
        <v>85</v>
      </c>
      <c r="O25" s="70">
        <v>54</v>
      </c>
      <c r="P25" s="61"/>
      <c r="Q25" s="61"/>
    </row>
    <row r="26" spans="1:17" ht="21" customHeight="1" x14ac:dyDescent="0.2">
      <c r="A26" s="64"/>
      <c r="B26" s="71" t="s">
        <v>38</v>
      </c>
      <c r="C26" s="53"/>
      <c r="D26" s="628" t="s">
        <v>90</v>
      </c>
      <c r="E26" s="536"/>
      <c r="F26" s="536"/>
      <c r="G26" s="536"/>
      <c r="H26" s="536"/>
      <c r="I26" s="536"/>
      <c r="J26" s="536"/>
      <c r="K26" s="536"/>
      <c r="L26" s="536"/>
      <c r="M26" s="537"/>
      <c r="N26" s="72" t="s">
        <v>85</v>
      </c>
      <c r="O26" s="70">
        <v>54</v>
      </c>
      <c r="P26" s="61"/>
      <c r="Q26" s="61"/>
    </row>
    <row r="27" spans="1:17" ht="21" customHeight="1" x14ac:dyDescent="0.2">
      <c r="A27" s="64"/>
      <c r="B27" s="71" t="s">
        <v>76</v>
      </c>
      <c r="C27" s="53"/>
      <c r="D27" s="628" t="s">
        <v>39</v>
      </c>
      <c r="E27" s="536"/>
      <c r="F27" s="536"/>
      <c r="G27" s="536"/>
      <c r="H27" s="536"/>
      <c r="I27" s="536"/>
      <c r="J27" s="536"/>
      <c r="K27" s="536"/>
      <c r="L27" s="536"/>
      <c r="M27" s="537"/>
      <c r="N27" s="72" t="s">
        <v>85</v>
      </c>
      <c r="O27" s="70">
        <v>54</v>
      </c>
      <c r="P27" s="61"/>
      <c r="Q27" s="61"/>
    </row>
    <row r="28" spans="1:17" ht="21" customHeight="1" x14ac:dyDescent="0.2">
      <c r="A28" s="73"/>
      <c r="B28" s="71" t="s">
        <v>91</v>
      </c>
      <c r="C28" s="74"/>
      <c r="D28" s="628" t="s">
        <v>92</v>
      </c>
      <c r="E28" s="536"/>
      <c r="F28" s="536"/>
      <c r="G28" s="536"/>
      <c r="H28" s="536"/>
      <c r="I28" s="536"/>
      <c r="J28" s="536"/>
      <c r="K28" s="536"/>
      <c r="L28" s="536"/>
      <c r="M28" s="537"/>
      <c r="N28" s="69">
        <v>2</v>
      </c>
      <c r="O28" s="70">
        <v>56</v>
      </c>
      <c r="P28" s="629"/>
      <c r="Q28" s="629"/>
    </row>
    <row r="29" spans="1:17" ht="21" customHeight="1" x14ac:dyDescent="0.2">
      <c r="A29" s="73"/>
      <c r="B29" s="68" t="s">
        <v>95</v>
      </c>
      <c r="C29" s="66"/>
      <c r="D29" s="628" t="s">
        <v>39</v>
      </c>
      <c r="E29" s="536"/>
      <c r="F29" s="536"/>
      <c r="G29" s="536"/>
      <c r="H29" s="536"/>
      <c r="I29" s="536"/>
      <c r="J29" s="536"/>
      <c r="K29" s="536"/>
      <c r="L29" s="536"/>
      <c r="M29" s="537"/>
      <c r="N29" s="72" t="s">
        <v>85</v>
      </c>
      <c r="O29" s="70">
        <v>56</v>
      </c>
      <c r="P29" s="629"/>
      <c r="Q29" s="629"/>
    </row>
    <row r="30" spans="1:17" ht="21" customHeight="1" x14ac:dyDescent="0.2">
      <c r="A30" s="64"/>
      <c r="B30" s="68" t="s">
        <v>96</v>
      </c>
      <c r="C30" s="66"/>
      <c r="D30" s="628" t="s">
        <v>123</v>
      </c>
      <c r="E30" s="536"/>
      <c r="F30" s="536"/>
      <c r="G30" s="536"/>
      <c r="H30" s="536"/>
      <c r="I30" s="536"/>
      <c r="J30" s="536"/>
      <c r="K30" s="536"/>
      <c r="L30" s="536"/>
      <c r="M30" s="537"/>
      <c r="N30" s="69">
        <v>2</v>
      </c>
      <c r="O30" s="70">
        <v>58</v>
      </c>
      <c r="P30" s="61"/>
      <c r="Q30" s="61"/>
    </row>
    <row r="31" spans="1:17" ht="21" customHeight="1" x14ac:dyDescent="0.2">
      <c r="A31" s="64"/>
      <c r="B31" s="75" t="s">
        <v>122</v>
      </c>
      <c r="D31" s="619" t="s">
        <v>39</v>
      </c>
      <c r="E31" s="620"/>
      <c r="F31" s="620"/>
      <c r="G31" s="620"/>
      <c r="H31" s="620"/>
      <c r="I31" s="620"/>
      <c r="J31" s="620"/>
      <c r="K31" s="620"/>
      <c r="L31" s="620"/>
      <c r="M31" s="621"/>
      <c r="N31" s="72" t="s">
        <v>124</v>
      </c>
      <c r="O31" s="70">
        <v>58</v>
      </c>
      <c r="P31" s="61"/>
      <c r="Q31" s="61"/>
    </row>
    <row r="32" spans="1:17" ht="21" customHeight="1" x14ac:dyDescent="0.2">
      <c r="A32" s="64"/>
      <c r="B32" s="68" t="s">
        <v>130</v>
      </c>
      <c r="C32" s="76"/>
      <c r="D32" s="619" t="s">
        <v>131</v>
      </c>
      <c r="E32" s="620"/>
      <c r="F32" s="620"/>
      <c r="G32" s="620"/>
      <c r="H32" s="620"/>
      <c r="I32" s="620"/>
      <c r="J32" s="620"/>
      <c r="K32" s="620"/>
      <c r="L32" s="620"/>
      <c r="M32" s="621"/>
      <c r="N32" s="69">
        <v>1</v>
      </c>
      <c r="O32" s="70">
        <v>59</v>
      </c>
      <c r="P32" s="61"/>
      <c r="Q32" s="61"/>
    </row>
    <row r="33" spans="1:23" ht="21" customHeight="1" x14ac:dyDescent="0.2">
      <c r="A33" s="64"/>
      <c r="B33" s="75" t="s">
        <v>141</v>
      </c>
      <c r="C33" s="77"/>
      <c r="D33" s="619" t="s">
        <v>39</v>
      </c>
      <c r="E33" s="620"/>
      <c r="F33" s="620"/>
      <c r="G33" s="620"/>
      <c r="H33" s="620"/>
      <c r="I33" s="620"/>
      <c r="J33" s="620"/>
      <c r="K33" s="620"/>
      <c r="L33" s="620"/>
      <c r="M33" s="621"/>
      <c r="N33" s="72" t="s">
        <v>124</v>
      </c>
      <c r="O33" s="70">
        <v>59</v>
      </c>
      <c r="P33" s="61"/>
      <c r="Q33" s="61"/>
    </row>
    <row r="34" spans="1:23" ht="21" customHeight="1" x14ac:dyDescent="0.2">
      <c r="A34" s="64"/>
      <c r="B34" s="71" t="s">
        <v>146</v>
      </c>
      <c r="C34" s="77"/>
      <c r="D34" s="619" t="s">
        <v>39</v>
      </c>
      <c r="E34" s="620"/>
      <c r="F34" s="620"/>
      <c r="G34" s="620"/>
      <c r="H34" s="620"/>
      <c r="I34" s="620"/>
      <c r="J34" s="620"/>
      <c r="K34" s="620"/>
      <c r="L34" s="620"/>
      <c r="M34" s="621"/>
      <c r="N34" s="72" t="s">
        <v>124</v>
      </c>
      <c r="O34" s="70">
        <v>59</v>
      </c>
      <c r="P34" s="61"/>
      <c r="Q34" s="61"/>
    </row>
    <row r="35" spans="1:23" ht="21" customHeight="1" x14ac:dyDescent="0.2">
      <c r="A35" s="64"/>
      <c r="B35" s="68" t="s">
        <v>159</v>
      </c>
      <c r="C35" s="76"/>
      <c r="D35" s="619" t="s">
        <v>39</v>
      </c>
      <c r="E35" s="620"/>
      <c r="F35" s="620"/>
      <c r="G35" s="620"/>
      <c r="H35" s="620"/>
      <c r="I35" s="620"/>
      <c r="J35" s="620"/>
      <c r="K35" s="620"/>
      <c r="L35" s="620"/>
      <c r="M35" s="621"/>
      <c r="N35" s="72" t="s">
        <v>124</v>
      </c>
      <c r="O35" s="70">
        <v>59</v>
      </c>
      <c r="P35" s="61"/>
      <c r="Q35" s="61"/>
    </row>
    <row r="36" spans="1:23" ht="21" customHeight="1" x14ac:dyDescent="0.2">
      <c r="A36" s="64"/>
      <c r="B36" s="68" t="s">
        <v>505</v>
      </c>
      <c r="C36" s="78"/>
      <c r="D36" s="619" t="s">
        <v>39</v>
      </c>
      <c r="E36" s="620"/>
      <c r="F36" s="620"/>
      <c r="G36" s="620"/>
      <c r="H36" s="620"/>
      <c r="I36" s="620"/>
      <c r="J36" s="620"/>
      <c r="K36" s="620"/>
      <c r="L36" s="620"/>
      <c r="M36" s="621"/>
      <c r="N36" s="72" t="s">
        <v>124</v>
      </c>
      <c r="O36" s="70">
        <v>59</v>
      </c>
      <c r="P36" s="61"/>
      <c r="Q36" s="61"/>
    </row>
    <row r="37" spans="1:23" ht="21" customHeight="1" x14ac:dyDescent="0.2">
      <c r="A37" s="64"/>
      <c r="B37" s="75" t="s">
        <v>529</v>
      </c>
      <c r="C37" s="79"/>
      <c r="D37" s="622" t="s">
        <v>530</v>
      </c>
      <c r="E37" s="623"/>
      <c r="F37" s="623"/>
      <c r="G37" s="623"/>
      <c r="H37" s="623"/>
      <c r="I37" s="623"/>
      <c r="J37" s="623"/>
      <c r="K37" s="623"/>
      <c r="L37" s="623"/>
      <c r="M37" s="624"/>
      <c r="N37" s="80">
        <v>1</v>
      </c>
      <c r="O37" s="81">
        <v>60</v>
      </c>
      <c r="P37" s="23"/>
      <c r="Q37" s="61"/>
    </row>
    <row r="38" spans="1:23" ht="21" customHeight="1" x14ac:dyDescent="0.2">
      <c r="A38" s="64"/>
      <c r="B38" s="82" t="s">
        <v>567</v>
      </c>
      <c r="C38" s="83"/>
      <c r="D38" s="625" t="s">
        <v>39</v>
      </c>
      <c r="E38" s="626"/>
      <c r="F38" s="626"/>
      <c r="G38" s="626"/>
      <c r="H38" s="626"/>
      <c r="I38" s="626"/>
      <c r="J38" s="626"/>
      <c r="K38" s="626"/>
      <c r="L38" s="626"/>
      <c r="M38" s="627"/>
      <c r="N38" s="84" t="s">
        <v>568</v>
      </c>
      <c r="O38" s="85">
        <v>60</v>
      </c>
      <c r="P38" s="23"/>
      <c r="Q38" s="61"/>
    </row>
    <row r="39" spans="1:23" ht="21" customHeight="1" x14ac:dyDescent="0.2">
      <c r="A39" s="64"/>
      <c r="B39" s="82" t="s">
        <v>587</v>
      </c>
      <c r="C39" s="83"/>
      <c r="D39" s="625" t="s">
        <v>39</v>
      </c>
      <c r="E39" s="626"/>
      <c r="F39" s="626"/>
      <c r="G39" s="626"/>
      <c r="H39" s="626"/>
      <c r="I39" s="626"/>
      <c r="J39" s="626"/>
      <c r="K39" s="626"/>
      <c r="L39" s="626"/>
      <c r="M39" s="627"/>
      <c r="N39" s="84" t="s">
        <v>568</v>
      </c>
      <c r="O39" s="85">
        <v>60</v>
      </c>
      <c r="P39" s="23"/>
      <c r="Q39" s="61"/>
    </row>
    <row r="40" spans="1:23" ht="45.75" customHeight="1" x14ac:dyDescent="0.2">
      <c r="A40" s="64"/>
      <c r="B40" s="618" t="s">
        <v>142</v>
      </c>
      <c r="C40" s="618"/>
      <c r="D40" s="618"/>
      <c r="E40" s="618"/>
      <c r="F40" s="618"/>
      <c r="G40" s="618"/>
      <c r="H40" s="618"/>
      <c r="I40" s="618"/>
      <c r="J40" s="618"/>
      <c r="K40" s="618"/>
      <c r="L40" s="618"/>
      <c r="M40" s="618"/>
      <c r="N40" s="86"/>
      <c r="O40" s="23"/>
      <c r="P40" s="23"/>
      <c r="Q40" s="61"/>
    </row>
    <row r="41" spans="1:23" ht="15" customHeight="1" x14ac:dyDescent="0.2">
      <c r="A41" s="64"/>
      <c r="B41" s="23"/>
      <c r="C41" s="23"/>
      <c r="D41" s="23"/>
      <c r="E41" s="23"/>
      <c r="F41" s="23"/>
      <c r="G41" s="23"/>
      <c r="H41" s="23"/>
      <c r="I41" s="23"/>
      <c r="J41" s="23"/>
      <c r="K41" s="23"/>
      <c r="L41" s="25"/>
      <c r="M41" s="86"/>
      <c r="N41" s="86"/>
      <c r="O41" s="23"/>
      <c r="P41" s="23"/>
      <c r="Q41" s="61"/>
    </row>
    <row r="42" spans="1:23" s="87" customFormat="1" ht="22.5" customHeight="1" x14ac:dyDescent="0.2">
      <c r="A42" s="60" t="s">
        <v>537</v>
      </c>
      <c r="B42" s="60"/>
      <c r="C42" s="60"/>
      <c r="D42" s="60"/>
      <c r="E42" s="60"/>
      <c r="F42" s="60"/>
      <c r="G42" s="60"/>
      <c r="H42" s="60"/>
      <c r="I42" s="60"/>
      <c r="J42" s="60"/>
      <c r="R42" s="1"/>
    </row>
    <row r="43" spans="1:23" s="88" customFormat="1" ht="20.25" customHeight="1" x14ac:dyDescent="0.2">
      <c r="A43" s="1" t="s">
        <v>80</v>
      </c>
      <c r="B43" s="1"/>
      <c r="C43" s="1"/>
      <c r="D43" s="1"/>
      <c r="E43" s="1"/>
      <c r="F43" s="1"/>
      <c r="G43" s="1"/>
      <c r="H43" s="1"/>
      <c r="I43" s="1"/>
      <c r="J43" s="1"/>
      <c r="R43" s="1"/>
    </row>
    <row r="44" spans="1:23" s="88" customFormat="1" ht="19.5" customHeight="1" x14ac:dyDescent="0.2">
      <c r="A44" s="1" t="s">
        <v>158</v>
      </c>
      <c r="B44" s="1"/>
      <c r="C44" s="1"/>
      <c r="D44" s="1"/>
      <c r="E44" s="1"/>
      <c r="F44" s="1"/>
      <c r="G44" s="1"/>
      <c r="H44" s="1"/>
      <c r="I44" s="1"/>
      <c r="J44" s="1"/>
      <c r="R44" s="1"/>
      <c r="W44" s="1"/>
    </row>
    <row r="45" spans="1:23" s="88" customFormat="1" ht="19.5" customHeight="1" x14ac:dyDescent="0.2">
      <c r="A45" s="1"/>
      <c r="B45" s="1"/>
      <c r="C45" s="1"/>
      <c r="D45" s="1"/>
      <c r="E45" s="1"/>
      <c r="F45" s="1"/>
      <c r="G45" s="1"/>
      <c r="H45" s="1"/>
      <c r="I45" s="1"/>
      <c r="J45" s="1"/>
      <c r="R45" s="1"/>
      <c r="W45" s="1"/>
    </row>
    <row r="46" spans="1:23" ht="21.75" customHeight="1" x14ac:dyDescent="0.2">
      <c r="A46" s="22" t="s">
        <v>538</v>
      </c>
      <c r="B46" s="22"/>
      <c r="C46" s="2"/>
      <c r="D46" s="2"/>
      <c r="E46" s="2"/>
      <c r="H46" s="89"/>
      <c r="M46" s="89"/>
      <c r="N46" s="22"/>
    </row>
    <row r="47" spans="1:23" s="90" customFormat="1" ht="25.5" customHeight="1" x14ac:dyDescent="0.2">
      <c r="B47" s="543" t="s">
        <v>77</v>
      </c>
      <c r="C47" s="544"/>
      <c r="D47" s="544"/>
      <c r="E47" s="545" t="s">
        <v>1</v>
      </c>
      <c r="F47" s="546"/>
      <c r="G47" s="547" t="s">
        <v>118</v>
      </c>
      <c r="H47" s="548"/>
    </row>
    <row r="48" spans="1:23" s="90" customFormat="1" ht="25.5" customHeight="1" x14ac:dyDescent="0.2">
      <c r="B48" s="549" t="s">
        <v>590</v>
      </c>
      <c r="C48" s="550"/>
      <c r="D48" s="551"/>
      <c r="E48" s="552">
        <v>12</v>
      </c>
      <c r="F48" s="553"/>
      <c r="G48" s="554">
        <v>170</v>
      </c>
      <c r="H48" s="555"/>
      <c r="I48" s="2"/>
    </row>
    <row r="49" spans="1:23" s="90" customFormat="1" ht="25.5" customHeight="1" x14ac:dyDescent="0.2">
      <c r="B49" s="542" t="s">
        <v>151</v>
      </c>
      <c r="C49" s="536"/>
      <c r="D49" s="537"/>
      <c r="E49" s="538">
        <v>10</v>
      </c>
      <c r="F49" s="539"/>
      <c r="G49" s="540">
        <v>187</v>
      </c>
      <c r="H49" s="541"/>
      <c r="I49" s="2"/>
    </row>
    <row r="50" spans="1:23" s="90" customFormat="1" ht="25.5" customHeight="1" x14ac:dyDescent="0.2">
      <c r="B50" s="535" t="s">
        <v>591</v>
      </c>
      <c r="C50" s="536"/>
      <c r="D50" s="537"/>
      <c r="E50" s="538">
        <v>3</v>
      </c>
      <c r="F50" s="539"/>
      <c r="G50" s="540">
        <v>83</v>
      </c>
      <c r="H50" s="541"/>
      <c r="I50" s="91"/>
    </row>
    <row r="51" spans="1:23" ht="25.5" customHeight="1" x14ac:dyDescent="0.2">
      <c r="B51" s="535" t="s">
        <v>592</v>
      </c>
      <c r="C51" s="556"/>
      <c r="D51" s="557"/>
      <c r="E51" s="538">
        <v>5</v>
      </c>
      <c r="F51" s="539"/>
      <c r="G51" s="540">
        <v>3384</v>
      </c>
      <c r="H51" s="541"/>
      <c r="J51" s="92"/>
      <c r="K51" s="92"/>
      <c r="L51" s="92"/>
      <c r="M51" s="25"/>
    </row>
    <row r="52" spans="1:23" ht="27.75" customHeight="1" x14ac:dyDescent="0.2">
      <c r="B52" s="535" t="s">
        <v>593</v>
      </c>
      <c r="C52" s="536"/>
      <c r="D52" s="537"/>
      <c r="E52" s="538">
        <v>10</v>
      </c>
      <c r="F52" s="539"/>
      <c r="G52" s="540">
        <v>255</v>
      </c>
      <c r="H52" s="541"/>
      <c r="J52" s="92"/>
      <c r="K52" s="92"/>
      <c r="L52" s="92"/>
      <c r="V52" s="93"/>
      <c r="W52" s="93"/>
    </row>
    <row r="53" spans="1:23" ht="27.75" customHeight="1" x14ac:dyDescent="0.2">
      <c r="B53" s="535" t="s">
        <v>594</v>
      </c>
      <c r="C53" s="536"/>
      <c r="D53" s="537"/>
      <c r="E53" s="538">
        <v>8</v>
      </c>
      <c r="F53" s="539"/>
      <c r="G53" s="540">
        <v>72</v>
      </c>
      <c r="H53" s="541"/>
      <c r="J53" s="92"/>
      <c r="K53" s="92"/>
      <c r="L53" s="92"/>
      <c r="V53" s="93"/>
      <c r="W53" s="93"/>
    </row>
    <row r="54" spans="1:23" ht="25.5" customHeight="1" x14ac:dyDescent="0.2">
      <c r="B54" s="535" t="s">
        <v>139</v>
      </c>
      <c r="C54" s="536"/>
      <c r="D54" s="537"/>
      <c r="E54" s="612">
        <v>15</v>
      </c>
      <c r="F54" s="613"/>
      <c r="G54" s="614">
        <v>316</v>
      </c>
      <c r="H54" s="615"/>
      <c r="J54" s="92"/>
      <c r="K54" s="92"/>
      <c r="L54" s="92"/>
      <c r="M54" s="25"/>
    </row>
    <row r="55" spans="1:23" ht="25.5" customHeight="1" x14ac:dyDescent="0.2">
      <c r="B55" s="543" t="s">
        <v>4</v>
      </c>
      <c r="C55" s="566"/>
      <c r="D55" s="567"/>
      <c r="E55" s="616">
        <f>SUM(E48:E54)</f>
        <v>63</v>
      </c>
      <c r="F55" s="617"/>
      <c r="G55" s="593">
        <f>SUM(G48:G54)</f>
        <v>4467</v>
      </c>
      <c r="H55" s="594"/>
      <c r="J55" s="92"/>
      <c r="K55" s="92"/>
      <c r="L55" s="92"/>
      <c r="M55" s="25"/>
    </row>
    <row r="56" spans="1:23" ht="27.75" customHeight="1" x14ac:dyDescent="0.2">
      <c r="B56" s="61"/>
      <c r="C56" s="61"/>
      <c r="D56" s="61"/>
      <c r="E56" s="94"/>
      <c r="F56" s="94"/>
      <c r="G56" s="95"/>
      <c r="H56" s="95"/>
      <c r="I56" s="90"/>
      <c r="J56" s="92"/>
      <c r="K56" s="92"/>
      <c r="L56" s="92"/>
      <c r="M56" s="25"/>
      <c r="R56" s="88"/>
    </row>
    <row r="57" spans="1:23" s="44" customFormat="1" ht="26.25" customHeight="1" x14ac:dyDescent="0.2">
      <c r="A57" s="22" t="s">
        <v>539</v>
      </c>
      <c r="B57" s="22"/>
      <c r="C57" s="22"/>
      <c r="D57" s="22"/>
      <c r="E57" s="22"/>
      <c r="F57" s="22"/>
      <c r="G57" s="22"/>
      <c r="H57" s="22"/>
      <c r="I57" s="22"/>
      <c r="J57" s="22"/>
      <c r="R57" s="88"/>
    </row>
    <row r="58" spans="1:23" s="44" customFormat="1" ht="21" customHeight="1" x14ac:dyDescent="0.2">
      <c r="A58" s="96" t="s">
        <v>119</v>
      </c>
      <c r="B58" s="601" t="s">
        <v>120</v>
      </c>
      <c r="C58" s="601"/>
      <c r="D58" s="601"/>
      <c r="E58" s="601"/>
      <c r="F58" s="601"/>
      <c r="G58" s="601"/>
      <c r="H58" s="601"/>
      <c r="I58" s="601"/>
      <c r="J58" s="601"/>
      <c r="K58" s="601"/>
      <c r="L58" s="601"/>
      <c r="M58" s="601"/>
      <c r="N58" s="601"/>
      <c r="O58" s="601"/>
      <c r="R58" s="88"/>
    </row>
    <row r="59" spans="1:23" s="44" customFormat="1" ht="9" customHeight="1" x14ac:dyDescent="0.2">
      <c r="A59" s="96"/>
      <c r="B59" s="23"/>
      <c r="C59" s="23"/>
      <c r="D59" s="23"/>
      <c r="E59" s="23"/>
      <c r="F59" s="23"/>
      <c r="G59" s="23"/>
      <c r="H59" s="23"/>
      <c r="I59" s="23"/>
      <c r="J59" s="96"/>
      <c r="R59" s="1"/>
    </row>
    <row r="60" spans="1:23" s="44" customFormat="1" ht="26.25" customHeight="1" x14ac:dyDescent="0.2">
      <c r="A60" s="60" t="s">
        <v>125</v>
      </c>
      <c r="B60" s="97"/>
      <c r="C60" s="97"/>
      <c r="D60" s="97"/>
      <c r="E60" s="22"/>
      <c r="F60" s="1"/>
      <c r="R60" s="90"/>
    </row>
    <row r="61" spans="1:23" s="44" customFormat="1" ht="25.5" customHeight="1" x14ac:dyDescent="0.2">
      <c r="B61" s="602" t="s">
        <v>3</v>
      </c>
      <c r="C61" s="603"/>
      <c r="D61" s="604"/>
      <c r="E61" s="527" t="s">
        <v>1</v>
      </c>
      <c r="F61" s="529"/>
      <c r="G61" s="527" t="s">
        <v>82</v>
      </c>
      <c r="H61" s="529"/>
      <c r="R61" s="90"/>
    </row>
    <row r="62" spans="1:23" s="44" customFormat="1" ht="26.25" customHeight="1" x14ac:dyDescent="0.2">
      <c r="B62" s="605" t="s">
        <v>15</v>
      </c>
      <c r="C62" s="606"/>
      <c r="D62" s="607"/>
      <c r="E62" s="608">
        <v>124</v>
      </c>
      <c r="F62" s="609"/>
      <c r="G62" s="610">
        <v>1657</v>
      </c>
      <c r="H62" s="611"/>
    </row>
    <row r="63" spans="1:23" s="44" customFormat="1" ht="26.25" customHeight="1" x14ac:dyDescent="0.2">
      <c r="B63" s="596" t="s">
        <v>16</v>
      </c>
      <c r="C63" s="597"/>
      <c r="D63" s="598"/>
      <c r="E63" s="599">
        <v>72</v>
      </c>
      <c r="F63" s="600"/>
      <c r="G63" s="599">
        <v>42</v>
      </c>
      <c r="H63" s="600"/>
    </row>
    <row r="64" spans="1:23" s="44" customFormat="1" ht="26.25" customHeight="1" x14ac:dyDescent="0.2">
      <c r="B64" s="586" t="s">
        <v>83</v>
      </c>
      <c r="C64" s="587"/>
      <c r="D64" s="588"/>
      <c r="E64" s="589" t="s">
        <v>127</v>
      </c>
      <c r="F64" s="590"/>
      <c r="G64" s="589">
        <v>908</v>
      </c>
      <c r="H64" s="590"/>
    </row>
    <row r="65" spans="1:15" s="44" customFormat="1" ht="26.25" customHeight="1" x14ac:dyDescent="0.2">
      <c r="B65" s="591" t="s">
        <v>4</v>
      </c>
      <c r="C65" s="592"/>
      <c r="D65" s="592"/>
      <c r="E65" s="593">
        <f>SUM(E62:E64)</f>
        <v>196</v>
      </c>
      <c r="F65" s="594"/>
      <c r="G65" s="595">
        <f>SUM(G62:G64)</f>
        <v>2607</v>
      </c>
      <c r="H65" s="594"/>
    </row>
    <row r="66" spans="1:15" s="44" customFormat="1" ht="18.75" customHeight="1" x14ac:dyDescent="0.2">
      <c r="B66" s="525" t="s">
        <v>540</v>
      </c>
      <c r="C66" s="525"/>
      <c r="D66" s="525"/>
      <c r="E66" s="525"/>
      <c r="F66" s="525"/>
      <c r="G66" s="525"/>
      <c r="H66" s="525"/>
      <c r="I66" s="525"/>
      <c r="J66" s="525"/>
      <c r="K66" s="525"/>
      <c r="L66" s="525"/>
      <c r="M66" s="525"/>
      <c r="N66" s="525"/>
      <c r="O66" s="525"/>
    </row>
    <row r="67" spans="1:15" s="44" customFormat="1" ht="18" customHeight="1" x14ac:dyDescent="0.2">
      <c r="B67" s="525" t="s">
        <v>588</v>
      </c>
      <c r="C67" s="525"/>
      <c r="D67" s="525"/>
      <c r="E67" s="525"/>
      <c r="F67" s="525"/>
      <c r="G67" s="525"/>
      <c r="H67" s="525"/>
      <c r="I67" s="525"/>
      <c r="J67" s="525"/>
      <c r="K67" s="525"/>
      <c r="L67" s="525"/>
      <c r="M67" s="525"/>
      <c r="N67" s="525"/>
      <c r="O67" s="525"/>
    </row>
    <row r="68" spans="1:15" s="44" customFormat="1" ht="24.75" customHeight="1" x14ac:dyDescent="0.2">
      <c r="B68" s="1"/>
      <c r="C68" s="98"/>
      <c r="D68" s="98"/>
      <c r="E68" s="99"/>
      <c r="F68" s="99"/>
    </row>
    <row r="69" spans="1:15" s="90" customFormat="1" ht="26.25" customHeight="1" x14ac:dyDescent="0.2">
      <c r="A69" s="526" t="s">
        <v>541</v>
      </c>
      <c r="B69" s="526"/>
      <c r="C69" s="526"/>
      <c r="D69" s="526"/>
      <c r="E69" s="526"/>
      <c r="F69" s="526"/>
      <c r="G69" s="526"/>
      <c r="H69" s="526"/>
      <c r="I69" s="526"/>
      <c r="N69" s="44"/>
      <c r="O69" s="44"/>
    </row>
    <row r="70" spans="1:15" s="44" customFormat="1" ht="42" customHeight="1" x14ac:dyDescent="0.2">
      <c r="A70" s="525" t="s">
        <v>154</v>
      </c>
      <c r="B70" s="525"/>
      <c r="C70" s="525"/>
      <c r="D70" s="525"/>
      <c r="E70" s="525"/>
      <c r="F70" s="525"/>
      <c r="G70" s="525"/>
      <c r="H70" s="525"/>
      <c r="I70" s="525"/>
      <c r="J70" s="525"/>
      <c r="K70" s="583"/>
      <c r="L70" s="583"/>
      <c r="M70" s="583"/>
      <c r="N70" s="583"/>
      <c r="O70" s="583"/>
    </row>
    <row r="71" spans="1:15" s="44" customFormat="1" ht="4.5" customHeight="1" x14ac:dyDescent="0.2">
      <c r="A71" s="23"/>
      <c r="B71" s="23"/>
      <c r="C71" s="23"/>
      <c r="D71" s="23"/>
      <c r="E71" s="23"/>
      <c r="F71" s="23"/>
      <c r="G71" s="23"/>
      <c r="H71" s="23"/>
      <c r="I71" s="23"/>
      <c r="J71" s="23"/>
    </row>
    <row r="72" spans="1:15" s="44" customFormat="1" ht="21" customHeight="1" x14ac:dyDescent="0.2">
      <c r="A72" s="64"/>
      <c r="B72" s="584" t="s">
        <v>542</v>
      </c>
      <c r="C72" s="584"/>
      <c r="D72" s="584"/>
      <c r="E72" s="584"/>
      <c r="F72" s="584"/>
      <c r="G72" s="584"/>
      <c r="H72" s="584"/>
      <c r="I72" s="100"/>
      <c r="J72" s="101" t="s">
        <v>33</v>
      </c>
    </row>
    <row r="73" spans="1:15" s="44" customFormat="1" ht="26.25" customHeight="1" x14ac:dyDescent="0.2">
      <c r="A73" s="102"/>
      <c r="B73" s="543" t="s">
        <v>36</v>
      </c>
      <c r="C73" s="566"/>
      <c r="D73" s="567"/>
      <c r="E73" s="543" t="s">
        <v>543</v>
      </c>
      <c r="F73" s="567"/>
      <c r="G73" s="585" t="s">
        <v>566</v>
      </c>
      <c r="H73" s="567"/>
      <c r="I73" s="585" t="s">
        <v>589</v>
      </c>
      <c r="J73" s="567"/>
    </row>
    <row r="74" spans="1:15" s="44" customFormat="1" ht="26.25" customHeight="1" x14ac:dyDescent="0.2">
      <c r="B74" s="571" t="s">
        <v>553</v>
      </c>
      <c r="C74" s="572"/>
      <c r="D74" s="573"/>
      <c r="E74" s="574">
        <v>150</v>
      </c>
      <c r="F74" s="575"/>
      <c r="G74" s="574">
        <v>519</v>
      </c>
      <c r="H74" s="576"/>
      <c r="I74" s="574">
        <v>362</v>
      </c>
      <c r="J74" s="576"/>
    </row>
    <row r="75" spans="1:15" s="44" customFormat="1" ht="26.25" customHeight="1" x14ac:dyDescent="0.2">
      <c r="B75" s="577" t="s">
        <v>37</v>
      </c>
      <c r="C75" s="578"/>
      <c r="D75" s="579"/>
      <c r="E75" s="580" t="s">
        <v>504</v>
      </c>
      <c r="F75" s="581"/>
      <c r="G75" s="582" t="s">
        <v>127</v>
      </c>
      <c r="H75" s="581"/>
      <c r="I75" s="582" t="s">
        <v>127</v>
      </c>
      <c r="J75" s="581"/>
      <c r="N75" s="90"/>
      <c r="O75" s="90"/>
    </row>
    <row r="76" spans="1:15" s="44" customFormat="1" ht="26.25" customHeight="1" x14ac:dyDescent="0.2">
      <c r="B76" s="559" t="s">
        <v>2</v>
      </c>
      <c r="C76" s="560"/>
      <c r="D76" s="561"/>
      <c r="E76" s="562" t="s">
        <v>504</v>
      </c>
      <c r="F76" s="563"/>
      <c r="G76" s="564" t="s">
        <v>127</v>
      </c>
      <c r="H76" s="565"/>
      <c r="I76" s="564" t="s">
        <v>127</v>
      </c>
      <c r="J76" s="565"/>
      <c r="N76" s="90"/>
      <c r="O76" s="90"/>
    </row>
    <row r="77" spans="1:15" s="44" customFormat="1" ht="26.25" customHeight="1" x14ac:dyDescent="0.2">
      <c r="B77" s="543" t="s">
        <v>4</v>
      </c>
      <c r="C77" s="566"/>
      <c r="D77" s="567"/>
      <c r="E77" s="568">
        <f>SUM(E74:F76)</f>
        <v>150</v>
      </c>
      <c r="F77" s="569"/>
      <c r="G77" s="570">
        <f>SUM(G74:H76)</f>
        <v>519</v>
      </c>
      <c r="H77" s="569"/>
      <c r="I77" s="570">
        <f>SUM(I74:J76)</f>
        <v>362</v>
      </c>
      <c r="J77" s="569"/>
      <c r="N77" s="90"/>
      <c r="O77" s="90"/>
    </row>
    <row r="78" spans="1:15" s="90" customFormat="1" ht="21" customHeight="1" x14ac:dyDescent="0.2">
      <c r="B78" s="558" t="s">
        <v>569</v>
      </c>
      <c r="C78" s="558"/>
      <c r="D78" s="558"/>
      <c r="E78" s="558"/>
      <c r="F78" s="558"/>
      <c r="G78" s="558"/>
      <c r="H78" s="558"/>
      <c r="I78" s="558"/>
      <c r="J78" s="558"/>
      <c r="K78" s="558"/>
      <c r="L78" s="558"/>
      <c r="M78" s="558"/>
      <c r="N78" s="558"/>
      <c r="O78" s="558"/>
    </row>
    <row r="79" spans="1:15" s="90" customFormat="1" ht="29.25" customHeight="1" x14ac:dyDescent="0.2">
      <c r="B79" s="103"/>
      <c r="C79" s="103"/>
      <c r="D79" s="103"/>
      <c r="E79" s="103"/>
      <c r="F79" s="103"/>
      <c r="G79" s="103"/>
      <c r="H79" s="103"/>
      <c r="I79" s="103"/>
      <c r="J79" s="103"/>
    </row>
    <row r="103" spans="1:17" ht="8.25" customHeight="1" x14ac:dyDescent="0.2">
      <c r="A103" s="22"/>
      <c r="B103" s="22"/>
      <c r="C103" s="22"/>
      <c r="D103" s="22"/>
      <c r="E103" s="22"/>
      <c r="F103" s="22"/>
      <c r="G103" s="22"/>
      <c r="H103" s="22"/>
      <c r="I103" s="22"/>
      <c r="J103" s="22"/>
      <c r="K103" s="22"/>
      <c r="L103" s="22"/>
      <c r="M103" s="22"/>
      <c r="N103" s="22"/>
      <c r="O103" s="22"/>
    </row>
    <row r="104" spans="1:17" ht="22.5" customHeight="1" x14ac:dyDescent="0.2">
      <c r="A104" s="64"/>
      <c r="B104" s="23"/>
      <c r="C104" s="23"/>
      <c r="D104" s="23"/>
      <c r="E104" s="23"/>
      <c r="F104" s="23"/>
      <c r="G104" s="23"/>
      <c r="H104" s="23"/>
      <c r="I104" s="23"/>
      <c r="J104" s="23"/>
      <c r="K104" s="23"/>
      <c r="L104" s="23"/>
      <c r="M104" s="23"/>
      <c r="N104" s="23"/>
      <c r="P104" s="61"/>
      <c r="Q104" s="61"/>
    </row>
  </sheetData>
  <mergeCells count="121">
    <mergeCell ref="B7:B9"/>
    <mergeCell ref="E7:M7"/>
    <mergeCell ref="C8:D8"/>
    <mergeCell ref="E8:M8"/>
    <mergeCell ref="B10:M10"/>
    <mergeCell ref="B13:O13"/>
    <mergeCell ref="A2:N2"/>
    <mergeCell ref="A3:P3"/>
    <mergeCell ref="N4:P4"/>
    <mergeCell ref="B5:D5"/>
    <mergeCell ref="E5:M5"/>
    <mergeCell ref="B6:D6"/>
    <mergeCell ref="E6:M6"/>
    <mergeCell ref="D18:M18"/>
    <mergeCell ref="P18:Q18"/>
    <mergeCell ref="D19:M19"/>
    <mergeCell ref="P19:Q19"/>
    <mergeCell ref="D20:M20"/>
    <mergeCell ref="P20:Q20"/>
    <mergeCell ref="B14:C14"/>
    <mergeCell ref="D14:M14"/>
    <mergeCell ref="D15:M15"/>
    <mergeCell ref="D16:M16"/>
    <mergeCell ref="P16:Q16"/>
    <mergeCell ref="D17:M17"/>
    <mergeCell ref="P17:Q17"/>
    <mergeCell ref="D24:M24"/>
    <mergeCell ref="P24:Q24"/>
    <mergeCell ref="D25:M25"/>
    <mergeCell ref="D26:M26"/>
    <mergeCell ref="D27:M27"/>
    <mergeCell ref="D28:M28"/>
    <mergeCell ref="P28:Q28"/>
    <mergeCell ref="D21:M21"/>
    <mergeCell ref="P21:Q21"/>
    <mergeCell ref="D22:M22"/>
    <mergeCell ref="P22:Q22"/>
    <mergeCell ref="D23:M23"/>
    <mergeCell ref="P23:Q23"/>
    <mergeCell ref="B40:M40"/>
    <mergeCell ref="D34:M34"/>
    <mergeCell ref="D35:M35"/>
    <mergeCell ref="D36:M36"/>
    <mergeCell ref="D37:M37"/>
    <mergeCell ref="D38:M38"/>
    <mergeCell ref="D39:M39"/>
    <mergeCell ref="D29:M29"/>
    <mergeCell ref="P29:Q29"/>
    <mergeCell ref="D30:M30"/>
    <mergeCell ref="D31:M31"/>
    <mergeCell ref="D32:M32"/>
    <mergeCell ref="D33:M33"/>
    <mergeCell ref="B58:O58"/>
    <mergeCell ref="B61:D61"/>
    <mergeCell ref="E61:F61"/>
    <mergeCell ref="G61:H61"/>
    <mergeCell ref="B62:D62"/>
    <mergeCell ref="E62:F62"/>
    <mergeCell ref="G62:H62"/>
    <mergeCell ref="B53:D53"/>
    <mergeCell ref="E53:F53"/>
    <mergeCell ref="G53:H53"/>
    <mergeCell ref="B54:D54"/>
    <mergeCell ref="E54:F54"/>
    <mergeCell ref="G54:H54"/>
    <mergeCell ref="B55:D55"/>
    <mergeCell ref="E55:F55"/>
    <mergeCell ref="G55:H55"/>
    <mergeCell ref="B64:D64"/>
    <mergeCell ref="E64:F64"/>
    <mergeCell ref="G64:H64"/>
    <mergeCell ref="B65:D65"/>
    <mergeCell ref="E65:F65"/>
    <mergeCell ref="G65:H65"/>
    <mergeCell ref="B63:D63"/>
    <mergeCell ref="E63:F63"/>
    <mergeCell ref="G63:H63"/>
    <mergeCell ref="B74:D74"/>
    <mergeCell ref="E74:F74"/>
    <mergeCell ref="G74:H74"/>
    <mergeCell ref="I74:J74"/>
    <mergeCell ref="B75:D75"/>
    <mergeCell ref="E75:F75"/>
    <mergeCell ref="G75:H75"/>
    <mergeCell ref="I75:J75"/>
    <mergeCell ref="B66:O66"/>
    <mergeCell ref="B67:O67"/>
    <mergeCell ref="A69:I69"/>
    <mergeCell ref="A70:O70"/>
    <mergeCell ref="B72:H72"/>
    <mergeCell ref="B73:D73"/>
    <mergeCell ref="E73:F73"/>
    <mergeCell ref="G73:H73"/>
    <mergeCell ref="I73:J73"/>
    <mergeCell ref="B78:O78"/>
    <mergeCell ref="B76:D76"/>
    <mergeCell ref="E76:F76"/>
    <mergeCell ref="G76:H76"/>
    <mergeCell ref="I76:J76"/>
    <mergeCell ref="B77:D77"/>
    <mergeCell ref="E77:F77"/>
    <mergeCell ref="G77:H77"/>
    <mergeCell ref="I77:J77"/>
    <mergeCell ref="B47:D47"/>
    <mergeCell ref="E47:F47"/>
    <mergeCell ref="G47:H47"/>
    <mergeCell ref="B48:D48"/>
    <mergeCell ref="E48:F48"/>
    <mergeCell ref="G48:H48"/>
    <mergeCell ref="B51:D51"/>
    <mergeCell ref="E51:F51"/>
    <mergeCell ref="G51:H51"/>
    <mergeCell ref="B52:D52"/>
    <mergeCell ref="E52:F52"/>
    <mergeCell ref="G52:H52"/>
    <mergeCell ref="B49:D49"/>
    <mergeCell ref="E49:F49"/>
    <mergeCell ref="G49:H49"/>
    <mergeCell ref="B50:D50"/>
    <mergeCell ref="E50:F50"/>
    <mergeCell ref="G50:H50"/>
  </mergeCells>
  <phoneticPr fontId="1"/>
  <pageMargins left="0.70866141732283472" right="0.31496062992125984" top="0.74803149606299213" bottom="0.74803149606299213" header="0.31496062992125984" footer="0.51181102362204722"/>
  <pageSetup paperSize="9" scale="79" firstPageNumber="74" orientation="portrait" useFirstPageNumber="1" r:id="rId1"/>
  <headerFooter>
    <oddFooter>&amp;C&amp;P</oddFooter>
  </headerFooter>
  <rowBreaks count="2" manualBreakCount="2">
    <brk id="41" max="15" man="1"/>
    <brk id="79" max="16" man="1"/>
  </rowBreaks>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7D12-004F-4F6E-B673-F2C8B6A327BB}">
  <dimension ref="A1:Q91"/>
  <sheetViews>
    <sheetView showGridLines="0" view="pageBreakPreview" zoomScaleNormal="100" zoomScaleSheetLayoutView="100" workbookViewId="0">
      <selection sqref="A1:O1"/>
    </sheetView>
  </sheetViews>
  <sheetFormatPr defaultColWidth="9" defaultRowHeight="15" customHeight="1" x14ac:dyDescent="0.2"/>
  <cols>
    <col min="1" max="1" width="1.6328125" style="90" customWidth="1"/>
    <col min="2" max="2" width="5.90625" style="90" customWidth="1"/>
    <col min="3" max="3" width="5.453125" style="90" customWidth="1"/>
    <col min="4" max="4" width="14.90625" style="90" customWidth="1"/>
    <col min="5" max="5" width="8.90625" style="90" customWidth="1"/>
    <col min="6" max="6" width="9.08984375" style="90" customWidth="1"/>
    <col min="7" max="7" width="4" style="90" customWidth="1"/>
    <col min="8" max="8" width="3.90625" style="90" customWidth="1"/>
    <col min="9" max="9" width="4.08984375" style="90" customWidth="1"/>
    <col min="10" max="10" width="14.453125" style="90" customWidth="1"/>
    <col min="11" max="11" width="10" style="90" customWidth="1"/>
    <col min="12" max="13" width="5.36328125" style="90" customWidth="1"/>
    <col min="14" max="14" width="0.453125" style="90" customWidth="1"/>
    <col min="15" max="16" width="10.453125" style="90" customWidth="1"/>
    <col min="17" max="16384" width="9" style="90"/>
  </cols>
  <sheetData>
    <row r="1" spans="1:17" s="1" customFormat="1" ht="19.5" customHeight="1" x14ac:dyDescent="0.2">
      <c r="A1" s="648" t="s">
        <v>544</v>
      </c>
      <c r="B1" s="648"/>
      <c r="C1" s="648"/>
      <c r="D1" s="648"/>
      <c r="E1" s="648"/>
      <c r="F1" s="648"/>
      <c r="G1" s="648"/>
      <c r="H1" s="648"/>
      <c r="I1" s="648"/>
      <c r="J1" s="648"/>
      <c r="K1" s="648"/>
      <c r="L1" s="648"/>
      <c r="M1" s="648"/>
      <c r="N1" s="648"/>
      <c r="O1" s="648"/>
    </row>
    <row r="2" spans="1:17" s="1" customFormat="1" ht="58.5" customHeight="1" x14ac:dyDescent="0.2">
      <c r="A2" s="525" t="s">
        <v>596</v>
      </c>
      <c r="B2" s="525"/>
      <c r="C2" s="525"/>
      <c r="D2" s="525"/>
      <c r="E2" s="525"/>
      <c r="F2" s="525"/>
      <c r="G2" s="525"/>
      <c r="H2" s="525"/>
      <c r="I2" s="525"/>
      <c r="J2" s="525"/>
      <c r="K2" s="525"/>
      <c r="L2" s="525"/>
      <c r="M2" s="525"/>
      <c r="N2" s="525"/>
      <c r="O2" s="525"/>
      <c r="P2" s="525"/>
      <c r="Q2" s="25"/>
    </row>
    <row r="3" spans="1:17" s="1" customFormat="1" ht="17.25" customHeight="1" x14ac:dyDescent="0.2">
      <c r="A3" s="23"/>
      <c r="B3" s="23"/>
      <c r="C3" s="23"/>
      <c r="D3" s="23"/>
      <c r="E3" s="23"/>
      <c r="F3" s="23"/>
      <c r="G3" s="23"/>
      <c r="H3" s="23"/>
      <c r="I3" s="23"/>
      <c r="J3" s="23"/>
      <c r="K3" s="23"/>
      <c r="L3" s="23"/>
      <c r="M3" s="23"/>
      <c r="N3" s="23"/>
      <c r="O3" s="23"/>
      <c r="P3" s="23"/>
      <c r="Q3" s="23"/>
    </row>
    <row r="4" spans="1:17" s="1" customFormat="1" ht="22.5" customHeight="1" x14ac:dyDescent="0.2">
      <c r="A4" s="22" t="s">
        <v>545</v>
      </c>
      <c r="B4" s="23"/>
      <c r="C4" s="23"/>
      <c r="D4" s="23"/>
      <c r="E4" s="23"/>
      <c r="F4" s="23"/>
      <c r="G4" s="23"/>
      <c r="H4" s="23"/>
      <c r="I4" s="23"/>
      <c r="J4" s="23"/>
      <c r="K4" s="23"/>
      <c r="L4" s="23"/>
      <c r="M4" s="23"/>
      <c r="N4" s="23"/>
      <c r="O4" s="23"/>
      <c r="P4" s="23"/>
      <c r="Q4" s="23"/>
    </row>
    <row r="5" spans="1:17" s="1" customFormat="1" ht="17.25" customHeight="1" x14ac:dyDescent="0.2">
      <c r="B5" s="666" t="s">
        <v>77</v>
      </c>
      <c r="C5" s="667"/>
      <c r="D5" s="668"/>
      <c r="E5" s="652" t="s">
        <v>14</v>
      </c>
      <c r="F5" s="636"/>
      <c r="G5" s="636"/>
      <c r="H5" s="636"/>
      <c r="I5" s="636"/>
      <c r="J5" s="636"/>
      <c r="K5" s="636"/>
      <c r="L5" s="636"/>
      <c r="M5" s="636"/>
      <c r="N5" s="636"/>
      <c r="O5" s="104" t="s">
        <v>546</v>
      </c>
      <c r="P5" s="46" t="s">
        <v>547</v>
      </c>
    </row>
    <row r="6" spans="1:17" s="1" customFormat="1" ht="56.25" customHeight="1" x14ac:dyDescent="0.2">
      <c r="B6" s="666" t="s">
        <v>557</v>
      </c>
      <c r="C6" s="669"/>
      <c r="D6" s="670"/>
      <c r="E6" s="618" t="s">
        <v>128</v>
      </c>
      <c r="F6" s="618"/>
      <c r="G6" s="618"/>
      <c r="H6" s="618"/>
      <c r="I6" s="618"/>
      <c r="J6" s="676"/>
      <c r="K6" s="677" t="s">
        <v>558</v>
      </c>
      <c r="L6" s="678"/>
      <c r="M6" s="678"/>
      <c r="N6" s="678"/>
      <c r="O6" s="105">
        <v>878</v>
      </c>
      <c r="P6" s="106">
        <v>1693</v>
      </c>
    </row>
    <row r="7" spans="1:17" s="1" customFormat="1" ht="56.25" customHeight="1" x14ac:dyDescent="0.2">
      <c r="B7" s="671"/>
      <c r="C7" s="629"/>
      <c r="D7" s="672"/>
      <c r="E7" s="502"/>
      <c r="F7" s="502"/>
      <c r="G7" s="502"/>
      <c r="H7" s="502"/>
      <c r="I7" s="502"/>
      <c r="J7" s="503"/>
      <c r="K7" s="677" t="s">
        <v>144</v>
      </c>
      <c r="L7" s="678"/>
      <c r="M7" s="678"/>
      <c r="N7" s="678"/>
      <c r="O7" s="105">
        <v>772</v>
      </c>
      <c r="P7" s="106">
        <v>867</v>
      </c>
    </row>
    <row r="8" spans="1:17" s="1" customFormat="1" ht="60" customHeight="1" x14ac:dyDescent="0.2">
      <c r="B8" s="673"/>
      <c r="C8" s="674"/>
      <c r="D8" s="675"/>
      <c r="E8" s="663" t="s">
        <v>150</v>
      </c>
      <c r="F8" s="664"/>
      <c r="G8" s="664"/>
      <c r="H8" s="664"/>
      <c r="I8" s="664"/>
      <c r="J8" s="664"/>
      <c r="K8" s="664"/>
      <c r="L8" s="664"/>
      <c r="M8" s="664"/>
      <c r="N8" s="664"/>
      <c r="O8" s="107">
        <v>101</v>
      </c>
      <c r="P8" s="106">
        <v>132</v>
      </c>
    </row>
    <row r="9" spans="1:17" s="1" customFormat="1" ht="15.75" customHeight="1" x14ac:dyDescent="0.2">
      <c r="B9" s="660" t="s">
        <v>548</v>
      </c>
      <c r="C9" s="660"/>
      <c r="D9" s="660"/>
      <c r="E9" s="660"/>
      <c r="F9" s="660"/>
      <c r="G9" s="660"/>
      <c r="H9" s="660"/>
      <c r="I9" s="660"/>
      <c r="J9" s="660"/>
      <c r="K9" s="660"/>
      <c r="L9" s="660"/>
      <c r="M9" s="660"/>
      <c r="N9" s="660"/>
      <c r="O9" s="660"/>
      <c r="P9" s="660"/>
    </row>
    <row r="10" spans="1:17" s="1" customFormat="1" ht="15.75" customHeight="1" x14ac:dyDescent="0.2">
      <c r="B10" s="661" t="s">
        <v>549</v>
      </c>
      <c r="C10" s="661"/>
      <c r="D10" s="661"/>
      <c r="E10" s="661"/>
      <c r="F10" s="661"/>
      <c r="G10" s="661"/>
      <c r="H10" s="661"/>
      <c r="I10" s="661"/>
      <c r="J10" s="661"/>
      <c r="K10" s="661"/>
      <c r="L10" s="661"/>
      <c r="M10" s="661"/>
      <c r="N10" s="661"/>
      <c r="O10" s="661"/>
      <c r="P10" s="661"/>
    </row>
    <row r="11" spans="1:17" s="1" customFormat="1" ht="30.75" customHeight="1" x14ac:dyDescent="0.2">
      <c r="B11" s="61"/>
      <c r="C11" s="61"/>
      <c r="D11" s="108"/>
      <c r="E11" s="23"/>
      <c r="F11" s="23"/>
      <c r="G11" s="23"/>
      <c r="H11" s="23"/>
      <c r="I11" s="23"/>
      <c r="J11" s="23"/>
      <c r="K11" s="23"/>
      <c r="L11" s="23"/>
      <c r="M11" s="109"/>
      <c r="N11" s="109"/>
      <c r="O11" s="61"/>
      <c r="P11" s="61"/>
    </row>
    <row r="12" spans="1:17" s="87" customFormat="1" ht="21" customHeight="1" x14ac:dyDescent="0.2">
      <c r="A12" s="60" t="s">
        <v>550</v>
      </c>
      <c r="B12" s="60"/>
      <c r="C12" s="60"/>
      <c r="D12" s="60"/>
      <c r="E12" s="60"/>
      <c r="F12" s="60"/>
      <c r="G12" s="60"/>
      <c r="H12" s="60"/>
      <c r="I12" s="60"/>
      <c r="J12" s="60"/>
    </row>
    <row r="13" spans="1:17" s="1" customFormat="1" ht="21.75" customHeight="1" x14ac:dyDescent="0.2">
      <c r="B13" s="652" t="s">
        <v>147</v>
      </c>
      <c r="C13" s="636"/>
      <c r="D13" s="637"/>
      <c r="E13" s="652" t="s">
        <v>148</v>
      </c>
      <c r="F13" s="636"/>
      <c r="G13" s="636"/>
      <c r="H13" s="636"/>
      <c r="I13" s="636"/>
      <c r="J13" s="636"/>
      <c r="K13" s="636"/>
      <c r="L13" s="636"/>
      <c r="M13" s="636"/>
      <c r="N13" s="637"/>
      <c r="O13" s="104" t="s">
        <v>1</v>
      </c>
      <c r="P13" s="104" t="s">
        <v>149</v>
      </c>
    </row>
    <row r="14" spans="1:17" s="1" customFormat="1" ht="60" customHeight="1" x14ac:dyDescent="0.2">
      <c r="B14" s="543" t="s">
        <v>559</v>
      </c>
      <c r="C14" s="566"/>
      <c r="D14" s="662"/>
      <c r="E14" s="663" t="s">
        <v>506</v>
      </c>
      <c r="F14" s="664"/>
      <c r="G14" s="664"/>
      <c r="H14" s="664"/>
      <c r="I14" s="664"/>
      <c r="J14" s="664"/>
      <c r="K14" s="664"/>
      <c r="L14" s="664"/>
      <c r="M14" s="664"/>
      <c r="N14" s="665"/>
      <c r="O14" s="106">
        <v>54</v>
      </c>
      <c r="P14" s="110">
        <v>741</v>
      </c>
    </row>
    <row r="15" spans="1:17" s="1" customFormat="1" ht="19.5" customHeight="1" x14ac:dyDescent="0.2">
      <c r="B15" s="111" t="s">
        <v>551</v>
      </c>
      <c r="C15" s="61"/>
      <c r="D15" s="108"/>
      <c r="E15" s="23"/>
      <c r="F15" s="23"/>
      <c r="G15" s="23"/>
      <c r="H15" s="23"/>
      <c r="I15" s="23"/>
      <c r="J15" s="23"/>
      <c r="K15" s="23"/>
      <c r="L15" s="23"/>
      <c r="M15" s="23"/>
      <c r="N15" s="23"/>
      <c r="O15" s="112"/>
      <c r="P15" s="113"/>
    </row>
    <row r="16" spans="1:17" s="1" customFormat="1" ht="30.75" customHeight="1" x14ac:dyDescent="0.2">
      <c r="B16" s="61"/>
      <c r="C16" s="61"/>
      <c r="D16" s="108"/>
      <c r="E16" s="23"/>
      <c r="F16" s="23"/>
      <c r="G16" s="23"/>
      <c r="H16" s="23"/>
      <c r="I16" s="23"/>
      <c r="J16" s="23"/>
      <c r="K16" s="23"/>
      <c r="L16" s="23"/>
      <c r="M16" s="109"/>
      <c r="N16" s="109"/>
      <c r="O16" s="61"/>
      <c r="P16" s="61"/>
    </row>
    <row r="17" spans="1:16" s="87" customFormat="1" ht="21" customHeight="1" x14ac:dyDescent="0.2">
      <c r="A17" s="60" t="s">
        <v>552</v>
      </c>
      <c r="B17" s="60"/>
      <c r="C17" s="60"/>
      <c r="D17" s="60"/>
      <c r="E17" s="60"/>
      <c r="F17" s="60"/>
      <c r="G17" s="60"/>
      <c r="H17" s="60"/>
      <c r="I17" s="60"/>
      <c r="J17" s="60"/>
    </row>
    <row r="18" spans="1:16" s="88" customFormat="1" ht="15" customHeight="1" x14ac:dyDescent="0.2">
      <c r="A18" s="649" t="s">
        <v>597</v>
      </c>
      <c r="B18" s="649"/>
      <c r="C18" s="649"/>
      <c r="D18" s="649"/>
      <c r="E18" s="649"/>
      <c r="F18" s="649"/>
      <c r="G18" s="649"/>
      <c r="H18" s="649"/>
      <c r="I18" s="649"/>
      <c r="J18" s="649"/>
      <c r="K18" s="649"/>
      <c r="L18" s="649"/>
      <c r="M18" s="649"/>
      <c r="N18" s="649"/>
      <c r="O18" s="649"/>
      <c r="P18" s="649"/>
    </row>
    <row r="19" spans="1:16" s="88" customFormat="1" ht="15" customHeight="1" x14ac:dyDescent="0.2">
      <c r="A19" s="659"/>
      <c r="B19" s="659"/>
      <c r="C19" s="659"/>
      <c r="D19" s="659"/>
      <c r="E19" s="659"/>
      <c r="F19" s="659"/>
      <c r="G19" s="659"/>
      <c r="H19" s="659"/>
      <c r="I19" s="659"/>
      <c r="J19" s="659"/>
      <c r="K19" s="659"/>
      <c r="L19" s="659"/>
      <c r="M19" s="659"/>
      <c r="N19" s="659"/>
      <c r="O19" s="659"/>
      <c r="P19" s="659"/>
    </row>
    <row r="20" spans="1:16" s="88" customFormat="1" ht="15" customHeight="1" x14ac:dyDescent="0.2">
      <c r="A20" s="659"/>
      <c r="B20" s="659"/>
      <c r="C20" s="659"/>
      <c r="D20" s="659"/>
      <c r="E20" s="659"/>
      <c r="F20" s="659"/>
      <c r="G20" s="659"/>
      <c r="H20" s="659"/>
      <c r="I20" s="659"/>
      <c r="J20" s="659"/>
      <c r="K20" s="659"/>
      <c r="L20" s="659"/>
      <c r="M20" s="659"/>
      <c r="N20" s="659"/>
      <c r="O20" s="659"/>
      <c r="P20" s="659"/>
    </row>
    <row r="21" spans="1:16" s="1" customFormat="1" ht="18" customHeight="1" x14ac:dyDescent="0.2">
      <c r="B21" s="61"/>
      <c r="C21" s="61"/>
      <c r="D21" s="108"/>
      <c r="E21" s="23"/>
      <c r="F21" s="23"/>
      <c r="G21" s="23"/>
      <c r="H21" s="23"/>
      <c r="I21" s="23"/>
      <c r="J21" s="23"/>
      <c r="K21" s="23"/>
      <c r="L21" s="23"/>
      <c r="M21" s="23"/>
      <c r="N21" s="23"/>
    </row>
    <row r="91" spans="7:7" ht="15" customHeight="1" x14ac:dyDescent="0.2">
      <c r="G91" s="114"/>
    </row>
  </sheetData>
  <mergeCells count="16">
    <mergeCell ref="A1:O1"/>
    <mergeCell ref="A2:P2"/>
    <mergeCell ref="B5:D5"/>
    <mergeCell ref="E5:N5"/>
    <mergeCell ref="B6:D8"/>
    <mergeCell ref="E6:J7"/>
    <mergeCell ref="K6:N6"/>
    <mergeCell ref="K7:N7"/>
    <mergeCell ref="E8:N8"/>
    <mergeCell ref="A18:P20"/>
    <mergeCell ref="B9:P9"/>
    <mergeCell ref="B10:P10"/>
    <mergeCell ref="B13:D13"/>
    <mergeCell ref="E13:N13"/>
    <mergeCell ref="B14:D14"/>
    <mergeCell ref="E14:N14"/>
  </mergeCells>
  <phoneticPr fontId="1"/>
  <pageMargins left="0.70866141732283472" right="0.70866141732283472" top="0.74803149606299213" bottom="0.74803149606299213" header="0.31496062992125984" footer="0.31496062992125984"/>
  <pageSetup paperSize="9" scale="68" firstPageNumber="76" orientation="portrait" useFirstPageNumber="1" r:id="rId1"/>
  <headerFooter>
    <oddFooter>&amp;C&amp;P</oddFooter>
  </headerFooter>
  <rowBreaks count="2" manualBreakCount="2">
    <brk id="52" max="11" man="1"/>
    <brk id="8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33"/>
  <sheetViews>
    <sheetView showGridLines="0" view="pageBreakPreview" zoomScaleNormal="100" zoomScaleSheetLayoutView="100" workbookViewId="0">
      <selection sqref="A1:F1"/>
    </sheetView>
  </sheetViews>
  <sheetFormatPr defaultColWidth="9" defaultRowHeight="18" customHeight="1" x14ac:dyDescent="0.2"/>
  <cols>
    <col min="1" max="1" width="1.6328125" style="2" customWidth="1"/>
    <col min="2" max="2" width="16.1796875" style="2" customWidth="1"/>
    <col min="3" max="3" width="27.6328125" style="2" customWidth="1"/>
    <col min="4" max="4" width="8.1796875" style="2" customWidth="1"/>
    <col min="5" max="5" width="18.81640625" style="2" customWidth="1"/>
    <col min="6" max="6" width="21.1796875" style="2" bestFit="1" customWidth="1"/>
    <col min="7" max="16384" width="9" style="2"/>
  </cols>
  <sheetData>
    <row r="1" spans="1:6" ht="18" customHeight="1" x14ac:dyDescent="0.2">
      <c r="A1" s="526" t="s">
        <v>225</v>
      </c>
      <c r="B1" s="526"/>
      <c r="C1" s="526"/>
      <c r="D1" s="526"/>
      <c r="E1" s="526"/>
      <c r="F1" s="526"/>
    </row>
    <row r="2" spans="1:6" ht="53.25" customHeight="1" x14ac:dyDescent="0.2">
      <c r="B2" s="525" t="s">
        <v>163</v>
      </c>
      <c r="C2" s="525"/>
      <c r="D2" s="525"/>
      <c r="E2" s="525"/>
      <c r="F2" s="525"/>
    </row>
    <row r="3" spans="1:6" ht="15.75" customHeight="1" x14ac:dyDescent="0.2">
      <c r="A3" s="526" t="s">
        <v>226</v>
      </c>
      <c r="B3" s="526"/>
      <c r="C3" s="526"/>
      <c r="D3" s="526"/>
      <c r="E3" s="526"/>
      <c r="F3" s="526"/>
    </row>
    <row r="4" spans="1:6" s="1" customFormat="1" ht="24" customHeight="1" x14ac:dyDescent="0.2">
      <c r="B4" s="4" t="s">
        <v>164</v>
      </c>
      <c r="C4" s="603" t="s">
        <v>165</v>
      </c>
      <c r="D4" s="729"/>
      <c r="E4" s="730" t="s">
        <v>166</v>
      </c>
      <c r="F4" s="604"/>
    </row>
    <row r="5" spans="1:6" s="1" customFormat="1" ht="87.65" customHeight="1" x14ac:dyDescent="0.2">
      <c r="B5" s="706" t="s">
        <v>167</v>
      </c>
      <c r="C5" s="731" t="s">
        <v>168</v>
      </c>
      <c r="D5" s="732"/>
      <c r="E5" s="725" t="s">
        <v>169</v>
      </c>
      <c r="F5" s="726"/>
    </row>
    <row r="6" spans="1:6" s="1" customFormat="1" ht="48" customHeight="1" x14ac:dyDescent="0.2">
      <c r="B6" s="694"/>
      <c r="C6" s="535" t="s">
        <v>170</v>
      </c>
      <c r="D6" s="733"/>
      <c r="E6" s="725" t="s">
        <v>171</v>
      </c>
      <c r="F6" s="726"/>
    </row>
    <row r="7" spans="1:6" s="1" customFormat="1" ht="24.75" customHeight="1" x14ac:dyDescent="0.2">
      <c r="B7" s="7" t="s">
        <v>172</v>
      </c>
      <c r="C7" s="536" t="s">
        <v>173</v>
      </c>
      <c r="D7" s="692"/>
      <c r="E7" s="628" t="s">
        <v>174</v>
      </c>
      <c r="F7" s="537"/>
    </row>
    <row r="8" spans="1:6" s="1" customFormat="1" ht="24.75" customHeight="1" x14ac:dyDescent="0.2">
      <c r="B8" s="7" t="s">
        <v>175</v>
      </c>
      <c r="C8" s="734" t="s">
        <v>513</v>
      </c>
      <c r="D8" s="578"/>
      <c r="E8" s="734" t="s">
        <v>514</v>
      </c>
      <c r="F8" s="579"/>
    </row>
    <row r="9" spans="1:6" s="1" customFormat="1" ht="48" customHeight="1" x14ac:dyDescent="0.2">
      <c r="B9" s="8" t="s">
        <v>176</v>
      </c>
      <c r="C9" s="735" t="s">
        <v>607</v>
      </c>
      <c r="D9" s="736"/>
      <c r="E9" s="727" t="s">
        <v>515</v>
      </c>
      <c r="F9" s="728"/>
    </row>
    <row r="10" spans="1:6" s="1" customFormat="1" ht="13" customHeight="1" x14ac:dyDescent="0.2"/>
    <row r="11" spans="1:6" ht="18" customHeight="1" x14ac:dyDescent="0.2">
      <c r="A11" s="526" t="s">
        <v>227</v>
      </c>
      <c r="B11" s="526"/>
      <c r="C11" s="526"/>
      <c r="D11" s="526"/>
      <c r="E11" s="526"/>
      <c r="F11" s="526"/>
    </row>
    <row r="12" spans="1:6" s="1" customFormat="1" ht="18" customHeight="1" x14ac:dyDescent="0.2">
      <c r="B12" s="706" t="s">
        <v>164</v>
      </c>
      <c r="C12" s="708" t="s">
        <v>177</v>
      </c>
      <c r="D12" s="710" t="s">
        <v>178</v>
      </c>
      <c r="E12" s="710"/>
      <c r="F12" s="711"/>
    </row>
    <row r="13" spans="1:6" s="1" customFormat="1" ht="18" customHeight="1" x14ac:dyDescent="0.2">
      <c r="B13" s="707"/>
      <c r="C13" s="709"/>
      <c r="D13" s="712" t="s">
        <v>165</v>
      </c>
      <c r="E13" s="713"/>
      <c r="F13" s="9" t="s">
        <v>166</v>
      </c>
    </row>
    <row r="14" spans="1:6" s="1" customFormat="1" ht="18" customHeight="1" x14ac:dyDescent="0.2">
      <c r="B14" s="682" t="s">
        <v>179</v>
      </c>
      <c r="C14" s="720" t="s">
        <v>180</v>
      </c>
      <c r="D14" s="714" t="s">
        <v>181</v>
      </c>
      <c r="E14" s="715"/>
      <c r="F14" s="716" t="s">
        <v>169</v>
      </c>
    </row>
    <row r="15" spans="1:6" s="1" customFormat="1" ht="18" customHeight="1" x14ac:dyDescent="0.2">
      <c r="B15" s="693"/>
      <c r="C15" s="721"/>
      <c r="D15" s="704" t="s">
        <v>518</v>
      </c>
      <c r="E15" s="719"/>
      <c r="F15" s="717"/>
    </row>
    <row r="16" spans="1:6" s="1" customFormat="1" ht="18" customHeight="1" x14ac:dyDescent="0.2">
      <c r="B16" s="694"/>
      <c r="C16" s="721"/>
      <c r="D16" s="542" t="s">
        <v>182</v>
      </c>
      <c r="E16" s="692"/>
      <c r="F16" s="718"/>
    </row>
    <row r="17" spans="2:6" s="1" customFormat="1" ht="15" customHeight="1" x14ac:dyDescent="0.2">
      <c r="B17" s="7" t="s">
        <v>183</v>
      </c>
      <c r="C17" s="722"/>
      <c r="D17" s="723" t="s">
        <v>126</v>
      </c>
      <c r="E17" s="724"/>
      <c r="F17" s="3" t="s">
        <v>184</v>
      </c>
    </row>
    <row r="18" spans="2:6" s="1" customFormat="1" ht="24" customHeight="1" x14ac:dyDescent="0.2">
      <c r="B18" s="682" t="s">
        <v>185</v>
      </c>
      <c r="C18" s="10" t="s">
        <v>186</v>
      </c>
      <c r="D18" s="690" t="s">
        <v>187</v>
      </c>
      <c r="E18" s="691"/>
      <c r="F18" s="679" t="s">
        <v>188</v>
      </c>
    </row>
    <row r="19" spans="2:6" s="1" customFormat="1" ht="24" customHeight="1" x14ac:dyDescent="0.2">
      <c r="B19" s="693"/>
      <c r="C19" s="11" t="s">
        <v>189</v>
      </c>
      <c r="D19" s="536" t="s">
        <v>190</v>
      </c>
      <c r="E19" s="692"/>
      <c r="F19" s="680"/>
    </row>
    <row r="20" spans="2:6" s="1" customFormat="1" ht="15" customHeight="1" x14ac:dyDescent="0.2">
      <c r="B20" s="682" t="s">
        <v>191</v>
      </c>
      <c r="C20" s="5" t="s">
        <v>560</v>
      </c>
      <c r="D20" s="695" t="s">
        <v>192</v>
      </c>
      <c r="E20" s="696"/>
      <c r="F20" s="679" t="s">
        <v>561</v>
      </c>
    </row>
    <row r="21" spans="2:6" s="1" customFormat="1" ht="15" customHeight="1" x14ac:dyDescent="0.2">
      <c r="B21" s="693"/>
      <c r="C21" s="12" t="s">
        <v>193</v>
      </c>
      <c r="D21" s="697"/>
      <c r="E21" s="698"/>
      <c r="F21" s="680"/>
    </row>
    <row r="22" spans="2:6" s="1" customFormat="1" ht="15" customHeight="1" x14ac:dyDescent="0.2">
      <c r="B22" s="694"/>
      <c r="C22" s="13" t="s">
        <v>194</v>
      </c>
      <c r="D22" s="699" t="s">
        <v>195</v>
      </c>
      <c r="E22" s="700"/>
      <c r="F22" s="681"/>
    </row>
    <row r="23" spans="2:6" s="1" customFormat="1" ht="29.25" customHeight="1" x14ac:dyDescent="0.2">
      <c r="B23" s="7" t="s">
        <v>196</v>
      </c>
      <c r="C23" s="10" t="s">
        <v>197</v>
      </c>
      <c r="D23" s="690" t="s">
        <v>198</v>
      </c>
      <c r="E23" s="691"/>
      <c r="F23" s="6" t="s">
        <v>516</v>
      </c>
    </row>
    <row r="24" spans="2:6" s="1" customFormat="1" ht="30" customHeight="1" x14ac:dyDescent="0.2">
      <c r="B24" s="20" t="s">
        <v>199</v>
      </c>
      <c r="C24" s="13" t="s">
        <v>200</v>
      </c>
      <c r="D24" s="690" t="s">
        <v>228</v>
      </c>
      <c r="E24" s="691"/>
      <c r="F24" s="19" t="s">
        <v>201</v>
      </c>
    </row>
    <row r="25" spans="2:6" s="1" customFormat="1" ht="30" customHeight="1" x14ac:dyDescent="0.2">
      <c r="B25" s="7" t="s">
        <v>202</v>
      </c>
      <c r="C25" s="10" t="s">
        <v>562</v>
      </c>
      <c r="D25" s="690" t="s">
        <v>203</v>
      </c>
      <c r="E25" s="691"/>
      <c r="F25" s="3" t="s">
        <v>204</v>
      </c>
    </row>
    <row r="26" spans="2:6" s="1" customFormat="1" ht="24" customHeight="1" x14ac:dyDescent="0.2">
      <c r="B26" s="20" t="s">
        <v>205</v>
      </c>
      <c r="C26" s="14" t="s">
        <v>206</v>
      </c>
      <c r="D26" s="704" t="s">
        <v>207</v>
      </c>
      <c r="E26" s="690"/>
      <c r="F26" s="705"/>
    </row>
    <row r="27" spans="2:6" s="1" customFormat="1" ht="24" customHeight="1" x14ac:dyDescent="0.2">
      <c r="B27" s="7" t="s">
        <v>208</v>
      </c>
      <c r="C27" s="10" t="s">
        <v>563</v>
      </c>
      <c r="D27" s="690" t="s">
        <v>209</v>
      </c>
      <c r="E27" s="691"/>
      <c r="F27" s="3" t="s">
        <v>517</v>
      </c>
    </row>
    <row r="28" spans="2:6" s="1" customFormat="1" ht="30" customHeight="1" x14ac:dyDescent="0.2">
      <c r="B28" s="7" t="s">
        <v>210</v>
      </c>
      <c r="C28" s="15" t="s">
        <v>211</v>
      </c>
      <c r="D28" s="690" t="s">
        <v>212</v>
      </c>
      <c r="E28" s="691"/>
      <c r="F28" s="3" t="s">
        <v>213</v>
      </c>
    </row>
    <row r="29" spans="2:6" s="1" customFormat="1" ht="30" customHeight="1" x14ac:dyDescent="0.2">
      <c r="B29" s="7" t="s">
        <v>214</v>
      </c>
      <c r="C29" s="15" t="s">
        <v>215</v>
      </c>
      <c r="D29" s="690" t="s">
        <v>216</v>
      </c>
      <c r="E29" s="691"/>
      <c r="F29" s="16" t="s">
        <v>127</v>
      </c>
    </row>
    <row r="30" spans="2:6" s="1" customFormat="1" ht="25.25" customHeight="1" x14ac:dyDescent="0.2">
      <c r="B30" s="682" t="s">
        <v>217</v>
      </c>
      <c r="C30" s="115" t="s">
        <v>573</v>
      </c>
      <c r="D30" s="684" t="s">
        <v>598</v>
      </c>
      <c r="E30" s="685"/>
      <c r="F30" s="686" t="s">
        <v>127</v>
      </c>
    </row>
    <row r="31" spans="2:6" s="1" customFormat="1" ht="23.25" customHeight="1" x14ac:dyDescent="0.2">
      <c r="B31" s="683"/>
      <c r="C31" s="5" t="s">
        <v>218</v>
      </c>
      <c r="D31" s="688" t="s">
        <v>219</v>
      </c>
      <c r="E31" s="689"/>
      <c r="F31" s="687"/>
    </row>
    <row r="32" spans="2:6" s="1" customFormat="1" ht="30" customHeight="1" x14ac:dyDescent="0.2">
      <c r="B32" s="20" t="s">
        <v>220</v>
      </c>
      <c r="C32" s="5" t="s">
        <v>221</v>
      </c>
      <c r="D32" s="701" t="s">
        <v>222</v>
      </c>
      <c r="E32" s="696"/>
      <c r="F32" s="21" t="s">
        <v>127</v>
      </c>
    </row>
    <row r="33" spans="2:6" s="1" customFormat="1" ht="24" customHeight="1" x14ac:dyDescent="0.2">
      <c r="B33" s="8" t="s">
        <v>223</v>
      </c>
      <c r="C33" s="17" t="s">
        <v>224</v>
      </c>
      <c r="D33" s="702" t="s">
        <v>219</v>
      </c>
      <c r="E33" s="703"/>
      <c r="F33" s="18" t="s">
        <v>127</v>
      </c>
    </row>
  </sheetData>
  <mergeCells count="49">
    <mergeCell ref="E6:F6"/>
    <mergeCell ref="E9:F9"/>
    <mergeCell ref="A1:F1"/>
    <mergeCell ref="B2:F2"/>
    <mergeCell ref="A3:F3"/>
    <mergeCell ref="C4:D4"/>
    <mergeCell ref="E4:F4"/>
    <mergeCell ref="B5:B6"/>
    <mergeCell ref="C5:D5"/>
    <mergeCell ref="E5:F5"/>
    <mergeCell ref="C6:D6"/>
    <mergeCell ref="C7:D7"/>
    <mergeCell ref="E7:F7"/>
    <mergeCell ref="C8:D8"/>
    <mergeCell ref="E8:F8"/>
    <mergeCell ref="C9:D9"/>
    <mergeCell ref="B14:B16"/>
    <mergeCell ref="D14:E14"/>
    <mergeCell ref="F14:F16"/>
    <mergeCell ref="D15:E15"/>
    <mergeCell ref="C14:C17"/>
    <mergeCell ref="D16:E16"/>
    <mergeCell ref="D17:E17"/>
    <mergeCell ref="A11:F11"/>
    <mergeCell ref="B12:B13"/>
    <mergeCell ref="C12:C13"/>
    <mergeCell ref="D12:F12"/>
    <mergeCell ref="D13:E13"/>
    <mergeCell ref="D32:E32"/>
    <mergeCell ref="D33:E33"/>
    <mergeCell ref="D24:E24"/>
    <mergeCell ref="D25:E25"/>
    <mergeCell ref="D26:F26"/>
    <mergeCell ref="D27:E27"/>
    <mergeCell ref="D28:E28"/>
    <mergeCell ref="D29:E29"/>
    <mergeCell ref="F18:F19"/>
    <mergeCell ref="F20:F22"/>
    <mergeCell ref="B30:B31"/>
    <mergeCell ref="D30:E30"/>
    <mergeCell ref="F30:F31"/>
    <mergeCell ref="D31:E31"/>
    <mergeCell ref="D18:E18"/>
    <mergeCell ref="D19:E19"/>
    <mergeCell ref="B20:B22"/>
    <mergeCell ref="D20:E21"/>
    <mergeCell ref="D22:E22"/>
    <mergeCell ref="D23:E23"/>
    <mergeCell ref="B18:B19"/>
  </mergeCells>
  <phoneticPr fontId="1"/>
  <pageMargins left="0.70866141732283472" right="0.70866141732283472" top="0.74803149606299213" bottom="0.74803149606299213" header="0.31496062992125984" footer="0.31496062992125984"/>
  <pageSetup paperSize="9" scale="89" firstPageNumber="77"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8"/>
  <sheetViews>
    <sheetView showGridLines="0" view="pageBreakPreview" zoomScaleNormal="100" zoomScaleSheetLayoutView="100" workbookViewId="0"/>
  </sheetViews>
  <sheetFormatPr defaultColWidth="9" defaultRowHeight="13" x14ac:dyDescent="0.2"/>
  <cols>
    <col min="1" max="1" width="14.453125" style="119" customWidth="1"/>
    <col min="2" max="2" width="9" style="119"/>
    <col min="3" max="4" width="12.90625" style="119" customWidth="1"/>
    <col min="5" max="6" width="10.36328125" style="119" customWidth="1"/>
    <col min="7" max="16384" width="9" style="119"/>
  </cols>
  <sheetData>
    <row r="1" spans="1:8" ht="16.5" x14ac:dyDescent="0.2">
      <c r="A1" s="116" t="s">
        <v>160</v>
      </c>
      <c r="B1" s="117"/>
      <c r="C1" s="117"/>
      <c r="D1" s="117"/>
      <c r="E1" s="117"/>
      <c r="F1" s="117"/>
      <c r="G1" s="117"/>
      <c r="H1" s="118"/>
    </row>
    <row r="2" spans="1:8" ht="14" x14ac:dyDescent="0.2">
      <c r="A2" s="120"/>
      <c r="B2" s="117"/>
      <c r="C2" s="117"/>
      <c r="D2" s="117"/>
      <c r="E2" s="117"/>
      <c r="F2" s="117"/>
      <c r="G2" s="117"/>
      <c r="H2" s="118"/>
    </row>
    <row r="3" spans="1:8" ht="15.75" customHeight="1" x14ac:dyDescent="0.2">
      <c r="A3" s="121" t="s">
        <v>161</v>
      </c>
      <c r="B3" s="117"/>
      <c r="C3" s="117"/>
      <c r="D3" s="117"/>
      <c r="E3" s="117"/>
      <c r="F3" s="117"/>
      <c r="G3" s="117"/>
      <c r="H3" s="118"/>
    </row>
    <row r="4" spans="1:8" x14ac:dyDescent="0.2">
      <c r="A4" s="122" t="s">
        <v>523</v>
      </c>
      <c r="B4" s="117"/>
      <c r="C4" s="117"/>
      <c r="D4" s="117"/>
      <c r="E4" s="117"/>
      <c r="F4" s="117"/>
      <c r="G4" s="117"/>
      <c r="H4" s="118"/>
    </row>
    <row r="5" spans="1:8" x14ac:dyDescent="0.2">
      <c r="A5" s="122" t="s">
        <v>509</v>
      </c>
      <c r="B5" s="117"/>
      <c r="C5" s="117"/>
      <c r="D5" s="117"/>
      <c r="E5" s="117"/>
      <c r="F5" s="117"/>
      <c r="G5" s="117"/>
      <c r="H5" s="118"/>
    </row>
    <row r="6" spans="1:8" x14ac:dyDescent="0.2">
      <c r="A6" s="122" t="s">
        <v>508</v>
      </c>
      <c r="B6" s="117"/>
      <c r="C6" s="117"/>
      <c r="D6" s="117"/>
      <c r="E6" s="117"/>
      <c r="F6" s="117"/>
      <c r="G6" s="117"/>
      <c r="H6" s="118"/>
    </row>
    <row r="7" spans="1:8" ht="9.9" customHeight="1" x14ac:dyDescent="0.2">
      <c r="A7" s="122"/>
      <c r="B7" s="117"/>
      <c r="C7" s="117"/>
      <c r="D7" s="117"/>
      <c r="E7" s="117"/>
      <c r="F7" s="117"/>
      <c r="G7" s="117"/>
      <c r="H7" s="118"/>
    </row>
    <row r="8" spans="1:8" ht="14" x14ac:dyDescent="0.2">
      <c r="A8" s="123" t="s">
        <v>580</v>
      </c>
      <c r="B8" s="123"/>
      <c r="C8" s="123"/>
      <c r="D8" s="123"/>
      <c r="E8" s="123"/>
      <c r="F8" s="123"/>
      <c r="G8" s="123"/>
      <c r="H8" s="118"/>
    </row>
    <row r="9" spans="1:8" ht="17.25" customHeight="1" x14ac:dyDescent="0.2">
      <c r="A9" s="124"/>
      <c r="B9" s="124"/>
      <c r="C9" s="125" t="s">
        <v>40</v>
      </c>
      <c r="D9" s="125" t="s">
        <v>41</v>
      </c>
      <c r="E9" s="125" t="s">
        <v>42</v>
      </c>
      <c r="F9" s="118"/>
      <c r="G9" s="118"/>
      <c r="H9" s="118"/>
    </row>
    <row r="10" spans="1:8" ht="17.25" customHeight="1" x14ac:dyDescent="0.2">
      <c r="A10" s="126" t="s">
        <v>122</v>
      </c>
      <c r="B10" s="127" t="s">
        <v>43</v>
      </c>
      <c r="C10" s="128">
        <v>20648144</v>
      </c>
      <c r="D10" s="128">
        <v>7552670</v>
      </c>
      <c r="E10" s="129">
        <f>D10/C10*100</f>
        <v>36.57796071162619</v>
      </c>
      <c r="F10" s="118"/>
      <c r="G10" s="118"/>
      <c r="H10" s="118"/>
    </row>
    <row r="11" spans="1:8" ht="17.25" customHeight="1" x14ac:dyDescent="0.2">
      <c r="A11" s="130"/>
      <c r="B11" s="127" t="s">
        <v>44</v>
      </c>
      <c r="C11" s="128">
        <v>179102</v>
      </c>
      <c r="D11" s="128">
        <v>80701</v>
      </c>
      <c r="E11" s="129">
        <f>D11/C11*100</f>
        <v>45.058681645096087</v>
      </c>
      <c r="F11" s="118"/>
      <c r="G11" s="118"/>
      <c r="H11" s="118"/>
    </row>
    <row r="12" spans="1:8" ht="17.25" customHeight="1" x14ac:dyDescent="0.2">
      <c r="A12" s="131"/>
      <c r="B12" s="127" t="s">
        <v>45</v>
      </c>
      <c r="C12" s="128">
        <v>67396</v>
      </c>
      <c r="D12" s="128">
        <v>25532</v>
      </c>
      <c r="E12" s="129">
        <f>D12/C12*100</f>
        <v>37.883553920113954</v>
      </c>
      <c r="F12" s="118"/>
      <c r="G12" s="118"/>
      <c r="H12" s="118"/>
    </row>
    <row r="13" spans="1:8" ht="17.25" customHeight="1" x14ac:dyDescent="0.2">
      <c r="A13" s="126" t="s">
        <v>130</v>
      </c>
      <c r="B13" s="127" t="s">
        <v>43</v>
      </c>
      <c r="C13" s="128">
        <v>19852192</v>
      </c>
      <c r="D13" s="128">
        <v>7377744</v>
      </c>
      <c r="E13" s="129">
        <v>37.161312161465801</v>
      </c>
      <c r="F13" s="118"/>
      <c r="G13" s="118"/>
      <c r="H13" s="118"/>
    </row>
    <row r="14" spans="1:8" ht="17.25" customHeight="1" x14ac:dyDescent="0.2">
      <c r="A14" s="130"/>
      <c r="B14" s="127" t="s">
        <v>44</v>
      </c>
      <c r="C14" s="128">
        <v>172774</v>
      </c>
      <c r="D14" s="128">
        <v>78819</v>
      </c>
      <c r="E14" s="129">
        <v>45.619711299153806</v>
      </c>
      <c r="F14" s="118"/>
      <c r="G14" s="118"/>
      <c r="H14" s="118"/>
    </row>
    <row r="15" spans="1:8" ht="17.25" customHeight="1" x14ac:dyDescent="0.2">
      <c r="A15" s="131"/>
      <c r="B15" s="127" t="s">
        <v>45</v>
      </c>
      <c r="C15" s="128">
        <v>65233</v>
      </c>
      <c r="D15" s="128">
        <v>25620</v>
      </c>
      <c r="E15" s="129">
        <v>39.299999999999997</v>
      </c>
      <c r="F15" s="118"/>
      <c r="G15" s="118"/>
      <c r="H15" s="118"/>
    </row>
    <row r="16" spans="1:8" ht="17.25" customHeight="1" x14ac:dyDescent="0.2">
      <c r="A16" s="126" t="s">
        <v>141</v>
      </c>
      <c r="B16" s="127" t="s">
        <v>43</v>
      </c>
      <c r="C16" s="128">
        <v>19116951</v>
      </c>
      <c r="D16" s="128">
        <v>7242648</v>
      </c>
      <c r="E16" s="129">
        <v>37.9</v>
      </c>
      <c r="F16" s="118"/>
      <c r="G16" s="118"/>
      <c r="H16" s="118"/>
    </row>
    <row r="17" spans="1:9" ht="17.25" customHeight="1" x14ac:dyDescent="0.2">
      <c r="A17" s="130"/>
      <c r="B17" s="127" t="s">
        <v>44</v>
      </c>
      <c r="C17" s="128">
        <v>166049</v>
      </c>
      <c r="D17" s="128">
        <v>76579</v>
      </c>
      <c r="E17" s="129">
        <v>46.1</v>
      </c>
      <c r="F17" s="118"/>
      <c r="G17" s="118"/>
      <c r="H17" s="118"/>
    </row>
    <row r="18" spans="1:9" ht="17.25" customHeight="1" x14ac:dyDescent="0.2">
      <c r="A18" s="131"/>
      <c r="B18" s="127" t="s">
        <v>45</v>
      </c>
      <c r="C18" s="128">
        <v>62642</v>
      </c>
      <c r="D18" s="128">
        <v>24817</v>
      </c>
      <c r="E18" s="129">
        <v>39.6</v>
      </c>
      <c r="F18" s="118"/>
      <c r="G18" s="118"/>
      <c r="H18" s="118"/>
    </row>
    <row r="19" spans="1:9" ht="17.25" customHeight="1" x14ac:dyDescent="0.2">
      <c r="A19" s="126" t="s">
        <v>145</v>
      </c>
      <c r="B19" s="127" t="s">
        <v>43</v>
      </c>
      <c r="C19" s="128">
        <v>18545204</v>
      </c>
      <c r="D19" s="128">
        <v>7053089</v>
      </c>
      <c r="E19" s="132">
        <f t="shared" ref="E19:E27" si="0">D19/C19*100</f>
        <v>38.031876058090276</v>
      </c>
      <c r="F19" s="746"/>
      <c r="G19" s="118"/>
      <c r="H19" s="118"/>
    </row>
    <row r="20" spans="1:9" ht="17.25" customHeight="1" x14ac:dyDescent="0.2">
      <c r="A20" s="130"/>
      <c r="B20" s="127" t="s">
        <v>44</v>
      </c>
      <c r="C20" s="128">
        <v>161690</v>
      </c>
      <c r="D20" s="128">
        <v>76054</v>
      </c>
      <c r="E20" s="132">
        <f t="shared" si="0"/>
        <v>47.036922506030059</v>
      </c>
      <c r="F20" s="746"/>
      <c r="G20" s="118"/>
      <c r="H20" s="118"/>
    </row>
    <row r="21" spans="1:9" ht="17.25" customHeight="1" x14ac:dyDescent="0.2">
      <c r="A21" s="131"/>
      <c r="B21" s="127" t="s">
        <v>45</v>
      </c>
      <c r="C21" s="128">
        <v>61148</v>
      </c>
      <c r="D21" s="128">
        <v>24850</v>
      </c>
      <c r="E21" s="132">
        <f t="shared" si="0"/>
        <v>40.639105121999087</v>
      </c>
      <c r="F21" s="118"/>
      <c r="G21" s="118"/>
      <c r="H21" s="118"/>
    </row>
    <row r="22" spans="1:9" ht="17.25" customHeight="1" x14ac:dyDescent="0.2">
      <c r="A22" s="126" t="s">
        <v>153</v>
      </c>
      <c r="B22" s="127" t="s">
        <v>43</v>
      </c>
      <c r="C22" s="128">
        <v>18372841</v>
      </c>
      <c r="D22" s="128">
        <v>6189917</v>
      </c>
      <c r="E22" s="132">
        <f t="shared" si="0"/>
        <v>33.690581658002699</v>
      </c>
      <c r="F22" s="746"/>
      <c r="G22" s="118"/>
      <c r="H22" s="118"/>
    </row>
    <row r="23" spans="1:9" ht="17.25" customHeight="1" x14ac:dyDescent="0.2">
      <c r="A23" s="130"/>
      <c r="B23" s="127" t="s">
        <v>44</v>
      </c>
      <c r="C23" s="128">
        <v>160547</v>
      </c>
      <c r="D23" s="128">
        <v>64480</v>
      </c>
      <c r="E23" s="132">
        <f t="shared" si="0"/>
        <v>40.162693790603377</v>
      </c>
      <c r="F23" s="746"/>
      <c r="G23" s="118"/>
      <c r="H23" s="118"/>
    </row>
    <row r="24" spans="1:9" ht="17.25" customHeight="1" x14ac:dyDescent="0.2">
      <c r="A24" s="131"/>
      <c r="B24" s="127" t="s">
        <v>45</v>
      </c>
      <c r="C24" s="128">
        <v>60794</v>
      </c>
      <c r="D24" s="128">
        <v>21549</v>
      </c>
      <c r="E24" s="132">
        <f t="shared" si="0"/>
        <v>35.445932164358325</v>
      </c>
      <c r="F24" s="118"/>
      <c r="G24" s="118"/>
      <c r="H24" s="118"/>
    </row>
    <row r="25" spans="1:9" ht="17.25" customHeight="1" x14ac:dyDescent="0.2">
      <c r="A25" s="743" t="s">
        <v>503</v>
      </c>
      <c r="B25" s="127" t="s">
        <v>43</v>
      </c>
      <c r="C25" s="128">
        <v>17865900</v>
      </c>
      <c r="D25" s="128">
        <v>6494668</v>
      </c>
      <c r="E25" s="132">
        <f t="shared" si="0"/>
        <v>36.352313625398104</v>
      </c>
      <c r="F25" s="746"/>
      <c r="G25" s="118"/>
      <c r="H25" s="118"/>
    </row>
    <row r="26" spans="1:9" ht="17.25" customHeight="1" x14ac:dyDescent="0.2">
      <c r="A26" s="744"/>
      <c r="B26" s="127" t="s">
        <v>44</v>
      </c>
      <c r="C26" s="128">
        <v>155265</v>
      </c>
      <c r="D26" s="128">
        <v>65236</v>
      </c>
      <c r="E26" s="132">
        <f t="shared" si="0"/>
        <v>42.015908285833895</v>
      </c>
      <c r="F26" s="746"/>
      <c r="G26" s="133"/>
      <c r="H26" s="133"/>
      <c r="I26" s="134"/>
    </row>
    <row r="27" spans="1:9" ht="17.25" customHeight="1" x14ac:dyDescent="0.2">
      <c r="A27" s="745"/>
      <c r="B27" s="127" t="s">
        <v>45</v>
      </c>
      <c r="C27" s="128">
        <v>58903</v>
      </c>
      <c r="D27" s="128">
        <v>22687</v>
      </c>
      <c r="E27" s="132">
        <f t="shared" si="0"/>
        <v>38.515865066295433</v>
      </c>
      <c r="F27" s="746"/>
      <c r="G27" s="133"/>
      <c r="H27" s="135"/>
      <c r="I27" s="134"/>
    </row>
    <row r="28" spans="1:9" ht="17.25" customHeight="1" x14ac:dyDescent="0.2">
      <c r="A28" s="743" t="s">
        <v>543</v>
      </c>
      <c r="B28" s="127" t="s">
        <v>43</v>
      </c>
      <c r="C28" s="128">
        <v>16819663</v>
      </c>
      <c r="D28" s="128">
        <v>6309316</v>
      </c>
      <c r="E28" s="132">
        <f t="shared" ref="E28:E33" si="1">D28/C28*100</f>
        <v>37.511548239700168</v>
      </c>
      <c r="F28" s="746"/>
      <c r="G28" s="133"/>
      <c r="H28" s="136"/>
      <c r="I28" s="136"/>
    </row>
    <row r="29" spans="1:9" ht="17.25" customHeight="1" x14ac:dyDescent="0.2">
      <c r="A29" s="744"/>
      <c r="B29" s="127" t="s">
        <v>44</v>
      </c>
      <c r="C29" s="128">
        <v>144501</v>
      </c>
      <c r="D29" s="128">
        <v>61733</v>
      </c>
      <c r="E29" s="132">
        <f t="shared" si="1"/>
        <v>42.721503657414132</v>
      </c>
      <c r="F29" s="746"/>
      <c r="G29" s="133"/>
      <c r="H29" s="136"/>
      <c r="I29" s="136"/>
    </row>
    <row r="30" spans="1:9" ht="17.25" customHeight="1" x14ac:dyDescent="0.2">
      <c r="A30" s="745"/>
      <c r="B30" s="127" t="s">
        <v>45</v>
      </c>
      <c r="C30" s="128">
        <v>55187</v>
      </c>
      <c r="D30" s="128">
        <v>21232</v>
      </c>
      <c r="E30" s="132">
        <f t="shared" si="1"/>
        <v>38.472828745900301</v>
      </c>
      <c r="F30" s="746"/>
      <c r="G30" s="133"/>
      <c r="H30" s="136"/>
      <c r="I30" s="136"/>
    </row>
    <row r="31" spans="1:9" ht="17.25" customHeight="1" x14ac:dyDescent="0.2">
      <c r="A31" s="743" t="s">
        <v>566</v>
      </c>
      <c r="B31" s="127" t="s">
        <v>43</v>
      </c>
      <c r="C31" s="128">
        <v>15950596</v>
      </c>
      <c r="D31" s="128">
        <v>6092668</v>
      </c>
      <c r="E31" s="129">
        <f t="shared" si="1"/>
        <v>38.197118151572518</v>
      </c>
      <c r="F31" s="746" t="s">
        <v>140</v>
      </c>
      <c r="G31" s="118"/>
      <c r="H31" s="118"/>
    </row>
    <row r="32" spans="1:9" ht="17.25" customHeight="1" x14ac:dyDescent="0.2">
      <c r="A32" s="744"/>
      <c r="B32" s="127" t="s">
        <v>44</v>
      </c>
      <c r="C32" s="128">
        <v>135593</v>
      </c>
      <c r="D32" s="128">
        <v>58558</v>
      </c>
      <c r="E32" s="129">
        <f t="shared" si="1"/>
        <v>43.186595178217161</v>
      </c>
      <c r="F32" s="746"/>
      <c r="G32" s="118"/>
      <c r="H32" s="118"/>
    </row>
    <row r="33" spans="1:8" ht="17.25" customHeight="1" x14ac:dyDescent="0.2">
      <c r="A33" s="745"/>
      <c r="B33" s="127" t="s">
        <v>45</v>
      </c>
      <c r="C33" s="128">
        <v>52297</v>
      </c>
      <c r="D33" s="128">
        <v>21308</v>
      </c>
      <c r="E33" s="129">
        <f t="shared" si="1"/>
        <v>40.744210949002813</v>
      </c>
      <c r="F33" s="746"/>
      <c r="G33" s="118"/>
      <c r="H33" s="118"/>
    </row>
    <row r="34" spans="1:8" x14ac:dyDescent="0.2">
      <c r="A34" s="751" t="s">
        <v>581</v>
      </c>
      <c r="B34" s="751"/>
      <c r="C34" s="751"/>
      <c r="D34" s="751"/>
      <c r="E34" s="751"/>
      <c r="F34" s="118"/>
      <c r="G34" s="118"/>
      <c r="H34" s="118"/>
    </row>
    <row r="35" spans="1:8" ht="17.25" customHeight="1" x14ac:dyDescent="0.2">
      <c r="A35" s="123" t="s">
        <v>582</v>
      </c>
      <c r="B35" s="118"/>
      <c r="C35" s="118"/>
      <c r="D35" s="118"/>
      <c r="E35" s="137"/>
      <c r="F35" s="118"/>
      <c r="G35" s="118"/>
      <c r="H35" s="118"/>
    </row>
    <row r="36" spans="1:8" ht="18.75" customHeight="1" x14ac:dyDescent="0.2">
      <c r="A36" s="138" t="s">
        <v>30</v>
      </c>
      <c r="B36" s="138" t="s">
        <v>46</v>
      </c>
      <c r="C36" s="138" t="s">
        <v>40</v>
      </c>
      <c r="D36" s="138" t="s">
        <v>41</v>
      </c>
      <c r="E36" s="139" t="s">
        <v>42</v>
      </c>
      <c r="F36" s="118"/>
      <c r="G36" s="118"/>
      <c r="H36" s="118"/>
    </row>
    <row r="37" spans="1:8" ht="18.75" customHeight="1" x14ac:dyDescent="0.2">
      <c r="A37" s="752" t="s">
        <v>47</v>
      </c>
      <c r="B37" s="140" t="s">
        <v>97</v>
      </c>
      <c r="C37" s="141">
        <v>1676</v>
      </c>
      <c r="D37" s="141">
        <v>299</v>
      </c>
      <c r="E37" s="132">
        <f>D37/C37*100</f>
        <v>17.840095465393794</v>
      </c>
      <c r="F37" s="118"/>
      <c r="G37" s="118"/>
      <c r="H37" s="118"/>
    </row>
    <row r="38" spans="1:8" ht="18.75" customHeight="1" x14ac:dyDescent="0.2">
      <c r="A38" s="749"/>
      <c r="B38" s="140" t="s">
        <v>98</v>
      </c>
      <c r="C38" s="141">
        <v>2160</v>
      </c>
      <c r="D38" s="141">
        <v>437</v>
      </c>
      <c r="E38" s="132">
        <f t="shared" ref="E38:E56" si="2">D38/C38*100</f>
        <v>20.231481481481481</v>
      </c>
      <c r="F38" s="118"/>
      <c r="G38" s="118"/>
      <c r="H38" s="118"/>
    </row>
    <row r="39" spans="1:8" ht="18.75" customHeight="1" x14ac:dyDescent="0.2">
      <c r="A39" s="749"/>
      <c r="B39" s="140" t="s">
        <v>93</v>
      </c>
      <c r="C39" s="141">
        <v>2442</v>
      </c>
      <c r="D39" s="141">
        <v>537</v>
      </c>
      <c r="E39" s="132">
        <f t="shared" si="2"/>
        <v>21.990171990171987</v>
      </c>
      <c r="F39" s="118"/>
      <c r="G39" s="118"/>
      <c r="H39" s="118"/>
    </row>
    <row r="40" spans="1:8" ht="18.75" customHeight="1" x14ac:dyDescent="0.2">
      <c r="A40" s="749"/>
      <c r="B40" s="140" t="s">
        <v>99</v>
      </c>
      <c r="C40" s="141">
        <v>2100</v>
      </c>
      <c r="D40" s="141">
        <v>521</v>
      </c>
      <c r="E40" s="132">
        <f t="shared" si="2"/>
        <v>24.80952380952381</v>
      </c>
      <c r="F40" s="118"/>
      <c r="G40" s="118"/>
      <c r="H40" s="118"/>
    </row>
    <row r="41" spans="1:8" ht="18.75" customHeight="1" x14ac:dyDescent="0.2">
      <c r="A41" s="749"/>
      <c r="B41" s="140" t="s">
        <v>100</v>
      </c>
      <c r="C41" s="141">
        <v>2406</v>
      </c>
      <c r="D41" s="141">
        <v>728</v>
      </c>
      <c r="E41" s="132">
        <f t="shared" si="2"/>
        <v>30.257689110556939</v>
      </c>
      <c r="F41" s="118"/>
      <c r="G41" s="118"/>
      <c r="H41" s="118"/>
    </row>
    <row r="42" spans="1:8" ht="18.75" customHeight="1" x14ac:dyDescent="0.2">
      <c r="A42" s="749"/>
      <c r="B42" s="140" t="s">
        <v>101</v>
      </c>
      <c r="C42" s="141">
        <v>4617</v>
      </c>
      <c r="D42" s="141">
        <v>1924</v>
      </c>
      <c r="E42" s="132">
        <f t="shared" si="2"/>
        <v>41.67208143816331</v>
      </c>
      <c r="F42" s="118"/>
      <c r="G42" s="118"/>
      <c r="H42" s="118"/>
    </row>
    <row r="43" spans="1:8" ht="18.75" customHeight="1" x14ac:dyDescent="0.2">
      <c r="A43" s="750"/>
      <c r="B43" s="140" t="s">
        <v>102</v>
      </c>
      <c r="C43" s="141">
        <v>8164</v>
      </c>
      <c r="D43" s="141">
        <v>3782</v>
      </c>
      <c r="E43" s="132">
        <f t="shared" si="2"/>
        <v>46.325330720235179</v>
      </c>
      <c r="F43" s="118"/>
      <c r="G43" s="118"/>
      <c r="H43" s="118"/>
    </row>
    <row r="44" spans="1:8" ht="18.75" customHeight="1" x14ac:dyDescent="0.2">
      <c r="A44" s="752" t="s">
        <v>48</v>
      </c>
      <c r="B44" s="140" t="s">
        <v>103</v>
      </c>
      <c r="C44" s="141">
        <f>SUM(C37:C41)</f>
        <v>10784</v>
      </c>
      <c r="D44" s="141">
        <f>SUM(D37:D41)</f>
        <v>2522</v>
      </c>
      <c r="E44" s="132">
        <f t="shared" si="2"/>
        <v>23.386498516320476</v>
      </c>
      <c r="F44" s="118"/>
      <c r="G44" s="118"/>
      <c r="H44" s="118"/>
    </row>
    <row r="45" spans="1:8" ht="18.75" customHeight="1" x14ac:dyDescent="0.2">
      <c r="A45" s="749"/>
      <c r="B45" s="140" t="s">
        <v>104</v>
      </c>
      <c r="C45" s="141">
        <f>SUM(C42:C43)</f>
        <v>12781</v>
      </c>
      <c r="D45" s="141">
        <f>SUM(D42:D43)</f>
        <v>5706</v>
      </c>
      <c r="E45" s="132">
        <f t="shared" si="2"/>
        <v>44.644394022376964</v>
      </c>
      <c r="F45" s="118"/>
      <c r="G45" s="118"/>
      <c r="H45" s="118"/>
    </row>
    <row r="46" spans="1:8" ht="18.75" customHeight="1" x14ac:dyDescent="0.2">
      <c r="A46" s="749"/>
      <c r="B46" s="140" t="s">
        <v>94</v>
      </c>
      <c r="C46" s="141">
        <f>C44+C45</f>
        <v>23565</v>
      </c>
      <c r="D46" s="141">
        <f>D44+D45</f>
        <v>8228</v>
      </c>
      <c r="E46" s="132">
        <f t="shared" si="2"/>
        <v>34.916189263738595</v>
      </c>
      <c r="F46" s="118"/>
      <c r="G46" s="118"/>
      <c r="H46" s="118"/>
    </row>
    <row r="47" spans="1:8" ht="18.75" customHeight="1" x14ac:dyDescent="0.2">
      <c r="A47" s="752" t="s">
        <v>49</v>
      </c>
      <c r="B47" s="140" t="s">
        <v>97</v>
      </c>
      <c r="C47" s="141">
        <v>1406</v>
      </c>
      <c r="D47" s="141">
        <v>404</v>
      </c>
      <c r="E47" s="132">
        <f t="shared" si="2"/>
        <v>28.733997155049785</v>
      </c>
      <c r="F47" s="118"/>
      <c r="G47" s="118"/>
      <c r="H47" s="118"/>
    </row>
    <row r="48" spans="1:8" ht="18.75" customHeight="1" x14ac:dyDescent="0.2">
      <c r="A48" s="749"/>
      <c r="B48" s="140" t="s">
        <v>98</v>
      </c>
      <c r="C48" s="141">
        <v>1842</v>
      </c>
      <c r="D48" s="141">
        <v>546</v>
      </c>
      <c r="E48" s="132">
        <f t="shared" si="2"/>
        <v>29.641693811074919</v>
      </c>
      <c r="F48" s="118"/>
      <c r="G48" s="118"/>
      <c r="H48" s="118"/>
    </row>
    <row r="49" spans="1:8" ht="18.75" customHeight="1" x14ac:dyDescent="0.2">
      <c r="A49" s="749"/>
      <c r="B49" s="140" t="s">
        <v>93</v>
      </c>
      <c r="C49" s="141">
        <v>2316</v>
      </c>
      <c r="D49" s="141">
        <v>744</v>
      </c>
      <c r="E49" s="132">
        <f t="shared" si="2"/>
        <v>32.124352331606218</v>
      </c>
      <c r="F49" s="118"/>
      <c r="G49" s="118"/>
      <c r="H49" s="118"/>
    </row>
    <row r="50" spans="1:8" ht="18.75" customHeight="1" x14ac:dyDescent="0.2">
      <c r="A50" s="749"/>
      <c r="B50" s="140" t="s">
        <v>99</v>
      </c>
      <c r="C50" s="141">
        <v>2174</v>
      </c>
      <c r="D50" s="141">
        <v>776</v>
      </c>
      <c r="E50" s="132">
        <f t="shared" si="2"/>
        <v>35.694572217111315</v>
      </c>
      <c r="F50" s="118"/>
      <c r="G50" s="118"/>
      <c r="H50" s="118"/>
    </row>
    <row r="51" spans="1:8" ht="18.75" customHeight="1" x14ac:dyDescent="0.2">
      <c r="A51" s="749"/>
      <c r="B51" s="140" t="s">
        <v>100</v>
      </c>
      <c r="C51" s="141">
        <v>3266</v>
      </c>
      <c r="D51" s="141">
        <v>1334</v>
      </c>
      <c r="E51" s="132">
        <f t="shared" si="2"/>
        <v>40.845070422535215</v>
      </c>
      <c r="F51" s="118"/>
      <c r="G51" s="118"/>
      <c r="H51" s="118"/>
    </row>
    <row r="52" spans="1:8" ht="18.75" customHeight="1" x14ac:dyDescent="0.2">
      <c r="A52" s="749"/>
      <c r="B52" s="140" t="s">
        <v>101</v>
      </c>
      <c r="C52" s="141">
        <v>6722</v>
      </c>
      <c r="D52" s="141">
        <v>3424</v>
      </c>
      <c r="E52" s="132">
        <f t="shared" si="2"/>
        <v>50.937221065159179</v>
      </c>
      <c r="F52" s="118"/>
      <c r="G52" s="118"/>
      <c r="H52" s="118"/>
    </row>
    <row r="53" spans="1:8" ht="18.75" customHeight="1" x14ac:dyDescent="0.2">
      <c r="A53" s="750"/>
      <c r="B53" s="140" t="s">
        <v>102</v>
      </c>
      <c r="C53" s="141">
        <v>11006</v>
      </c>
      <c r="D53" s="141">
        <v>5852</v>
      </c>
      <c r="E53" s="132">
        <f t="shared" si="2"/>
        <v>53.170997637652185</v>
      </c>
      <c r="F53" s="118"/>
      <c r="G53" s="118"/>
      <c r="H53" s="118"/>
    </row>
    <row r="54" spans="1:8" ht="18.75" customHeight="1" x14ac:dyDescent="0.2">
      <c r="A54" s="752" t="s">
        <v>50</v>
      </c>
      <c r="B54" s="140" t="s">
        <v>103</v>
      </c>
      <c r="C54" s="141">
        <f>SUM(C47:C51)</f>
        <v>11004</v>
      </c>
      <c r="D54" s="141">
        <f>SUM(D47:D51)</f>
        <v>3804</v>
      </c>
      <c r="E54" s="132">
        <f t="shared" si="2"/>
        <v>34.56924754634678</v>
      </c>
      <c r="F54" s="118"/>
      <c r="G54" s="118"/>
      <c r="H54" s="118"/>
    </row>
    <row r="55" spans="1:8" ht="18.75" customHeight="1" x14ac:dyDescent="0.2">
      <c r="A55" s="749"/>
      <c r="B55" s="140" t="s">
        <v>104</v>
      </c>
      <c r="C55" s="141">
        <f>SUM(C52:C53)</f>
        <v>17728</v>
      </c>
      <c r="D55" s="141">
        <f>SUM(D52:D53)</f>
        <v>9276</v>
      </c>
      <c r="E55" s="132">
        <f t="shared" si="2"/>
        <v>52.324007220216608</v>
      </c>
      <c r="F55" s="118"/>
      <c r="G55" s="118"/>
      <c r="H55" s="118"/>
    </row>
    <row r="56" spans="1:8" ht="18.75" customHeight="1" thickBot="1" x14ac:dyDescent="0.25">
      <c r="A56" s="749"/>
      <c r="B56" s="142" t="s">
        <v>94</v>
      </c>
      <c r="C56" s="141">
        <f>C54+C55</f>
        <v>28732</v>
      </c>
      <c r="D56" s="141">
        <f>D54+D55</f>
        <v>13080</v>
      </c>
      <c r="E56" s="132">
        <f t="shared" si="2"/>
        <v>45.524154253097592</v>
      </c>
      <c r="F56" s="118"/>
      <c r="G56" s="118"/>
      <c r="H56" s="118"/>
    </row>
    <row r="57" spans="1:8" ht="18.75" customHeight="1" thickTop="1" x14ac:dyDescent="0.2">
      <c r="A57" s="748" t="s">
        <v>4</v>
      </c>
      <c r="B57" s="131" t="s">
        <v>103</v>
      </c>
      <c r="C57" s="143">
        <f t="shared" ref="C57:D59" si="3">C44+C54</f>
        <v>21788</v>
      </c>
      <c r="D57" s="143">
        <f t="shared" si="3"/>
        <v>6326</v>
      </c>
      <c r="E57" s="144">
        <f>D57/C57*100</f>
        <v>29.034330824306959</v>
      </c>
      <c r="F57" s="118"/>
      <c r="G57" s="118"/>
      <c r="H57" s="118"/>
    </row>
    <row r="58" spans="1:8" ht="18.75" customHeight="1" x14ac:dyDescent="0.2">
      <c r="A58" s="749"/>
      <c r="B58" s="140" t="s">
        <v>104</v>
      </c>
      <c r="C58" s="141">
        <f t="shared" si="3"/>
        <v>30509</v>
      </c>
      <c r="D58" s="141">
        <f t="shared" si="3"/>
        <v>14982</v>
      </c>
      <c r="E58" s="129">
        <f>D58/C58*100</f>
        <v>49.106820938083843</v>
      </c>
      <c r="F58" s="118"/>
      <c r="G58" s="118"/>
      <c r="H58" s="118"/>
    </row>
    <row r="59" spans="1:8" ht="18.75" customHeight="1" x14ac:dyDescent="0.2">
      <c r="A59" s="750"/>
      <c r="B59" s="140" t="s">
        <v>94</v>
      </c>
      <c r="C59" s="141">
        <f t="shared" si="3"/>
        <v>52297</v>
      </c>
      <c r="D59" s="141">
        <f>D46+D56</f>
        <v>21308</v>
      </c>
      <c r="E59" s="129">
        <f>D59/C59*100</f>
        <v>40.744210949002813</v>
      </c>
      <c r="F59" s="118"/>
      <c r="G59" s="118"/>
      <c r="H59" s="118"/>
    </row>
    <row r="60" spans="1:8" ht="18.75" customHeight="1" x14ac:dyDescent="0.2">
      <c r="A60" s="747" t="s">
        <v>585</v>
      </c>
      <c r="B60" s="747"/>
      <c r="C60" s="747"/>
      <c r="D60" s="747"/>
      <c r="E60" s="747"/>
      <c r="F60" s="747"/>
      <c r="G60" s="118"/>
      <c r="H60" s="118"/>
    </row>
    <row r="61" spans="1:8" ht="20.149999999999999" customHeight="1" x14ac:dyDescent="0.2">
      <c r="A61" s="123" t="s">
        <v>162</v>
      </c>
      <c r="B61" s="118"/>
      <c r="C61" s="118"/>
      <c r="D61" s="118"/>
      <c r="E61" s="118"/>
      <c r="F61" s="118"/>
      <c r="G61" s="118"/>
      <c r="H61" s="118"/>
    </row>
    <row r="62" spans="1:8" x14ac:dyDescent="0.2">
      <c r="A62" s="122" t="s">
        <v>524</v>
      </c>
      <c r="B62" s="118"/>
      <c r="C62" s="118"/>
      <c r="D62" s="118"/>
      <c r="E62" s="118"/>
      <c r="F62" s="118"/>
      <c r="G62" s="118"/>
      <c r="H62" s="118"/>
    </row>
    <row r="63" spans="1:8" x14ac:dyDescent="0.2">
      <c r="A63" s="145" t="s">
        <v>510</v>
      </c>
      <c r="B63" s="118"/>
      <c r="C63" s="118"/>
      <c r="D63" s="118"/>
      <c r="E63" s="118"/>
      <c r="F63" s="118"/>
      <c r="G63" s="118"/>
      <c r="H63" s="118"/>
    </row>
    <row r="64" spans="1:8" ht="5.25" customHeight="1" x14ac:dyDescent="0.2">
      <c r="A64" s="145"/>
      <c r="B64" s="118"/>
      <c r="C64" s="118"/>
      <c r="D64" s="118"/>
      <c r="E64" s="118"/>
      <c r="F64" s="118"/>
      <c r="G64" s="118"/>
      <c r="H64" s="118"/>
    </row>
    <row r="65" spans="1:8" ht="20.149999999999999" customHeight="1" x14ac:dyDescent="0.2">
      <c r="A65" s="123" t="s">
        <v>583</v>
      </c>
      <c r="B65" s="123"/>
      <c r="C65" s="123"/>
      <c r="D65" s="123"/>
      <c r="E65" s="123"/>
      <c r="F65" s="123"/>
      <c r="G65" s="118"/>
      <c r="H65" s="118"/>
    </row>
    <row r="66" spans="1:8" ht="20.149999999999999" customHeight="1" x14ac:dyDescent="0.2">
      <c r="A66" s="124"/>
      <c r="B66" s="124"/>
      <c r="C66" s="140" t="s">
        <v>40</v>
      </c>
      <c r="D66" s="140" t="s">
        <v>51</v>
      </c>
      <c r="E66" s="140" t="s">
        <v>52</v>
      </c>
      <c r="F66" s="118"/>
      <c r="G66" s="118"/>
      <c r="H66" s="118"/>
    </row>
    <row r="67" spans="1:8" ht="20.149999999999999" customHeight="1" x14ac:dyDescent="0.2">
      <c r="A67" s="743" t="s">
        <v>122</v>
      </c>
      <c r="B67" s="146" t="s">
        <v>43</v>
      </c>
      <c r="C67" s="128">
        <v>867313</v>
      </c>
      <c r="D67" s="128">
        <v>228261</v>
      </c>
      <c r="E67" s="129">
        <v>26.318180403153185</v>
      </c>
      <c r="F67" s="118"/>
      <c r="G67" s="118"/>
      <c r="H67" s="118"/>
    </row>
    <row r="68" spans="1:8" ht="20.149999999999999" customHeight="1" x14ac:dyDescent="0.2">
      <c r="A68" s="744"/>
      <c r="B68" s="146" t="s">
        <v>44</v>
      </c>
      <c r="C68" s="128">
        <v>8323</v>
      </c>
      <c r="D68" s="128">
        <v>4728</v>
      </c>
      <c r="E68" s="129">
        <v>56.806439985582124</v>
      </c>
      <c r="F68" s="118"/>
      <c r="G68" s="118"/>
      <c r="H68" s="118"/>
    </row>
    <row r="69" spans="1:8" ht="20.149999999999999" customHeight="1" x14ac:dyDescent="0.2">
      <c r="A69" s="745"/>
      <c r="B69" s="146" t="s">
        <v>45</v>
      </c>
      <c r="C69" s="128">
        <v>2642</v>
      </c>
      <c r="D69" s="128">
        <v>792</v>
      </c>
      <c r="E69" s="129">
        <v>29.977289931869795</v>
      </c>
      <c r="F69" s="118"/>
      <c r="G69" s="118"/>
      <c r="H69" s="118"/>
    </row>
    <row r="70" spans="1:8" ht="20.149999999999999" customHeight="1" x14ac:dyDescent="0.2">
      <c r="A70" s="743" t="s">
        <v>130</v>
      </c>
      <c r="B70" s="146" t="s">
        <v>43</v>
      </c>
      <c r="C70" s="128">
        <v>868720</v>
      </c>
      <c r="D70" s="128">
        <v>222008</v>
      </c>
      <c r="E70" s="129">
        <v>25.6</v>
      </c>
      <c r="F70" s="118"/>
      <c r="G70" s="118"/>
      <c r="H70" s="118"/>
    </row>
    <row r="71" spans="1:8" ht="20.149999999999999" customHeight="1" x14ac:dyDescent="0.2">
      <c r="A71" s="744"/>
      <c r="B71" s="146" t="s">
        <v>44</v>
      </c>
      <c r="C71" s="128">
        <v>8154</v>
      </c>
      <c r="D71" s="128">
        <v>4627</v>
      </c>
      <c r="E71" s="129">
        <v>56.7</v>
      </c>
      <c r="F71" s="118"/>
      <c r="G71" s="118"/>
      <c r="H71" s="118"/>
    </row>
    <row r="72" spans="1:8" ht="20.149999999999999" customHeight="1" x14ac:dyDescent="0.2">
      <c r="A72" s="745"/>
      <c r="B72" s="146" t="s">
        <v>45</v>
      </c>
      <c r="C72" s="128">
        <v>2599</v>
      </c>
      <c r="D72" s="128">
        <v>875</v>
      </c>
      <c r="E72" s="129">
        <v>33.666794921123511</v>
      </c>
      <c r="F72" s="118"/>
      <c r="G72" s="118"/>
      <c r="H72" s="118"/>
    </row>
    <row r="73" spans="1:8" ht="20.149999999999999" customHeight="1" x14ac:dyDescent="0.2">
      <c r="A73" s="743" t="s">
        <v>141</v>
      </c>
      <c r="B73" s="146" t="s">
        <v>43</v>
      </c>
      <c r="C73" s="128">
        <v>843453</v>
      </c>
      <c r="D73" s="128">
        <v>243295</v>
      </c>
      <c r="E73" s="129">
        <v>28.8</v>
      </c>
      <c r="F73" s="118"/>
      <c r="G73" s="118"/>
      <c r="H73" s="118"/>
    </row>
    <row r="74" spans="1:8" ht="20.149999999999999" customHeight="1" x14ac:dyDescent="0.2">
      <c r="A74" s="744"/>
      <c r="B74" s="146" t="s">
        <v>44</v>
      </c>
      <c r="C74" s="128">
        <v>7886</v>
      </c>
      <c r="D74" s="128">
        <v>4560</v>
      </c>
      <c r="E74" s="129">
        <v>57.8</v>
      </c>
      <c r="F74" s="118"/>
      <c r="G74" s="118"/>
      <c r="H74" s="118"/>
    </row>
    <row r="75" spans="1:8" ht="20.149999999999999" customHeight="1" x14ac:dyDescent="0.2">
      <c r="A75" s="745"/>
      <c r="B75" s="146" t="s">
        <v>45</v>
      </c>
      <c r="C75" s="128">
        <v>2572</v>
      </c>
      <c r="D75" s="128">
        <v>917</v>
      </c>
      <c r="E75" s="129">
        <v>35.700000000000003</v>
      </c>
      <c r="F75" s="118"/>
      <c r="G75" s="118"/>
      <c r="H75" s="118"/>
    </row>
    <row r="76" spans="1:8" ht="20.149999999999999" customHeight="1" x14ac:dyDescent="0.2">
      <c r="A76" s="743" t="s">
        <v>145</v>
      </c>
      <c r="B76" s="146" t="s">
        <v>43</v>
      </c>
      <c r="C76" s="128">
        <v>803090</v>
      </c>
      <c r="D76" s="128">
        <v>236562</v>
      </c>
      <c r="E76" s="129">
        <f t="shared" ref="E76:E87" si="4">D76/C76*100</f>
        <v>29.456474367754549</v>
      </c>
      <c r="F76" s="746"/>
      <c r="G76" s="118"/>
      <c r="H76" s="118"/>
    </row>
    <row r="77" spans="1:8" ht="20.149999999999999" customHeight="1" x14ac:dyDescent="0.2">
      <c r="A77" s="744"/>
      <c r="B77" s="146" t="s">
        <v>44</v>
      </c>
      <c r="C77" s="128">
        <v>7645</v>
      </c>
      <c r="D77" s="128">
        <v>4230</v>
      </c>
      <c r="E77" s="129">
        <f t="shared" si="4"/>
        <v>55.330281229561805</v>
      </c>
      <c r="F77" s="746"/>
      <c r="G77" s="118"/>
      <c r="H77" s="118"/>
    </row>
    <row r="78" spans="1:8" ht="20.149999999999999" customHeight="1" x14ac:dyDescent="0.2">
      <c r="A78" s="745"/>
      <c r="B78" s="146" t="s">
        <v>45</v>
      </c>
      <c r="C78" s="128">
        <v>2440</v>
      </c>
      <c r="D78" s="128">
        <v>801</v>
      </c>
      <c r="E78" s="129">
        <f t="shared" si="4"/>
        <v>32.827868852459019</v>
      </c>
      <c r="F78" s="118"/>
      <c r="G78" s="118"/>
      <c r="H78" s="118"/>
    </row>
    <row r="79" spans="1:8" ht="20.149999999999999" customHeight="1" x14ac:dyDescent="0.2">
      <c r="A79" s="743" t="s">
        <v>153</v>
      </c>
      <c r="B79" s="146" t="s">
        <v>43</v>
      </c>
      <c r="C79" s="128">
        <v>707030</v>
      </c>
      <c r="D79" s="128">
        <v>197346</v>
      </c>
      <c r="E79" s="129">
        <f t="shared" si="4"/>
        <v>27.911969789117858</v>
      </c>
      <c r="F79" s="746"/>
      <c r="G79" s="118"/>
      <c r="H79" s="118"/>
    </row>
    <row r="80" spans="1:8" ht="20.149999999999999" customHeight="1" x14ac:dyDescent="0.2">
      <c r="A80" s="744"/>
      <c r="B80" s="146" t="s">
        <v>44</v>
      </c>
      <c r="C80" s="128">
        <v>6496</v>
      </c>
      <c r="D80" s="128">
        <v>3032</v>
      </c>
      <c r="E80" s="129">
        <f t="shared" si="4"/>
        <v>46.674876847290641</v>
      </c>
      <c r="F80" s="746"/>
      <c r="G80" s="118"/>
      <c r="H80" s="118"/>
    </row>
    <row r="81" spans="1:8" ht="20.149999999999999" customHeight="1" x14ac:dyDescent="0.2">
      <c r="A81" s="745"/>
      <c r="B81" s="146" t="s">
        <v>45</v>
      </c>
      <c r="C81" s="128">
        <v>2181</v>
      </c>
      <c r="D81" s="128">
        <v>447</v>
      </c>
      <c r="E81" s="129">
        <f t="shared" si="4"/>
        <v>20.495185694635488</v>
      </c>
      <c r="F81" s="118"/>
      <c r="G81" s="118"/>
      <c r="H81" s="118"/>
    </row>
    <row r="82" spans="1:8" ht="20.149999999999999" customHeight="1" x14ac:dyDescent="0.2">
      <c r="A82" s="743" t="s">
        <v>503</v>
      </c>
      <c r="B82" s="146" t="s">
        <v>43</v>
      </c>
      <c r="C82" s="128">
        <v>741014</v>
      </c>
      <c r="D82" s="128">
        <v>207808</v>
      </c>
      <c r="E82" s="129">
        <f t="shared" si="4"/>
        <v>28.043734666281612</v>
      </c>
      <c r="F82" s="118"/>
      <c r="G82" s="118"/>
      <c r="H82" s="118"/>
    </row>
    <row r="83" spans="1:8" ht="20.149999999999999" customHeight="1" x14ac:dyDescent="0.2">
      <c r="A83" s="744"/>
      <c r="B83" s="146" t="s">
        <v>44</v>
      </c>
      <c r="C83" s="128">
        <v>6708</v>
      </c>
      <c r="D83" s="128">
        <v>3086</v>
      </c>
      <c r="E83" s="129">
        <f t="shared" si="4"/>
        <v>46.004770423375078</v>
      </c>
      <c r="F83" s="147"/>
      <c r="G83" s="118"/>
      <c r="H83" s="118"/>
    </row>
    <row r="84" spans="1:8" ht="20.149999999999999" customHeight="1" x14ac:dyDescent="0.2">
      <c r="A84" s="745"/>
      <c r="B84" s="146" t="s">
        <v>45</v>
      </c>
      <c r="C84" s="128">
        <v>2248</v>
      </c>
      <c r="D84" s="128">
        <v>474</v>
      </c>
      <c r="E84" s="129">
        <f t="shared" si="4"/>
        <v>21.085409252669038</v>
      </c>
      <c r="F84" s="147"/>
      <c r="G84" s="118"/>
      <c r="H84" s="118"/>
    </row>
    <row r="85" spans="1:8" ht="20.149999999999999" customHeight="1" x14ac:dyDescent="0.2">
      <c r="A85" s="743" t="s">
        <v>543</v>
      </c>
      <c r="B85" s="146" t="s">
        <v>43</v>
      </c>
      <c r="C85" s="128">
        <v>693977</v>
      </c>
      <c r="D85" s="128">
        <v>200667</v>
      </c>
      <c r="E85" s="129">
        <f t="shared" si="4"/>
        <v>28.915511609174366</v>
      </c>
      <c r="F85" s="118"/>
      <c r="G85" s="118"/>
      <c r="H85" s="118"/>
    </row>
    <row r="86" spans="1:8" ht="20.149999999999999" customHeight="1" x14ac:dyDescent="0.2">
      <c r="A86" s="744"/>
      <c r="B86" s="146" t="s">
        <v>44</v>
      </c>
      <c r="C86" s="128">
        <v>6303</v>
      </c>
      <c r="D86" s="128">
        <v>3059</v>
      </c>
      <c r="E86" s="129">
        <f t="shared" si="4"/>
        <v>48.532444867523402</v>
      </c>
      <c r="F86" s="147"/>
      <c r="G86" s="118"/>
      <c r="H86" s="118"/>
    </row>
    <row r="87" spans="1:8" ht="20.149999999999999" customHeight="1" x14ac:dyDescent="0.2">
      <c r="A87" s="745"/>
      <c r="B87" s="146" t="s">
        <v>45</v>
      </c>
      <c r="C87" s="128">
        <v>2217</v>
      </c>
      <c r="D87" s="128">
        <v>481</v>
      </c>
      <c r="E87" s="129">
        <f t="shared" si="4"/>
        <v>21.695985566080289</v>
      </c>
      <c r="F87" s="147"/>
      <c r="G87" s="118"/>
      <c r="H87" s="118"/>
    </row>
    <row r="88" spans="1:8" ht="20.149999999999999" customHeight="1" x14ac:dyDescent="0.2">
      <c r="A88" s="743" t="s">
        <v>566</v>
      </c>
      <c r="B88" s="146" t="s">
        <v>43</v>
      </c>
      <c r="C88" s="128">
        <v>669326</v>
      </c>
      <c r="D88" s="128">
        <v>194606</v>
      </c>
      <c r="E88" s="129">
        <f t="shared" ref="E88:E90" si="5">D88/C88*100</f>
        <v>29.074920143547388</v>
      </c>
      <c r="F88" s="746" t="s">
        <v>140</v>
      </c>
      <c r="G88" s="118"/>
      <c r="H88" s="118"/>
    </row>
    <row r="89" spans="1:8" ht="20.149999999999999" customHeight="1" x14ac:dyDescent="0.2">
      <c r="A89" s="744"/>
      <c r="B89" s="146" t="s">
        <v>44</v>
      </c>
      <c r="C89" s="128">
        <v>6103</v>
      </c>
      <c r="D89" s="128">
        <v>2871</v>
      </c>
      <c r="E89" s="129">
        <f t="shared" si="5"/>
        <v>47.042438145174501</v>
      </c>
      <c r="F89" s="746"/>
      <c r="G89" s="118"/>
      <c r="H89" s="118"/>
    </row>
    <row r="90" spans="1:8" ht="20.149999999999999" customHeight="1" x14ac:dyDescent="0.2">
      <c r="A90" s="745"/>
      <c r="B90" s="146" t="s">
        <v>45</v>
      </c>
      <c r="C90" s="128">
        <v>2236</v>
      </c>
      <c r="D90" s="128">
        <v>561</v>
      </c>
      <c r="E90" s="129">
        <f t="shared" si="5"/>
        <v>25.089445438282649</v>
      </c>
      <c r="F90" s="746"/>
      <c r="G90" s="118"/>
      <c r="H90" s="118"/>
    </row>
    <row r="91" spans="1:8" x14ac:dyDescent="0.2">
      <c r="A91" s="742" t="s">
        <v>581</v>
      </c>
      <c r="B91" s="742"/>
      <c r="C91" s="742"/>
      <c r="D91" s="742"/>
      <c r="E91" s="742"/>
      <c r="F91" s="133"/>
      <c r="G91" s="118"/>
      <c r="H91" s="118"/>
    </row>
    <row r="92" spans="1:8" ht="20.149999999999999" customHeight="1" x14ac:dyDescent="0.2">
      <c r="A92" s="123" t="s">
        <v>584</v>
      </c>
      <c r="B92" s="118"/>
      <c r="C92" s="118"/>
      <c r="D92" s="118"/>
      <c r="E92" s="118"/>
      <c r="F92" s="118"/>
      <c r="G92" s="118"/>
      <c r="H92" s="118"/>
    </row>
    <row r="93" spans="1:8" ht="20.149999999999999" customHeight="1" x14ac:dyDescent="0.2">
      <c r="A93" s="148"/>
      <c r="B93" s="138" t="s">
        <v>40</v>
      </c>
      <c r="C93" s="138" t="s">
        <v>53</v>
      </c>
      <c r="D93" s="138" t="s">
        <v>54</v>
      </c>
      <c r="E93" s="138" t="s">
        <v>51</v>
      </c>
      <c r="F93" s="138" t="s">
        <v>52</v>
      </c>
      <c r="G93" s="118"/>
      <c r="H93" s="118"/>
    </row>
    <row r="94" spans="1:8" ht="20.149999999999999" customHeight="1" x14ac:dyDescent="0.2">
      <c r="A94" s="141" t="s">
        <v>55</v>
      </c>
      <c r="B94" s="141">
        <v>1720</v>
      </c>
      <c r="C94" s="141">
        <v>567</v>
      </c>
      <c r="D94" s="149">
        <f>C94/B94*100</f>
        <v>32.965116279069768</v>
      </c>
      <c r="E94" s="141">
        <v>533</v>
      </c>
      <c r="F94" s="149">
        <f>E94/B94*100</f>
        <v>30.988372093023251</v>
      </c>
      <c r="G94" s="118"/>
      <c r="H94" s="118"/>
    </row>
    <row r="95" spans="1:8" ht="20.149999999999999" customHeight="1" x14ac:dyDescent="0.2">
      <c r="A95" s="150" t="s">
        <v>56</v>
      </c>
      <c r="B95" s="141">
        <v>516</v>
      </c>
      <c r="C95" s="141">
        <v>133</v>
      </c>
      <c r="D95" s="149">
        <f>C95/B95*100</f>
        <v>25.775193798449614</v>
      </c>
      <c r="E95" s="141">
        <v>28</v>
      </c>
      <c r="F95" s="149">
        <f>E95/B95*100</f>
        <v>5.4263565891472867</v>
      </c>
      <c r="G95" s="118"/>
      <c r="H95" s="118"/>
    </row>
    <row r="96" spans="1:8" ht="20.149999999999999" customHeight="1" x14ac:dyDescent="0.2">
      <c r="A96" s="141" t="s">
        <v>4</v>
      </c>
      <c r="B96" s="141">
        <f>SUM(B94:B95)</f>
        <v>2236</v>
      </c>
      <c r="C96" s="141">
        <f>SUM(C94:C95)</f>
        <v>700</v>
      </c>
      <c r="D96" s="149">
        <f>C96/B96*100</f>
        <v>31.305903398926656</v>
      </c>
      <c r="E96" s="141">
        <f>SUM(E94:E95)</f>
        <v>561</v>
      </c>
      <c r="F96" s="149">
        <f>E96/B96*100</f>
        <v>25.089445438282649</v>
      </c>
      <c r="G96" s="118"/>
      <c r="H96" s="118"/>
    </row>
    <row r="97" spans="1:8" ht="15" customHeight="1" x14ac:dyDescent="0.2">
      <c r="A97" s="151" t="s">
        <v>585</v>
      </c>
      <c r="B97" s="152"/>
      <c r="C97" s="118"/>
      <c r="D97" s="118"/>
      <c r="E97" s="118"/>
      <c r="F97" s="118"/>
      <c r="G97" s="118"/>
      <c r="H97" s="118"/>
    </row>
    <row r="98" spans="1:8" ht="15" customHeight="1" x14ac:dyDescent="0.2">
      <c r="A98" s="153" t="s">
        <v>57</v>
      </c>
      <c r="B98" s="133"/>
      <c r="C98" s="118"/>
      <c r="D98" s="118"/>
      <c r="E98" s="118"/>
      <c r="F98" s="118"/>
      <c r="G98" s="118"/>
      <c r="H98" s="118"/>
    </row>
    <row r="99" spans="1:8" ht="15" customHeight="1" x14ac:dyDescent="0.2">
      <c r="A99" s="153" t="s">
        <v>522</v>
      </c>
      <c r="B99" s="118"/>
      <c r="C99" s="118"/>
      <c r="D99" s="118"/>
      <c r="E99" s="118"/>
      <c r="F99" s="118"/>
      <c r="G99" s="118"/>
      <c r="H99" s="118"/>
    </row>
    <row r="100" spans="1:8" ht="15" customHeight="1" x14ac:dyDescent="0.2">
      <c r="A100" s="153" t="s">
        <v>143</v>
      </c>
      <c r="B100" s="118"/>
      <c r="C100" s="118"/>
      <c r="D100" s="118"/>
      <c r="E100" s="118"/>
      <c r="F100" s="118"/>
      <c r="G100" s="118"/>
      <c r="H100" s="118"/>
    </row>
    <row r="101" spans="1:8" ht="15" customHeight="1" x14ac:dyDescent="0.2">
      <c r="A101" s="153" t="s">
        <v>564</v>
      </c>
      <c r="B101" s="118"/>
      <c r="C101" s="118"/>
      <c r="D101" s="118"/>
      <c r="E101" s="118"/>
      <c r="F101" s="118"/>
      <c r="G101" s="118"/>
      <c r="H101" s="118"/>
    </row>
    <row r="102" spans="1:8" ht="4.5" customHeight="1" x14ac:dyDescent="0.2"/>
    <row r="103" spans="1:8" ht="20.149999999999999" customHeight="1" x14ac:dyDescent="0.2">
      <c r="A103" s="123" t="s">
        <v>58</v>
      </c>
    </row>
    <row r="104" spans="1:8" ht="20.149999999999999" customHeight="1" x14ac:dyDescent="0.2">
      <c r="A104" s="737" t="s">
        <v>155</v>
      </c>
      <c r="B104" s="543" t="s">
        <v>59</v>
      </c>
      <c r="C104" s="567"/>
      <c r="D104" s="504" t="s">
        <v>60</v>
      </c>
      <c r="E104" s="543" t="s">
        <v>21</v>
      </c>
      <c r="F104" s="567"/>
    </row>
    <row r="105" spans="1:8" ht="20.149999999999999" customHeight="1" x14ac:dyDescent="0.2">
      <c r="A105" s="738"/>
      <c r="B105" s="543" t="s">
        <v>61</v>
      </c>
      <c r="C105" s="567"/>
      <c r="D105" s="506"/>
      <c r="E105" s="154" t="s">
        <v>62</v>
      </c>
      <c r="F105" s="47" t="s">
        <v>63</v>
      </c>
    </row>
    <row r="106" spans="1:8" ht="20.149999999999999" customHeight="1" x14ac:dyDescent="0.2">
      <c r="A106" s="155" t="s">
        <v>64</v>
      </c>
      <c r="B106" s="543" t="s">
        <v>525</v>
      </c>
      <c r="C106" s="567"/>
      <c r="D106" s="156"/>
      <c r="E106" s="737" t="s">
        <v>520</v>
      </c>
      <c r="F106" s="668" t="s">
        <v>521</v>
      </c>
    </row>
    <row r="107" spans="1:8" ht="20.149999999999999" customHeight="1" x14ac:dyDescent="0.2">
      <c r="A107" s="157" t="s">
        <v>65</v>
      </c>
      <c r="B107" s="741" t="s">
        <v>526</v>
      </c>
      <c r="C107" s="670"/>
      <c r="D107" s="46" t="s">
        <v>135</v>
      </c>
      <c r="E107" s="738"/>
      <c r="F107" s="739"/>
    </row>
    <row r="108" spans="1:8" ht="20.149999999999999" customHeight="1" x14ac:dyDescent="0.2">
      <c r="A108" s="158" t="s">
        <v>66</v>
      </c>
      <c r="B108" s="673"/>
      <c r="C108" s="675"/>
      <c r="D108" s="46" t="s">
        <v>105</v>
      </c>
      <c r="E108" s="159"/>
      <c r="F108" s="740"/>
    </row>
    <row r="109" spans="1:8" ht="20.149999999999999" customHeight="1" x14ac:dyDescent="0.2">
      <c r="A109" s="737" t="s">
        <v>519</v>
      </c>
      <c r="B109" s="543" t="s">
        <v>527</v>
      </c>
      <c r="C109" s="567"/>
      <c r="D109" s="160"/>
      <c r="E109" s="737" t="s">
        <v>520</v>
      </c>
      <c r="F109" s="668" t="s">
        <v>521</v>
      </c>
    </row>
    <row r="110" spans="1:8" ht="20.149999999999999" customHeight="1" x14ac:dyDescent="0.2">
      <c r="A110" s="517"/>
      <c r="B110" s="741" t="s">
        <v>528</v>
      </c>
      <c r="C110" s="670"/>
      <c r="D110" s="46" t="s">
        <v>135</v>
      </c>
      <c r="E110" s="738"/>
      <c r="F110" s="739"/>
    </row>
    <row r="111" spans="1:8" ht="20.149999999999999" customHeight="1" x14ac:dyDescent="0.2">
      <c r="A111" s="517"/>
      <c r="B111" s="673"/>
      <c r="C111" s="675"/>
      <c r="D111" s="46" t="s">
        <v>105</v>
      </c>
      <c r="E111" s="161"/>
      <c r="F111" s="739"/>
    </row>
    <row r="112" spans="1:8" ht="20.149999999999999" customHeight="1" x14ac:dyDescent="0.2">
      <c r="A112" s="738"/>
      <c r="B112" s="543" t="s">
        <v>526</v>
      </c>
      <c r="C112" s="567"/>
      <c r="D112" s="160"/>
      <c r="E112" s="159"/>
      <c r="F112" s="740"/>
    </row>
    <row r="113" spans="1:6" ht="15" customHeight="1" x14ac:dyDescent="0.2">
      <c r="A113" s="39" t="s">
        <v>136</v>
      </c>
      <c r="B113" s="1"/>
      <c r="C113" s="1"/>
      <c r="D113" s="1"/>
      <c r="E113" s="1"/>
      <c r="F113" s="1"/>
    </row>
    <row r="114" spans="1:6" ht="15" customHeight="1" x14ac:dyDescent="0.2">
      <c r="A114" s="39" t="s">
        <v>156</v>
      </c>
      <c r="B114" s="1"/>
      <c r="C114" s="1"/>
      <c r="D114" s="1"/>
      <c r="E114" s="1"/>
      <c r="F114" s="1"/>
    </row>
    <row r="115" spans="1:6" ht="15" customHeight="1" x14ac:dyDescent="0.2">
      <c r="A115" s="39" t="s">
        <v>67</v>
      </c>
      <c r="B115" s="1"/>
      <c r="C115" s="1"/>
      <c r="D115" s="1"/>
      <c r="E115" s="1"/>
      <c r="F115" s="1"/>
    </row>
    <row r="116" spans="1:6" ht="15" customHeight="1" x14ac:dyDescent="0.2">
      <c r="A116" s="39" t="s">
        <v>68</v>
      </c>
      <c r="B116" s="1"/>
      <c r="C116" s="1"/>
      <c r="D116" s="1"/>
      <c r="E116" s="1"/>
      <c r="F116" s="1"/>
    </row>
    <row r="117" spans="1:6" ht="15" customHeight="1" x14ac:dyDescent="0.2">
      <c r="A117" s="39" t="s">
        <v>69</v>
      </c>
      <c r="B117" s="1"/>
      <c r="C117" s="1"/>
      <c r="D117" s="1"/>
      <c r="E117" s="1"/>
      <c r="F117" s="1"/>
    </row>
    <row r="118" spans="1:6" ht="15" customHeight="1" x14ac:dyDescent="0.2">
      <c r="A118" s="162" t="s">
        <v>157</v>
      </c>
      <c r="B118" s="1"/>
      <c r="C118" s="1"/>
      <c r="D118" s="1"/>
      <c r="E118" s="1"/>
      <c r="F118" s="1"/>
    </row>
  </sheetData>
  <mergeCells count="42">
    <mergeCell ref="F22:F23"/>
    <mergeCell ref="F19:F20"/>
    <mergeCell ref="A57:A59"/>
    <mergeCell ref="A25:A27"/>
    <mergeCell ref="F25:F27"/>
    <mergeCell ref="A28:A30"/>
    <mergeCell ref="F28:F30"/>
    <mergeCell ref="A31:A33"/>
    <mergeCell ref="F31:F33"/>
    <mergeCell ref="A34:E34"/>
    <mergeCell ref="A37:A43"/>
    <mergeCell ref="A44:A46"/>
    <mergeCell ref="A47:A53"/>
    <mergeCell ref="A54:A56"/>
    <mergeCell ref="A60:F60"/>
    <mergeCell ref="A67:A69"/>
    <mergeCell ref="A70:A72"/>
    <mergeCell ref="A73:A75"/>
    <mergeCell ref="A76:A78"/>
    <mergeCell ref="F76:F77"/>
    <mergeCell ref="A79:A81"/>
    <mergeCell ref="F79:F80"/>
    <mergeCell ref="A82:A84"/>
    <mergeCell ref="A85:A87"/>
    <mergeCell ref="A88:A90"/>
    <mergeCell ref="F88:F90"/>
    <mergeCell ref="A91:E91"/>
    <mergeCell ref="A104:A105"/>
    <mergeCell ref="B104:C104"/>
    <mergeCell ref="D104:D105"/>
    <mergeCell ref="E104:F104"/>
    <mergeCell ref="B105:C105"/>
    <mergeCell ref="B106:C106"/>
    <mergeCell ref="E106:E107"/>
    <mergeCell ref="F106:F108"/>
    <mergeCell ref="B107:C108"/>
    <mergeCell ref="A109:A112"/>
    <mergeCell ref="B109:C109"/>
    <mergeCell ref="E109:E110"/>
    <mergeCell ref="F109:F112"/>
    <mergeCell ref="B110:C111"/>
    <mergeCell ref="B112:C112"/>
  </mergeCells>
  <phoneticPr fontId="1"/>
  <pageMargins left="0.70866141732283472" right="0.70866141732283472" top="0.74803149606299213" bottom="0.74803149606299213" header="0.31496062992125984" footer="0.31496062992125984"/>
  <pageSetup paperSize="9" scale="73" firstPageNumber="78" orientation="portrait" useFirstPageNumber="1" r:id="rId1"/>
  <headerFooter>
    <oddFooter>&amp;C&amp;P</oddFoot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0"/>
  <sheetViews>
    <sheetView showGridLines="0" view="pageBreakPreview" zoomScaleNormal="115" zoomScaleSheetLayoutView="100" workbookViewId="0"/>
  </sheetViews>
  <sheetFormatPr defaultColWidth="9" defaultRowHeight="18" customHeight="1" x14ac:dyDescent="0.2"/>
  <cols>
    <col min="1" max="1" width="1.6328125" style="2" customWidth="1"/>
    <col min="2" max="2" width="4.6328125" style="2" customWidth="1"/>
    <col min="3" max="3" width="13.36328125" style="2" bestFit="1" customWidth="1"/>
    <col min="4" max="4" width="10.6328125" style="2" customWidth="1"/>
    <col min="5" max="8" width="9.36328125" style="2" customWidth="1"/>
    <col min="9" max="10" width="8.81640625" style="2" customWidth="1"/>
    <col min="11" max="16384" width="9" style="2"/>
  </cols>
  <sheetData>
    <row r="1" spans="1:10" ht="18" customHeight="1" x14ac:dyDescent="0.2">
      <c r="A1" s="22" t="s">
        <v>470</v>
      </c>
      <c r="B1" s="22"/>
      <c r="C1" s="22"/>
      <c r="D1" s="22"/>
      <c r="E1" s="22"/>
      <c r="F1" s="22"/>
      <c r="G1" s="22"/>
      <c r="H1" s="22"/>
      <c r="I1" s="22"/>
      <c r="J1" s="89"/>
    </row>
    <row r="2" spans="1:10" s="1" customFormat="1" ht="13" x14ac:dyDescent="0.2">
      <c r="B2" s="756" t="s">
        <v>229</v>
      </c>
      <c r="C2" s="757"/>
      <c r="D2" s="163" t="s">
        <v>230</v>
      </c>
      <c r="E2" s="164" t="s">
        <v>231</v>
      </c>
      <c r="F2" s="165" t="s">
        <v>232</v>
      </c>
      <c r="G2" s="165" t="s">
        <v>233</v>
      </c>
      <c r="H2" s="164" t="s">
        <v>234</v>
      </c>
      <c r="I2" s="164" t="s">
        <v>235</v>
      </c>
      <c r="J2" s="166" t="s">
        <v>236</v>
      </c>
    </row>
    <row r="3" spans="1:10" s="1" customFormat="1" ht="15.65" customHeight="1" x14ac:dyDescent="0.2">
      <c r="B3" s="773" t="s">
        <v>237</v>
      </c>
      <c r="C3" s="774"/>
      <c r="D3" s="167"/>
      <c r="E3" s="168">
        <f>SUM(E4:E5)</f>
        <v>14735</v>
      </c>
      <c r="F3" s="169"/>
      <c r="G3" s="168">
        <f>SUM(G4:G5)</f>
        <v>14145</v>
      </c>
      <c r="H3" s="168">
        <f>SUM(H4:H5)</f>
        <v>590</v>
      </c>
      <c r="I3" s="168">
        <f>SUM(I4:I5)</f>
        <v>0</v>
      </c>
      <c r="J3" s="170">
        <f>SUM(J4:J5)</f>
        <v>41</v>
      </c>
    </row>
    <row r="4" spans="1:10" s="1" customFormat="1" ht="15.65" customHeight="1" x14ac:dyDescent="0.2">
      <c r="B4" s="171"/>
      <c r="C4" s="172" t="s">
        <v>238</v>
      </c>
      <c r="D4" s="173">
        <v>69122</v>
      </c>
      <c r="E4" s="174">
        <v>12784</v>
      </c>
      <c r="F4" s="169">
        <f>ROUND(E4/D4*100,1)</f>
        <v>18.5</v>
      </c>
      <c r="G4" s="175">
        <f>E4-H4-I4</f>
        <v>12332</v>
      </c>
      <c r="H4" s="174">
        <v>452</v>
      </c>
      <c r="I4" s="175">
        <v>0</v>
      </c>
      <c r="J4" s="176">
        <v>39</v>
      </c>
    </row>
    <row r="5" spans="1:10" s="1" customFormat="1" ht="15.65" customHeight="1" x14ac:dyDescent="0.2">
      <c r="B5" s="177"/>
      <c r="C5" s="178" t="s">
        <v>239</v>
      </c>
      <c r="D5" s="179"/>
      <c r="E5" s="180">
        <v>1951</v>
      </c>
      <c r="F5" s="181"/>
      <c r="G5" s="182">
        <f>E5-H5-I5</f>
        <v>1813</v>
      </c>
      <c r="H5" s="180">
        <v>138</v>
      </c>
      <c r="I5" s="182">
        <v>0</v>
      </c>
      <c r="J5" s="183">
        <v>2</v>
      </c>
    </row>
    <row r="6" spans="1:10" s="1" customFormat="1" ht="15.65" customHeight="1" x14ac:dyDescent="0.2">
      <c r="B6" s="775" t="s">
        <v>240</v>
      </c>
      <c r="C6" s="776"/>
      <c r="D6" s="167"/>
      <c r="E6" s="168">
        <f>SUM(E7:E8)</f>
        <v>24591</v>
      </c>
      <c r="F6" s="184"/>
      <c r="G6" s="185">
        <f>SUM(G7:G8)</f>
        <v>24233</v>
      </c>
      <c r="H6" s="185">
        <f>SUM(H7:H8)</f>
        <v>358</v>
      </c>
      <c r="I6" s="185">
        <f>SUM(I7:I8)</f>
        <v>0</v>
      </c>
      <c r="J6" s="186">
        <f>SUM(J7:J8)</f>
        <v>16</v>
      </c>
    </row>
    <row r="7" spans="1:10" s="1" customFormat="1" ht="15.65" customHeight="1" x14ac:dyDescent="0.2">
      <c r="B7" s="171"/>
      <c r="C7" s="172" t="s">
        <v>238</v>
      </c>
      <c r="D7" s="173">
        <v>83834</v>
      </c>
      <c r="E7" s="174">
        <v>20787</v>
      </c>
      <c r="F7" s="187">
        <f>ROUND(E7/D7*100,1)</f>
        <v>24.8</v>
      </c>
      <c r="G7" s="174">
        <f>E7-(H7+I7)</f>
        <v>20490</v>
      </c>
      <c r="H7" s="174">
        <v>297</v>
      </c>
      <c r="I7" s="174">
        <v>0</v>
      </c>
      <c r="J7" s="176">
        <v>16</v>
      </c>
    </row>
    <row r="8" spans="1:10" s="1" customFormat="1" ht="15.65" customHeight="1" x14ac:dyDescent="0.2">
      <c r="B8" s="177"/>
      <c r="C8" s="178" t="s">
        <v>239</v>
      </c>
      <c r="D8" s="188"/>
      <c r="E8" s="180">
        <v>3804</v>
      </c>
      <c r="F8" s="189"/>
      <c r="G8" s="180">
        <f>E8-(H8+I8)</f>
        <v>3743</v>
      </c>
      <c r="H8" s="180">
        <v>61</v>
      </c>
      <c r="I8" s="190">
        <v>0</v>
      </c>
      <c r="J8" s="183">
        <v>0</v>
      </c>
    </row>
    <row r="9" spans="1:10" s="1" customFormat="1" ht="15.65" customHeight="1" x14ac:dyDescent="0.2">
      <c r="B9" s="775" t="s">
        <v>241</v>
      </c>
      <c r="C9" s="776"/>
      <c r="D9" s="167"/>
      <c r="E9" s="168">
        <f>SUM(E10:E11)</f>
        <v>17066</v>
      </c>
      <c r="F9" s="169"/>
      <c r="G9" s="185">
        <f>SUM(G10:G11)</f>
        <v>16209</v>
      </c>
      <c r="H9" s="185">
        <f>SUM(H10:H11)</f>
        <v>857</v>
      </c>
      <c r="I9" s="185">
        <f>SUM(I10:I11)</f>
        <v>0</v>
      </c>
      <c r="J9" s="186">
        <f>SUM(J10:J11)</f>
        <v>30</v>
      </c>
    </row>
    <row r="10" spans="1:10" s="1" customFormat="1" ht="15.65" customHeight="1" x14ac:dyDescent="0.2">
      <c r="B10" s="171"/>
      <c r="C10" s="172" t="s">
        <v>238</v>
      </c>
      <c r="D10" s="173">
        <v>65565</v>
      </c>
      <c r="E10" s="174">
        <v>13634</v>
      </c>
      <c r="F10" s="187">
        <f>ROUND(E10/D10*100,1)</f>
        <v>20.8</v>
      </c>
      <c r="G10" s="174">
        <f>E10-(H10+I10)</f>
        <v>12951</v>
      </c>
      <c r="H10" s="174">
        <v>683</v>
      </c>
      <c r="I10" s="174">
        <v>0</v>
      </c>
      <c r="J10" s="176">
        <v>29</v>
      </c>
    </row>
    <row r="11" spans="1:10" s="1" customFormat="1" ht="15.65" customHeight="1" x14ac:dyDescent="0.2">
      <c r="B11" s="177"/>
      <c r="C11" s="178" t="s">
        <v>239</v>
      </c>
      <c r="D11" s="188"/>
      <c r="E11" s="180">
        <v>3432</v>
      </c>
      <c r="F11" s="189"/>
      <c r="G11" s="180">
        <f>E11-(H11+I11)</f>
        <v>3258</v>
      </c>
      <c r="H11" s="180">
        <v>174</v>
      </c>
      <c r="I11" s="180">
        <v>0</v>
      </c>
      <c r="J11" s="183">
        <v>1</v>
      </c>
    </row>
    <row r="12" spans="1:10" s="1" customFormat="1" ht="15.65" customHeight="1" x14ac:dyDescent="0.2">
      <c r="B12" s="775" t="s">
        <v>242</v>
      </c>
      <c r="C12" s="776"/>
      <c r="D12" s="167"/>
      <c r="E12" s="168">
        <f>SUM(E13:E14)</f>
        <v>9130</v>
      </c>
      <c r="F12" s="169"/>
      <c r="G12" s="185">
        <f>SUM(G13:G14)</f>
        <v>8785</v>
      </c>
      <c r="H12" s="185">
        <f>SUM(H13:H14)</f>
        <v>345</v>
      </c>
      <c r="I12" s="185">
        <f>SUM(I13:I14)</f>
        <v>0</v>
      </c>
      <c r="J12" s="186">
        <f>SUM(J13:J14)</f>
        <v>0</v>
      </c>
    </row>
    <row r="13" spans="1:10" s="1" customFormat="1" ht="15.65" customHeight="1" x14ac:dyDescent="0.2">
      <c r="B13" s="171"/>
      <c r="C13" s="172" t="s">
        <v>238</v>
      </c>
      <c r="D13" s="173">
        <v>64041</v>
      </c>
      <c r="E13" s="174">
        <v>6731</v>
      </c>
      <c r="F13" s="187">
        <f>ROUND(E13/D13*100,1)</f>
        <v>10.5</v>
      </c>
      <c r="G13" s="174">
        <f>E13-(H13+I13)</f>
        <v>6419</v>
      </c>
      <c r="H13" s="174">
        <v>312</v>
      </c>
      <c r="I13" s="174">
        <v>0</v>
      </c>
      <c r="J13" s="176">
        <v>0</v>
      </c>
    </row>
    <row r="14" spans="1:10" s="1" customFormat="1" ht="15.65" customHeight="1" x14ac:dyDescent="0.2">
      <c r="B14" s="177"/>
      <c r="C14" s="178" t="s">
        <v>239</v>
      </c>
      <c r="D14" s="188"/>
      <c r="E14" s="180">
        <v>2399</v>
      </c>
      <c r="F14" s="189"/>
      <c r="G14" s="180">
        <f>E14-(H14+I14)</f>
        <v>2366</v>
      </c>
      <c r="H14" s="180">
        <v>33</v>
      </c>
      <c r="I14" s="180">
        <v>0</v>
      </c>
      <c r="J14" s="183">
        <v>0</v>
      </c>
    </row>
    <row r="15" spans="1:10" s="1" customFormat="1" ht="15.65" customHeight="1" x14ac:dyDescent="0.2">
      <c r="B15" s="775" t="s">
        <v>243</v>
      </c>
      <c r="C15" s="776"/>
      <c r="D15" s="167"/>
      <c r="E15" s="168">
        <f>SUM(E16:E17)</f>
        <v>7184</v>
      </c>
      <c r="F15" s="169"/>
      <c r="G15" s="185">
        <f>SUM(G16:G17)</f>
        <v>6711</v>
      </c>
      <c r="H15" s="185">
        <f>SUM(H16:H17)</f>
        <v>473</v>
      </c>
      <c r="I15" s="185">
        <f>SUM(I16:I17)</f>
        <v>0</v>
      </c>
      <c r="J15" s="186">
        <f>SUM(J16:J17)</f>
        <v>39</v>
      </c>
    </row>
    <row r="16" spans="1:10" s="1" customFormat="1" ht="15.65" customHeight="1" x14ac:dyDescent="0.2">
      <c r="B16" s="171"/>
      <c r="C16" s="172" t="s">
        <v>238</v>
      </c>
      <c r="D16" s="173">
        <v>48628</v>
      </c>
      <c r="E16" s="174">
        <v>4849</v>
      </c>
      <c r="F16" s="187">
        <f>ROUND(E16/D16*100,1)</f>
        <v>10</v>
      </c>
      <c r="G16" s="174">
        <f>E16-(H16+I16)</f>
        <v>4604</v>
      </c>
      <c r="H16" s="174">
        <v>245</v>
      </c>
      <c r="I16" s="174">
        <v>0</v>
      </c>
      <c r="J16" s="176">
        <v>29</v>
      </c>
    </row>
    <row r="17" spans="1:10" s="1" customFormat="1" ht="15.65" customHeight="1" x14ac:dyDescent="0.2">
      <c r="B17" s="55"/>
      <c r="C17" s="191" t="s">
        <v>239</v>
      </c>
      <c r="D17" s="192"/>
      <c r="E17" s="193">
        <v>2335</v>
      </c>
      <c r="F17" s="194"/>
      <c r="G17" s="193">
        <f>E17-(H17+I17)</f>
        <v>2107</v>
      </c>
      <c r="H17" s="193">
        <v>228</v>
      </c>
      <c r="I17" s="193">
        <v>0</v>
      </c>
      <c r="J17" s="195">
        <v>10</v>
      </c>
    </row>
    <row r="18" spans="1:10" s="1" customFormat="1" ht="15.65" customHeight="1" x14ac:dyDescent="0.2">
      <c r="B18" s="777" t="s">
        <v>244</v>
      </c>
      <c r="C18" s="778"/>
      <c r="D18" s="196"/>
      <c r="E18" s="197">
        <f>SUM(E19:E20)</f>
        <v>5027</v>
      </c>
      <c r="F18" s="184"/>
      <c r="G18" s="197">
        <f>SUM(G19:G20)</f>
        <v>3584</v>
      </c>
      <c r="H18" s="197">
        <f>SUM(H19:H20)</f>
        <v>726</v>
      </c>
      <c r="I18" s="197">
        <f>SUM(I19:I20)</f>
        <v>716</v>
      </c>
      <c r="J18" s="198">
        <f>SUM(J19:J20)</f>
        <v>66</v>
      </c>
    </row>
    <row r="19" spans="1:10" s="1" customFormat="1" ht="15.65" customHeight="1" x14ac:dyDescent="0.2">
      <c r="B19" s="171"/>
      <c r="C19" s="172" t="s">
        <v>238</v>
      </c>
      <c r="D19" s="199">
        <v>17355</v>
      </c>
      <c r="E19" s="175">
        <v>4240</v>
      </c>
      <c r="F19" s="187">
        <f>ROUND(E19/D19*100,1)</f>
        <v>24.4</v>
      </c>
      <c r="G19" s="175">
        <v>3038</v>
      </c>
      <c r="H19" s="175">
        <v>584</v>
      </c>
      <c r="I19" s="200">
        <v>617</v>
      </c>
      <c r="J19" s="201">
        <v>66</v>
      </c>
    </row>
    <row r="20" spans="1:10" s="1" customFormat="1" ht="15.65" customHeight="1" x14ac:dyDescent="0.2">
      <c r="B20" s="177"/>
      <c r="C20" s="178" t="s">
        <v>239</v>
      </c>
      <c r="D20" s="179"/>
      <c r="E20" s="182">
        <v>787</v>
      </c>
      <c r="F20" s="189"/>
      <c r="G20" s="182">
        <v>546</v>
      </c>
      <c r="H20" s="182">
        <v>142</v>
      </c>
      <c r="I20" s="202">
        <v>99</v>
      </c>
      <c r="J20" s="203">
        <v>0</v>
      </c>
    </row>
    <row r="21" spans="1:10" s="1" customFormat="1" ht="15.75" customHeight="1" x14ac:dyDescent="0.2">
      <c r="C21" s="779" t="s">
        <v>245</v>
      </c>
      <c r="D21" s="779"/>
      <c r="E21" s="779"/>
      <c r="F21" s="779"/>
      <c r="G21" s="779"/>
      <c r="H21" s="779"/>
      <c r="I21" s="779"/>
      <c r="J21" s="779"/>
    </row>
    <row r="22" spans="1:10" s="1" customFormat="1" ht="15.75" customHeight="1" x14ac:dyDescent="0.2"/>
    <row r="23" spans="1:10" ht="15.75" customHeight="1" x14ac:dyDescent="0.2">
      <c r="A23" s="526" t="s">
        <v>471</v>
      </c>
      <c r="B23" s="526"/>
      <c r="C23" s="526"/>
      <c r="D23" s="526"/>
      <c r="E23" s="526"/>
      <c r="F23" s="526"/>
      <c r="G23" s="526"/>
      <c r="H23" s="526"/>
      <c r="I23" s="526"/>
      <c r="J23" s="526"/>
    </row>
    <row r="24" spans="1:10" s="1" customFormat="1" ht="15.75" customHeight="1" x14ac:dyDescent="0.2">
      <c r="B24" s="780" t="s">
        <v>229</v>
      </c>
      <c r="C24" s="781"/>
      <c r="D24" s="204" t="s">
        <v>178</v>
      </c>
      <c r="E24" s="205" t="s">
        <v>231</v>
      </c>
      <c r="F24" s="206" t="s">
        <v>234</v>
      </c>
    </row>
    <row r="25" spans="1:10" s="1" customFormat="1" ht="15.75" customHeight="1" x14ac:dyDescent="0.2">
      <c r="B25" s="771" t="s">
        <v>246</v>
      </c>
      <c r="C25" s="772"/>
      <c r="D25" s="168">
        <f>SUM(D26:D27)</f>
        <v>26590</v>
      </c>
      <c r="E25" s="168">
        <f>SUM(E26:E27)</f>
        <v>1924</v>
      </c>
      <c r="F25" s="170">
        <f>SUM(F26:F27)</f>
        <v>3</v>
      </c>
    </row>
    <row r="26" spans="1:10" s="1" customFormat="1" ht="15.75" customHeight="1" x14ac:dyDescent="0.2">
      <c r="B26" s="171"/>
      <c r="C26" s="172" t="s">
        <v>238</v>
      </c>
      <c r="D26" s="175">
        <v>26590</v>
      </c>
      <c r="E26" s="175">
        <v>1368</v>
      </c>
      <c r="F26" s="201">
        <v>3</v>
      </c>
    </row>
    <row r="27" spans="1:10" s="1" customFormat="1" ht="15.75" customHeight="1" x14ac:dyDescent="0.2">
      <c r="B27" s="55"/>
      <c r="C27" s="191" t="s">
        <v>239</v>
      </c>
      <c r="D27" s="207"/>
      <c r="E27" s="207">
        <v>556</v>
      </c>
      <c r="F27" s="208">
        <v>0</v>
      </c>
    </row>
    <row r="28" spans="1:10" s="1" customFormat="1" ht="15.75" customHeight="1" x14ac:dyDescent="0.2">
      <c r="B28" s="771" t="s">
        <v>247</v>
      </c>
      <c r="C28" s="772"/>
      <c r="D28" s="197">
        <f>SUM(D29:D30)</f>
        <v>26590</v>
      </c>
      <c r="E28" s="197">
        <f>SUM(E29:E30)</f>
        <v>1924</v>
      </c>
      <c r="F28" s="198">
        <f>SUM(F29:F30)</f>
        <v>10</v>
      </c>
    </row>
    <row r="29" spans="1:10" s="1" customFormat="1" ht="15.75" customHeight="1" x14ac:dyDescent="0.2">
      <c r="B29" s="171"/>
      <c r="C29" s="172" t="s">
        <v>238</v>
      </c>
      <c r="D29" s="175">
        <v>26590</v>
      </c>
      <c r="E29" s="175">
        <v>1368</v>
      </c>
      <c r="F29" s="201">
        <v>5</v>
      </c>
    </row>
    <row r="30" spans="1:10" s="1" customFormat="1" ht="15.75" customHeight="1" x14ac:dyDescent="0.2">
      <c r="B30" s="177"/>
      <c r="C30" s="178" t="s">
        <v>248</v>
      </c>
      <c r="D30" s="182"/>
      <c r="E30" s="182">
        <v>556</v>
      </c>
      <c r="F30" s="203">
        <v>5</v>
      </c>
    </row>
    <row r="31" spans="1:10" ht="15.75" customHeight="1" x14ac:dyDescent="0.2">
      <c r="C31" s="760"/>
      <c r="D31" s="760"/>
      <c r="E31" s="760"/>
      <c r="F31" s="760"/>
      <c r="G31" s="760"/>
      <c r="H31" s="760"/>
      <c r="I31" s="760"/>
      <c r="J31" s="760"/>
    </row>
    <row r="32" spans="1:10" ht="15.75" customHeight="1" x14ac:dyDescent="0.2"/>
    <row r="33" spans="1:10" ht="15.75" customHeight="1" x14ac:dyDescent="0.2">
      <c r="A33" s="526" t="s">
        <v>472</v>
      </c>
      <c r="B33" s="526"/>
      <c r="C33" s="526"/>
      <c r="D33" s="526"/>
      <c r="E33" s="526"/>
      <c r="F33" s="526"/>
      <c r="G33" s="526"/>
      <c r="H33" s="526"/>
      <c r="I33" s="526"/>
      <c r="J33" s="526"/>
    </row>
    <row r="34" spans="1:10" s="1" customFormat="1" ht="15.75" customHeight="1" x14ac:dyDescent="0.2">
      <c r="B34" s="756" t="s">
        <v>229</v>
      </c>
      <c r="C34" s="757"/>
      <c r="D34" s="163" t="s">
        <v>230</v>
      </c>
      <c r="E34" s="164" t="s">
        <v>231</v>
      </c>
      <c r="F34" s="165" t="s">
        <v>232</v>
      </c>
      <c r="G34" s="165" t="s">
        <v>233</v>
      </c>
      <c r="H34" s="164" t="s">
        <v>234</v>
      </c>
      <c r="I34" s="164" t="s">
        <v>249</v>
      </c>
      <c r="J34" s="166" t="s">
        <v>250</v>
      </c>
    </row>
    <row r="35" spans="1:10" s="1" customFormat="1" ht="15.75" customHeight="1" x14ac:dyDescent="0.2">
      <c r="B35" s="761" t="s">
        <v>217</v>
      </c>
      <c r="C35" s="762"/>
      <c r="D35" s="209">
        <v>46863</v>
      </c>
      <c r="E35" s="210">
        <v>2512</v>
      </c>
      <c r="F35" s="211">
        <f>E35/D35*100</f>
        <v>5.3603055715596524</v>
      </c>
      <c r="G35" s="210">
        <v>138</v>
      </c>
      <c r="H35" s="210">
        <v>1893</v>
      </c>
      <c r="I35" s="210">
        <v>481</v>
      </c>
      <c r="J35" s="212"/>
    </row>
    <row r="36" spans="1:10" s="1" customFormat="1" ht="15.75" customHeight="1" x14ac:dyDescent="0.2">
      <c r="B36" s="763" t="s">
        <v>251</v>
      </c>
      <c r="C36" s="764"/>
      <c r="D36" s="767"/>
      <c r="E36" s="758">
        <f>SUM(E38:E39)</f>
        <v>4077</v>
      </c>
      <c r="F36" s="769"/>
      <c r="G36" s="758">
        <f>SUM(G38:G39)</f>
        <v>1790</v>
      </c>
      <c r="H36" s="758">
        <f>SUM(H38:H39)</f>
        <v>1166</v>
      </c>
      <c r="I36" s="758">
        <f>SUM(I38:I39)</f>
        <v>1121</v>
      </c>
      <c r="J36" s="213">
        <f>J38+J39</f>
        <v>257</v>
      </c>
    </row>
    <row r="37" spans="1:10" s="1" customFormat="1" ht="15.75" customHeight="1" x14ac:dyDescent="0.2">
      <c r="B37" s="765"/>
      <c r="C37" s="766"/>
      <c r="D37" s="768"/>
      <c r="E37" s="759"/>
      <c r="F37" s="770"/>
      <c r="G37" s="759"/>
      <c r="H37" s="759"/>
      <c r="I37" s="759"/>
      <c r="J37" s="214" t="s">
        <v>502</v>
      </c>
    </row>
    <row r="38" spans="1:10" s="1" customFormat="1" ht="15.75" customHeight="1" x14ac:dyDescent="0.2">
      <c r="B38" s="171"/>
      <c r="C38" s="172" t="s">
        <v>238</v>
      </c>
      <c r="D38" s="199">
        <v>14333</v>
      </c>
      <c r="E38" s="175">
        <v>3457</v>
      </c>
      <c r="F38" s="187">
        <f>ROUND(E38/D38*100,1)</f>
        <v>24.1</v>
      </c>
      <c r="G38" s="175">
        <v>1300</v>
      </c>
      <c r="H38" s="175">
        <v>1156</v>
      </c>
      <c r="I38" s="175">
        <v>1001</v>
      </c>
      <c r="J38" s="201">
        <v>257</v>
      </c>
    </row>
    <row r="39" spans="1:10" s="1" customFormat="1" ht="15.75" customHeight="1" x14ac:dyDescent="0.2">
      <c r="B39" s="177"/>
      <c r="C39" s="178" t="s">
        <v>239</v>
      </c>
      <c r="D39" s="179"/>
      <c r="E39" s="182">
        <v>620</v>
      </c>
      <c r="F39" s="189">
        <v>0</v>
      </c>
      <c r="G39" s="182">
        <v>490</v>
      </c>
      <c r="H39" s="182">
        <v>10</v>
      </c>
      <c r="I39" s="182">
        <v>120</v>
      </c>
      <c r="J39" s="203"/>
    </row>
    <row r="40" spans="1:10" s="1" customFormat="1" ht="15.75" customHeight="1" x14ac:dyDescent="0.2">
      <c r="B40" s="1" t="s">
        <v>252</v>
      </c>
    </row>
    <row r="41" spans="1:10" ht="15.75" customHeight="1" x14ac:dyDescent="0.2"/>
    <row r="42" spans="1:10" ht="15.75" customHeight="1" x14ac:dyDescent="0.2">
      <c r="A42" s="755" t="s">
        <v>473</v>
      </c>
      <c r="B42" s="755"/>
      <c r="C42" s="755"/>
      <c r="D42" s="755"/>
      <c r="E42" s="755"/>
      <c r="F42" s="755"/>
      <c r="G42" s="755"/>
      <c r="H42" s="755"/>
      <c r="I42" s="755"/>
      <c r="J42" s="755"/>
    </row>
    <row r="43" spans="1:10" s="1" customFormat="1" ht="15.75" customHeight="1" x14ac:dyDescent="0.2">
      <c r="B43" s="756" t="s">
        <v>229</v>
      </c>
      <c r="C43" s="757"/>
      <c r="D43" s="163" t="s">
        <v>230</v>
      </c>
      <c r="E43" s="164" t="s">
        <v>231</v>
      </c>
      <c r="F43" s="165" t="s">
        <v>232</v>
      </c>
      <c r="G43" s="165" t="s">
        <v>233</v>
      </c>
      <c r="H43" s="215" t="s">
        <v>253</v>
      </c>
      <c r="I43" s="215" t="s">
        <v>254</v>
      </c>
      <c r="J43" s="216" t="s">
        <v>255</v>
      </c>
    </row>
    <row r="44" spans="1:10" s="1" customFormat="1" ht="15.75" customHeight="1" x14ac:dyDescent="0.2">
      <c r="B44" s="753" t="s">
        <v>214</v>
      </c>
      <c r="C44" s="754"/>
      <c r="D44" s="217">
        <v>43944</v>
      </c>
      <c r="E44" s="218">
        <v>1468</v>
      </c>
      <c r="F44" s="219">
        <f>E44/D44*100</f>
        <v>3.3406153286000362</v>
      </c>
      <c r="G44" s="218">
        <v>967</v>
      </c>
      <c r="H44" s="218">
        <v>441</v>
      </c>
      <c r="I44" s="218">
        <v>57</v>
      </c>
      <c r="J44" s="220">
        <v>3</v>
      </c>
    </row>
    <row r="45" spans="1:10" ht="15.75" customHeight="1" x14ac:dyDescent="0.2"/>
    <row r="46" spans="1:10" ht="15.75" customHeight="1" x14ac:dyDescent="0.2">
      <c r="A46" s="755" t="s">
        <v>474</v>
      </c>
      <c r="B46" s="755"/>
      <c r="C46" s="755"/>
      <c r="D46" s="755"/>
      <c r="E46" s="755"/>
      <c r="F46" s="755"/>
      <c r="G46" s="755"/>
      <c r="H46" s="755"/>
      <c r="I46" s="755"/>
      <c r="J46" s="755"/>
    </row>
    <row r="47" spans="1:10" s="1" customFormat="1" ht="15.75" customHeight="1" x14ac:dyDescent="0.2">
      <c r="B47" s="756" t="s">
        <v>229</v>
      </c>
      <c r="C47" s="757"/>
      <c r="D47" s="163" t="s">
        <v>230</v>
      </c>
      <c r="E47" s="164" t="s">
        <v>231</v>
      </c>
      <c r="F47" s="165" t="s">
        <v>232</v>
      </c>
      <c r="G47" s="165" t="s">
        <v>233</v>
      </c>
      <c r="H47" s="164" t="s">
        <v>234</v>
      </c>
      <c r="I47" s="221" t="s">
        <v>256</v>
      </c>
      <c r="J47" s="216" t="s">
        <v>257</v>
      </c>
    </row>
    <row r="48" spans="1:10" s="1" customFormat="1" ht="15.75" customHeight="1" x14ac:dyDescent="0.2">
      <c r="B48" s="753" t="s">
        <v>258</v>
      </c>
      <c r="C48" s="754"/>
      <c r="D48" s="217">
        <v>12904</v>
      </c>
      <c r="E48" s="218">
        <v>1468</v>
      </c>
      <c r="F48" s="219">
        <f>E48/D48*100</f>
        <v>11.376317420954743</v>
      </c>
      <c r="G48" s="218">
        <v>986</v>
      </c>
      <c r="H48" s="218">
        <v>301</v>
      </c>
      <c r="I48" s="218">
        <v>86</v>
      </c>
      <c r="J48" s="220">
        <v>95</v>
      </c>
    </row>
    <row r="49" spans="1:10" ht="15.75" customHeight="1" x14ac:dyDescent="0.2"/>
    <row r="50" spans="1:10" ht="15.75" customHeight="1" x14ac:dyDescent="0.2">
      <c r="A50" s="755" t="s">
        <v>475</v>
      </c>
      <c r="B50" s="755"/>
      <c r="C50" s="755"/>
      <c r="D50" s="755"/>
      <c r="E50" s="755"/>
      <c r="F50" s="755"/>
      <c r="G50" s="755"/>
      <c r="H50" s="755"/>
      <c r="I50" s="755"/>
      <c r="J50" s="755"/>
    </row>
    <row r="51" spans="1:10" s="1" customFormat="1" ht="15.75" customHeight="1" x14ac:dyDescent="0.2">
      <c r="B51" s="756" t="s">
        <v>229</v>
      </c>
      <c r="C51" s="757"/>
      <c r="D51" s="163" t="s">
        <v>230</v>
      </c>
      <c r="E51" s="164" t="s">
        <v>259</v>
      </c>
      <c r="F51" s="165" t="s">
        <v>232</v>
      </c>
      <c r="G51" s="165" t="s">
        <v>260</v>
      </c>
      <c r="H51" s="164" t="s">
        <v>261</v>
      </c>
      <c r="I51" s="221" t="s">
        <v>262</v>
      </c>
      <c r="J51" s="222" t="s">
        <v>263</v>
      </c>
    </row>
    <row r="52" spans="1:10" s="1" customFormat="1" ht="15.75" customHeight="1" x14ac:dyDescent="0.2">
      <c r="B52" s="753" t="s">
        <v>223</v>
      </c>
      <c r="C52" s="754"/>
      <c r="D52" s="223">
        <v>14268</v>
      </c>
      <c r="E52" s="224">
        <v>4405</v>
      </c>
      <c r="F52" s="219">
        <f>E52/D52*100</f>
        <v>30.873282870759745</v>
      </c>
      <c r="G52" s="224">
        <v>1165</v>
      </c>
      <c r="H52" s="224">
        <v>770</v>
      </c>
      <c r="I52" s="224">
        <v>92</v>
      </c>
      <c r="J52" s="220">
        <v>2</v>
      </c>
    </row>
    <row r="53" spans="1:10" ht="15.75" customHeight="1" x14ac:dyDescent="0.2"/>
    <row r="54" spans="1:10" ht="15.75" customHeight="1" x14ac:dyDescent="0.2"/>
    <row r="85" s="2" customFormat="1" ht="15" customHeight="1" x14ac:dyDescent="0.2"/>
    <row r="86" s="2" customFormat="1" ht="15" customHeight="1" x14ac:dyDescent="0.2"/>
    <row r="87" s="2" customFormat="1" ht="15" customHeight="1" x14ac:dyDescent="0.2"/>
    <row r="88" s="2" customFormat="1" ht="15" customHeight="1" x14ac:dyDescent="0.2"/>
    <row r="89" s="2" customFormat="1" ht="15" customHeight="1" x14ac:dyDescent="0.2"/>
    <row r="90" s="2" customFormat="1" ht="15" customHeight="1" x14ac:dyDescent="0.2"/>
  </sheetData>
  <mergeCells count="32">
    <mergeCell ref="B28:C28"/>
    <mergeCell ref="B2:C2"/>
    <mergeCell ref="B3:C3"/>
    <mergeCell ref="B6:C6"/>
    <mergeCell ref="B9:C9"/>
    <mergeCell ref="B12:C12"/>
    <mergeCell ref="B15:C15"/>
    <mergeCell ref="B18:C18"/>
    <mergeCell ref="C21:J21"/>
    <mergeCell ref="A23:J23"/>
    <mergeCell ref="B24:C24"/>
    <mergeCell ref="B25:C25"/>
    <mergeCell ref="C31:J31"/>
    <mergeCell ref="A33:J33"/>
    <mergeCell ref="B34:C34"/>
    <mergeCell ref="B35:C35"/>
    <mergeCell ref="B36:C37"/>
    <mergeCell ref="D36:D37"/>
    <mergeCell ref="E36:E37"/>
    <mergeCell ref="F36:F37"/>
    <mergeCell ref="G36:G37"/>
    <mergeCell ref="H36:H37"/>
    <mergeCell ref="B48:C48"/>
    <mergeCell ref="A50:J50"/>
    <mergeCell ref="B51:C51"/>
    <mergeCell ref="B52:C52"/>
    <mergeCell ref="I36:I37"/>
    <mergeCell ref="A42:J42"/>
    <mergeCell ref="B43:C43"/>
    <mergeCell ref="B44:C44"/>
    <mergeCell ref="A46:J46"/>
    <mergeCell ref="B47:C47"/>
  </mergeCells>
  <phoneticPr fontId="1"/>
  <pageMargins left="0.70866141732283472" right="0.70866141732283472" top="0.74803149606299213" bottom="0.74803149606299213" header="0.31496062992125984" footer="0.31496062992125984"/>
  <pageSetup paperSize="9" scale="93" firstPageNumber="80"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92"/>
  <sheetViews>
    <sheetView showGridLines="0" view="pageBreakPreview" zoomScaleNormal="115" zoomScaleSheetLayoutView="100" workbookViewId="0">
      <pane xSplit="3" ySplit="4" topLeftCell="D5" activePane="bottomRight" state="frozen"/>
      <selection sqref="A1:XFD1048576"/>
      <selection pane="topRight" sqref="A1:XFD1048576"/>
      <selection pane="bottomLeft" sqref="A1:XFD1048576"/>
      <selection pane="bottomRight" sqref="A1:M1"/>
    </sheetView>
  </sheetViews>
  <sheetFormatPr defaultColWidth="9" defaultRowHeight="20.149999999999999" customHeight="1" x14ac:dyDescent="0.2"/>
  <cols>
    <col min="1" max="1" width="1.6328125" style="2" customWidth="1"/>
    <col min="2" max="2" width="3.453125" style="2" bestFit="1" customWidth="1"/>
    <col min="3" max="3" width="10" style="2" customWidth="1"/>
    <col min="4" max="7" width="6.90625" style="2" customWidth="1"/>
    <col min="8" max="11" width="6.1796875" style="2" customWidth="1"/>
    <col min="12" max="13" width="6.1796875" style="269" customWidth="1"/>
    <col min="14" max="27" width="6.1796875" style="2" customWidth="1"/>
    <col min="28" max="16384" width="9" style="2"/>
  </cols>
  <sheetData>
    <row r="1" spans="1:27" ht="20.149999999999999" customHeight="1" x14ac:dyDescent="0.2">
      <c r="A1" s="648" t="s">
        <v>476</v>
      </c>
      <c r="B1" s="648"/>
      <c r="C1" s="648"/>
      <c r="D1" s="648"/>
      <c r="E1" s="648"/>
      <c r="F1" s="648"/>
      <c r="G1" s="648"/>
      <c r="H1" s="648"/>
      <c r="I1" s="648"/>
      <c r="J1" s="648"/>
      <c r="K1" s="648"/>
      <c r="L1" s="648"/>
      <c r="M1" s="648"/>
      <c r="AA1" s="225"/>
    </row>
    <row r="2" spans="1:27" s="1" customFormat="1" ht="13" x14ac:dyDescent="0.2">
      <c r="B2" s="794" t="s">
        <v>264</v>
      </c>
      <c r="C2" s="764" t="s">
        <v>265</v>
      </c>
      <c r="D2" s="799" t="s">
        <v>231</v>
      </c>
      <c r="E2" s="789"/>
      <c r="F2" s="789" t="s">
        <v>266</v>
      </c>
      <c r="G2" s="789"/>
      <c r="H2" s="789" t="s">
        <v>234</v>
      </c>
      <c r="I2" s="789"/>
      <c r="J2" s="789" t="s">
        <v>267</v>
      </c>
      <c r="K2" s="789"/>
      <c r="L2" s="801" t="s">
        <v>268</v>
      </c>
      <c r="M2" s="801"/>
      <c r="N2" s="789" t="s">
        <v>269</v>
      </c>
      <c r="O2" s="789"/>
      <c r="P2" s="789"/>
      <c r="Q2" s="789"/>
      <c r="R2" s="789"/>
      <c r="S2" s="789"/>
      <c r="T2" s="789"/>
      <c r="U2" s="789"/>
      <c r="V2" s="789"/>
      <c r="W2" s="789"/>
      <c r="X2" s="789"/>
      <c r="Y2" s="789"/>
      <c r="Z2" s="789"/>
      <c r="AA2" s="790"/>
    </row>
    <row r="3" spans="1:27" s="1" customFormat="1" ht="63" customHeight="1" x14ac:dyDescent="0.2">
      <c r="B3" s="795"/>
      <c r="C3" s="797"/>
      <c r="D3" s="800"/>
      <c r="E3" s="791"/>
      <c r="F3" s="791"/>
      <c r="G3" s="791"/>
      <c r="H3" s="791"/>
      <c r="I3" s="791"/>
      <c r="J3" s="791"/>
      <c r="K3" s="791"/>
      <c r="L3" s="802"/>
      <c r="M3" s="802"/>
      <c r="N3" s="791" t="s">
        <v>270</v>
      </c>
      <c r="O3" s="791"/>
      <c r="P3" s="791" t="s">
        <v>271</v>
      </c>
      <c r="Q3" s="791"/>
      <c r="R3" s="791" t="s">
        <v>272</v>
      </c>
      <c r="S3" s="791"/>
      <c r="T3" s="791" t="s">
        <v>273</v>
      </c>
      <c r="U3" s="791"/>
      <c r="V3" s="792" t="s">
        <v>274</v>
      </c>
      <c r="W3" s="792"/>
      <c r="X3" s="791" t="s">
        <v>275</v>
      </c>
      <c r="Y3" s="791"/>
      <c r="Z3" s="791" t="s">
        <v>276</v>
      </c>
      <c r="AA3" s="793"/>
    </row>
    <row r="4" spans="1:27" s="1" customFormat="1" ht="26.25" customHeight="1" x14ac:dyDescent="0.2">
      <c r="B4" s="796"/>
      <c r="C4" s="798"/>
      <c r="D4" s="226" t="s">
        <v>238</v>
      </c>
      <c r="E4" s="227" t="s">
        <v>239</v>
      </c>
      <c r="F4" s="227" t="s">
        <v>238</v>
      </c>
      <c r="G4" s="227" t="s">
        <v>239</v>
      </c>
      <c r="H4" s="227" t="s">
        <v>238</v>
      </c>
      <c r="I4" s="227" t="s">
        <v>239</v>
      </c>
      <c r="J4" s="227" t="s">
        <v>238</v>
      </c>
      <c r="K4" s="227" t="s">
        <v>239</v>
      </c>
      <c r="L4" s="227" t="s">
        <v>238</v>
      </c>
      <c r="M4" s="227" t="s">
        <v>239</v>
      </c>
      <c r="N4" s="227" t="s">
        <v>238</v>
      </c>
      <c r="O4" s="227" t="s">
        <v>239</v>
      </c>
      <c r="P4" s="227" t="s">
        <v>238</v>
      </c>
      <c r="Q4" s="227" t="s">
        <v>239</v>
      </c>
      <c r="R4" s="227" t="s">
        <v>238</v>
      </c>
      <c r="S4" s="227" t="s">
        <v>239</v>
      </c>
      <c r="T4" s="227" t="s">
        <v>238</v>
      </c>
      <c r="U4" s="227" t="s">
        <v>239</v>
      </c>
      <c r="V4" s="227" t="s">
        <v>238</v>
      </c>
      <c r="W4" s="227" t="s">
        <v>239</v>
      </c>
      <c r="X4" s="227" t="s">
        <v>238</v>
      </c>
      <c r="Y4" s="227" t="s">
        <v>239</v>
      </c>
      <c r="Z4" s="227" t="s">
        <v>238</v>
      </c>
      <c r="AA4" s="228" t="s">
        <v>239</v>
      </c>
    </row>
    <row r="5" spans="1:27" s="1" customFormat="1" ht="26.25" customHeight="1" x14ac:dyDescent="0.2">
      <c r="A5" s="229"/>
      <c r="B5" s="782" t="s">
        <v>277</v>
      </c>
      <c r="C5" s="230" t="s">
        <v>278</v>
      </c>
      <c r="D5" s="238">
        <f>F5+H5</f>
        <v>0</v>
      </c>
      <c r="E5" s="239">
        <f>G5+I5</f>
        <v>52</v>
      </c>
      <c r="F5" s="239">
        <v>0</v>
      </c>
      <c r="G5" s="239">
        <v>51</v>
      </c>
      <c r="H5" s="239">
        <v>0</v>
      </c>
      <c r="I5" s="239">
        <v>1</v>
      </c>
      <c r="J5" s="239">
        <f>+N5+P5+R5+T5+V5+X5+Z5</f>
        <v>0</v>
      </c>
      <c r="K5" s="239">
        <f t="shared" ref="K5:K12" si="0">O5+Q5+S5+U5+W5+Y5+AA5</f>
        <v>0</v>
      </c>
      <c r="L5" s="240">
        <f t="shared" ref="L5:M20" si="1">IF(H5=0,0,J5/H5*100)</f>
        <v>0</v>
      </c>
      <c r="M5" s="240">
        <f t="shared" si="1"/>
        <v>0</v>
      </c>
      <c r="N5" s="239">
        <v>0</v>
      </c>
      <c r="O5" s="239">
        <v>0</v>
      </c>
      <c r="P5" s="239">
        <v>0</v>
      </c>
      <c r="Q5" s="239">
        <v>0</v>
      </c>
      <c r="R5" s="239">
        <v>0</v>
      </c>
      <c r="S5" s="239">
        <v>0</v>
      </c>
      <c r="T5" s="239">
        <v>0</v>
      </c>
      <c r="U5" s="239">
        <v>0</v>
      </c>
      <c r="V5" s="239">
        <v>0</v>
      </c>
      <c r="W5" s="239">
        <v>0</v>
      </c>
      <c r="X5" s="239">
        <v>0</v>
      </c>
      <c r="Y5" s="239">
        <v>0</v>
      </c>
      <c r="Z5" s="239">
        <v>0</v>
      </c>
      <c r="AA5" s="241">
        <v>0</v>
      </c>
    </row>
    <row r="6" spans="1:27" s="1" customFormat="1" ht="26.25" customHeight="1" x14ac:dyDescent="0.2">
      <c r="B6" s="782"/>
      <c r="C6" s="231" t="s">
        <v>279</v>
      </c>
      <c r="D6" s="238">
        <f t="shared" ref="D6:E21" si="2">F6+H6</f>
        <v>0</v>
      </c>
      <c r="E6" s="239">
        <f t="shared" si="2"/>
        <v>70</v>
      </c>
      <c r="F6" s="239">
        <v>0</v>
      </c>
      <c r="G6" s="239">
        <v>65</v>
      </c>
      <c r="H6" s="239">
        <v>0</v>
      </c>
      <c r="I6" s="239">
        <v>5</v>
      </c>
      <c r="J6" s="239">
        <f>+N6+P6+R6+T6+V6+X6+Z6</f>
        <v>0</v>
      </c>
      <c r="K6" s="239">
        <f t="shared" si="0"/>
        <v>4</v>
      </c>
      <c r="L6" s="240">
        <f t="shared" si="1"/>
        <v>0</v>
      </c>
      <c r="M6" s="242">
        <f>IF(I6=0,0,K6/I6*100)</f>
        <v>80</v>
      </c>
      <c r="N6" s="239">
        <v>0</v>
      </c>
      <c r="O6" s="239">
        <v>0</v>
      </c>
      <c r="P6" s="239">
        <v>0</v>
      </c>
      <c r="Q6" s="239">
        <v>0</v>
      </c>
      <c r="R6" s="239">
        <v>0</v>
      </c>
      <c r="S6" s="239">
        <v>0</v>
      </c>
      <c r="T6" s="239">
        <v>0</v>
      </c>
      <c r="U6" s="239">
        <v>0</v>
      </c>
      <c r="V6" s="239">
        <v>0</v>
      </c>
      <c r="W6" s="239">
        <v>0</v>
      </c>
      <c r="X6" s="239">
        <v>0</v>
      </c>
      <c r="Y6" s="239">
        <v>3</v>
      </c>
      <c r="Z6" s="239">
        <v>0</v>
      </c>
      <c r="AA6" s="241">
        <v>1</v>
      </c>
    </row>
    <row r="7" spans="1:27" s="1" customFormat="1" ht="26.25" customHeight="1" x14ac:dyDescent="0.2">
      <c r="B7" s="782"/>
      <c r="C7" s="232" t="s">
        <v>280</v>
      </c>
      <c r="D7" s="243">
        <f t="shared" si="2"/>
        <v>72</v>
      </c>
      <c r="E7" s="239">
        <f t="shared" si="2"/>
        <v>70</v>
      </c>
      <c r="F7" s="244">
        <v>72</v>
      </c>
      <c r="G7" s="244">
        <v>65</v>
      </c>
      <c r="H7" s="244">
        <v>0</v>
      </c>
      <c r="I7" s="244">
        <v>5</v>
      </c>
      <c r="J7" s="244">
        <f>+N7+P7+R7+T7+V7+X7+Z7</f>
        <v>0</v>
      </c>
      <c r="K7" s="239">
        <f t="shared" si="0"/>
        <v>0</v>
      </c>
      <c r="L7" s="240">
        <f t="shared" si="1"/>
        <v>0</v>
      </c>
      <c r="M7" s="242">
        <f t="shared" si="1"/>
        <v>0</v>
      </c>
      <c r="N7" s="244">
        <v>0</v>
      </c>
      <c r="O7" s="239">
        <v>0</v>
      </c>
      <c r="P7" s="239">
        <v>0</v>
      </c>
      <c r="Q7" s="239">
        <v>0</v>
      </c>
      <c r="R7" s="244">
        <v>0</v>
      </c>
      <c r="S7" s="239">
        <v>0</v>
      </c>
      <c r="T7" s="239">
        <v>0</v>
      </c>
      <c r="U7" s="244">
        <v>0</v>
      </c>
      <c r="V7" s="244">
        <v>0</v>
      </c>
      <c r="W7" s="239">
        <v>0</v>
      </c>
      <c r="X7" s="244">
        <v>0</v>
      </c>
      <c r="Y7" s="244">
        <v>0</v>
      </c>
      <c r="Z7" s="244">
        <v>0</v>
      </c>
      <c r="AA7" s="245">
        <v>0</v>
      </c>
    </row>
    <row r="8" spans="1:27" s="1" customFormat="1" ht="26.25" customHeight="1" x14ac:dyDescent="0.2">
      <c r="B8" s="782"/>
      <c r="C8" s="232" t="s">
        <v>281</v>
      </c>
      <c r="D8" s="243">
        <f t="shared" si="2"/>
        <v>389</v>
      </c>
      <c r="E8" s="239">
        <f t="shared" si="2"/>
        <v>71</v>
      </c>
      <c r="F8" s="244">
        <v>375</v>
      </c>
      <c r="G8" s="244">
        <v>64</v>
      </c>
      <c r="H8" s="244">
        <v>14</v>
      </c>
      <c r="I8" s="244">
        <v>7</v>
      </c>
      <c r="J8" s="244">
        <f>+N8+P8+R8+T8+V8+X8+Z8</f>
        <v>15</v>
      </c>
      <c r="K8" s="239">
        <f t="shared" si="0"/>
        <v>4</v>
      </c>
      <c r="L8" s="240">
        <f t="shared" si="1"/>
        <v>107.14285714285714</v>
      </c>
      <c r="M8" s="242">
        <f t="shared" si="1"/>
        <v>57.142857142857139</v>
      </c>
      <c r="N8" s="244">
        <v>0</v>
      </c>
      <c r="O8" s="239">
        <v>0</v>
      </c>
      <c r="P8" s="239">
        <v>0</v>
      </c>
      <c r="Q8" s="239">
        <v>0</v>
      </c>
      <c r="R8" s="244">
        <v>5</v>
      </c>
      <c r="S8" s="244">
        <v>1</v>
      </c>
      <c r="T8" s="244">
        <v>2</v>
      </c>
      <c r="U8" s="244">
        <v>1</v>
      </c>
      <c r="V8" s="239">
        <v>1</v>
      </c>
      <c r="W8" s="239">
        <v>0</v>
      </c>
      <c r="X8" s="244">
        <v>5</v>
      </c>
      <c r="Y8" s="244">
        <v>2</v>
      </c>
      <c r="Z8" s="244">
        <v>2</v>
      </c>
      <c r="AA8" s="245">
        <v>0</v>
      </c>
    </row>
    <row r="9" spans="1:27" s="1" customFormat="1" ht="26.25" customHeight="1" x14ac:dyDescent="0.2">
      <c r="B9" s="782"/>
      <c r="C9" s="232" t="s">
        <v>282</v>
      </c>
      <c r="D9" s="243">
        <f t="shared" si="2"/>
        <v>622</v>
      </c>
      <c r="E9" s="239">
        <f t="shared" si="2"/>
        <v>90</v>
      </c>
      <c r="F9" s="244">
        <v>590</v>
      </c>
      <c r="G9" s="244">
        <v>80</v>
      </c>
      <c r="H9" s="244">
        <v>32</v>
      </c>
      <c r="I9" s="244">
        <v>10</v>
      </c>
      <c r="J9" s="244">
        <f>SUM(N9,P9,R9,T9,V9,X9,Z9)</f>
        <v>31</v>
      </c>
      <c r="K9" s="239">
        <f t="shared" si="0"/>
        <v>8</v>
      </c>
      <c r="L9" s="240">
        <f t="shared" si="1"/>
        <v>96.875</v>
      </c>
      <c r="M9" s="242">
        <f t="shared" si="1"/>
        <v>80</v>
      </c>
      <c r="N9" s="244">
        <v>2</v>
      </c>
      <c r="O9" s="239">
        <v>0</v>
      </c>
      <c r="P9" s="239">
        <v>0</v>
      </c>
      <c r="Q9" s="239">
        <v>0</v>
      </c>
      <c r="R9" s="244">
        <v>1</v>
      </c>
      <c r="S9" s="244">
        <v>1</v>
      </c>
      <c r="T9" s="244">
        <v>3</v>
      </c>
      <c r="U9" s="244">
        <v>0</v>
      </c>
      <c r="V9" s="239">
        <v>1</v>
      </c>
      <c r="W9" s="239">
        <v>1</v>
      </c>
      <c r="X9" s="244">
        <v>17</v>
      </c>
      <c r="Y9" s="244">
        <v>5</v>
      </c>
      <c r="Z9" s="244">
        <v>7</v>
      </c>
      <c r="AA9" s="245">
        <v>1</v>
      </c>
    </row>
    <row r="10" spans="1:27" s="1" customFormat="1" ht="26.25" customHeight="1" x14ac:dyDescent="0.2">
      <c r="B10" s="782"/>
      <c r="C10" s="232" t="s">
        <v>283</v>
      </c>
      <c r="D10" s="243">
        <f t="shared" si="2"/>
        <v>1491</v>
      </c>
      <c r="E10" s="239">
        <f t="shared" si="2"/>
        <v>133</v>
      </c>
      <c r="F10" s="244">
        <v>1416</v>
      </c>
      <c r="G10" s="244">
        <v>122</v>
      </c>
      <c r="H10" s="244">
        <v>75</v>
      </c>
      <c r="I10" s="244">
        <v>11</v>
      </c>
      <c r="J10" s="244">
        <f>SUM(N10,P10,R10,T10,V10,X10,Z10)</f>
        <v>74</v>
      </c>
      <c r="K10" s="239">
        <f t="shared" si="0"/>
        <v>7</v>
      </c>
      <c r="L10" s="240">
        <f t="shared" si="1"/>
        <v>98.666666666666671</v>
      </c>
      <c r="M10" s="242">
        <f t="shared" si="1"/>
        <v>63.636363636363633</v>
      </c>
      <c r="N10" s="244">
        <v>9</v>
      </c>
      <c r="O10" s="239">
        <v>0</v>
      </c>
      <c r="P10" s="244">
        <v>1</v>
      </c>
      <c r="Q10" s="239">
        <v>0</v>
      </c>
      <c r="R10" s="244">
        <v>6</v>
      </c>
      <c r="S10" s="244">
        <v>0</v>
      </c>
      <c r="T10" s="244">
        <v>9</v>
      </c>
      <c r="U10" s="244">
        <v>3</v>
      </c>
      <c r="V10" s="239">
        <v>0</v>
      </c>
      <c r="W10" s="239">
        <v>0</v>
      </c>
      <c r="X10" s="244">
        <v>37</v>
      </c>
      <c r="Y10" s="244">
        <v>2</v>
      </c>
      <c r="Z10" s="244">
        <v>12</v>
      </c>
      <c r="AA10" s="245">
        <v>2</v>
      </c>
    </row>
    <row r="11" spans="1:27" s="1" customFormat="1" ht="26.25" customHeight="1" x14ac:dyDescent="0.2">
      <c r="B11" s="782"/>
      <c r="C11" s="233" t="s">
        <v>284</v>
      </c>
      <c r="D11" s="243">
        <f t="shared" si="2"/>
        <v>1620</v>
      </c>
      <c r="E11" s="239">
        <f t="shared" si="2"/>
        <v>110</v>
      </c>
      <c r="F11" s="244">
        <v>1529</v>
      </c>
      <c r="G11" s="244">
        <v>98</v>
      </c>
      <c r="H11" s="244">
        <v>91</v>
      </c>
      <c r="I11" s="244">
        <v>12</v>
      </c>
      <c r="J11" s="244">
        <f>SUM(N11,P11,R11,T11,V11,X11,Z11)</f>
        <v>88</v>
      </c>
      <c r="K11" s="239">
        <f t="shared" si="0"/>
        <v>4</v>
      </c>
      <c r="L11" s="240">
        <f t="shared" si="1"/>
        <v>96.703296703296701</v>
      </c>
      <c r="M11" s="242">
        <f t="shared" si="1"/>
        <v>33.333333333333329</v>
      </c>
      <c r="N11" s="244">
        <v>17</v>
      </c>
      <c r="O11" s="239">
        <v>0</v>
      </c>
      <c r="P11" s="239">
        <v>0</v>
      </c>
      <c r="Q11" s="239">
        <v>0</v>
      </c>
      <c r="R11" s="244">
        <v>6</v>
      </c>
      <c r="S11" s="244">
        <v>1</v>
      </c>
      <c r="T11" s="244">
        <v>11</v>
      </c>
      <c r="U11" s="239">
        <v>0</v>
      </c>
      <c r="V11" s="244">
        <v>1</v>
      </c>
      <c r="W11" s="239">
        <v>0</v>
      </c>
      <c r="X11" s="244">
        <v>39</v>
      </c>
      <c r="Y11" s="244">
        <v>3</v>
      </c>
      <c r="Z11" s="246">
        <v>14</v>
      </c>
      <c r="AA11" s="245">
        <v>0</v>
      </c>
    </row>
    <row r="12" spans="1:27" s="1" customFormat="1" ht="26.25" customHeight="1" x14ac:dyDescent="0.2">
      <c r="B12" s="783"/>
      <c r="C12" s="233" t="s">
        <v>285</v>
      </c>
      <c r="D12" s="243">
        <f t="shared" si="2"/>
        <v>0</v>
      </c>
      <c r="E12" s="239">
        <f t="shared" si="2"/>
        <v>137</v>
      </c>
      <c r="F12" s="244">
        <v>0</v>
      </c>
      <c r="G12" s="244">
        <v>119</v>
      </c>
      <c r="H12" s="244">
        <v>0</v>
      </c>
      <c r="I12" s="244">
        <v>18</v>
      </c>
      <c r="J12" s="244">
        <f>SUM(N12,P12,R12,T12,V12,X12,Z12)</f>
        <v>2</v>
      </c>
      <c r="K12" s="239">
        <f t="shared" si="0"/>
        <v>11</v>
      </c>
      <c r="L12" s="247">
        <f t="shared" si="1"/>
        <v>0</v>
      </c>
      <c r="M12" s="248">
        <f t="shared" si="1"/>
        <v>61.111111111111114</v>
      </c>
      <c r="N12" s="244">
        <v>0</v>
      </c>
      <c r="O12" s="239">
        <v>1</v>
      </c>
      <c r="P12" s="239">
        <v>0</v>
      </c>
      <c r="Q12" s="239">
        <v>0</v>
      </c>
      <c r="R12" s="244">
        <v>0</v>
      </c>
      <c r="S12" s="244">
        <v>2</v>
      </c>
      <c r="T12" s="244">
        <v>0</v>
      </c>
      <c r="U12" s="244">
        <v>1</v>
      </c>
      <c r="V12" s="239">
        <v>2</v>
      </c>
      <c r="W12" s="239">
        <v>0</v>
      </c>
      <c r="X12" s="244">
        <v>0</v>
      </c>
      <c r="Y12" s="244">
        <v>7</v>
      </c>
      <c r="Z12" s="246">
        <v>0</v>
      </c>
      <c r="AA12" s="245">
        <v>0</v>
      </c>
    </row>
    <row r="13" spans="1:27" s="1" customFormat="1" ht="26.25" customHeight="1" x14ac:dyDescent="0.2">
      <c r="B13" s="783"/>
      <c r="C13" s="234" t="s">
        <v>286</v>
      </c>
      <c r="D13" s="249">
        <f t="shared" si="2"/>
        <v>4194</v>
      </c>
      <c r="E13" s="250">
        <f t="shared" si="2"/>
        <v>733</v>
      </c>
      <c r="F13" s="250">
        <f>SUM(F5:F12)</f>
        <v>3982</v>
      </c>
      <c r="G13" s="250">
        <f>SUM(G5:G12)</f>
        <v>664</v>
      </c>
      <c r="H13" s="250">
        <f>SUM(H5:H12)</f>
        <v>212</v>
      </c>
      <c r="I13" s="250">
        <f>SUM(I5:I12)</f>
        <v>69</v>
      </c>
      <c r="J13" s="250">
        <f>+N13+P13+R13+T13+V13+X13+Z13</f>
        <v>210</v>
      </c>
      <c r="K13" s="250">
        <f>+O13+Q13+S13+U13+W13+Y13+AA13</f>
        <v>38</v>
      </c>
      <c r="L13" s="251">
        <f t="shared" si="1"/>
        <v>99.056603773584911</v>
      </c>
      <c r="M13" s="251">
        <f>IF(I13=0,0,K13/I13*100)</f>
        <v>55.072463768115945</v>
      </c>
      <c r="N13" s="250">
        <f t="shared" ref="N13:AA13" si="3">SUM(N5:N12)</f>
        <v>28</v>
      </c>
      <c r="O13" s="250">
        <f t="shared" si="3"/>
        <v>1</v>
      </c>
      <c r="P13" s="250">
        <f t="shared" si="3"/>
        <v>1</v>
      </c>
      <c r="Q13" s="250">
        <f t="shared" si="3"/>
        <v>0</v>
      </c>
      <c r="R13" s="250">
        <f t="shared" si="3"/>
        <v>18</v>
      </c>
      <c r="S13" s="250">
        <f t="shared" si="3"/>
        <v>5</v>
      </c>
      <c r="T13" s="250">
        <f t="shared" si="3"/>
        <v>25</v>
      </c>
      <c r="U13" s="250">
        <f t="shared" si="3"/>
        <v>5</v>
      </c>
      <c r="V13" s="250">
        <f t="shared" si="3"/>
        <v>5</v>
      </c>
      <c r="W13" s="250">
        <f t="shared" si="3"/>
        <v>1</v>
      </c>
      <c r="X13" s="250">
        <f t="shared" si="3"/>
        <v>98</v>
      </c>
      <c r="Y13" s="250">
        <f>SUM(Y5:Y12)</f>
        <v>22</v>
      </c>
      <c r="Z13" s="250">
        <f t="shared" si="3"/>
        <v>35</v>
      </c>
      <c r="AA13" s="252">
        <f t="shared" si="3"/>
        <v>4</v>
      </c>
    </row>
    <row r="14" spans="1:27" s="1" customFormat="1" ht="26.25" customHeight="1" x14ac:dyDescent="0.2">
      <c r="B14" s="784" t="s">
        <v>287</v>
      </c>
      <c r="C14" s="230" t="s">
        <v>278</v>
      </c>
      <c r="D14" s="253">
        <f t="shared" si="2"/>
        <v>0</v>
      </c>
      <c r="E14" s="254">
        <f t="shared" si="2"/>
        <v>98</v>
      </c>
      <c r="F14" s="254">
        <v>0</v>
      </c>
      <c r="G14" s="254">
        <v>94</v>
      </c>
      <c r="H14" s="254">
        <v>0</v>
      </c>
      <c r="I14" s="254">
        <v>4</v>
      </c>
      <c r="J14" s="254">
        <f t="shared" ref="J14:K21" si="4">+N14+P14+R14+T14+V14+X14+Z14</f>
        <v>0</v>
      </c>
      <c r="K14" s="254">
        <f>+O14+Q14+S14+U14+W14+Y14+AA14</f>
        <v>3</v>
      </c>
      <c r="L14" s="255">
        <f t="shared" si="1"/>
        <v>0</v>
      </c>
      <c r="M14" s="256">
        <f>IF(I14=0,0,K14/I14*100)</f>
        <v>75</v>
      </c>
      <c r="N14" s="254">
        <v>0</v>
      </c>
      <c r="O14" s="254">
        <v>0</v>
      </c>
      <c r="P14" s="254">
        <v>0</v>
      </c>
      <c r="Q14" s="254">
        <v>0</v>
      </c>
      <c r="R14" s="254">
        <v>0</v>
      </c>
      <c r="S14" s="254">
        <v>0</v>
      </c>
      <c r="T14" s="254">
        <v>0</v>
      </c>
      <c r="U14" s="254">
        <v>0</v>
      </c>
      <c r="V14" s="254">
        <v>0</v>
      </c>
      <c r="W14" s="254">
        <v>0</v>
      </c>
      <c r="X14" s="254">
        <v>0</v>
      </c>
      <c r="Y14" s="254">
        <v>2</v>
      </c>
      <c r="Z14" s="254">
        <v>0</v>
      </c>
      <c r="AA14" s="257">
        <v>1</v>
      </c>
    </row>
    <row r="15" spans="1:27" s="1" customFormat="1" ht="26.25" customHeight="1" x14ac:dyDescent="0.2">
      <c r="B15" s="785"/>
      <c r="C15" s="231" t="s">
        <v>279</v>
      </c>
      <c r="D15" s="238">
        <f t="shared" si="2"/>
        <v>0</v>
      </c>
      <c r="E15" s="239">
        <f t="shared" si="2"/>
        <v>139</v>
      </c>
      <c r="F15" s="239">
        <v>0</v>
      </c>
      <c r="G15" s="239">
        <v>134</v>
      </c>
      <c r="H15" s="239">
        <v>0</v>
      </c>
      <c r="I15" s="239">
        <v>5</v>
      </c>
      <c r="J15" s="239">
        <f t="shared" si="4"/>
        <v>0</v>
      </c>
      <c r="K15" s="239">
        <f t="shared" si="4"/>
        <v>5</v>
      </c>
      <c r="L15" s="240">
        <f t="shared" si="1"/>
        <v>0</v>
      </c>
      <c r="M15" s="242">
        <f>IF(I15=0,0,K15/I15*100)</f>
        <v>100</v>
      </c>
      <c r="N15" s="239">
        <v>0</v>
      </c>
      <c r="O15" s="244">
        <v>0</v>
      </c>
      <c r="P15" s="239">
        <v>0</v>
      </c>
      <c r="Q15" s="239">
        <v>0</v>
      </c>
      <c r="R15" s="239">
        <v>0</v>
      </c>
      <c r="S15" s="239">
        <v>0</v>
      </c>
      <c r="T15" s="239">
        <v>0</v>
      </c>
      <c r="U15" s="239">
        <v>0</v>
      </c>
      <c r="V15" s="239">
        <v>0</v>
      </c>
      <c r="W15" s="239">
        <v>1</v>
      </c>
      <c r="X15" s="239">
        <v>0</v>
      </c>
      <c r="Y15" s="239">
        <v>4</v>
      </c>
      <c r="Z15" s="239">
        <v>0</v>
      </c>
      <c r="AA15" s="241">
        <v>0</v>
      </c>
    </row>
    <row r="16" spans="1:27" s="1" customFormat="1" ht="26.25" customHeight="1" x14ac:dyDescent="0.2">
      <c r="B16" s="782"/>
      <c r="C16" s="232" t="s">
        <v>280</v>
      </c>
      <c r="D16" s="243">
        <f>F16+H16</f>
        <v>282</v>
      </c>
      <c r="E16" s="244">
        <f>G16+I16</f>
        <v>187</v>
      </c>
      <c r="F16" s="244">
        <v>275</v>
      </c>
      <c r="G16" s="244">
        <v>183</v>
      </c>
      <c r="H16" s="244">
        <v>7</v>
      </c>
      <c r="I16" s="244">
        <v>4</v>
      </c>
      <c r="J16" s="239">
        <f t="shared" si="4"/>
        <v>7</v>
      </c>
      <c r="K16" s="244">
        <f t="shared" si="4"/>
        <v>4</v>
      </c>
      <c r="L16" s="240">
        <f t="shared" si="1"/>
        <v>100</v>
      </c>
      <c r="M16" s="242">
        <f t="shared" si="1"/>
        <v>100</v>
      </c>
      <c r="N16" s="239">
        <v>1</v>
      </c>
      <c r="O16" s="244">
        <v>0</v>
      </c>
      <c r="P16" s="239">
        <v>0</v>
      </c>
      <c r="Q16" s="239">
        <v>0</v>
      </c>
      <c r="R16" s="239">
        <v>1</v>
      </c>
      <c r="S16" s="244">
        <v>0</v>
      </c>
      <c r="T16" s="244">
        <v>0</v>
      </c>
      <c r="U16" s="244">
        <v>2</v>
      </c>
      <c r="V16" s="239">
        <v>0</v>
      </c>
      <c r="W16" s="239">
        <v>0</v>
      </c>
      <c r="X16" s="244">
        <v>2</v>
      </c>
      <c r="Y16" s="244">
        <v>1</v>
      </c>
      <c r="Z16" s="244">
        <v>3</v>
      </c>
      <c r="AA16" s="245">
        <v>1</v>
      </c>
    </row>
    <row r="17" spans="2:27" s="1" customFormat="1" ht="26.25" customHeight="1" x14ac:dyDescent="0.2">
      <c r="B17" s="782"/>
      <c r="C17" s="232" t="s">
        <v>281</v>
      </c>
      <c r="D17" s="243">
        <f t="shared" si="2"/>
        <v>1349</v>
      </c>
      <c r="E17" s="244">
        <f t="shared" si="2"/>
        <v>166</v>
      </c>
      <c r="F17" s="244">
        <v>1320</v>
      </c>
      <c r="G17" s="244">
        <v>157</v>
      </c>
      <c r="H17" s="244">
        <v>29</v>
      </c>
      <c r="I17" s="244">
        <v>9</v>
      </c>
      <c r="J17" s="239">
        <f t="shared" si="4"/>
        <v>29</v>
      </c>
      <c r="K17" s="244">
        <f t="shared" si="4"/>
        <v>7</v>
      </c>
      <c r="L17" s="240">
        <f t="shared" si="1"/>
        <v>100</v>
      </c>
      <c r="M17" s="242">
        <f t="shared" si="1"/>
        <v>77.777777777777786</v>
      </c>
      <c r="N17" s="244">
        <v>1</v>
      </c>
      <c r="O17" s="239">
        <v>1</v>
      </c>
      <c r="P17" s="239">
        <v>0</v>
      </c>
      <c r="Q17" s="239">
        <v>0</v>
      </c>
      <c r="R17" s="244">
        <v>3</v>
      </c>
      <c r="S17" s="244">
        <v>1</v>
      </c>
      <c r="T17" s="244">
        <v>5</v>
      </c>
      <c r="U17" s="244">
        <v>1</v>
      </c>
      <c r="V17" s="239">
        <v>1</v>
      </c>
      <c r="W17" s="244">
        <v>0</v>
      </c>
      <c r="X17" s="244">
        <v>14</v>
      </c>
      <c r="Y17" s="244">
        <v>2</v>
      </c>
      <c r="Z17" s="244">
        <v>5</v>
      </c>
      <c r="AA17" s="245">
        <v>2</v>
      </c>
    </row>
    <row r="18" spans="2:27" s="1" customFormat="1" ht="26.25" customHeight="1" x14ac:dyDescent="0.2">
      <c r="B18" s="782"/>
      <c r="C18" s="232" t="s">
        <v>282</v>
      </c>
      <c r="D18" s="243">
        <f t="shared" si="2"/>
        <v>1805</v>
      </c>
      <c r="E18" s="244">
        <f t="shared" si="2"/>
        <v>179</v>
      </c>
      <c r="F18" s="244">
        <v>1771</v>
      </c>
      <c r="G18" s="244">
        <v>169</v>
      </c>
      <c r="H18" s="244">
        <v>34</v>
      </c>
      <c r="I18" s="244">
        <v>10</v>
      </c>
      <c r="J18" s="239">
        <f t="shared" si="4"/>
        <v>34</v>
      </c>
      <c r="K18" s="244">
        <f t="shared" si="4"/>
        <v>9</v>
      </c>
      <c r="L18" s="240">
        <f t="shared" si="1"/>
        <v>100</v>
      </c>
      <c r="M18" s="242">
        <f t="shared" si="1"/>
        <v>90</v>
      </c>
      <c r="N18" s="244">
        <v>0</v>
      </c>
      <c r="O18" s="239">
        <v>0</v>
      </c>
      <c r="P18" s="239">
        <v>0</v>
      </c>
      <c r="Q18" s="239">
        <v>0</v>
      </c>
      <c r="R18" s="244">
        <v>4</v>
      </c>
      <c r="S18" s="244">
        <v>1</v>
      </c>
      <c r="T18" s="244">
        <v>1</v>
      </c>
      <c r="U18" s="244">
        <v>3</v>
      </c>
      <c r="V18" s="244">
        <v>1</v>
      </c>
      <c r="W18" s="244">
        <v>0</v>
      </c>
      <c r="X18" s="244">
        <v>23</v>
      </c>
      <c r="Y18" s="244">
        <v>4</v>
      </c>
      <c r="Z18" s="244">
        <v>5</v>
      </c>
      <c r="AA18" s="245">
        <v>1</v>
      </c>
    </row>
    <row r="19" spans="2:27" s="1" customFormat="1" ht="26.25" customHeight="1" x14ac:dyDescent="0.2">
      <c r="B19" s="782"/>
      <c r="C19" s="232" t="s">
        <v>283</v>
      </c>
      <c r="D19" s="243">
        <f t="shared" si="2"/>
        <v>2817</v>
      </c>
      <c r="E19" s="244">
        <f t="shared" si="2"/>
        <v>180</v>
      </c>
      <c r="F19" s="244">
        <v>2730</v>
      </c>
      <c r="G19" s="244">
        <v>167</v>
      </c>
      <c r="H19" s="244">
        <v>87</v>
      </c>
      <c r="I19" s="244">
        <v>13</v>
      </c>
      <c r="J19" s="239">
        <f t="shared" si="4"/>
        <v>81</v>
      </c>
      <c r="K19" s="244">
        <f t="shared" si="4"/>
        <v>9</v>
      </c>
      <c r="L19" s="240">
        <f t="shared" si="1"/>
        <v>93.103448275862064</v>
      </c>
      <c r="M19" s="242">
        <f t="shared" si="1"/>
        <v>69.230769230769226</v>
      </c>
      <c r="N19" s="244">
        <v>4</v>
      </c>
      <c r="O19" s="239">
        <v>0</v>
      </c>
      <c r="P19" s="239">
        <v>1</v>
      </c>
      <c r="Q19" s="239">
        <v>0</v>
      </c>
      <c r="R19" s="244">
        <v>11</v>
      </c>
      <c r="S19" s="244">
        <v>0</v>
      </c>
      <c r="T19" s="244">
        <v>9</v>
      </c>
      <c r="U19" s="244">
        <v>2</v>
      </c>
      <c r="V19" s="244">
        <v>0</v>
      </c>
      <c r="W19" s="239">
        <v>0</v>
      </c>
      <c r="X19" s="244">
        <v>33</v>
      </c>
      <c r="Y19" s="244">
        <v>7</v>
      </c>
      <c r="Z19" s="244">
        <v>23</v>
      </c>
      <c r="AA19" s="245">
        <v>0</v>
      </c>
    </row>
    <row r="20" spans="2:27" s="1" customFormat="1" ht="26.25" customHeight="1" x14ac:dyDescent="0.2">
      <c r="B20" s="782"/>
      <c r="C20" s="233" t="s">
        <v>284</v>
      </c>
      <c r="D20" s="243">
        <f t="shared" si="2"/>
        <v>2337</v>
      </c>
      <c r="E20" s="244">
        <f t="shared" si="2"/>
        <v>134</v>
      </c>
      <c r="F20" s="244">
        <v>2254</v>
      </c>
      <c r="G20" s="244">
        <v>124</v>
      </c>
      <c r="H20" s="244">
        <v>83</v>
      </c>
      <c r="I20" s="244">
        <v>10</v>
      </c>
      <c r="J20" s="239">
        <f t="shared" si="4"/>
        <v>83</v>
      </c>
      <c r="K20" s="244">
        <f t="shared" si="4"/>
        <v>8</v>
      </c>
      <c r="L20" s="240">
        <f t="shared" si="1"/>
        <v>100</v>
      </c>
      <c r="M20" s="242">
        <f t="shared" si="1"/>
        <v>80</v>
      </c>
      <c r="N20" s="244">
        <v>5</v>
      </c>
      <c r="O20" s="239">
        <v>0</v>
      </c>
      <c r="P20" s="239">
        <v>0</v>
      </c>
      <c r="Q20" s="239">
        <v>0</v>
      </c>
      <c r="R20" s="244">
        <v>9</v>
      </c>
      <c r="S20" s="244">
        <v>1</v>
      </c>
      <c r="T20" s="244">
        <v>6</v>
      </c>
      <c r="U20" s="244">
        <v>2</v>
      </c>
      <c r="V20" s="244">
        <v>1</v>
      </c>
      <c r="W20" s="239">
        <v>0</v>
      </c>
      <c r="X20" s="244">
        <v>39</v>
      </c>
      <c r="Y20" s="244">
        <v>5</v>
      </c>
      <c r="Z20" s="244">
        <v>23</v>
      </c>
      <c r="AA20" s="245">
        <v>0</v>
      </c>
    </row>
    <row r="21" spans="2:27" s="1" customFormat="1" ht="26.25" customHeight="1" x14ac:dyDescent="0.2">
      <c r="B21" s="783"/>
      <c r="C21" s="233" t="s">
        <v>285</v>
      </c>
      <c r="D21" s="243">
        <f t="shared" si="2"/>
        <v>0</v>
      </c>
      <c r="E21" s="244">
        <f t="shared" si="2"/>
        <v>135</v>
      </c>
      <c r="F21" s="244">
        <v>0</v>
      </c>
      <c r="G21" s="244">
        <v>121</v>
      </c>
      <c r="H21" s="244">
        <v>0</v>
      </c>
      <c r="I21" s="244">
        <v>14</v>
      </c>
      <c r="J21" s="239">
        <f t="shared" si="4"/>
        <v>0</v>
      </c>
      <c r="K21" s="244">
        <f t="shared" si="4"/>
        <v>7</v>
      </c>
      <c r="L21" s="240">
        <f t="shared" ref="L21:M21" si="5">IF(H21=0,0,J21/H21*100)</f>
        <v>0</v>
      </c>
      <c r="M21" s="242">
        <f t="shared" si="5"/>
        <v>50</v>
      </c>
      <c r="N21" s="244">
        <v>0</v>
      </c>
      <c r="O21" s="239">
        <v>0</v>
      </c>
      <c r="P21" s="239">
        <v>0</v>
      </c>
      <c r="Q21" s="239">
        <v>0</v>
      </c>
      <c r="R21" s="244">
        <v>0</v>
      </c>
      <c r="S21" s="244">
        <v>0</v>
      </c>
      <c r="T21" s="244">
        <v>0</v>
      </c>
      <c r="U21" s="244">
        <v>0</v>
      </c>
      <c r="V21" s="244">
        <v>0</v>
      </c>
      <c r="W21" s="239">
        <v>1</v>
      </c>
      <c r="X21" s="244">
        <v>0</v>
      </c>
      <c r="Y21" s="244">
        <v>6</v>
      </c>
      <c r="Z21" s="244">
        <v>0</v>
      </c>
      <c r="AA21" s="245">
        <v>0</v>
      </c>
    </row>
    <row r="22" spans="2:27" s="1" customFormat="1" ht="26.25" customHeight="1" x14ac:dyDescent="0.2">
      <c r="B22" s="786"/>
      <c r="C22" s="235" t="s">
        <v>286</v>
      </c>
      <c r="D22" s="258">
        <f>F22+H22</f>
        <v>8590</v>
      </c>
      <c r="E22" s="259">
        <f>G22+I22</f>
        <v>1218</v>
      </c>
      <c r="F22" s="260">
        <f>SUM(F14:F21)</f>
        <v>8350</v>
      </c>
      <c r="G22" s="250">
        <f>SUM(G14:G21)</f>
        <v>1149</v>
      </c>
      <c r="H22" s="250">
        <f>SUM(H14:H21)</f>
        <v>240</v>
      </c>
      <c r="I22" s="250">
        <f>SUM(I14:I21)</f>
        <v>69</v>
      </c>
      <c r="J22" s="250">
        <f>+N22+P22+R22+T22+V22+X22+Z22</f>
        <v>234</v>
      </c>
      <c r="K22" s="250">
        <f>+O22+Q22+S22+U22+W22+Y22+AA22</f>
        <v>52</v>
      </c>
      <c r="L22" s="261">
        <f>IF(H22=0,0,J22/H22*100)</f>
        <v>97.5</v>
      </c>
      <c r="M22" s="261">
        <f>IF(I22=0,0,K22/I22*100)</f>
        <v>75.362318840579718</v>
      </c>
      <c r="N22" s="259">
        <f t="shared" ref="N22:AA22" si="6">SUM(N14:N21)</f>
        <v>11</v>
      </c>
      <c r="O22" s="259">
        <f t="shared" si="6"/>
        <v>1</v>
      </c>
      <c r="P22" s="259">
        <f t="shared" si="6"/>
        <v>1</v>
      </c>
      <c r="Q22" s="259">
        <f t="shared" si="6"/>
        <v>0</v>
      </c>
      <c r="R22" s="259">
        <f t="shared" si="6"/>
        <v>28</v>
      </c>
      <c r="S22" s="259">
        <f t="shared" si="6"/>
        <v>3</v>
      </c>
      <c r="T22" s="259">
        <f t="shared" si="6"/>
        <v>21</v>
      </c>
      <c r="U22" s="259">
        <f t="shared" si="6"/>
        <v>10</v>
      </c>
      <c r="V22" s="259">
        <f t="shared" si="6"/>
        <v>3</v>
      </c>
      <c r="W22" s="259">
        <f t="shared" si="6"/>
        <v>2</v>
      </c>
      <c r="X22" s="259">
        <f t="shared" si="6"/>
        <v>111</v>
      </c>
      <c r="Y22" s="259">
        <f t="shared" si="6"/>
        <v>31</v>
      </c>
      <c r="Z22" s="259">
        <f t="shared" si="6"/>
        <v>59</v>
      </c>
      <c r="AA22" s="262">
        <f t="shared" si="6"/>
        <v>5</v>
      </c>
    </row>
    <row r="23" spans="2:27" s="1" customFormat="1" ht="26.25" customHeight="1" x14ac:dyDescent="0.2">
      <c r="B23" s="787" t="s">
        <v>288</v>
      </c>
      <c r="C23" s="788"/>
      <c r="D23" s="263">
        <f>D13+D22</f>
        <v>12784</v>
      </c>
      <c r="E23" s="264">
        <f>G23+I23</f>
        <v>1951</v>
      </c>
      <c r="F23" s="265">
        <f>F13+F22</f>
        <v>12332</v>
      </c>
      <c r="G23" s="266">
        <f>G13+G22</f>
        <v>1813</v>
      </c>
      <c r="H23" s="266">
        <f>H13+H22</f>
        <v>452</v>
      </c>
      <c r="I23" s="266">
        <f>I13+I22</f>
        <v>138</v>
      </c>
      <c r="J23" s="266">
        <f>+N23+P23+R23+T23+V23+X23+Z23</f>
        <v>444</v>
      </c>
      <c r="K23" s="266">
        <f>+O23+Q23+S23+U23+W23+Y23+AA23</f>
        <v>90</v>
      </c>
      <c r="L23" s="267">
        <f t="shared" ref="L23" si="7">IF(H23=0,0,J23/H23*100)</f>
        <v>98.230088495575217</v>
      </c>
      <c r="M23" s="267">
        <f>IF(I23=0,0,K23/I23*100)</f>
        <v>65.217391304347828</v>
      </c>
      <c r="N23" s="264">
        <f>N13+N22</f>
        <v>39</v>
      </c>
      <c r="O23" s="264">
        <f t="shared" ref="O23:AA23" si="8">O13+O22</f>
        <v>2</v>
      </c>
      <c r="P23" s="264">
        <f t="shared" si="8"/>
        <v>2</v>
      </c>
      <c r="Q23" s="264">
        <f>Q13+Q22</f>
        <v>0</v>
      </c>
      <c r="R23" s="264">
        <f>R13+R22</f>
        <v>46</v>
      </c>
      <c r="S23" s="264">
        <f t="shared" si="8"/>
        <v>8</v>
      </c>
      <c r="T23" s="264">
        <f>T13+T22</f>
        <v>46</v>
      </c>
      <c r="U23" s="264">
        <f t="shared" si="8"/>
        <v>15</v>
      </c>
      <c r="V23" s="264">
        <f t="shared" si="8"/>
        <v>8</v>
      </c>
      <c r="W23" s="264">
        <f t="shared" si="8"/>
        <v>3</v>
      </c>
      <c r="X23" s="264">
        <f t="shared" si="8"/>
        <v>209</v>
      </c>
      <c r="Y23" s="264">
        <f t="shared" si="8"/>
        <v>53</v>
      </c>
      <c r="Z23" s="264">
        <f t="shared" si="8"/>
        <v>94</v>
      </c>
      <c r="AA23" s="268">
        <f t="shared" si="8"/>
        <v>9</v>
      </c>
    </row>
    <row r="24" spans="2:27" s="1" customFormat="1" ht="20.149999999999999" customHeight="1" x14ac:dyDescent="0.2">
      <c r="D24" s="236"/>
      <c r="E24" s="236"/>
      <c r="F24" s="236"/>
      <c r="G24" s="236"/>
      <c r="H24" s="236"/>
      <c r="I24" s="236"/>
      <c r="J24" s="236"/>
      <c r="K24" s="236"/>
      <c r="L24" s="237"/>
      <c r="M24" s="237"/>
      <c r="N24" s="742" t="s">
        <v>289</v>
      </c>
      <c r="O24" s="742"/>
      <c r="P24" s="742"/>
      <c r="Q24" s="742"/>
      <c r="R24" s="742"/>
      <c r="S24" s="742"/>
      <c r="T24" s="742"/>
      <c r="U24" s="742"/>
      <c r="V24" s="742"/>
      <c r="W24" s="742"/>
      <c r="X24" s="742"/>
      <c r="Y24" s="742"/>
      <c r="Z24" s="742"/>
      <c r="AA24" s="742"/>
    </row>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20">
    <mergeCell ref="A1:M1"/>
    <mergeCell ref="B2:B4"/>
    <mergeCell ref="C2:C4"/>
    <mergeCell ref="D2:E3"/>
    <mergeCell ref="F2:G3"/>
    <mergeCell ref="H2:I3"/>
    <mergeCell ref="J2:K3"/>
    <mergeCell ref="L2:M3"/>
    <mergeCell ref="B5:B13"/>
    <mergeCell ref="B14:B22"/>
    <mergeCell ref="B23:C23"/>
    <mergeCell ref="N24:AA24"/>
    <mergeCell ref="N2:AA2"/>
    <mergeCell ref="N3:O3"/>
    <mergeCell ref="P3:Q3"/>
    <mergeCell ref="R3:S3"/>
    <mergeCell ref="T3:U3"/>
    <mergeCell ref="V3:W3"/>
    <mergeCell ref="X3:Y3"/>
    <mergeCell ref="Z3:AA3"/>
  </mergeCells>
  <phoneticPr fontId="1"/>
  <pageMargins left="0.43307086614173229" right="0.19685039370078741" top="0.47244094488188981" bottom="0.51181102362204722" header="0.31496062992125984" footer="0.31496062992125984"/>
  <pageSetup paperSize="9" scale="85" firstPageNumber="81" orientation="landscape" useFirstPageNumber="1" r:id="rId1"/>
  <headerFooter>
    <oddFooter>&amp;C&amp;P</oddFooter>
  </headerFooter>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72"/>
  <sheetViews>
    <sheetView view="pageBreakPreview" zoomScaleNormal="100" zoomScaleSheetLayoutView="100" workbookViewId="0">
      <pane xSplit="3" ySplit="4" topLeftCell="D5" activePane="bottomRight" state="frozen"/>
      <selection sqref="A1:XFD1048576"/>
      <selection pane="topRight" sqref="A1:XFD1048576"/>
      <selection pane="bottomLeft" sqref="A1:XFD1048576"/>
      <selection pane="bottomRight" sqref="A1:M1"/>
    </sheetView>
  </sheetViews>
  <sheetFormatPr defaultColWidth="9" defaultRowHeight="20.149999999999999" customHeight="1" x14ac:dyDescent="0.2"/>
  <cols>
    <col min="1" max="1" width="1.6328125" style="2" customWidth="1"/>
    <col min="2" max="2" width="3.453125" style="2" bestFit="1" customWidth="1"/>
    <col min="3" max="3" width="10" style="2" customWidth="1"/>
    <col min="4" max="7" width="6.90625" style="2" customWidth="1"/>
    <col min="8" max="11" width="6.1796875" style="2" customWidth="1"/>
    <col min="12" max="13" width="6.1796875" style="269" customWidth="1"/>
    <col min="14" max="27" width="6.1796875" style="2" customWidth="1"/>
    <col min="28" max="16384" width="9" style="2"/>
  </cols>
  <sheetData>
    <row r="1" spans="1:27" ht="20.149999999999999" customHeight="1" x14ac:dyDescent="0.2">
      <c r="A1" s="526" t="s">
        <v>477</v>
      </c>
      <c r="B1" s="526"/>
      <c r="C1" s="526"/>
      <c r="D1" s="526"/>
      <c r="E1" s="526"/>
      <c r="F1" s="526"/>
      <c r="G1" s="526"/>
      <c r="H1" s="526"/>
      <c r="I1" s="526"/>
      <c r="J1" s="526"/>
      <c r="K1" s="526"/>
      <c r="L1" s="526"/>
      <c r="M1" s="526"/>
    </row>
    <row r="2" spans="1:27" s="1" customFormat="1" ht="13.5" customHeight="1" x14ac:dyDescent="0.2">
      <c r="B2" s="763" t="s">
        <v>265</v>
      </c>
      <c r="C2" s="764"/>
      <c r="D2" s="799" t="s">
        <v>231</v>
      </c>
      <c r="E2" s="789"/>
      <c r="F2" s="789" t="s">
        <v>266</v>
      </c>
      <c r="G2" s="789"/>
      <c r="H2" s="789" t="s">
        <v>234</v>
      </c>
      <c r="I2" s="789"/>
      <c r="J2" s="789" t="s">
        <v>290</v>
      </c>
      <c r="K2" s="789"/>
      <c r="L2" s="801" t="s">
        <v>267</v>
      </c>
      <c r="M2" s="801"/>
      <c r="N2" s="789" t="s">
        <v>268</v>
      </c>
      <c r="O2" s="789"/>
      <c r="P2" s="812" t="s">
        <v>269</v>
      </c>
      <c r="Q2" s="813"/>
      <c r="R2" s="813"/>
      <c r="S2" s="813"/>
      <c r="T2" s="813"/>
      <c r="U2" s="813"/>
      <c r="V2" s="813"/>
      <c r="W2" s="813"/>
      <c r="X2" s="813"/>
      <c r="Y2" s="813"/>
      <c r="Z2" s="813"/>
      <c r="AA2" s="814"/>
    </row>
    <row r="3" spans="1:27" s="1" customFormat="1" ht="63" customHeight="1" x14ac:dyDescent="0.2">
      <c r="B3" s="808"/>
      <c r="C3" s="797"/>
      <c r="D3" s="800"/>
      <c r="E3" s="791"/>
      <c r="F3" s="791"/>
      <c r="G3" s="791"/>
      <c r="H3" s="791"/>
      <c r="I3" s="791"/>
      <c r="J3" s="791"/>
      <c r="K3" s="791"/>
      <c r="L3" s="802"/>
      <c r="M3" s="802"/>
      <c r="N3" s="791"/>
      <c r="O3" s="791"/>
      <c r="P3" s="791" t="s">
        <v>291</v>
      </c>
      <c r="Q3" s="791"/>
      <c r="R3" s="807" t="s">
        <v>292</v>
      </c>
      <c r="S3" s="807"/>
      <c r="T3" s="791" t="s">
        <v>293</v>
      </c>
      <c r="U3" s="791"/>
      <c r="V3" s="791" t="s">
        <v>294</v>
      </c>
      <c r="W3" s="791"/>
      <c r="X3" s="807" t="s">
        <v>295</v>
      </c>
      <c r="Y3" s="807"/>
      <c r="Z3" s="791" t="s">
        <v>276</v>
      </c>
      <c r="AA3" s="793"/>
    </row>
    <row r="4" spans="1:27" s="1" customFormat="1" ht="20.149999999999999" customHeight="1" x14ac:dyDescent="0.2">
      <c r="B4" s="809"/>
      <c r="C4" s="798"/>
      <c r="D4" s="226" t="s">
        <v>238</v>
      </c>
      <c r="E4" s="227" t="s">
        <v>239</v>
      </c>
      <c r="F4" s="227" t="s">
        <v>238</v>
      </c>
      <c r="G4" s="227" t="s">
        <v>239</v>
      </c>
      <c r="H4" s="227" t="s">
        <v>238</v>
      </c>
      <c r="I4" s="227" t="s">
        <v>239</v>
      </c>
      <c r="J4" s="227" t="s">
        <v>238</v>
      </c>
      <c r="K4" s="227" t="s">
        <v>239</v>
      </c>
      <c r="L4" s="227" t="s">
        <v>238</v>
      </c>
      <c r="M4" s="227" t="s">
        <v>239</v>
      </c>
      <c r="N4" s="227" t="s">
        <v>238</v>
      </c>
      <c r="O4" s="227" t="s">
        <v>239</v>
      </c>
      <c r="P4" s="227" t="s">
        <v>238</v>
      </c>
      <c r="Q4" s="227" t="s">
        <v>239</v>
      </c>
      <c r="R4" s="227" t="s">
        <v>238</v>
      </c>
      <c r="S4" s="227" t="s">
        <v>239</v>
      </c>
      <c r="T4" s="227" t="s">
        <v>238</v>
      </c>
      <c r="U4" s="227" t="s">
        <v>239</v>
      </c>
      <c r="V4" s="227" t="s">
        <v>238</v>
      </c>
      <c r="W4" s="227" t="s">
        <v>239</v>
      </c>
      <c r="X4" s="227" t="s">
        <v>238</v>
      </c>
      <c r="Y4" s="227" t="s">
        <v>239</v>
      </c>
      <c r="Z4" s="227" t="s">
        <v>238</v>
      </c>
      <c r="AA4" s="228" t="s">
        <v>239</v>
      </c>
    </row>
    <row r="5" spans="1:27" s="1" customFormat="1" ht="22.5" customHeight="1" x14ac:dyDescent="0.2">
      <c r="B5" s="810" t="s">
        <v>296</v>
      </c>
      <c r="C5" s="811"/>
      <c r="D5" s="238">
        <f>F5+H5+J5</f>
        <v>557</v>
      </c>
      <c r="E5" s="238">
        <f>G5+I5+K5</f>
        <v>53</v>
      </c>
      <c r="F5" s="239">
        <v>496</v>
      </c>
      <c r="G5" s="239">
        <v>51</v>
      </c>
      <c r="H5" s="239">
        <v>61</v>
      </c>
      <c r="I5" s="239">
        <v>2</v>
      </c>
      <c r="J5" s="239">
        <v>0</v>
      </c>
      <c r="K5" s="239">
        <v>0</v>
      </c>
      <c r="L5" s="239">
        <f>+P5+R5+T5+V5+X5+Z5</f>
        <v>56</v>
      </c>
      <c r="M5" s="239">
        <f>+Q5+S5+U5+W5+Y5+AA5</f>
        <v>2</v>
      </c>
      <c r="N5" s="270">
        <f>IF(H5=0,0,L5/H5*100)</f>
        <v>91.803278688524586</v>
      </c>
      <c r="O5" s="270">
        <f>IF(I5=0,0,M5/I5*100)</f>
        <v>100</v>
      </c>
      <c r="P5" s="239">
        <v>0</v>
      </c>
      <c r="Q5" s="239">
        <v>0</v>
      </c>
      <c r="R5" s="239">
        <v>0</v>
      </c>
      <c r="S5" s="239">
        <v>0</v>
      </c>
      <c r="T5" s="239">
        <v>0</v>
      </c>
      <c r="U5" s="239">
        <v>0</v>
      </c>
      <c r="V5" s="239">
        <v>50</v>
      </c>
      <c r="W5" s="239">
        <v>2</v>
      </c>
      <c r="X5" s="239">
        <v>3</v>
      </c>
      <c r="Y5" s="239">
        <v>0</v>
      </c>
      <c r="Z5" s="239">
        <v>3</v>
      </c>
      <c r="AA5" s="241">
        <v>0</v>
      </c>
    </row>
    <row r="6" spans="1:27" s="1" customFormat="1" ht="22.5" customHeight="1" x14ac:dyDescent="0.2">
      <c r="B6" s="810" t="s">
        <v>297</v>
      </c>
      <c r="C6" s="811"/>
      <c r="D6" s="238">
        <f>F6+H6+J6</f>
        <v>481</v>
      </c>
      <c r="E6" s="238">
        <f>G6+I6+K6</f>
        <v>110</v>
      </c>
      <c r="F6" s="239">
        <v>437</v>
      </c>
      <c r="G6" s="239">
        <v>106</v>
      </c>
      <c r="H6" s="239">
        <v>44</v>
      </c>
      <c r="I6" s="239">
        <v>4</v>
      </c>
      <c r="J6" s="239">
        <v>0</v>
      </c>
      <c r="K6" s="239">
        <v>0</v>
      </c>
      <c r="L6" s="239">
        <f t="shared" ref="L6:M15" si="0">+P6+R6+T6+V6+X6+Z6</f>
        <v>43</v>
      </c>
      <c r="M6" s="239">
        <f t="shared" si="0"/>
        <v>4</v>
      </c>
      <c r="N6" s="270">
        <f t="shared" ref="N6:O15" si="1">IF(H6=0,0,L6/H6*100)</f>
        <v>97.727272727272734</v>
      </c>
      <c r="O6" s="270">
        <f>IF(I6=0,0,M6/I6*100)</f>
        <v>100</v>
      </c>
      <c r="P6" s="239">
        <v>0</v>
      </c>
      <c r="Q6" s="239">
        <v>0</v>
      </c>
      <c r="R6" s="239">
        <v>0</v>
      </c>
      <c r="S6" s="239">
        <v>0</v>
      </c>
      <c r="T6" s="239">
        <v>0</v>
      </c>
      <c r="U6" s="239">
        <v>0</v>
      </c>
      <c r="V6" s="239">
        <v>35</v>
      </c>
      <c r="W6" s="239">
        <v>3</v>
      </c>
      <c r="X6" s="239">
        <v>6</v>
      </c>
      <c r="Y6" s="239">
        <v>0</v>
      </c>
      <c r="Z6" s="239">
        <v>2</v>
      </c>
      <c r="AA6" s="241">
        <v>1</v>
      </c>
    </row>
    <row r="7" spans="1:27" s="1" customFormat="1" ht="22.5" customHeight="1" x14ac:dyDescent="0.2">
      <c r="B7" s="810" t="s">
        <v>298</v>
      </c>
      <c r="C7" s="811"/>
      <c r="D7" s="238">
        <f t="shared" ref="D7:E14" si="2">F7+H7+J7</f>
        <v>837</v>
      </c>
      <c r="E7" s="238">
        <f t="shared" si="2"/>
        <v>200</v>
      </c>
      <c r="F7" s="239">
        <v>783</v>
      </c>
      <c r="G7" s="239">
        <v>195</v>
      </c>
      <c r="H7" s="239">
        <v>54</v>
      </c>
      <c r="I7" s="239">
        <v>5</v>
      </c>
      <c r="J7" s="239">
        <v>0</v>
      </c>
      <c r="K7" s="239">
        <v>0</v>
      </c>
      <c r="L7" s="239">
        <f t="shared" si="0"/>
        <v>50</v>
      </c>
      <c r="M7" s="239">
        <f t="shared" si="0"/>
        <v>4</v>
      </c>
      <c r="N7" s="270">
        <f t="shared" si="1"/>
        <v>92.592592592592595</v>
      </c>
      <c r="O7" s="270">
        <f t="shared" si="1"/>
        <v>80</v>
      </c>
      <c r="P7" s="239">
        <v>0</v>
      </c>
      <c r="Q7" s="239">
        <v>0</v>
      </c>
      <c r="R7" s="239">
        <v>0</v>
      </c>
      <c r="S7" s="239">
        <v>0</v>
      </c>
      <c r="T7" s="239">
        <v>0</v>
      </c>
      <c r="U7" s="239">
        <v>0</v>
      </c>
      <c r="V7" s="239">
        <v>39</v>
      </c>
      <c r="W7" s="239">
        <v>2</v>
      </c>
      <c r="X7" s="239">
        <v>8</v>
      </c>
      <c r="Y7" s="239">
        <v>0</v>
      </c>
      <c r="Z7" s="239">
        <v>3</v>
      </c>
      <c r="AA7" s="241">
        <v>2</v>
      </c>
    </row>
    <row r="8" spans="1:27" s="1" customFormat="1" ht="22.5" customHeight="1" x14ac:dyDescent="0.2">
      <c r="B8" s="810" t="s">
        <v>299</v>
      </c>
      <c r="C8" s="811"/>
      <c r="D8" s="238">
        <f t="shared" si="2"/>
        <v>1048</v>
      </c>
      <c r="E8" s="238">
        <f t="shared" si="2"/>
        <v>279</v>
      </c>
      <c r="F8" s="239">
        <v>991</v>
      </c>
      <c r="G8" s="239">
        <v>274</v>
      </c>
      <c r="H8" s="239">
        <v>57</v>
      </c>
      <c r="I8" s="239">
        <v>5</v>
      </c>
      <c r="J8" s="239">
        <v>0</v>
      </c>
      <c r="K8" s="239">
        <v>0</v>
      </c>
      <c r="L8" s="239">
        <f t="shared" si="0"/>
        <v>54</v>
      </c>
      <c r="M8" s="239">
        <f t="shared" si="0"/>
        <v>5</v>
      </c>
      <c r="N8" s="270">
        <f t="shared" si="1"/>
        <v>94.73684210526315</v>
      </c>
      <c r="O8" s="270">
        <f t="shared" si="1"/>
        <v>100</v>
      </c>
      <c r="P8" s="239">
        <v>0</v>
      </c>
      <c r="Q8" s="239">
        <v>0</v>
      </c>
      <c r="R8" s="239">
        <v>0</v>
      </c>
      <c r="S8" s="239">
        <v>0</v>
      </c>
      <c r="T8" s="239">
        <v>0</v>
      </c>
      <c r="U8" s="239">
        <v>0</v>
      </c>
      <c r="V8" s="239">
        <v>46</v>
      </c>
      <c r="W8" s="239">
        <v>4</v>
      </c>
      <c r="X8" s="239">
        <v>7</v>
      </c>
      <c r="Y8" s="239">
        <v>1</v>
      </c>
      <c r="Z8" s="239">
        <v>1</v>
      </c>
      <c r="AA8" s="241">
        <v>0</v>
      </c>
    </row>
    <row r="9" spans="1:27" s="1" customFormat="1" ht="22.5" customHeight="1" x14ac:dyDescent="0.2">
      <c r="B9" s="806" t="s">
        <v>300</v>
      </c>
      <c r="C9" s="621"/>
      <c r="D9" s="238">
        <f t="shared" si="2"/>
        <v>761</v>
      </c>
      <c r="E9" s="238">
        <f t="shared" si="2"/>
        <v>383</v>
      </c>
      <c r="F9" s="244">
        <v>733</v>
      </c>
      <c r="G9" s="244">
        <v>374</v>
      </c>
      <c r="H9" s="244">
        <v>28</v>
      </c>
      <c r="I9" s="244">
        <v>9</v>
      </c>
      <c r="J9" s="244">
        <v>0</v>
      </c>
      <c r="K9" s="244">
        <v>0</v>
      </c>
      <c r="L9" s="239">
        <f t="shared" si="0"/>
        <v>26</v>
      </c>
      <c r="M9" s="239">
        <f t="shared" si="0"/>
        <v>5</v>
      </c>
      <c r="N9" s="271">
        <f t="shared" si="1"/>
        <v>92.857142857142861</v>
      </c>
      <c r="O9" s="271">
        <f t="shared" si="1"/>
        <v>55.555555555555557</v>
      </c>
      <c r="P9" s="244">
        <v>0</v>
      </c>
      <c r="Q9" s="244">
        <v>0</v>
      </c>
      <c r="R9" s="244">
        <v>0</v>
      </c>
      <c r="S9" s="244">
        <v>0</v>
      </c>
      <c r="T9" s="244">
        <v>0</v>
      </c>
      <c r="U9" s="244">
        <v>0</v>
      </c>
      <c r="V9" s="244">
        <v>15</v>
      </c>
      <c r="W9" s="244">
        <v>5</v>
      </c>
      <c r="X9" s="244">
        <v>10</v>
      </c>
      <c r="Y9" s="244">
        <v>0</v>
      </c>
      <c r="Z9" s="244">
        <v>1</v>
      </c>
      <c r="AA9" s="245">
        <v>0</v>
      </c>
    </row>
    <row r="10" spans="1:27" s="1" customFormat="1" ht="22.5" customHeight="1" x14ac:dyDescent="0.2">
      <c r="B10" s="806" t="s">
        <v>301</v>
      </c>
      <c r="C10" s="621"/>
      <c r="D10" s="238">
        <f t="shared" si="2"/>
        <v>904</v>
      </c>
      <c r="E10" s="238">
        <f t="shared" si="2"/>
        <v>367</v>
      </c>
      <c r="F10" s="244">
        <v>874</v>
      </c>
      <c r="G10" s="244">
        <v>363</v>
      </c>
      <c r="H10" s="244">
        <v>30</v>
      </c>
      <c r="I10" s="244">
        <v>4</v>
      </c>
      <c r="J10" s="244">
        <v>0</v>
      </c>
      <c r="K10" s="244">
        <v>0</v>
      </c>
      <c r="L10" s="239">
        <f t="shared" si="0"/>
        <v>26</v>
      </c>
      <c r="M10" s="239">
        <f t="shared" si="0"/>
        <v>4</v>
      </c>
      <c r="N10" s="271">
        <f t="shared" si="1"/>
        <v>86.666666666666671</v>
      </c>
      <c r="O10" s="271">
        <f>IF(I10=0,0,M10/I10*100)</f>
        <v>100</v>
      </c>
      <c r="P10" s="244">
        <v>0</v>
      </c>
      <c r="Q10" s="244">
        <v>0</v>
      </c>
      <c r="R10" s="244">
        <v>0</v>
      </c>
      <c r="S10" s="244">
        <v>0</v>
      </c>
      <c r="T10" s="244">
        <v>0</v>
      </c>
      <c r="U10" s="244">
        <v>0</v>
      </c>
      <c r="V10" s="244">
        <v>20</v>
      </c>
      <c r="W10" s="244">
        <v>3</v>
      </c>
      <c r="X10" s="244">
        <v>5</v>
      </c>
      <c r="Y10" s="244">
        <v>1</v>
      </c>
      <c r="Z10" s="244">
        <v>1</v>
      </c>
      <c r="AA10" s="245">
        <v>0</v>
      </c>
    </row>
    <row r="11" spans="1:27" s="1" customFormat="1" ht="22.5" customHeight="1" x14ac:dyDescent="0.2">
      <c r="B11" s="806" t="s">
        <v>302</v>
      </c>
      <c r="C11" s="621"/>
      <c r="D11" s="238">
        <f t="shared" si="2"/>
        <v>1033</v>
      </c>
      <c r="E11" s="238">
        <f t="shared" si="2"/>
        <v>372</v>
      </c>
      <c r="F11" s="244">
        <v>1007</v>
      </c>
      <c r="G11" s="244">
        <v>371</v>
      </c>
      <c r="H11" s="244">
        <v>26</v>
      </c>
      <c r="I11" s="244">
        <v>1</v>
      </c>
      <c r="J11" s="244">
        <v>0</v>
      </c>
      <c r="K11" s="244">
        <v>0</v>
      </c>
      <c r="L11" s="239">
        <f t="shared" si="0"/>
        <v>19</v>
      </c>
      <c r="M11" s="239">
        <f t="shared" si="0"/>
        <v>0</v>
      </c>
      <c r="N11" s="271">
        <f t="shared" si="1"/>
        <v>73.076923076923066</v>
      </c>
      <c r="O11" s="272">
        <f t="shared" si="1"/>
        <v>0</v>
      </c>
      <c r="P11" s="244">
        <v>0</v>
      </c>
      <c r="Q11" s="244">
        <v>0</v>
      </c>
      <c r="R11" s="244">
        <v>1</v>
      </c>
      <c r="S11" s="244">
        <v>0</v>
      </c>
      <c r="T11" s="244">
        <v>0</v>
      </c>
      <c r="U11" s="244">
        <v>0</v>
      </c>
      <c r="V11" s="244">
        <v>15</v>
      </c>
      <c r="W11" s="244">
        <v>0</v>
      </c>
      <c r="X11" s="244">
        <v>3</v>
      </c>
      <c r="Y11" s="244">
        <v>0</v>
      </c>
      <c r="Z11" s="244">
        <v>0</v>
      </c>
      <c r="AA11" s="245">
        <v>0</v>
      </c>
    </row>
    <row r="12" spans="1:27" s="1" customFormat="1" ht="22.5" customHeight="1" x14ac:dyDescent="0.2">
      <c r="B12" s="806" t="s">
        <v>303</v>
      </c>
      <c r="C12" s="621"/>
      <c r="D12" s="238">
        <f t="shared" si="2"/>
        <v>880</v>
      </c>
      <c r="E12" s="238">
        <f t="shared" si="2"/>
        <v>243</v>
      </c>
      <c r="F12" s="244">
        <v>869</v>
      </c>
      <c r="G12" s="244">
        <v>243</v>
      </c>
      <c r="H12" s="244">
        <v>11</v>
      </c>
      <c r="I12" s="244">
        <v>0</v>
      </c>
      <c r="J12" s="244">
        <v>0</v>
      </c>
      <c r="K12" s="244">
        <v>0</v>
      </c>
      <c r="L12" s="239">
        <f t="shared" si="0"/>
        <v>11</v>
      </c>
      <c r="M12" s="239">
        <f t="shared" si="0"/>
        <v>0</v>
      </c>
      <c r="N12" s="271">
        <f t="shared" si="1"/>
        <v>100</v>
      </c>
      <c r="O12" s="271">
        <f t="shared" si="1"/>
        <v>0</v>
      </c>
      <c r="P12" s="244">
        <v>0</v>
      </c>
      <c r="Q12" s="244">
        <v>0</v>
      </c>
      <c r="R12" s="244">
        <v>0</v>
      </c>
      <c r="S12" s="244">
        <v>0</v>
      </c>
      <c r="T12" s="244">
        <v>0</v>
      </c>
      <c r="U12" s="244">
        <v>0</v>
      </c>
      <c r="V12" s="244">
        <v>6</v>
      </c>
      <c r="W12" s="244">
        <v>0</v>
      </c>
      <c r="X12" s="244">
        <v>4</v>
      </c>
      <c r="Y12" s="244">
        <v>0</v>
      </c>
      <c r="Z12" s="244">
        <v>1</v>
      </c>
      <c r="AA12" s="245">
        <v>0</v>
      </c>
    </row>
    <row r="13" spans="1:27" s="1" customFormat="1" ht="22.5" customHeight="1" x14ac:dyDescent="0.2">
      <c r="B13" s="806" t="s">
        <v>304</v>
      </c>
      <c r="C13" s="621"/>
      <c r="D13" s="238">
        <f t="shared" si="2"/>
        <v>230</v>
      </c>
      <c r="E13" s="238">
        <f t="shared" si="2"/>
        <v>141</v>
      </c>
      <c r="F13" s="244">
        <v>229</v>
      </c>
      <c r="G13" s="244">
        <v>140</v>
      </c>
      <c r="H13" s="244">
        <v>1</v>
      </c>
      <c r="I13" s="244">
        <v>1</v>
      </c>
      <c r="J13" s="244">
        <v>0</v>
      </c>
      <c r="K13" s="244">
        <v>0</v>
      </c>
      <c r="L13" s="239">
        <f t="shared" si="0"/>
        <v>1</v>
      </c>
      <c r="M13" s="239">
        <f t="shared" si="0"/>
        <v>1</v>
      </c>
      <c r="N13" s="271">
        <f t="shared" si="1"/>
        <v>100</v>
      </c>
      <c r="O13" s="271">
        <f t="shared" si="1"/>
        <v>100</v>
      </c>
      <c r="P13" s="244">
        <v>0</v>
      </c>
      <c r="Q13" s="244">
        <v>0</v>
      </c>
      <c r="R13" s="244">
        <v>0</v>
      </c>
      <c r="S13" s="244">
        <v>0</v>
      </c>
      <c r="T13" s="244">
        <v>0</v>
      </c>
      <c r="U13" s="244">
        <v>0</v>
      </c>
      <c r="V13" s="244">
        <v>1</v>
      </c>
      <c r="W13" s="244">
        <v>1</v>
      </c>
      <c r="X13" s="244">
        <v>0</v>
      </c>
      <c r="Y13" s="244">
        <v>0</v>
      </c>
      <c r="Z13" s="244">
        <v>0</v>
      </c>
      <c r="AA13" s="245">
        <v>0</v>
      </c>
    </row>
    <row r="14" spans="1:27" s="1" customFormat="1" ht="22.5" customHeight="1" x14ac:dyDescent="0.2">
      <c r="B14" s="806" t="s">
        <v>305</v>
      </c>
      <c r="C14" s="621"/>
      <c r="D14" s="238">
        <f t="shared" si="2"/>
        <v>0</v>
      </c>
      <c r="E14" s="238">
        <f t="shared" si="2"/>
        <v>94</v>
      </c>
      <c r="F14" s="244">
        <v>0</v>
      </c>
      <c r="G14" s="244">
        <v>94</v>
      </c>
      <c r="H14" s="244">
        <v>0</v>
      </c>
      <c r="I14" s="244">
        <v>0</v>
      </c>
      <c r="J14" s="244">
        <v>0</v>
      </c>
      <c r="K14" s="244">
        <v>0</v>
      </c>
      <c r="L14" s="239">
        <f t="shared" si="0"/>
        <v>0</v>
      </c>
      <c r="M14" s="239">
        <f t="shared" si="0"/>
        <v>0</v>
      </c>
      <c r="N14" s="271">
        <f t="shared" si="1"/>
        <v>0</v>
      </c>
      <c r="O14" s="271">
        <f t="shared" si="1"/>
        <v>0</v>
      </c>
      <c r="P14" s="244">
        <v>0</v>
      </c>
      <c r="Q14" s="244">
        <v>0</v>
      </c>
      <c r="R14" s="244">
        <v>0</v>
      </c>
      <c r="S14" s="244">
        <v>0</v>
      </c>
      <c r="T14" s="244">
        <v>0</v>
      </c>
      <c r="U14" s="244">
        <v>0</v>
      </c>
      <c r="V14" s="244">
        <v>0</v>
      </c>
      <c r="W14" s="244">
        <v>0</v>
      </c>
      <c r="X14" s="244">
        <v>0</v>
      </c>
      <c r="Y14" s="244">
        <v>0</v>
      </c>
      <c r="Z14" s="244">
        <v>0</v>
      </c>
      <c r="AA14" s="245">
        <v>0</v>
      </c>
    </row>
    <row r="15" spans="1:27" s="1" customFormat="1" ht="22.5" customHeight="1" x14ac:dyDescent="0.2">
      <c r="B15" s="803" t="s">
        <v>306</v>
      </c>
      <c r="C15" s="627"/>
      <c r="D15" s="273">
        <f>F15+H15+J15</f>
        <v>0</v>
      </c>
      <c r="E15" s="273">
        <f>G15+I15+K15</f>
        <v>157</v>
      </c>
      <c r="F15" s="259">
        <v>0</v>
      </c>
      <c r="G15" s="259">
        <v>155</v>
      </c>
      <c r="H15" s="259">
        <v>0</v>
      </c>
      <c r="I15" s="259">
        <v>2</v>
      </c>
      <c r="J15" s="259">
        <v>0</v>
      </c>
      <c r="K15" s="259">
        <v>0</v>
      </c>
      <c r="L15" s="274">
        <f t="shared" si="0"/>
        <v>0</v>
      </c>
      <c r="M15" s="274">
        <f t="shared" si="0"/>
        <v>2</v>
      </c>
      <c r="N15" s="275">
        <f t="shared" si="1"/>
        <v>0</v>
      </c>
      <c r="O15" s="276">
        <f>IF(I15=0,0,M15/I15*100)</f>
        <v>100</v>
      </c>
      <c r="P15" s="259">
        <v>0</v>
      </c>
      <c r="Q15" s="259">
        <v>0</v>
      </c>
      <c r="R15" s="259">
        <v>0</v>
      </c>
      <c r="S15" s="259">
        <v>0</v>
      </c>
      <c r="T15" s="259">
        <v>0</v>
      </c>
      <c r="U15" s="259">
        <v>0</v>
      </c>
      <c r="V15" s="259">
        <v>0</v>
      </c>
      <c r="W15" s="259">
        <v>1</v>
      </c>
      <c r="X15" s="259">
        <v>0</v>
      </c>
      <c r="Y15" s="259">
        <v>0</v>
      </c>
      <c r="Z15" s="259">
        <v>0</v>
      </c>
      <c r="AA15" s="262">
        <v>1</v>
      </c>
    </row>
    <row r="16" spans="1:27" s="1" customFormat="1" ht="22.5" customHeight="1" x14ac:dyDescent="0.2">
      <c r="B16" s="804" t="s">
        <v>286</v>
      </c>
      <c r="C16" s="805"/>
      <c r="D16" s="277">
        <f>F16+H16+J16</f>
        <v>6731</v>
      </c>
      <c r="E16" s="278">
        <f>G16+I16+K16</f>
        <v>2399</v>
      </c>
      <c r="F16" s="264">
        <f>SUM(F5:F15)</f>
        <v>6419</v>
      </c>
      <c r="G16" s="264">
        <f>SUM(G5:G15)</f>
        <v>2366</v>
      </c>
      <c r="H16" s="264">
        <f>SUM(H5:H15)</f>
        <v>312</v>
      </c>
      <c r="I16" s="264">
        <f>SUM(I5:I15)</f>
        <v>33</v>
      </c>
      <c r="J16" s="264">
        <f t="shared" ref="J16:S16" si="3">SUM(J5:J15)</f>
        <v>0</v>
      </c>
      <c r="K16" s="264">
        <f t="shared" si="3"/>
        <v>0</v>
      </c>
      <c r="L16" s="265">
        <f>SUM(L5:L15)</f>
        <v>286</v>
      </c>
      <c r="M16" s="265">
        <f>SUM(M5:M15)</f>
        <v>27</v>
      </c>
      <c r="N16" s="276">
        <f>IF(H16=0,0,L16/H16*100)</f>
        <v>91.666666666666657</v>
      </c>
      <c r="O16" s="276">
        <f>IF(I16=0,0,M16/I16*100)</f>
        <v>81.818181818181827</v>
      </c>
      <c r="P16" s="264">
        <f>SUM(P5:P15)</f>
        <v>0</v>
      </c>
      <c r="Q16" s="264">
        <f t="shared" si="3"/>
        <v>0</v>
      </c>
      <c r="R16" s="264">
        <f t="shared" si="3"/>
        <v>1</v>
      </c>
      <c r="S16" s="264">
        <f t="shared" si="3"/>
        <v>0</v>
      </c>
      <c r="T16" s="264">
        <f>SUM(T5:T15)</f>
        <v>0</v>
      </c>
      <c r="U16" s="264">
        <f>SUM(U5:U15)</f>
        <v>0</v>
      </c>
      <c r="V16" s="264">
        <f t="shared" ref="V16:AA16" si="4">SUM(V5:V15)</f>
        <v>227</v>
      </c>
      <c r="W16" s="264">
        <f t="shared" si="4"/>
        <v>21</v>
      </c>
      <c r="X16" s="264">
        <f t="shared" si="4"/>
        <v>46</v>
      </c>
      <c r="Y16" s="264">
        <f t="shared" si="4"/>
        <v>2</v>
      </c>
      <c r="Z16" s="264">
        <f t="shared" si="4"/>
        <v>12</v>
      </c>
      <c r="AA16" s="268">
        <f t="shared" si="4"/>
        <v>4</v>
      </c>
    </row>
    <row r="17" spans="1:27" s="1" customFormat="1" ht="20.149999999999999" customHeight="1" x14ac:dyDescent="0.2">
      <c r="E17" s="279"/>
      <c r="L17" s="280"/>
      <c r="M17" s="280"/>
    </row>
    <row r="18" spans="1:27" s="1" customFormat="1" ht="20.149999999999999" customHeight="1" x14ac:dyDescent="0.2">
      <c r="L18" s="280"/>
      <c r="M18" s="280"/>
    </row>
    <row r="19" spans="1:27" ht="20.149999999999999" customHeight="1" x14ac:dyDescent="0.2">
      <c r="A19" s="526" t="s">
        <v>478</v>
      </c>
      <c r="B19" s="526"/>
      <c r="C19" s="526"/>
      <c r="D19" s="526"/>
      <c r="E19" s="526"/>
      <c r="F19" s="526"/>
      <c r="G19" s="526"/>
      <c r="H19" s="526"/>
      <c r="I19" s="526"/>
      <c r="J19" s="526"/>
      <c r="K19" s="526"/>
      <c r="L19" s="526"/>
      <c r="M19" s="526"/>
    </row>
    <row r="20" spans="1:27" s="1" customFormat="1" ht="23.25" customHeight="1" x14ac:dyDescent="0.2">
      <c r="B20" s="763" t="s">
        <v>265</v>
      </c>
      <c r="C20" s="764"/>
      <c r="D20" s="799" t="s">
        <v>231</v>
      </c>
      <c r="E20" s="789"/>
      <c r="F20" s="789" t="s">
        <v>266</v>
      </c>
      <c r="G20" s="789"/>
      <c r="H20" s="789" t="s">
        <v>574</v>
      </c>
      <c r="I20" s="789"/>
      <c r="J20" s="789" t="s">
        <v>234</v>
      </c>
      <c r="K20" s="789"/>
      <c r="L20" s="801" t="s">
        <v>267</v>
      </c>
      <c r="M20" s="801"/>
      <c r="N20" s="789" t="s">
        <v>307</v>
      </c>
      <c r="O20" s="789"/>
      <c r="P20" s="789" t="s">
        <v>269</v>
      </c>
      <c r="Q20" s="789"/>
      <c r="R20" s="789"/>
      <c r="S20" s="789"/>
      <c r="T20" s="789" t="s">
        <v>308</v>
      </c>
      <c r="U20" s="789"/>
      <c r="V20" s="789"/>
      <c r="W20" s="789"/>
      <c r="X20" s="789"/>
      <c r="Y20" s="789"/>
      <c r="Z20" s="789"/>
      <c r="AA20" s="790"/>
    </row>
    <row r="21" spans="1:27" s="1" customFormat="1" ht="23.25" customHeight="1" x14ac:dyDescent="0.2">
      <c r="B21" s="808"/>
      <c r="C21" s="797"/>
      <c r="D21" s="800"/>
      <c r="E21" s="791"/>
      <c r="F21" s="791"/>
      <c r="G21" s="791"/>
      <c r="H21" s="791"/>
      <c r="I21" s="791"/>
      <c r="J21" s="791"/>
      <c r="K21" s="791"/>
      <c r="L21" s="802"/>
      <c r="M21" s="802"/>
      <c r="N21" s="791"/>
      <c r="O21" s="791"/>
      <c r="P21" s="791" t="s">
        <v>309</v>
      </c>
      <c r="Q21" s="791"/>
      <c r="R21" s="807" t="s">
        <v>310</v>
      </c>
      <c r="S21" s="807"/>
      <c r="T21" s="791" t="s">
        <v>311</v>
      </c>
      <c r="U21" s="791"/>
      <c r="V21" s="807" t="s">
        <v>312</v>
      </c>
      <c r="W21" s="807"/>
      <c r="X21" s="791" t="s">
        <v>275</v>
      </c>
      <c r="Y21" s="791"/>
      <c r="Z21" s="791" t="s">
        <v>276</v>
      </c>
      <c r="AA21" s="793"/>
    </row>
    <row r="22" spans="1:27" s="1" customFormat="1" ht="23.25" customHeight="1" x14ac:dyDescent="0.2">
      <c r="B22" s="809"/>
      <c r="C22" s="798"/>
      <c r="D22" s="226" t="s">
        <v>238</v>
      </c>
      <c r="E22" s="227" t="s">
        <v>239</v>
      </c>
      <c r="F22" s="227" t="s">
        <v>238</v>
      </c>
      <c r="G22" s="227" t="s">
        <v>239</v>
      </c>
      <c r="H22" s="227" t="s">
        <v>238</v>
      </c>
      <c r="I22" s="227" t="s">
        <v>239</v>
      </c>
      <c r="J22" s="227" t="s">
        <v>238</v>
      </c>
      <c r="K22" s="227" t="s">
        <v>239</v>
      </c>
      <c r="L22" s="227" t="s">
        <v>238</v>
      </c>
      <c r="M22" s="227" t="s">
        <v>239</v>
      </c>
      <c r="N22" s="227" t="s">
        <v>238</v>
      </c>
      <c r="O22" s="227" t="s">
        <v>239</v>
      </c>
      <c r="P22" s="227" t="s">
        <v>238</v>
      </c>
      <c r="Q22" s="227" t="s">
        <v>239</v>
      </c>
      <c r="R22" s="227" t="s">
        <v>238</v>
      </c>
      <c r="S22" s="227" t="s">
        <v>239</v>
      </c>
      <c r="T22" s="227" t="s">
        <v>238</v>
      </c>
      <c r="U22" s="227" t="s">
        <v>239</v>
      </c>
      <c r="V22" s="227" t="s">
        <v>238</v>
      </c>
      <c r="W22" s="227" t="s">
        <v>239</v>
      </c>
      <c r="X22" s="227" t="s">
        <v>238</v>
      </c>
      <c r="Y22" s="227" t="s">
        <v>239</v>
      </c>
      <c r="Z22" s="227" t="s">
        <v>238</v>
      </c>
      <c r="AA22" s="228" t="s">
        <v>239</v>
      </c>
    </row>
    <row r="23" spans="1:27" s="1" customFormat="1" ht="23.25" customHeight="1" x14ac:dyDescent="0.2">
      <c r="B23" s="806" t="s">
        <v>300</v>
      </c>
      <c r="C23" s="621"/>
      <c r="D23" s="238">
        <f>F23+H23+J23</f>
        <v>659</v>
      </c>
      <c r="E23" s="238">
        <f>G23+I23+K23</f>
        <v>454</v>
      </c>
      <c r="F23" s="244">
        <v>606</v>
      </c>
      <c r="G23" s="244">
        <v>398</v>
      </c>
      <c r="H23" s="244">
        <v>0</v>
      </c>
      <c r="I23" s="244">
        <v>0</v>
      </c>
      <c r="J23" s="244">
        <v>53</v>
      </c>
      <c r="K23" s="244">
        <v>56</v>
      </c>
      <c r="L23" s="239">
        <f>+P23+R23+T23+V23+X23+Z23</f>
        <v>50</v>
      </c>
      <c r="M23" s="239">
        <f>+Q23+S23+U23+W23+Y23+AA23</f>
        <v>50</v>
      </c>
      <c r="N23" s="270">
        <f>IF(J23=0,0,L23/J23*100)</f>
        <v>94.339622641509436</v>
      </c>
      <c r="O23" s="270">
        <f>IF(K23=0,0,M23/K23*100)</f>
        <v>89.285714285714292</v>
      </c>
      <c r="P23" s="244">
        <v>2</v>
      </c>
      <c r="Q23" s="244">
        <v>1</v>
      </c>
      <c r="R23" s="244">
        <v>2</v>
      </c>
      <c r="S23" s="244">
        <v>0</v>
      </c>
      <c r="T23" s="244">
        <v>10</v>
      </c>
      <c r="U23" s="244">
        <v>8</v>
      </c>
      <c r="V23" s="244">
        <v>7</v>
      </c>
      <c r="W23" s="244">
        <v>8</v>
      </c>
      <c r="X23" s="244">
        <v>21</v>
      </c>
      <c r="Y23" s="244">
        <v>17</v>
      </c>
      <c r="Z23" s="244">
        <v>8</v>
      </c>
      <c r="AA23" s="245">
        <v>16</v>
      </c>
    </row>
    <row r="24" spans="1:27" s="1" customFormat="1" ht="23.25" customHeight="1" x14ac:dyDescent="0.2">
      <c r="B24" s="806" t="s">
        <v>301</v>
      </c>
      <c r="C24" s="621"/>
      <c r="D24" s="238">
        <f t="shared" ref="D24:E29" si="5">F24+H24+J24</f>
        <v>760</v>
      </c>
      <c r="E24" s="238">
        <f t="shared" si="5"/>
        <v>454</v>
      </c>
      <c r="F24" s="244">
        <v>714</v>
      </c>
      <c r="G24" s="244">
        <v>409</v>
      </c>
      <c r="H24" s="244">
        <v>0</v>
      </c>
      <c r="I24" s="244">
        <v>0</v>
      </c>
      <c r="J24" s="244">
        <v>46</v>
      </c>
      <c r="K24" s="244">
        <v>45</v>
      </c>
      <c r="L24" s="239">
        <f t="shared" ref="L24:M29" si="6">+P24+R24+T24+V24+X24+Z24</f>
        <v>44</v>
      </c>
      <c r="M24" s="239">
        <f>+Q24+S24+U24+W24+Y24+AA24</f>
        <v>41</v>
      </c>
      <c r="N24" s="270">
        <f>IF(J24=0,0,L24/J24*100)</f>
        <v>95.652173913043484</v>
      </c>
      <c r="O24" s="270">
        <f>IF(K24=0,0,M24/K24*100)</f>
        <v>91.111111111111114</v>
      </c>
      <c r="P24" s="244">
        <v>1</v>
      </c>
      <c r="Q24" s="244">
        <v>2</v>
      </c>
      <c r="R24" s="244">
        <v>0</v>
      </c>
      <c r="S24" s="244">
        <v>0</v>
      </c>
      <c r="T24" s="244">
        <v>12</v>
      </c>
      <c r="U24" s="244">
        <v>7</v>
      </c>
      <c r="V24" s="244">
        <v>6</v>
      </c>
      <c r="W24" s="244">
        <v>6</v>
      </c>
      <c r="X24" s="244">
        <v>12</v>
      </c>
      <c r="Y24" s="244">
        <v>15</v>
      </c>
      <c r="Z24" s="244">
        <v>13</v>
      </c>
      <c r="AA24" s="245">
        <v>11</v>
      </c>
    </row>
    <row r="25" spans="1:27" s="1" customFormat="1" ht="23.25" customHeight="1" x14ac:dyDescent="0.2">
      <c r="B25" s="806" t="s">
        <v>302</v>
      </c>
      <c r="C25" s="621"/>
      <c r="D25" s="238">
        <f t="shared" si="5"/>
        <v>918</v>
      </c>
      <c r="E25" s="238">
        <f t="shared" si="5"/>
        <v>457</v>
      </c>
      <c r="F25" s="244">
        <v>863</v>
      </c>
      <c r="G25" s="244">
        <v>414</v>
      </c>
      <c r="H25" s="244">
        <v>0</v>
      </c>
      <c r="I25" s="244">
        <v>0</v>
      </c>
      <c r="J25" s="244">
        <v>55</v>
      </c>
      <c r="K25" s="244">
        <v>43</v>
      </c>
      <c r="L25" s="239">
        <f t="shared" si="6"/>
        <v>54</v>
      </c>
      <c r="M25" s="239">
        <f t="shared" si="6"/>
        <v>41</v>
      </c>
      <c r="N25" s="270">
        <f t="shared" ref="N25:O29" si="7">IF(J25=0,0,L25/J25*100)</f>
        <v>98.181818181818187</v>
      </c>
      <c r="O25" s="270">
        <f t="shared" si="7"/>
        <v>95.348837209302332</v>
      </c>
      <c r="P25" s="244">
        <v>11</v>
      </c>
      <c r="Q25" s="244">
        <v>1</v>
      </c>
      <c r="R25" s="244">
        <v>1</v>
      </c>
      <c r="S25" s="244">
        <v>0</v>
      </c>
      <c r="T25" s="244">
        <v>7</v>
      </c>
      <c r="U25" s="244">
        <v>6</v>
      </c>
      <c r="V25" s="244">
        <v>7</v>
      </c>
      <c r="W25" s="244">
        <v>6</v>
      </c>
      <c r="X25" s="244">
        <v>18</v>
      </c>
      <c r="Y25" s="244">
        <v>13</v>
      </c>
      <c r="Z25" s="244">
        <v>10</v>
      </c>
      <c r="AA25" s="245">
        <v>15</v>
      </c>
    </row>
    <row r="26" spans="1:27" s="1" customFormat="1" ht="23.25" customHeight="1" x14ac:dyDescent="0.2">
      <c r="B26" s="806" t="s">
        <v>303</v>
      </c>
      <c r="C26" s="621"/>
      <c r="D26" s="238">
        <f t="shared" si="5"/>
        <v>873</v>
      </c>
      <c r="E26" s="238">
        <f t="shared" si="5"/>
        <v>277</v>
      </c>
      <c r="F26" s="244">
        <v>839</v>
      </c>
      <c r="G26" s="244">
        <v>253</v>
      </c>
      <c r="H26" s="244">
        <v>0</v>
      </c>
      <c r="I26" s="244">
        <v>0</v>
      </c>
      <c r="J26" s="244">
        <v>34</v>
      </c>
      <c r="K26" s="244">
        <v>24</v>
      </c>
      <c r="L26" s="239">
        <f t="shared" si="6"/>
        <v>33</v>
      </c>
      <c r="M26" s="239">
        <f t="shared" si="6"/>
        <v>21</v>
      </c>
      <c r="N26" s="270">
        <f t="shared" si="7"/>
        <v>97.058823529411768</v>
      </c>
      <c r="O26" s="270">
        <f t="shared" si="7"/>
        <v>87.5</v>
      </c>
      <c r="P26" s="244">
        <v>4</v>
      </c>
      <c r="Q26" s="244">
        <v>2</v>
      </c>
      <c r="R26" s="244">
        <v>0</v>
      </c>
      <c r="S26" s="244">
        <v>0</v>
      </c>
      <c r="T26" s="244">
        <v>4</v>
      </c>
      <c r="U26" s="244">
        <v>1</v>
      </c>
      <c r="V26" s="244">
        <v>4</v>
      </c>
      <c r="W26" s="244">
        <v>0</v>
      </c>
      <c r="X26" s="244">
        <v>15</v>
      </c>
      <c r="Y26" s="244">
        <v>6</v>
      </c>
      <c r="Z26" s="244">
        <v>6</v>
      </c>
      <c r="AA26" s="245">
        <v>12</v>
      </c>
    </row>
    <row r="27" spans="1:27" s="1" customFormat="1" ht="23.25" customHeight="1" x14ac:dyDescent="0.2">
      <c r="B27" s="806" t="s">
        <v>304</v>
      </c>
      <c r="C27" s="621"/>
      <c r="D27" s="238">
        <f t="shared" si="5"/>
        <v>928</v>
      </c>
      <c r="E27" s="238">
        <f t="shared" si="5"/>
        <v>249</v>
      </c>
      <c r="F27" s="244">
        <v>900</v>
      </c>
      <c r="G27" s="244">
        <v>233</v>
      </c>
      <c r="H27" s="244">
        <v>0</v>
      </c>
      <c r="I27" s="244">
        <v>0</v>
      </c>
      <c r="J27" s="244">
        <v>28</v>
      </c>
      <c r="K27" s="244">
        <v>16</v>
      </c>
      <c r="L27" s="239">
        <f t="shared" si="6"/>
        <v>25</v>
      </c>
      <c r="M27" s="239">
        <f t="shared" si="6"/>
        <v>14</v>
      </c>
      <c r="N27" s="270">
        <f t="shared" si="7"/>
        <v>89.285714285714292</v>
      </c>
      <c r="O27" s="270">
        <f t="shared" si="7"/>
        <v>87.5</v>
      </c>
      <c r="P27" s="244">
        <v>4</v>
      </c>
      <c r="Q27" s="244">
        <v>0</v>
      </c>
      <c r="R27" s="244">
        <v>1</v>
      </c>
      <c r="S27" s="244">
        <v>0</v>
      </c>
      <c r="T27" s="244">
        <v>1</v>
      </c>
      <c r="U27" s="244">
        <v>3</v>
      </c>
      <c r="V27" s="244">
        <v>2</v>
      </c>
      <c r="W27" s="244">
        <v>2</v>
      </c>
      <c r="X27" s="244">
        <v>7</v>
      </c>
      <c r="Y27" s="244">
        <v>4</v>
      </c>
      <c r="Z27" s="244">
        <v>10</v>
      </c>
      <c r="AA27" s="245">
        <v>5</v>
      </c>
    </row>
    <row r="28" spans="1:27" s="1" customFormat="1" ht="23.25" customHeight="1" x14ac:dyDescent="0.2">
      <c r="B28" s="806" t="s">
        <v>305</v>
      </c>
      <c r="C28" s="621"/>
      <c r="D28" s="238">
        <f t="shared" si="5"/>
        <v>711</v>
      </c>
      <c r="E28" s="238">
        <f t="shared" si="5"/>
        <v>195</v>
      </c>
      <c r="F28" s="244">
        <v>682</v>
      </c>
      <c r="G28" s="244">
        <v>179</v>
      </c>
      <c r="H28" s="244">
        <v>0</v>
      </c>
      <c r="I28" s="244">
        <v>0</v>
      </c>
      <c r="J28" s="244">
        <v>29</v>
      </c>
      <c r="K28" s="244">
        <v>16</v>
      </c>
      <c r="L28" s="239">
        <f t="shared" si="6"/>
        <v>28</v>
      </c>
      <c r="M28" s="239">
        <f t="shared" si="6"/>
        <v>15</v>
      </c>
      <c r="N28" s="270">
        <f t="shared" si="7"/>
        <v>96.551724137931032</v>
      </c>
      <c r="O28" s="270">
        <f t="shared" si="7"/>
        <v>93.75</v>
      </c>
      <c r="P28" s="244">
        <v>7</v>
      </c>
      <c r="Q28" s="244">
        <v>0</v>
      </c>
      <c r="R28" s="244">
        <v>1</v>
      </c>
      <c r="S28" s="244">
        <v>0</v>
      </c>
      <c r="T28" s="244">
        <v>3</v>
      </c>
      <c r="U28" s="244">
        <v>1</v>
      </c>
      <c r="V28" s="244">
        <v>1</v>
      </c>
      <c r="W28" s="244">
        <v>0</v>
      </c>
      <c r="X28" s="244">
        <v>9</v>
      </c>
      <c r="Y28" s="244">
        <v>4</v>
      </c>
      <c r="Z28" s="244">
        <v>7</v>
      </c>
      <c r="AA28" s="245">
        <v>10</v>
      </c>
    </row>
    <row r="29" spans="1:27" s="1" customFormat="1" ht="23.25" customHeight="1" x14ac:dyDescent="0.2">
      <c r="B29" s="803" t="s">
        <v>306</v>
      </c>
      <c r="C29" s="627"/>
      <c r="D29" s="273">
        <f t="shared" si="5"/>
        <v>0</v>
      </c>
      <c r="E29" s="273">
        <f t="shared" si="5"/>
        <v>249</v>
      </c>
      <c r="F29" s="259">
        <v>0</v>
      </c>
      <c r="G29" s="259">
        <v>221</v>
      </c>
      <c r="H29" s="259">
        <v>0</v>
      </c>
      <c r="I29" s="259">
        <v>0</v>
      </c>
      <c r="J29" s="259">
        <v>0</v>
      </c>
      <c r="K29" s="259">
        <v>28</v>
      </c>
      <c r="L29" s="274">
        <f t="shared" si="6"/>
        <v>0</v>
      </c>
      <c r="M29" s="274">
        <f t="shared" si="6"/>
        <v>27</v>
      </c>
      <c r="N29" s="281">
        <f t="shared" si="7"/>
        <v>0</v>
      </c>
      <c r="O29" s="281">
        <f t="shared" si="7"/>
        <v>96.428571428571431</v>
      </c>
      <c r="P29" s="259">
        <v>0</v>
      </c>
      <c r="Q29" s="259">
        <v>4</v>
      </c>
      <c r="R29" s="259">
        <v>0</v>
      </c>
      <c r="S29" s="259">
        <v>1</v>
      </c>
      <c r="T29" s="259">
        <v>0</v>
      </c>
      <c r="U29" s="259">
        <v>2</v>
      </c>
      <c r="V29" s="259">
        <v>0</v>
      </c>
      <c r="W29" s="259">
        <v>2</v>
      </c>
      <c r="X29" s="259">
        <v>0</v>
      </c>
      <c r="Y29" s="259">
        <v>6</v>
      </c>
      <c r="Z29" s="259">
        <v>0</v>
      </c>
      <c r="AA29" s="262">
        <v>12</v>
      </c>
    </row>
    <row r="30" spans="1:27" s="1" customFormat="1" ht="23.25" customHeight="1" x14ac:dyDescent="0.2">
      <c r="B30" s="804" t="s">
        <v>286</v>
      </c>
      <c r="C30" s="805"/>
      <c r="D30" s="277">
        <f>SUM(D23:D29)</f>
        <v>4849</v>
      </c>
      <c r="E30" s="278">
        <f>G30+I30+K30</f>
        <v>2335</v>
      </c>
      <c r="F30" s="264">
        <f t="shared" ref="F30:K30" si="8">SUM(F19:F29)</f>
        <v>4604</v>
      </c>
      <c r="G30" s="264">
        <f t="shared" si="8"/>
        <v>2107</v>
      </c>
      <c r="H30" s="264">
        <f t="shared" si="8"/>
        <v>0</v>
      </c>
      <c r="I30" s="264">
        <f t="shared" si="8"/>
        <v>0</v>
      </c>
      <c r="J30" s="264">
        <f t="shared" si="8"/>
        <v>245</v>
      </c>
      <c r="K30" s="264">
        <f t="shared" si="8"/>
        <v>228</v>
      </c>
      <c r="L30" s="265">
        <f>SUM(L23:L29)</f>
        <v>234</v>
      </c>
      <c r="M30" s="265">
        <f>SUM(M23:M29)</f>
        <v>209</v>
      </c>
      <c r="N30" s="282">
        <f>IF(J30=0,0,L30/J30*100)</f>
        <v>95.510204081632651</v>
      </c>
      <c r="O30" s="282">
        <f>IF(K30=0,0,M30/K30*100)</f>
        <v>91.666666666666657</v>
      </c>
      <c r="P30" s="264">
        <f>SUM(P23:P29)</f>
        <v>29</v>
      </c>
      <c r="Q30" s="264">
        <f>SUM(Q23:Q29)</f>
        <v>10</v>
      </c>
      <c r="R30" s="264">
        <f>SUM(R23:R29)</f>
        <v>5</v>
      </c>
      <c r="S30" s="264">
        <f t="shared" ref="S30:AA30" si="9">SUM(S23:S29)</f>
        <v>1</v>
      </c>
      <c r="T30" s="264">
        <f>SUM(T23:T29)</f>
        <v>37</v>
      </c>
      <c r="U30" s="264">
        <f t="shared" si="9"/>
        <v>28</v>
      </c>
      <c r="V30" s="264">
        <f>SUM(V23:V29)</f>
        <v>27</v>
      </c>
      <c r="W30" s="264">
        <f t="shared" si="9"/>
        <v>24</v>
      </c>
      <c r="X30" s="264">
        <f>SUM(X23:X29)</f>
        <v>82</v>
      </c>
      <c r="Y30" s="264">
        <f t="shared" si="9"/>
        <v>65</v>
      </c>
      <c r="Z30" s="264">
        <f>SUM(Z23:Z29)</f>
        <v>54</v>
      </c>
      <c r="AA30" s="268">
        <f t="shared" si="9"/>
        <v>81</v>
      </c>
    </row>
    <row r="31" spans="1:27" ht="23.25" customHeight="1" x14ac:dyDescent="0.2">
      <c r="M31" s="283"/>
    </row>
    <row r="32" spans="1:27" ht="23.2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sheetData>
  <mergeCells count="50">
    <mergeCell ref="A1:M1"/>
    <mergeCell ref="B2:C4"/>
    <mergeCell ref="D2:E3"/>
    <mergeCell ref="F2:G3"/>
    <mergeCell ref="H2:I3"/>
    <mergeCell ref="J2:K3"/>
    <mergeCell ref="L2:M3"/>
    <mergeCell ref="N2:O3"/>
    <mergeCell ref="P2:AA2"/>
    <mergeCell ref="P3:Q3"/>
    <mergeCell ref="R3:S3"/>
    <mergeCell ref="T3:U3"/>
    <mergeCell ref="V3:W3"/>
    <mergeCell ref="X3:Y3"/>
    <mergeCell ref="Z3:AA3"/>
    <mergeCell ref="B16:C16"/>
    <mergeCell ref="B5:C5"/>
    <mergeCell ref="B6:C6"/>
    <mergeCell ref="B7:C7"/>
    <mergeCell ref="B8:C8"/>
    <mergeCell ref="B9:C9"/>
    <mergeCell ref="B10:C10"/>
    <mergeCell ref="B11:C11"/>
    <mergeCell ref="B12:C12"/>
    <mergeCell ref="B13:C13"/>
    <mergeCell ref="B14:C14"/>
    <mergeCell ref="B15:C15"/>
    <mergeCell ref="A19:M19"/>
    <mergeCell ref="B20:C22"/>
    <mergeCell ref="D20:E21"/>
    <mergeCell ref="F20:G21"/>
    <mergeCell ref="H20:I21"/>
    <mergeCell ref="J20:K21"/>
    <mergeCell ref="L20:M21"/>
    <mergeCell ref="N20:O21"/>
    <mergeCell ref="P20:AA20"/>
    <mergeCell ref="P21:Q21"/>
    <mergeCell ref="R21:S21"/>
    <mergeCell ref="T21:U21"/>
    <mergeCell ref="V21:W21"/>
    <mergeCell ref="X21:Y21"/>
    <mergeCell ref="Z21:AA21"/>
    <mergeCell ref="B29:C29"/>
    <mergeCell ref="B30:C30"/>
    <mergeCell ref="B23:C23"/>
    <mergeCell ref="B24:C24"/>
    <mergeCell ref="B25:C25"/>
    <mergeCell ref="B26:C26"/>
    <mergeCell ref="B27:C27"/>
    <mergeCell ref="B28:C28"/>
  </mergeCells>
  <phoneticPr fontId="1"/>
  <pageMargins left="0.27559055118110237" right="0.19685039370078741" top="0.55118110236220474" bottom="0.35433070866141736" header="0.6692913385826772" footer="0.31496062992125984"/>
  <pageSetup paperSize="9" scale="87" firstPageNumber="82" fitToHeight="0" pageOrder="overThenDown" orientation="landscape" useFirstPageNumber="1" r:id="rId1"/>
  <headerFooter>
    <oddFooter>&amp;C&amp;P</oddFooter>
  </headerFooter>
  <rowBreaks count="1" manualBreakCount="1">
    <brk id="18" max="26" man="1"/>
  </rowBreaks>
  <colBreaks count="1" manualBreakCount="1">
    <brk id="15"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92"/>
  <sheetViews>
    <sheetView showGridLines="0" view="pageBreakPreview" zoomScaleNormal="115" zoomScaleSheetLayoutView="100" workbookViewId="0">
      <pane xSplit="3" ySplit="5" topLeftCell="D6" activePane="bottomRight" state="frozen"/>
      <selection sqref="A1:XFD1048576"/>
      <selection pane="topRight" sqref="A1:XFD1048576"/>
      <selection pane="bottomLeft" sqref="A1:XFD1048576"/>
      <selection pane="bottomRight" sqref="A1:G1"/>
    </sheetView>
  </sheetViews>
  <sheetFormatPr defaultColWidth="9" defaultRowHeight="20.149999999999999" customHeight="1" x14ac:dyDescent="0.2"/>
  <cols>
    <col min="1" max="1" width="1.6328125" style="120" customWidth="1"/>
    <col min="2" max="2" width="2.6328125" style="120" customWidth="1"/>
    <col min="3" max="3" width="10.453125" style="120" bestFit="1" customWidth="1"/>
    <col min="4" max="4" width="7.08984375" style="120" customWidth="1"/>
    <col min="5" max="5" width="6.36328125" style="120" customWidth="1"/>
    <col min="6" max="6" width="7.08984375" style="120" customWidth="1"/>
    <col min="7" max="7" width="6.08984375" style="120" customWidth="1"/>
    <col min="8" max="8" width="5.81640625" style="120" customWidth="1"/>
    <col min="9" max="9" width="4.6328125" style="120" customWidth="1"/>
    <col min="10" max="10" width="5.81640625" style="120" customWidth="1"/>
    <col min="11" max="11" width="4.6328125" style="120" customWidth="1"/>
    <col min="12" max="12" width="5.453125" style="120" customWidth="1"/>
    <col min="13" max="13" width="5.36328125" style="120" customWidth="1"/>
    <col min="14" max="15" width="6.36328125" style="120" customWidth="1"/>
    <col min="16" max="16" width="5.08984375" style="120" customWidth="1"/>
    <col min="17" max="17" width="4.6328125" style="120" customWidth="1"/>
    <col min="18" max="37" width="4.08984375" style="120" customWidth="1"/>
    <col min="38" max="16384" width="9" style="120"/>
  </cols>
  <sheetData>
    <row r="1" spans="1:37" ht="20.149999999999999" customHeight="1" x14ac:dyDescent="0.2">
      <c r="A1" s="831" t="s">
        <v>479</v>
      </c>
      <c r="B1" s="831"/>
      <c r="C1" s="831"/>
      <c r="D1" s="831"/>
      <c r="E1" s="831"/>
      <c r="F1" s="831"/>
      <c r="G1" s="831"/>
      <c r="H1" s="121"/>
      <c r="I1" s="121"/>
      <c r="J1" s="121"/>
      <c r="K1" s="121"/>
      <c r="L1" s="121"/>
      <c r="M1" s="121"/>
      <c r="N1" s="121"/>
      <c r="O1" s="121"/>
      <c r="P1" s="121"/>
      <c r="Q1" s="121"/>
      <c r="AK1" s="284" t="s">
        <v>575</v>
      </c>
    </row>
    <row r="2" spans="1:37" s="285" customFormat="1" ht="13.5" customHeight="1" x14ac:dyDescent="0.2">
      <c r="B2" s="832" t="s">
        <v>313</v>
      </c>
      <c r="C2" s="835" t="s">
        <v>265</v>
      </c>
      <c r="D2" s="828" t="s">
        <v>231</v>
      </c>
      <c r="E2" s="825"/>
      <c r="F2" s="825" t="s">
        <v>266</v>
      </c>
      <c r="G2" s="825"/>
      <c r="H2" s="823" t="s">
        <v>234</v>
      </c>
      <c r="I2" s="823"/>
      <c r="J2" s="823" t="s">
        <v>314</v>
      </c>
      <c r="K2" s="823"/>
      <c r="L2" s="825" t="s">
        <v>315</v>
      </c>
      <c r="M2" s="825"/>
      <c r="N2" s="825" t="s">
        <v>316</v>
      </c>
      <c r="O2" s="825"/>
      <c r="P2" s="826" t="s">
        <v>269</v>
      </c>
      <c r="Q2" s="827"/>
      <c r="R2" s="827"/>
      <c r="S2" s="827"/>
      <c r="T2" s="827"/>
      <c r="U2" s="827"/>
      <c r="V2" s="827"/>
      <c r="W2" s="827"/>
      <c r="X2" s="827"/>
      <c r="Y2" s="827"/>
      <c r="Z2" s="827"/>
      <c r="AA2" s="827"/>
      <c r="AB2" s="827"/>
      <c r="AC2" s="827"/>
      <c r="AD2" s="827"/>
      <c r="AE2" s="827"/>
      <c r="AF2" s="827"/>
      <c r="AG2" s="827"/>
      <c r="AH2" s="827"/>
      <c r="AI2" s="828"/>
      <c r="AJ2" s="825" t="s">
        <v>317</v>
      </c>
      <c r="AK2" s="829"/>
    </row>
    <row r="3" spans="1:37" s="285" customFormat="1" ht="63" customHeight="1" x14ac:dyDescent="0.2">
      <c r="B3" s="833"/>
      <c r="C3" s="836"/>
      <c r="D3" s="838"/>
      <c r="E3" s="822"/>
      <c r="F3" s="822"/>
      <c r="G3" s="822"/>
      <c r="H3" s="824"/>
      <c r="I3" s="824"/>
      <c r="J3" s="824"/>
      <c r="K3" s="824"/>
      <c r="L3" s="822"/>
      <c r="M3" s="822"/>
      <c r="N3" s="822"/>
      <c r="O3" s="822"/>
      <c r="P3" s="822" t="s">
        <v>576</v>
      </c>
      <c r="Q3" s="822"/>
      <c r="R3" s="822" t="s">
        <v>318</v>
      </c>
      <c r="S3" s="822"/>
      <c r="T3" s="822"/>
      <c r="U3" s="822"/>
      <c r="V3" s="822"/>
      <c r="W3" s="822"/>
      <c r="X3" s="822"/>
      <c r="Y3" s="822"/>
      <c r="Z3" s="822"/>
      <c r="AA3" s="822"/>
      <c r="AB3" s="822" t="s">
        <v>319</v>
      </c>
      <c r="AC3" s="822"/>
      <c r="AD3" s="822" t="s">
        <v>577</v>
      </c>
      <c r="AE3" s="822"/>
      <c r="AF3" s="822" t="s">
        <v>320</v>
      </c>
      <c r="AG3" s="822"/>
      <c r="AH3" s="822" t="s">
        <v>321</v>
      </c>
      <c r="AI3" s="822"/>
      <c r="AJ3" s="822"/>
      <c r="AK3" s="830"/>
    </row>
    <row r="4" spans="1:37" s="285" customFormat="1" ht="20.149999999999999" customHeight="1" x14ac:dyDescent="0.2">
      <c r="B4" s="833"/>
      <c r="C4" s="836"/>
      <c r="D4" s="838"/>
      <c r="E4" s="822"/>
      <c r="F4" s="822"/>
      <c r="G4" s="822"/>
      <c r="H4" s="824"/>
      <c r="I4" s="824"/>
      <c r="J4" s="824"/>
      <c r="K4" s="824"/>
      <c r="L4" s="822"/>
      <c r="M4" s="822"/>
      <c r="N4" s="822"/>
      <c r="O4" s="822"/>
      <c r="P4" s="822"/>
      <c r="Q4" s="822"/>
      <c r="R4" s="822" t="s">
        <v>322</v>
      </c>
      <c r="S4" s="822"/>
      <c r="T4" s="822" t="s">
        <v>323</v>
      </c>
      <c r="U4" s="822"/>
      <c r="V4" s="822" t="s">
        <v>324</v>
      </c>
      <c r="W4" s="822"/>
      <c r="X4" s="822" t="s">
        <v>325</v>
      </c>
      <c r="Y4" s="822"/>
      <c r="Z4" s="822" t="s">
        <v>326</v>
      </c>
      <c r="AA4" s="822"/>
      <c r="AB4" s="822"/>
      <c r="AC4" s="822"/>
      <c r="AD4" s="822"/>
      <c r="AE4" s="822"/>
      <c r="AF4" s="822"/>
      <c r="AG4" s="822"/>
      <c r="AH4" s="822"/>
      <c r="AI4" s="822"/>
      <c r="AJ4" s="822"/>
      <c r="AK4" s="830"/>
    </row>
    <row r="5" spans="1:37" s="285" customFormat="1" ht="67.5" customHeight="1" x14ac:dyDescent="0.2">
      <c r="B5" s="834"/>
      <c r="C5" s="837"/>
      <c r="D5" s="286" t="s">
        <v>327</v>
      </c>
      <c r="E5" s="287" t="s">
        <v>328</v>
      </c>
      <c r="F5" s="286" t="s">
        <v>327</v>
      </c>
      <c r="G5" s="287" t="s">
        <v>328</v>
      </c>
      <c r="H5" s="286" t="s">
        <v>327</v>
      </c>
      <c r="I5" s="287" t="s">
        <v>328</v>
      </c>
      <c r="J5" s="286" t="s">
        <v>327</v>
      </c>
      <c r="K5" s="287" t="s">
        <v>328</v>
      </c>
      <c r="L5" s="286" t="s">
        <v>327</v>
      </c>
      <c r="M5" s="287" t="s">
        <v>328</v>
      </c>
      <c r="N5" s="286" t="s">
        <v>327</v>
      </c>
      <c r="O5" s="287" t="s">
        <v>328</v>
      </c>
      <c r="P5" s="287" t="s">
        <v>327</v>
      </c>
      <c r="Q5" s="287" t="s">
        <v>328</v>
      </c>
      <c r="R5" s="288" t="s">
        <v>327</v>
      </c>
      <c r="S5" s="287" t="s">
        <v>328</v>
      </c>
      <c r="T5" s="286" t="s">
        <v>327</v>
      </c>
      <c r="U5" s="287" t="s">
        <v>328</v>
      </c>
      <c r="V5" s="286" t="s">
        <v>327</v>
      </c>
      <c r="W5" s="287" t="s">
        <v>328</v>
      </c>
      <c r="X5" s="286" t="s">
        <v>327</v>
      </c>
      <c r="Y5" s="287" t="s">
        <v>328</v>
      </c>
      <c r="Z5" s="286" t="s">
        <v>327</v>
      </c>
      <c r="AA5" s="287" t="s">
        <v>328</v>
      </c>
      <c r="AB5" s="286" t="s">
        <v>327</v>
      </c>
      <c r="AC5" s="287" t="s">
        <v>328</v>
      </c>
      <c r="AD5" s="286" t="s">
        <v>327</v>
      </c>
      <c r="AE5" s="287" t="s">
        <v>328</v>
      </c>
      <c r="AF5" s="286" t="s">
        <v>327</v>
      </c>
      <c r="AG5" s="287" t="s">
        <v>328</v>
      </c>
      <c r="AH5" s="286" t="s">
        <v>327</v>
      </c>
      <c r="AI5" s="287" t="s">
        <v>328</v>
      </c>
      <c r="AJ5" s="286" t="s">
        <v>327</v>
      </c>
      <c r="AK5" s="289" t="s">
        <v>328</v>
      </c>
    </row>
    <row r="6" spans="1:37" s="285" customFormat="1" ht="20.149999999999999" customHeight="1" x14ac:dyDescent="0.2">
      <c r="B6" s="815" t="s">
        <v>277</v>
      </c>
      <c r="C6" s="290" t="s">
        <v>278</v>
      </c>
      <c r="D6" s="293">
        <f>F6+H6+J6</f>
        <v>42</v>
      </c>
      <c r="E6" s="293">
        <f>G6+I6+K6</f>
        <v>102</v>
      </c>
      <c r="F6" s="294">
        <v>42</v>
      </c>
      <c r="G6" s="294">
        <v>102</v>
      </c>
      <c r="H6" s="294">
        <v>0</v>
      </c>
      <c r="I6" s="294">
        <v>0</v>
      </c>
      <c r="J6" s="294">
        <v>0</v>
      </c>
      <c r="K6" s="294">
        <v>0</v>
      </c>
      <c r="L6" s="294">
        <f>+P6+AB6+AD6+AF6+AH6+AJ6</f>
        <v>0</v>
      </c>
      <c r="M6" s="294">
        <f>+Q6+AC6+AE6+AG6+AI6+AK6</f>
        <v>0</v>
      </c>
      <c r="N6" s="295">
        <f t="shared" ref="N6:O21" si="0">IF(H6=0,0,L6/H6*100)</f>
        <v>0</v>
      </c>
      <c r="O6" s="295">
        <f>IF(I6=0,0,M6/I6*100)</f>
        <v>0</v>
      </c>
      <c r="P6" s="294">
        <f>R6+T6+V6+X6+Z6</f>
        <v>0</v>
      </c>
      <c r="Q6" s="294">
        <f>S6+U6+W6+Y6+AA6</f>
        <v>0</v>
      </c>
      <c r="R6" s="294">
        <v>0</v>
      </c>
      <c r="S6" s="294">
        <v>0</v>
      </c>
      <c r="T6" s="294">
        <v>0</v>
      </c>
      <c r="U6" s="294">
        <v>0</v>
      </c>
      <c r="V6" s="294">
        <v>0</v>
      </c>
      <c r="W6" s="294">
        <v>0</v>
      </c>
      <c r="X6" s="294">
        <v>0</v>
      </c>
      <c r="Y6" s="294">
        <v>0</v>
      </c>
      <c r="Z6" s="294">
        <v>0</v>
      </c>
      <c r="AA6" s="294">
        <v>0</v>
      </c>
      <c r="AB6" s="294">
        <v>0</v>
      </c>
      <c r="AC6" s="294">
        <v>0</v>
      </c>
      <c r="AD6" s="294">
        <v>0</v>
      </c>
      <c r="AE6" s="294">
        <v>0</v>
      </c>
      <c r="AF6" s="294">
        <v>0</v>
      </c>
      <c r="AG6" s="294">
        <v>0</v>
      </c>
      <c r="AH6" s="294">
        <v>0</v>
      </c>
      <c r="AI6" s="294">
        <v>0</v>
      </c>
      <c r="AJ6" s="294">
        <v>0</v>
      </c>
      <c r="AK6" s="296">
        <v>0</v>
      </c>
    </row>
    <row r="7" spans="1:37" s="285" customFormat="1" ht="20.149999999999999" customHeight="1" x14ac:dyDescent="0.2">
      <c r="B7" s="815"/>
      <c r="C7" s="291" t="s">
        <v>279</v>
      </c>
      <c r="D7" s="297">
        <f t="shared" ref="D7:E12" si="1">F7+H7+J7</f>
        <v>76</v>
      </c>
      <c r="E7" s="297">
        <f t="shared" si="1"/>
        <v>132</v>
      </c>
      <c r="F7" s="298">
        <v>75</v>
      </c>
      <c r="G7" s="298">
        <v>129</v>
      </c>
      <c r="H7" s="298">
        <v>1</v>
      </c>
      <c r="I7" s="298">
        <v>3</v>
      </c>
      <c r="J7" s="298">
        <v>0</v>
      </c>
      <c r="K7" s="298">
        <v>0</v>
      </c>
      <c r="L7" s="298">
        <f t="shared" ref="L7:M12" si="2">+P7+AB7+AD7+AF7+AH7+AJ7</f>
        <v>1</v>
      </c>
      <c r="M7" s="298">
        <f t="shared" si="2"/>
        <v>3</v>
      </c>
      <c r="N7" s="295">
        <f t="shared" si="0"/>
        <v>100</v>
      </c>
      <c r="O7" s="295">
        <f>IF(I7=0,0,M7/I7*100)</f>
        <v>100</v>
      </c>
      <c r="P7" s="298">
        <f t="shared" ref="P7:Q12" si="3">R7+T7+V7+X7+Z7</f>
        <v>0</v>
      </c>
      <c r="Q7" s="298">
        <f t="shared" si="3"/>
        <v>0</v>
      </c>
      <c r="R7" s="298">
        <v>0</v>
      </c>
      <c r="S7" s="298">
        <v>0</v>
      </c>
      <c r="T7" s="298">
        <v>0</v>
      </c>
      <c r="U7" s="298">
        <v>0</v>
      </c>
      <c r="V7" s="298">
        <v>0</v>
      </c>
      <c r="W7" s="298">
        <v>0</v>
      </c>
      <c r="X7" s="298">
        <v>0</v>
      </c>
      <c r="Y7" s="298">
        <v>0</v>
      </c>
      <c r="Z7" s="298">
        <v>0</v>
      </c>
      <c r="AA7" s="298">
        <v>0</v>
      </c>
      <c r="AB7" s="298">
        <v>0</v>
      </c>
      <c r="AC7" s="298">
        <v>0</v>
      </c>
      <c r="AD7" s="298">
        <v>0</v>
      </c>
      <c r="AE7" s="298">
        <v>0</v>
      </c>
      <c r="AF7" s="298">
        <v>0</v>
      </c>
      <c r="AG7" s="298">
        <v>1</v>
      </c>
      <c r="AH7" s="298">
        <v>1</v>
      </c>
      <c r="AI7" s="298">
        <v>2</v>
      </c>
      <c r="AJ7" s="298">
        <v>0</v>
      </c>
      <c r="AK7" s="299">
        <v>0</v>
      </c>
    </row>
    <row r="8" spans="1:37" s="285" customFormat="1" ht="20.149999999999999" customHeight="1" x14ac:dyDescent="0.2">
      <c r="B8" s="816"/>
      <c r="C8" s="291" t="s">
        <v>280</v>
      </c>
      <c r="D8" s="297">
        <f t="shared" si="1"/>
        <v>98</v>
      </c>
      <c r="E8" s="297">
        <f t="shared" si="1"/>
        <v>121</v>
      </c>
      <c r="F8" s="298">
        <v>98</v>
      </c>
      <c r="G8" s="298">
        <v>119</v>
      </c>
      <c r="H8" s="298">
        <v>0</v>
      </c>
      <c r="I8" s="298">
        <v>2</v>
      </c>
      <c r="J8" s="298">
        <v>0</v>
      </c>
      <c r="K8" s="298">
        <v>0</v>
      </c>
      <c r="L8" s="298">
        <f t="shared" si="2"/>
        <v>0</v>
      </c>
      <c r="M8" s="298">
        <f t="shared" si="2"/>
        <v>2</v>
      </c>
      <c r="N8" s="295">
        <f t="shared" si="0"/>
        <v>0</v>
      </c>
      <c r="O8" s="295">
        <f>IF(I8=0,0,M8/I8*100)</f>
        <v>100</v>
      </c>
      <c r="P8" s="298">
        <f t="shared" si="3"/>
        <v>0</v>
      </c>
      <c r="Q8" s="298">
        <f t="shared" si="3"/>
        <v>0</v>
      </c>
      <c r="R8" s="298">
        <v>0</v>
      </c>
      <c r="S8" s="298">
        <v>0</v>
      </c>
      <c r="T8" s="298">
        <v>0</v>
      </c>
      <c r="U8" s="298">
        <v>0</v>
      </c>
      <c r="V8" s="298">
        <v>0</v>
      </c>
      <c r="W8" s="298">
        <v>0</v>
      </c>
      <c r="X8" s="298">
        <v>0</v>
      </c>
      <c r="Y8" s="298">
        <v>0</v>
      </c>
      <c r="Z8" s="298">
        <v>0</v>
      </c>
      <c r="AA8" s="298">
        <v>0</v>
      </c>
      <c r="AB8" s="298">
        <v>0</v>
      </c>
      <c r="AC8" s="298">
        <v>0</v>
      </c>
      <c r="AD8" s="298">
        <v>0</v>
      </c>
      <c r="AE8" s="298">
        <v>0</v>
      </c>
      <c r="AF8" s="298">
        <v>0</v>
      </c>
      <c r="AG8" s="298">
        <v>1</v>
      </c>
      <c r="AH8" s="298">
        <v>0</v>
      </c>
      <c r="AI8" s="298">
        <v>1</v>
      </c>
      <c r="AJ8" s="298">
        <v>0</v>
      </c>
      <c r="AK8" s="299">
        <v>0</v>
      </c>
    </row>
    <row r="9" spans="1:37" s="285" customFormat="1" ht="20.149999999999999" customHeight="1" x14ac:dyDescent="0.2">
      <c r="B9" s="816"/>
      <c r="C9" s="291" t="s">
        <v>281</v>
      </c>
      <c r="D9" s="297">
        <f t="shared" si="1"/>
        <v>551</v>
      </c>
      <c r="E9" s="297">
        <f t="shared" si="1"/>
        <v>122</v>
      </c>
      <c r="F9" s="298">
        <v>538</v>
      </c>
      <c r="G9" s="298">
        <v>120</v>
      </c>
      <c r="H9" s="298">
        <v>13</v>
      </c>
      <c r="I9" s="298">
        <v>2</v>
      </c>
      <c r="J9" s="298">
        <v>0</v>
      </c>
      <c r="K9" s="298">
        <v>0</v>
      </c>
      <c r="L9" s="298">
        <f t="shared" si="2"/>
        <v>13</v>
      </c>
      <c r="M9" s="298">
        <f t="shared" si="2"/>
        <v>1</v>
      </c>
      <c r="N9" s="295">
        <f t="shared" si="0"/>
        <v>100</v>
      </c>
      <c r="O9" s="295">
        <f>IF(I9=0,0,M9/I9*100)</f>
        <v>50</v>
      </c>
      <c r="P9" s="298">
        <f t="shared" si="3"/>
        <v>1</v>
      </c>
      <c r="Q9" s="298">
        <f t="shared" si="3"/>
        <v>0</v>
      </c>
      <c r="R9" s="298">
        <v>0</v>
      </c>
      <c r="S9" s="298">
        <v>0</v>
      </c>
      <c r="T9" s="298">
        <v>0</v>
      </c>
      <c r="U9" s="298">
        <v>0</v>
      </c>
      <c r="V9" s="298">
        <v>0</v>
      </c>
      <c r="W9" s="298">
        <v>0</v>
      </c>
      <c r="X9" s="298">
        <v>0</v>
      </c>
      <c r="Y9" s="298">
        <v>0</v>
      </c>
      <c r="Z9" s="298">
        <v>1</v>
      </c>
      <c r="AA9" s="298">
        <v>0</v>
      </c>
      <c r="AB9" s="298">
        <v>0</v>
      </c>
      <c r="AC9" s="298">
        <v>0</v>
      </c>
      <c r="AD9" s="298">
        <v>0</v>
      </c>
      <c r="AE9" s="298">
        <v>0</v>
      </c>
      <c r="AF9" s="298">
        <v>7</v>
      </c>
      <c r="AG9" s="298">
        <v>0</v>
      </c>
      <c r="AH9" s="298">
        <v>5</v>
      </c>
      <c r="AI9" s="298">
        <v>1</v>
      </c>
      <c r="AJ9" s="298">
        <v>0</v>
      </c>
      <c r="AK9" s="299">
        <v>0</v>
      </c>
    </row>
    <row r="10" spans="1:37" s="285" customFormat="1" ht="20.149999999999999" customHeight="1" x14ac:dyDescent="0.2">
      <c r="B10" s="816"/>
      <c r="C10" s="291" t="s">
        <v>282</v>
      </c>
      <c r="D10" s="297">
        <f t="shared" si="1"/>
        <v>809</v>
      </c>
      <c r="E10" s="297">
        <f t="shared" si="1"/>
        <v>143</v>
      </c>
      <c r="F10" s="298">
        <v>800</v>
      </c>
      <c r="G10" s="298">
        <v>142</v>
      </c>
      <c r="H10" s="298">
        <v>9</v>
      </c>
      <c r="I10" s="298">
        <v>1</v>
      </c>
      <c r="J10" s="298">
        <v>0</v>
      </c>
      <c r="K10" s="298">
        <v>0</v>
      </c>
      <c r="L10" s="298">
        <f t="shared" si="2"/>
        <v>8</v>
      </c>
      <c r="M10" s="298">
        <f t="shared" si="2"/>
        <v>1</v>
      </c>
      <c r="N10" s="295">
        <f t="shared" si="0"/>
        <v>88.888888888888886</v>
      </c>
      <c r="O10" s="295">
        <f t="shared" si="0"/>
        <v>100</v>
      </c>
      <c r="P10" s="298">
        <f t="shared" si="3"/>
        <v>2</v>
      </c>
      <c r="Q10" s="298">
        <f t="shared" si="3"/>
        <v>0</v>
      </c>
      <c r="R10" s="298">
        <v>1</v>
      </c>
      <c r="S10" s="298">
        <v>0</v>
      </c>
      <c r="T10" s="298">
        <v>0</v>
      </c>
      <c r="U10" s="298">
        <v>0</v>
      </c>
      <c r="V10" s="298">
        <v>0</v>
      </c>
      <c r="W10" s="298">
        <v>0</v>
      </c>
      <c r="X10" s="298">
        <v>1</v>
      </c>
      <c r="Y10" s="298">
        <v>0</v>
      </c>
      <c r="Z10" s="298">
        <v>0</v>
      </c>
      <c r="AA10" s="298">
        <v>0</v>
      </c>
      <c r="AB10" s="298">
        <v>0</v>
      </c>
      <c r="AC10" s="298">
        <v>0</v>
      </c>
      <c r="AD10" s="298">
        <v>0</v>
      </c>
      <c r="AE10" s="298">
        <v>0</v>
      </c>
      <c r="AF10" s="298">
        <v>4</v>
      </c>
      <c r="AG10" s="298">
        <v>1</v>
      </c>
      <c r="AH10" s="298">
        <v>2</v>
      </c>
      <c r="AI10" s="298">
        <v>0</v>
      </c>
      <c r="AJ10" s="298">
        <v>0</v>
      </c>
      <c r="AK10" s="299">
        <v>0</v>
      </c>
    </row>
    <row r="11" spans="1:37" s="285" customFormat="1" ht="20.149999999999999" customHeight="1" x14ac:dyDescent="0.2">
      <c r="B11" s="816"/>
      <c r="C11" s="291" t="s">
        <v>283</v>
      </c>
      <c r="D11" s="297">
        <f t="shared" si="1"/>
        <v>1936</v>
      </c>
      <c r="E11" s="297">
        <f t="shared" si="1"/>
        <v>202</v>
      </c>
      <c r="F11" s="298">
        <v>1900</v>
      </c>
      <c r="G11" s="298">
        <v>200</v>
      </c>
      <c r="H11" s="298">
        <v>36</v>
      </c>
      <c r="I11" s="298">
        <v>2</v>
      </c>
      <c r="J11" s="298">
        <v>0</v>
      </c>
      <c r="K11" s="298">
        <v>0</v>
      </c>
      <c r="L11" s="298">
        <f t="shared" si="2"/>
        <v>31</v>
      </c>
      <c r="M11" s="298">
        <f t="shared" si="2"/>
        <v>2</v>
      </c>
      <c r="N11" s="295">
        <f t="shared" si="0"/>
        <v>86.111111111111114</v>
      </c>
      <c r="O11" s="300">
        <f t="shared" si="0"/>
        <v>100</v>
      </c>
      <c r="P11" s="298">
        <f t="shared" si="3"/>
        <v>2</v>
      </c>
      <c r="Q11" s="298">
        <f t="shared" si="3"/>
        <v>0</v>
      </c>
      <c r="R11" s="298">
        <v>1</v>
      </c>
      <c r="S11" s="298">
        <v>0</v>
      </c>
      <c r="T11" s="298">
        <v>0</v>
      </c>
      <c r="U11" s="298">
        <v>0</v>
      </c>
      <c r="V11" s="298">
        <v>0</v>
      </c>
      <c r="W11" s="298">
        <v>0</v>
      </c>
      <c r="X11" s="298">
        <v>1</v>
      </c>
      <c r="Y11" s="298">
        <v>0</v>
      </c>
      <c r="Z11" s="298">
        <v>0</v>
      </c>
      <c r="AA11" s="298">
        <v>0</v>
      </c>
      <c r="AB11" s="298">
        <v>0</v>
      </c>
      <c r="AC11" s="298">
        <v>0</v>
      </c>
      <c r="AD11" s="298">
        <v>0</v>
      </c>
      <c r="AE11" s="298">
        <v>0</v>
      </c>
      <c r="AF11" s="298">
        <v>22</v>
      </c>
      <c r="AG11" s="298">
        <v>1</v>
      </c>
      <c r="AH11" s="298">
        <v>7</v>
      </c>
      <c r="AI11" s="298">
        <v>1</v>
      </c>
      <c r="AJ11" s="298">
        <v>0</v>
      </c>
      <c r="AK11" s="299">
        <v>0</v>
      </c>
    </row>
    <row r="12" spans="1:37" s="285" customFormat="1" ht="20.149999999999999" customHeight="1" x14ac:dyDescent="0.2">
      <c r="B12" s="817"/>
      <c r="C12" s="291" t="s">
        <v>329</v>
      </c>
      <c r="D12" s="297">
        <f t="shared" si="1"/>
        <v>3587</v>
      </c>
      <c r="E12" s="297">
        <f t="shared" si="1"/>
        <v>445</v>
      </c>
      <c r="F12" s="298">
        <v>3530</v>
      </c>
      <c r="G12" s="298">
        <v>429</v>
      </c>
      <c r="H12" s="298">
        <v>57</v>
      </c>
      <c r="I12" s="298">
        <v>16</v>
      </c>
      <c r="J12" s="298">
        <v>0</v>
      </c>
      <c r="K12" s="298">
        <v>0</v>
      </c>
      <c r="L12" s="298">
        <f t="shared" si="2"/>
        <v>54</v>
      </c>
      <c r="M12" s="298">
        <f t="shared" si="2"/>
        <v>11</v>
      </c>
      <c r="N12" s="300">
        <f t="shared" si="0"/>
        <v>94.73684210526315</v>
      </c>
      <c r="O12" s="300">
        <f>IF(I12=0,0,M12/I12*100)</f>
        <v>68.75</v>
      </c>
      <c r="P12" s="298">
        <f t="shared" si="3"/>
        <v>7</v>
      </c>
      <c r="Q12" s="298">
        <f t="shared" si="3"/>
        <v>0</v>
      </c>
      <c r="R12" s="298">
        <v>3</v>
      </c>
      <c r="S12" s="298">
        <v>0</v>
      </c>
      <c r="T12" s="298">
        <v>2</v>
      </c>
      <c r="U12" s="298">
        <v>0</v>
      </c>
      <c r="V12" s="298">
        <v>0</v>
      </c>
      <c r="W12" s="298">
        <v>0</v>
      </c>
      <c r="X12" s="298">
        <v>2</v>
      </c>
      <c r="Y12" s="298">
        <v>0</v>
      </c>
      <c r="Z12" s="298">
        <v>0</v>
      </c>
      <c r="AA12" s="298">
        <v>0</v>
      </c>
      <c r="AB12" s="298">
        <v>0</v>
      </c>
      <c r="AC12" s="298">
        <v>0</v>
      </c>
      <c r="AD12" s="298">
        <v>1</v>
      </c>
      <c r="AE12" s="298">
        <v>0</v>
      </c>
      <c r="AF12" s="298">
        <v>25</v>
      </c>
      <c r="AG12" s="298">
        <v>5</v>
      </c>
      <c r="AH12" s="298">
        <v>21</v>
      </c>
      <c r="AI12" s="298">
        <v>6</v>
      </c>
      <c r="AJ12" s="298">
        <v>0</v>
      </c>
      <c r="AK12" s="299">
        <v>0</v>
      </c>
    </row>
    <row r="13" spans="1:37" s="285" customFormat="1" ht="20.149999999999999" customHeight="1" x14ac:dyDescent="0.2">
      <c r="B13" s="817"/>
      <c r="C13" s="292" t="s">
        <v>286</v>
      </c>
      <c r="D13" s="301">
        <f t="shared" ref="D13:M13" si="4">SUM(D6:D12)</f>
        <v>7099</v>
      </c>
      <c r="E13" s="301">
        <f>SUM(E6:E12)</f>
        <v>1267</v>
      </c>
      <c r="F13" s="301">
        <f t="shared" si="4"/>
        <v>6983</v>
      </c>
      <c r="G13" s="301">
        <f>SUM(G6:G12)</f>
        <v>1241</v>
      </c>
      <c r="H13" s="301">
        <f t="shared" si="4"/>
        <v>116</v>
      </c>
      <c r="I13" s="301">
        <f>SUM(I6:I12)</f>
        <v>26</v>
      </c>
      <c r="J13" s="301">
        <f t="shared" si="4"/>
        <v>0</v>
      </c>
      <c r="K13" s="301">
        <f>SUM(K6:K12)</f>
        <v>0</v>
      </c>
      <c r="L13" s="301">
        <f t="shared" si="4"/>
        <v>107</v>
      </c>
      <c r="M13" s="301">
        <f t="shared" si="4"/>
        <v>20</v>
      </c>
      <c r="N13" s="302">
        <f t="shared" si="0"/>
        <v>92.241379310344826</v>
      </c>
      <c r="O13" s="295">
        <f t="shared" si="0"/>
        <v>76.923076923076934</v>
      </c>
      <c r="P13" s="303">
        <f>SUM(P6:P12)</f>
        <v>12</v>
      </c>
      <c r="Q13" s="301">
        <f>SUM(Q6:Q12)</f>
        <v>0</v>
      </c>
      <c r="R13" s="301">
        <f>SUM(R6:R12)</f>
        <v>5</v>
      </c>
      <c r="S13" s="301">
        <f>SUM(S6:S12)</f>
        <v>0</v>
      </c>
      <c r="T13" s="301">
        <f t="shared" ref="T13:AK13" si="5">SUM(T6:T12)</f>
        <v>2</v>
      </c>
      <c r="U13" s="301">
        <f>SUM(U6:U12)</f>
        <v>0</v>
      </c>
      <c r="V13" s="301">
        <f>SUM(V6:V12)</f>
        <v>0</v>
      </c>
      <c r="W13" s="301">
        <f>SUM(W6:W12)</f>
        <v>0</v>
      </c>
      <c r="X13" s="301">
        <f>SUM(X6:X12)</f>
        <v>4</v>
      </c>
      <c r="Y13" s="301">
        <f t="shared" si="5"/>
        <v>0</v>
      </c>
      <c r="Z13" s="301">
        <f t="shared" si="5"/>
        <v>1</v>
      </c>
      <c r="AA13" s="301">
        <f t="shared" si="5"/>
        <v>0</v>
      </c>
      <c r="AB13" s="301">
        <f t="shared" si="5"/>
        <v>0</v>
      </c>
      <c r="AC13" s="301">
        <f t="shared" si="5"/>
        <v>0</v>
      </c>
      <c r="AD13" s="301">
        <f t="shared" si="5"/>
        <v>1</v>
      </c>
      <c r="AE13" s="301">
        <f t="shared" si="5"/>
        <v>0</v>
      </c>
      <c r="AF13" s="301">
        <f>SUM(AF6:AF12)</f>
        <v>58</v>
      </c>
      <c r="AG13" s="301">
        <f>SUM(AG6:AG12)</f>
        <v>9</v>
      </c>
      <c r="AH13" s="301">
        <f>SUM(AH6:AH12)</f>
        <v>36</v>
      </c>
      <c r="AI13" s="301">
        <f>SUM(AI6:AI12)</f>
        <v>11</v>
      </c>
      <c r="AJ13" s="301">
        <f t="shared" si="5"/>
        <v>0</v>
      </c>
      <c r="AK13" s="304">
        <f t="shared" si="5"/>
        <v>0</v>
      </c>
    </row>
    <row r="14" spans="1:37" s="285" customFormat="1" ht="20.149999999999999" customHeight="1" x14ac:dyDescent="0.2">
      <c r="B14" s="818" t="s">
        <v>287</v>
      </c>
      <c r="C14" s="290" t="s">
        <v>278</v>
      </c>
      <c r="D14" s="293">
        <f t="shared" ref="D14:E20" si="6">F14+H14+J14</f>
        <v>158</v>
      </c>
      <c r="E14" s="293">
        <f>G14+I14+K14</f>
        <v>286</v>
      </c>
      <c r="F14" s="294">
        <v>155</v>
      </c>
      <c r="G14" s="294">
        <v>285</v>
      </c>
      <c r="H14" s="294">
        <v>3</v>
      </c>
      <c r="I14" s="294">
        <v>1</v>
      </c>
      <c r="J14" s="294">
        <v>0</v>
      </c>
      <c r="K14" s="294">
        <v>0</v>
      </c>
      <c r="L14" s="294">
        <f>+P14+AB14+AD14+AF14+AH14+AJ14</f>
        <v>3</v>
      </c>
      <c r="M14" s="294">
        <f>+Q14+AC14+AE14+AG14+AI14+AK14</f>
        <v>1</v>
      </c>
      <c r="N14" s="295">
        <f t="shared" si="0"/>
        <v>100</v>
      </c>
      <c r="O14" s="305">
        <f>IF(I14=0,0,M14/I14*100)</f>
        <v>100</v>
      </c>
      <c r="P14" s="294">
        <f t="shared" ref="P14:Q20" si="7">R14+T14+V14+X14+Z14</f>
        <v>0</v>
      </c>
      <c r="Q14" s="294">
        <f>S14+U14+W14+Y14+AA14</f>
        <v>0</v>
      </c>
      <c r="R14" s="294">
        <v>0</v>
      </c>
      <c r="S14" s="294">
        <v>0</v>
      </c>
      <c r="T14" s="294">
        <v>0</v>
      </c>
      <c r="U14" s="294">
        <v>0</v>
      </c>
      <c r="V14" s="294">
        <v>0</v>
      </c>
      <c r="W14" s="294">
        <v>0</v>
      </c>
      <c r="X14" s="294">
        <v>0</v>
      </c>
      <c r="Y14" s="294">
        <v>0</v>
      </c>
      <c r="Z14" s="294">
        <v>0</v>
      </c>
      <c r="AA14" s="294">
        <v>0</v>
      </c>
      <c r="AB14" s="294">
        <v>0</v>
      </c>
      <c r="AC14" s="294">
        <v>0</v>
      </c>
      <c r="AD14" s="294">
        <v>0</v>
      </c>
      <c r="AE14" s="294">
        <v>0</v>
      </c>
      <c r="AF14" s="294">
        <v>2</v>
      </c>
      <c r="AG14" s="294">
        <v>0</v>
      </c>
      <c r="AH14" s="294">
        <v>1</v>
      </c>
      <c r="AI14" s="294">
        <v>1</v>
      </c>
      <c r="AJ14" s="294">
        <v>0</v>
      </c>
      <c r="AK14" s="299">
        <v>0</v>
      </c>
    </row>
    <row r="15" spans="1:37" s="285" customFormat="1" ht="20.149999999999999" customHeight="1" x14ac:dyDescent="0.2">
      <c r="B15" s="815"/>
      <c r="C15" s="291" t="s">
        <v>279</v>
      </c>
      <c r="D15" s="297">
        <f t="shared" si="6"/>
        <v>219</v>
      </c>
      <c r="E15" s="297">
        <f t="shared" si="6"/>
        <v>336</v>
      </c>
      <c r="F15" s="298">
        <v>217</v>
      </c>
      <c r="G15" s="298">
        <v>332</v>
      </c>
      <c r="H15" s="298">
        <v>2</v>
      </c>
      <c r="I15" s="298">
        <v>4</v>
      </c>
      <c r="J15" s="298">
        <v>0</v>
      </c>
      <c r="K15" s="298">
        <v>0</v>
      </c>
      <c r="L15" s="298">
        <f t="shared" ref="L15:M20" si="8">+P15+AB15+AD15+AF15+AH15+AJ15</f>
        <v>2</v>
      </c>
      <c r="M15" s="298">
        <f t="shared" si="8"/>
        <v>2</v>
      </c>
      <c r="N15" s="295">
        <f t="shared" si="0"/>
        <v>100</v>
      </c>
      <c r="O15" s="295">
        <f t="shared" si="0"/>
        <v>50</v>
      </c>
      <c r="P15" s="298">
        <f t="shared" si="7"/>
        <v>0</v>
      </c>
      <c r="Q15" s="298">
        <f t="shared" si="7"/>
        <v>0</v>
      </c>
      <c r="R15" s="298">
        <v>0</v>
      </c>
      <c r="S15" s="298">
        <v>0</v>
      </c>
      <c r="T15" s="298">
        <v>0</v>
      </c>
      <c r="U15" s="298">
        <v>0</v>
      </c>
      <c r="V15" s="298">
        <v>0</v>
      </c>
      <c r="W15" s="298">
        <v>0</v>
      </c>
      <c r="X15" s="298">
        <v>0</v>
      </c>
      <c r="Y15" s="298">
        <v>0</v>
      </c>
      <c r="Z15" s="298">
        <v>0</v>
      </c>
      <c r="AA15" s="298">
        <v>0</v>
      </c>
      <c r="AB15" s="298">
        <v>0</v>
      </c>
      <c r="AC15" s="298">
        <v>0</v>
      </c>
      <c r="AD15" s="298">
        <v>0</v>
      </c>
      <c r="AE15" s="298">
        <v>0</v>
      </c>
      <c r="AF15" s="298">
        <v>1</v>
      </c>
      <c r="AG15" s="298">
        <v>0</v>
      </c>
      <c r="AH15" s="298">
        <v>1</v>
      </c>
      <c r="AI15" s="298">
        <v>2</v>
      </c>
      <c r="AJ15" s="298">
        <v>0</v>
      </c>
      <c r="AK15" s="299">
        <v>0</v>
      </c>
    </row>
    <row r="16" spans="1:37" s="285" customFormat="1" ht="20.149999999999999" customHeight="1" x14ac:dyDescent="0.2">
      <c r="B16" s="816"/>
      <c r="C16" s="291" t="s">
        <v>280</v>
      </c>
      <c r="D16" s="297">
        <f t="shared" si="6"/>
        <v>301</v>
      </c>
      <c r="E16" s="297">
        <f t="shared" si="6"/>
        <v>335</v>
      </c>
      <c r="F16" s="298">
        <v>300</v>
      </c>
      <c r="G16" s="298">
        <v>331</v>
      </c>
      <c r="H16" s="298">
        <v>1</v>
      </c>
      <c r="I16" s="298">
        <v>4</v>
      </c>
      <c r="J16" s="298">
        <v>0</v>
      </c>
      <c r="K16" s="298">
        <v>0</v>
      </c>
      <c r="L16" s="298">
        <f t="shared" si="8"/>
        <v>1</v>
      </c>
      <c r="M16" s="298">
        <f t="shared" si="8"/>
        <v>4</v>
      </c>
      <c r="N16" s="295">
        <f t="shared" si="0"/>
        <v>100</v>
      </c>
      <c r="O16" s="300">
        <f>IF(I16=0,0,M16/I16*100)</f>
        <v>100</v>
      </c>
      <c r="P16" s="298">
        <f t="shared" si="7"/>
        <v>0</v>
      </c>
      <c r="Q16" s="298">
        <f t="shared" si="7"/>
        <v>0</v>
      </c>
      <c r="R16" s="298">
        <v>0</v>
      </c>
      <c r="S16" s="298">
        <v>0</v>
      </c>
      <c r="T16" s="298">
        <v>0</v>
      </c>
      <c r="U16" s="298">
        <v>0</v>
      </c>
      <c r="V16" s="298">
        <v>0</v>
      </c>
      <c r="W16" s="298">
        <v>0</v>
      </c>
      <c r="X16" s="298">
        <v>0</v>
      </c>
      <c r="Y16" s="298">
        <v>0</v>
      </c>
      <c r="Z16" s="298">
        <v>0</v>
      </c>
      <c r="AA16" s="298">
        <v>0</v>
      </c>
      <c r="AB16" s="298">
        <v>0</v>
      </c>
      <c r="AC16" s="298">
        <v>0</v>
      </c>
      <c r="AD16" s="298">
        <v>0</v>
      </c>
      <c r="AE16" s="298">
        <v>0</v>
      </c>
      <c r="AF16" s="298">
        <v>1</v>
      </c>
      <c r="AG16" s="298">
        <v>4</v>
      </c>
      <c r="AH16" s="298">
        <v>0</v>
      </c>
      <c r="AI16" s="298">
        <v>0</v>
      </c>
      <c r="AJ16" s="298">
        <v>0</v>
      </c>
      <c r="AK16" s="299">
        <v>0</v>
      </c>
    </row>
    <row r="17" spans="2:37" s="285" customFormat="1" ht="20.149999999999999" customHeight="1" x14ac:dyDescent="0.2">
      <c r="B17" s="816"/>
      <c r="C17" s="291" t="s">
        <v>281</v>
      </c>
      <c r="D17" s="297">
        <f t="shared" si="6"/>
        <v>1564</v>
      </c>
      <c r="E17" s="297">
        <f t="shared" si="6"/>
        <v>320</v>
      </c>
      <c r="F17" s="298">
        <v>1543</v>
      </c>
      <c r="G17" s="298">
        <v>317</v>
      </c>
      <c r="H17" s="298">
        <v>21</v>
      </c>
      <c r="I17" s="298">
        <v>3</v>
      </c>
      <c r="J17" s="298">
        <v>0</v>
      </c>
      <c r="K17" s="298">
        <v>0</v>
      </c>
      <c r="L17" s="298">
        <f t="shared" si="8"/>
        <v>20</v>
      </c>
      <c r="M17" s="298">
        <f t="shared" si="8"/>
        <v>2</v>
      </c>
      <c r="N17" s="295">
        <f t="shared" si="0"/>
        <v>95.238095238095227</v>
      </c>
      <c r="O17" s="295">
        <f>IF(I17=0,0,M17/I17*100)</f>
        <v>66.666666666666657</v>
      </c>
      <c r="P17" s="298">
        <f t="shared" si="7"/>
        <v>0</v>
      </c>
      <c r="Q17" s="298">
        <f t="shared" si="7"/>
        <v>0</v>
      </c>
      <c r="R17" s="298">
        <v>0</v>
      </c>
      <c r="S17" s="298">
        <v>0</v>
      </c>
      <c r="T17" s="298">
        <v>0</v>
      </c>
      <c r="U17" s="298">
        <v>0</v>
      </c>
      <c r="V17" s="298">
        <v>0</v>
      </c>
      <c r="W17" s="298">
        <v>0</v>
      </c>
      <c r="X17" s="298">
        <v>0</v>
      </c>
      <c r="Y17" s="298">
        <v>0</v>
      </c>
      <c r="Z17" s="298">
        <v>0</v>
      </c>
      <c r="AA17" s="298">
        <v>0</v>
      </c>
      <c r="AB17" s="298">
        <v>1</v>
      </c>
      <c r="AC17" s="298">
        <v>0</v>
      </c>
      <c r="AD17" s="298">
        <v>0</v>
      </c>
      <c r="AE17" s="298">
        <v>0</v>
      </c>
      <c r="AF17" s="298">
        <v>13</v>
      </c>
      <c r="AG17" s="298">
        <v>1</v>
      </c>
      <c r="AH17" s="298">
        <v>6</v>
      </c>
      <c r="AI17" s="298">
        <v>1</v>
      </c>
      <c r="AJ17" s="298">
        <v>0</v>
      </c>
      <c r="AK17" s="299">
        <v>0</v>
      </c>
    </row>
    <row r="18" spans="2:37" s="285" customFormat="1" ht="20.149999999999999" customHeight="1" x14ac:dyDescent="0.2">
      <c r="B18" s="816"/>
      <c r="C18" s="291" t="s">
        <v>282</v>
      </c>
      <c r="D18" s="297">
        <f t="shared" si="6"/>
        <v>2140</v>
      </c>
      <c r="E18" s="297">
        <f t="shared" si="6"/>
        <v>357</v>
      </c>
      <c r="F18" s="298">
        <v>2115</v>
      </c>
      <c r="G18" s="298">
        <v>353</v>
      </c>
      <c r="H18" s="298">
        <v>25</v>
      </c>
      <c r="I18" s="298">
        <v>4</v>
      </c>
      <c r="J18" s="298">
        <v>0</v>
      </c>
      <c r="K18" s="298">
        <v>0</v>
      </c>
      <c r="L18" s="298">
        <f t="shared" si="8"/>
        <v>24</v>
      </c>
      <c r="M18" s="298">
        <f t="shared" si="8"/>
        <v>4</v>
      </c>
      <c r="N18" s="300">
        <f t="shared" si="0"/>
        <v>96</v>
      </c>
      <c r="O18" s="300">
        <f t="shared" si="0"/>
        <v>100</v>
      </c>
      <c r="P18" s="298">
        <f t="shared" si="7"/>
        <v>0</v>
      </c>
      <c r="Q18" s="298">
        <f t="shared" si="7"/>
        <v>0</v>
      </c>
      <c r="R18" s="298">
        <v>0</v>
      </c>
      <c r="S18" s="298">
        <v>0</v>
      </c>
      <c r="T18" s="298">
        <v>0</v>
      </c>
      <c r="U18" s="298">
        <v>0</v>
      </c>
      <c r="V18" s="298">
        <v>0</v>
      </c>
      <c r="W18" s="298">
        <v>0</v>
      </c>
      <c r="X18" s="298">
        <v>0</v>
      </c>
      <c r="Y18" s="298">
        <v>0</v>
      </c>
      <c r="Z18" s="298">
        <v>0</v>
      </c>
      <c r="AA18" s="298">
        <v>0</v>
      </c>
      <c r="AB18" s="298">
        <v>0</v>
      </c>
      <c r="AC18" s="298">
        <v>0</v>
      </c>
      <c r="AD18" s="298">
        <v>0</v>
      </c>
      <c r="AE18" s="298">
        <v>0</v>
      </c>
      <c r="AF18" s="298">
        <v>15</v>
      </c>
      <c r="AG18" s="298">
        <v>1</v>
      </c>
      <c r="AH18" s="298">
        <v>9</v>
      </c>
      <c r="AI18" s="298">
        <v>3</v>
      </c>
      <c r="AJ18" s="298">
        <v>0</v>
      </c>
      <c r="AK18" s="299">
        <v>0</v>
      </c>
    </row>
    <row r="19" spans="2:37" s="285" customFormat="1" ht="20.149999999999999" customHeight="1" x14ac:dyDescent="0.2">
      <c r="B19" s="816"/>
      <c r="C19" s="291" t="s">
        <v>283</v>
      </c>
      <c r="D19" s="297">
        <f t="shared" si="6"/>
        <v>3733</v>
      </c>
      <c r="E19" s="297">
        <f t="shared" si="6"/>
        <v>365</v>
      </c>
      <c r="F19" s="298">
        <v>3670</v>
      </c>
      <c r="G19" s="298">
        <v>360</v>
      </c>
      <c r="H19" s="298">
        <v>63</v>
      </c>
      <c r="I19" s="298">
        <v>5</v>
      </c>
      <c r="J19" s="298">
        <v>0</v>
      </c>
      <c r="K19" s="298">
        <v>0</v>
      </c>
      <c r="L19" s="298">
        <f t="shared" si="8"/>
        <v>62</v>
      </c>
      <c r="M19" s="298">
        <f>+Q19+AC19+AE19+AG19+AI19+AK19</f>
        <v>3</v>
      </c>
      <c r="N19" s="295">
        <f t="shared" si="0"/>
        <v>98.412698412698404</v>
      </c>
      <c r="O19" s="300">
        <f t="shared" si="0"/>
        <v>60</v>
      </c>
      <c r="P19" s="298">
        <f t="shared" si="7"/>
        <v>1</v>
      </c>
      <c r="Q19" s="298">
        <f t="shared" si="7"/>
        <v>0</v>
      </c>
      <c r="R19" s="298">
        <v>1</v>
      </c>
      <c r="S19" s="298">
        <v>0</v>
      </c>
      <c r="T19" s="298">
        <v>0</v>
      </c>
      <c r="U19" s="298">
        <v>0</v>
      </c>
      <c r="V19" s="298">
        <v>0</v>
      </c>
      <c r="W19" s="298">
        <v>0</v>
      </c>
      <c r="X19" s="298">
        <v>0</v>
      </c>
      <c r="Y19" s="298">
        <v>0</v>
      </c>
      <c r="Z19" s="298">
        <v>0</v>
      </c>
      <c r="AA19" s="298">
        <v>0</v>
      </c>
      <c r="AB19" s="298">
        <v>0</v>
      </c>
      <c r="AC19" s="298">
        <v>0</v>
      </c>
      <c r="AD19" s="298">
        <v>0</v>
      </c>
      <c r="AE19" s="298">
        <v>0</v>
      </c>
      <c r="AF19" s="298">
        <v>36</v>
      </c>
      <c r="AG19" s="298">
        <v>2</v>
      </c>
      <c r="AH19" s="298">
        <v>24</v>
      </c>
      <c r="AI19" s="298">
        <v>1</v>
      </c>
      <c r="AJ19" s="298">
        <v>1</v>
      </c>
      <c r="AK19" s="299">
        <v>0</v>
      </c>
    </row>
    <row r="20" spans="2:37" s="285" customFormat="1" ht="20.149999999999999" customHeight="1" x14ac:dyDescent="0.2">
      <c r="B20" s="816"/>
      <c r="C20" s="291" t="s">
        <v>329</v>
      </c>
      <c r="D20" s="297">
        <f t="shared" si="6"/>
        <v>5573</v>
      </c>
      <c r="E20" s="297">
        <f>G20+I20+K20</f>
        <v>538</v>
      </c>
      <c r="F20" s="298">
        <v>5507</v>
      </c>
      <c r="G20" s="298">
        <v>524</v>
      </c>
      <c r="H20" s="298">
        <v>66</v>
      </c>
      <c r="I20" s="298">
        <v>14</v>
      </c>
      <c r="J20" s="298">
        <v>0</v>
      </c>
      <c r="K20" s="298">
        <v>0</v>
      </c>
      <c r="L20" s="298">
        <f t="shared" si="8"/>
        <v>65</v>
      </c>
      <c r="M20" s="298">
        <f t="shared" si="8"/>
        <v>12</v>
      </c>
      <c r="N20" s="300">
        <f t="shared" si="0"/>
        <v>98.484848484848484</v>
      </c>
      <c r="O20" s="300">
        <f t="shared" si="0"/>
        <v>85.714285714285708</v>
      </c>
      <c r="P20" s="298">
        <f t="shared" si="7"/>
        <v>3</v>
      </c>
      <c r="Q20" s="298">
        <f t="shared" si="7"/>
        <v>0</v>
      </c>
      <c r="R20" s="298">
        <v>3</v>
      </c>
      <c r="S20" s="298">
        <v>0</v>
      </c>
      <c r="T20" s="298">
        <v>0</v>
      </c>
      <c r="U20" s="298">
        <v>0</v>
      </c>
      <c r="V20" s="298">
        <v>0</v>
      </c>
      <c r="W20" s="298">
        <v>0</v>
      </c>
      <c r="X20" s="298">
        <v>0</v>
      </c>
      <c r="Y20" s="298">
        <v>0</v>
      </c>
      <c r="Z20" s="298">
        <v>0</v>
      </c>
      <c r="AA20" s="298">
        <v>0</v>
      </c>
      <c r="AB20" s="298">
        <v>0</v>
      </c>
      <c r="AC20" s="298">
        <v>0</v>
      </c>
      <c r="AD20" s="298">
        <v>1</v>
      </c>
      <c r="AE20" s="298">
        <v>0</v>
      </c>
      <c r="AF20" s="298">
        <v>39</v>
      </c>
      <c r="AG20" s="298">
        <v>11</v>
      </c>
      <c r="AH20" s="298">
        <v>22</v>
      </c>
      <c r="AI20" s="298">
        <v>1</v>
      </c>
      <c r="AJ20" s="298">
        <v>0</v>
      </c>
      <c r="AK20" s="299">
        <v>0</v>
      </c>
    </row>
    <row r="21" spans="2:37" s="285" customFormat="1" ht="20.149999999999999" customHeight="1" x14ac:dyDescent="0.2">
      <c r="B21" s="819"/>
      <c r="C21" s="292" t="s">
        <v>286</v>
      </c>
      <c r="D21" s="306">
        <f>SUM(F21+H21+J21)</f>
        <v>13688</v>
      </c>
      <c r="E21" s="306">
        <f t="shared" ref="E21:M21" si="9">SUM(E14:E20)</f>
        <v>2537</v>
      </c>
      <c r="F21" s="303">
        <f>SUM(F14:F20)</f>
        <v>13507</v>
      </c>
      <c r="G21" s="303">
        <f t="shared" si="9"/>
        <v>2502</v>
      </c>
      <c r="H21" s="303">
        <f t="shared" si="9"/>
        <v>181</v>
      </c>
      <c r="I21" s="303">
        <f t="shared" si="9"/>
        <v>35</v>
      </c>
      <c r="J21" s="303">
        <f t="shared" si="9"/>
        <v>0</v>
      </c>
      <c r="K21" s="303">
        <f t="shared" si="9"/>
        <v>0</v>
      </c>
      <c r="L21" s="303">
        <f t="shared" si="9"/>
        <v>177</v>
      </c>
      <c r="M21" s="303">
        <f t="shared" si="9"/>
        <v>28</v>
      </c>
      <c r="N21" s="307">
        <f t="shared" si="0"/>
        <v>97.790055248618785</v>
      </c>
      <c r="O21" s="307">
        <f t="shared" si="0"/>
        <v>80</v>
      </c>
      <c r="P21" s="303">
        <f t="shared" ref="P21:AK21" si="10">SUM(P14:P20)</f>
        <v>4</v>
      </c>
      <c r="Q21" s="303">
        <f t="shared" si="10"/>
        <v>0</v>
      </c>
      <c r="R21" s="303">
        <f t="shared" si="10"/>
        <v>4</v>
      </c>
      <c r="S21" s="303">
        <f t="shared" si="10"/>
        <v>0</v>
      </c>
      <c r="T21" s="303">
        <f t="shared" si="10"/>
        <v>0</v>
      </c>
      <c r="U21" s="303">
        <f t="shared" si="10"/>
        <v>0</v>
      </c>
      <c r="V21" s="303">
        <f t="shared" si="10"/>
        <v>0</v>
      </c>
      <c r="W21" s="303">
        <f t="shared" si="10"/>
        <v>0</v>
      </c>
      <c r="X21" s="303">
        <f t="shared" si="10"/>
        <v>0</v>
      </c>
      <c r="Y21" s="303">
        <f t="shared" si="10"/>
        <v>0</v>
      </c>
      <c r="Z21" s="303">
        <f t="shared" si="10"/>
        <v>0</v>
      </c>
      <c r="AA21" s="303">
        <f t="shared" si="10"/>
        <v>0</v>
      </c>
      <c r="AB21" s="303">
        <f t="shared" si="10"/>
        <v>1</v>
      </c>
      <c r="AC21" s="303">
        <f t="shared" si="10"/>
        <v>0</v>
      </c>
      <c r="AD21" s="303">
        <f t="shared" si="10"/>
        <v>1</v>
      </c>
      <c r="AE21" s="303">
        <f t="shared" si="10"/>
        <v>0</v>
      </c>
      <c r="AF21" s="303">
        <f t="shared" si="10"/>
        <v>107</v>
      </c>
      <c r="AG21" s="303">
        <f>SUM(AG14:AG20)</f>
        <v>19</v>
      </c>
      <c r="AH21" s="303">
        <f t="shared" si="10"/>
        <v>63</v>
      </c>
      <c r="AI21" s="303">
        <f>SUM(AI14:AI20)</f>
        <v>9</v>
      </c>
      <c r="AJ21" s="303">
        <f t="shared" si="10"/>
        <v>1</v>
      </c>
      <c r="AK21" s="304">
        <f t="shared" si="10"/>
        <v>0</v>
      </c>
    </row>
    <row r="22" spans="2:37" s="285" customFormat="1" ht="20.149999999999999" customHeight="1" x14ac:dyDescent="0.2">
      <c r="B22" s="820" t="s">
        <v>288</v>
      </c>
      <c r="C22" s="821"/>
      <c r="D22" s="308">
        <f t="shared" ref="D22:M22" si="11">D13+D21</f>
        <v>20787</v>
      </c>
      <c r="E22" s="306">
        <f t="shared" si="11"/>
        <v>3804</v>
      </c>
      <c r="F22" s="309">
        <f t="shared" si="11"/>
        <v>20490</v>
      </c>
      <c r="G22" s="309">
        <f t="shared" si="11"/>
        <v>3743</v>
      </c>
      <c r="H22" s="309">
        <f t="shared" si="11"/>
        <v>297</v>
      </c>
      <c r="I22" s="309">
        <f t="shared" si="11"/>
        <v>61</v>
      </c>
      <c r="J22" s="309">
        <f t="shared" si="11"/>
        <v>0</v>
      </c>
      <c r="K22" s="309">
        <f t="shared" si="11"/>
        <v>0</v>
      </c>
      <c r="L22" s="309">
        <f t="shared" si="11"/>
        <v>284</v>
      </c>
      <c r="M22" s="309">
        <f t="shared" si="11"/>
        <v>48</v>
      </c>
      <c r="N22" s="307">
        <f>L22/H22*100</f>
        <v>95.622895622895626</v>
      </c>
      <c r="O22" s="307">
        <f>M22/I22*100</f>
        <v>78.688524590163937</v>
      </c>
      <c r="P22" s="309">
        <f t="shared" ref="P22:W22" si="12">P13+P21</f>
        <v>16</v>
      </c>
      <c r="Q22" s="309">
        <f t="shared" si="12"/>
        <v>0</v>
      </c>
      <c r="R22" s="309">
        <f t="shared" si="12"/>
        <v>9</v>
      </c>
      <c r="S22" s="309">
        <f t="shared" si="12"/>
        <v>0</v>
      </c>
      <c r="T22" s="309">
        <f t="shared" si="12"/>
        <v>2</v>
      </c>
      <c r="U22" s="309">
        <f t="shared" si="12"/>
        <v>0</v>
      </c>
      <c r="V22" s="309">
        <f t="shared" si="12"/>
        <v>0</v>
      </c>
      <c r="W22" s="309">
        <f t="shared" si="12"/>
        <v>0</v>
      </c>
      <c r="X22" s="309">
        <f>X13+X21</f>
        <v>4</v>
      </c>
      <c r="Y22" s="309">
        <f>Y13+Y21</f>
        <v>0</v>
      </c>
      <c r="Z22" s="309">
        <f t="shared" ref="Z22:AK22" si="13">Z13+Z21</f>
        <v>1</v>
      </c>
      <c r="AA22" s="309">
        <f t="shared" si="13"/>
        <v>0</v>
      </c>
      <c r="AB22" s="309">
        <f t="shared" si="13"/>
        <v>1</v>
      </c>
      <c r="AC22" s="309">
        <f t="shared" si="13"/>
        <v>0</v>
      </c>
      <c r="AD22" s="309">
        <f t="shared" si="13"/>
        <v>2</v>
      </c>
      <c r="AE22" s="309">
        <f t="shared" si="13"/>
        <v>0</v>
      </c>
      <c r="AF22" s="309">
        <f t="shared" si="13"/>
        <v>165</v>
      </c>
      <c r="AG22" s="309">
        <f t="shared" si="13"/>
        <v>28</v>
      </c>
      <c r="AH22" s="309">
        <f t="shared" si="13"/>
        <v>99</v>
      </c>
      <c r="AI22" s="309">
        <f t="shared" si="13"/>
        <v>20</v>
      </c>
      <c r="AJ22" s="309">
        <f t="shared" si="13"/>
        <v>1</v>
      </c>
      <c r="AK22" s="310">
        <f t="shared" si="13"/>
        <v>0</v>
      </c>
    </row>
    <row r="23" spans="2:37" s="285" customFormat="1" ht="20.149999999999999" customHeight="1" x14ac:dyDescent="0.2"/>
    <row r="24" spans="2:37" ht="20.149999999999999" customHeight="1" x14ac:dyDescent="0.2">
      <c r="AB24" s="285"/>
    </row>
    <row r="87" s="120" customFormat="1" ht="15" customHeight="1" x14ac:dyDescent="0.2"/>
    <row r="88" s="120" customFormat="1" ht="15" customHeight="1" x14ac:dyDescent="0.2"/>
    <row r="89" s="120" customFormat="1" ht="15" customHeight="1" x14ac:dyDescent="0.2"/>
    <row r="90" s="120" customFormat="1" ht="15" customHeight="1" x14ac:dyDescent="0.2"/>
    <row r="91" s="120" customFormat="1" ht="15" customHeight="1" x14ac:dyDescent="0.2"/>
    <row r="92" s="120" customFormat="1" ht="15" customHeight="1" x14ac:dyDescent="0.2"/>
  </sheetData>
  <mergeCells count="25">
    <mergeCell ref="A1:G1"/>
    <mergeCell ref="B2:B5"/>
    <mergeCell ref="C2:C5"/>
    <mergeCell ref="D2:E4"/>
    <mergeCell ref="F2:G4"/>
    <mergeCell ref="AJ2:AK4"/>
    <mergeCell ref="P3:Q4"/>
    <mergeCell ref="R3:AA3"/>
    <mergeCell ref="AB3:AC4"/>
    <mergeCell ref="AD3:AE4"/>
    <mergeCell ref="AF3:AG4"/>
    <mergeCell ref="B6:B13"/>
    <mergeCell ref="B14:B21"/>
    <mergeCell ref="B22:C22"/>
    <mergeCell ref="AH3:AI4"/>
    <mergeCell ref="R4:S4"/>
    <mergeCell ref="T4:U4"/>
    <mergeCell ref="V4:W4"/>
    <mergeCell ref="X4:Y4"/>
    <mergeCell ref="Z4:AA4"/>
    <mergeCell ref="J2:K4"/>
    <mergeCell ref="L2:M4"/>
    <mergeCell ref="N2:O4"/>
    <mergeCell ref="P2:AI2"/>
    <mergeCell ref="H2:I4"/>
  </mergeCells>
  <phoneticPr fontId="1"/>
  <pageMargins left="0.19685039370078741" right="0.19685039370078741" top="0.74803149606299213" bottom="0.74803149606299213" header="0.31496062992125984" footer="0.31496062992125984"/>
  <pageSetup paperSize="9" scale="83" firstPageNumber="84" orientation="landscape" useFirstPageNumber="1" r:id="rId1"/>
  <headerFooter>
    <oddFooter>&amp;C&amp;P</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1(概要)</vt:lpstr>
      <vt:lpstr>2（健康教育）3(健康相談) 4（訪問指導）</vt:lpstr>
      <vt:lpstr>5（生活習慣病予防）</vt:lpstr>
      <vt:lpstr>6(検診)ab</vt:lpstr>
      <vt:lpstr>6c</vt:lpstr>
      <vt:lpstr>6d</vt:lpstr>
      <vt:lpstr>6e1 </vt:lpstr>
      <vt:lpstr>6e23 </vt:lpstr>
      <vt:lpstr>6e4 </vt:lpstr>
      <vt:lpstr>6e5 </vt:lpstr>
      <vt:lpstr>6e67</vt:lpstr>
      <vt:lpstr>6e89</vt:lpstr>
      <vt:lpstr>6e101112</vt:lpstr>
      <vt:lpstr>6f12</vt:lpstr>
      <vt:lpstr>6f34</vt:lpstr>
      <vt:lpstr>6f56</vt:lpstr>
      <vt:lpstr>6f78</vt:lpstr>
      <vt:lpstr>6f910</vt:lpstr>
      <vt:lpstr>6f1112,7</vt:lpstr>
      <vt:lpstr>'1(概要)'!Print_Area</vt:lpstr>
      <vt:lpstr>'2（健康教育）3(健康相談) 4（訪問指導）'!Print_Area</vt:lpstr>
      <vt:lpstr>'6(検診)ab'!Print_Area</vt:lpstr>
      <vt:lpstr>'6c'!Print_Area</vt:lpstr>
      <vt:lpstr>'6d'!Print_Area</vt:lpstr>
      <vt:lpstr>'6e23 '!Print_Area</vt:lpstr>
      <vt:lpstr>'6f1112,7'!Print_Area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2026-01-08T05:52:46Z</cp:lastPrinted>
  <dcterms:created xsi:type="dcterms:W3CDTF">1997-01-08T22:48:59Z</dcterms:created>
  <dcterms:modified xsi:type="dcterms:W3CDTF">2026-01-08T06:03:28Z</dcterms:modified>
</cp:coreProperties>
</file>