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680" windowWidth="11310" windowHeight="6135" tabRatio="874" activeTab="0"/>
  </bookViews>
  <sheets>
    <sheet name="1(概要),2(健康手帳)" sheetId="1" r:id="rId1"/>
    <sheet name="3(生活習慣病重症化予防事業)4（健康教育）" sheetId="2" r:id="rId2"/>
    <sheet name="4(健康教育）5(健康相談）6（訪問) " sheetId="3" r:id="rId3"/>
    <sheet name="7(検診)ab" sheetId="4" r:id="rId4"/>
    <sheet name="7c12" sheetId="5" r:id="rId5"/>
    <sheet name="7d12345" sheetId="6" r:id="rId6"/>
    <sheet name="7e1" sheetId="7" r:id="rId7"/>
    <sheet name="7e2345" sheetId="8" r:id="rId8"/>
    <sheet name="7e6" sheetId="9" r:id="rId9"/>
    <sheet name="7e78" sheetId="10" r:id="rId10"/>
    <sheet name="7e910" sheetId="11" r:id="rId11"/>
    <sheet name="7e1112" sheetId="12" r:id="rId12"/>
    <sheet name="7e131415" sheetId="13" r:id="rId13"/>
    <sheet name="7f12" sheetId="14" r:id="rId14"/>
    <sheet name="7ｆ34" sheetId="15" r:id="rId15"/>
    <sheet name="7ｆ56" sheetId="16" r:id="rId16"/>
    <sheet name="7f78" sheetId="17" r:id="rId17"/>
    <sheet name="7f910" sheetId="18" r:id="rId18"/>
    <sheet name="7f1112" sheetId="19" r:id="rId19"/>
    <sheet name="89" sheetId="20" r:id="rId20"/>
  </sheets>
  <definedNames>
    <definedName name="_xlnm.Print_Area" localSheetId="0">'1(概要),2(健康手帳)'!$A$1:$G$54</definedName>
    <definedName name="_xlnm.Print_Area" localSheetId="1">'3(生活習慣病重症化予防事業)4（健康教育）'!$A$1:$Q$42</definedName>
    <definedName name="_xlnm.Print_Area" localSheetId="2">'4(健康教育）5(健康相談）6（訪問) '!$A$1:$J$46</definedName>
    <definedName name="_xlnm.Print_Area" localSheetId="3">'7(検診)ab'!$A$1:$F$33</definedName>
    <definedName name="_xlnm.Print_Area" localSheetId="5">'7d12345'!$A$1:$J$56</definedName>
    <definedName name="_xlnm.Print_Area" localSheetId="7">'7e2345'!$A$1:$AA$49</definedName>
    <definedName name="_xlnm.Print_Area" localSheetId="19">'89'!$A$1:$L$29</definedName>
  </definedNames>
  <calcPr fullCalcOnLoad="1"/>
</workbook>
</file>

<file path=xl/comments6.xml><?xml version="1.0" encoding="utf-8"?>
<comments xmlns="http://schemas.openxmlformats.org/spreadsheetml/2006/main">
  <authors>
    <author>user</author>
  </authors>
  <commentList>
    <comment ref="E7" authorId="0">
      <text>
        <r>
          <rPr>
            <b/>
            <sz val="9"/>
            <rFont val="ＭＳ Ｐゴシック"/>
            <family val="3"/>
          </rPr>
          <t>user:</t>
        </r>
        <r>
          <rPr>
            <sz val="9"/>
            <rFont val="ＭＳ Ｐゴシック"/>
            <family val="3"/>
          </rPr>
          <t xml:space="preserve">
胸部X線の受診者数
（CT除く）</t>
        </r>
      </text>
    </comment>
    <comment ref="E4" authorId="0">
      <text>
        <r>
          <rPr>
            <b/>
            <sz val="9"/>
            <rFont val="ＭＳ Ｐゴシック"/>
            <family val="3"/>
          </rPr>
          <t>user:</t>
        </r>
        <r>
          <rPr>
            <sz val="9"/>
            <rFont val="ＭＳ Ｐゴシック"/>
            <family val="3"/>
          </rPr>
          <t xml:space="preserve">
内視鏡、X線の受診者数
（PG除く）</t>
        </r>
      </text>
    </comment>
  </commentList>
</comments>
</file>

<file path=xl/sharedStrings.xml><?xml version="1.0" encoding="utf-8"?>
<sst xmlns="http://schemas.openxmlformats.org/spreadsheetml/2006/main" count="1756" uniqueCount="741">
  <si>
    <t>-</t>
  </si>
  <si>
    <t>35～55、60、65、70歳</t>
  </si>
  <si>
    <t>-</t>
  </si>
  <si>
    <t>2-2　健康増進</t>
  </si>
  <si>
    <t>開設回数</t>
  </si>
  <si>
    <t>実人員</t>
  </si>
  <si>
    <t>延人員</t>
  </si>
  <si>
    <t>その他</t>
  </si>
  <si>
    <t>区分</t>
  </si>
  <si>
    <t>被指導人員</t>
  </si>
  <si>
    <t>計</t>
  </si>
  <si>
    <t>事業の種類</t>
  </si>
  <si>
    <t>内容</t>
  </si>
  <si>
    <t>・保健指導や健康教育の記載</t>
  </si>
  <si>
    <t>平成13年度</t>
  </si>
  <si>
    <t>平成12年度</t>
  </si>
  <si>
    <t>平成14年度</t>
  </si>
  <si>
    <t>平成15年度</t>
  </si>
  <si>
    <t>平成16年度</t>
  </si>
  <si>
    <t>実施地区数</t>
  </si>
  <si>
    <t>実施開始地区</t>
  </si>
  <si>
    <t>内　　　　容</t>
  </si>
  <si>
    <t>生活習慣病予防相談</t>
  </si>
  <si>
    <t>ヘルシー食生活相談</t>
  </si>
  <si>
    <t>平成17年度</t>
  </si>
  <si>
    <t>押野・長坂台・浅野・瓢箪・長土塀・諸江・二塚・戸板</t>
  </si>
  <si>
    <t>喫煙習慣改善相談</t>
  </si>
  <si>
    <t>平成1８年度</t>
  </si>
  <si>
    <t>米泉・野町・長町・大野・浅野川・大浦</t>
  </si>
  <si>
    <t>すこやか検診</t>
  </si>
  <si>
    <t>集団検診</t>
  </si>
  <si>
    <t>対象者</t>
  </si>
  <si>
    <t>受診場所</t>
  </si>
  <si>
    <t>担当病院・医院</t>
  </si>
  <si>
    <t>公民館・学校・福祉保健センターなど</t>
  </si>
  <si>
    <t>受診期間</t>
  </si>
  <si>
    <t>５月～10月</t>
  </si>
  <si>
    <t>受診方法</t>
  </si>
  <si>
    <t>内容</t>
  </si>
  <si>
    <t>対象者</t>
  </si>
  <si>
    <t>胸部X線検査、喀痰検査</t>
  </si>
  <si>
    <t>40、45、50、55～74歳</t>
  </si>
  <si>
    <t>X線検査（バリウム検査）</t>
  </si>
  <si>
    <t>40、45、50、55～69歳</t>
  </si>
  <si>
    <t>ペプシノゲン検査</t>
  </si>
  <si>
    <t>大腸がん検診</t>
  </si>
  <si>
    <t>便潜血検査</t>
  </si>
  <si>
    <t>視診、触診、マンモグラフィ併用</t>
  </si>
  <si>
    <t>内診、細胞診検査</t>
  </si>
  <si>
    <t>前立腺がん検診</t>
  </si>
  <si>
    <t>PSA（前立腺特異抗原検査）</t>
  </si>
  <si>
    <t>B型、C型肝炎ウイルス検査</t>
  </si>
  <si>
    <t>聴力検診</t>
  </si>
  <si>
    <t>耳にレシーバーをあて測定機器の音を聴き取る</t>
  </si>
  <si>
    <t>骨粗しょう症検診</t>
  </si>
  <si>
    <t>X線や超音波などによる骨密度測定</t>
  </si>
  <si>
    <t>40,45,50,55,60,65,70歳の女性</t>
  </si>
  <si>
    <t>歯科検診</t>
  </si>
  <si>
    <t>口腔内診察</t>
  </si>
  <si>
    <t>区分</t>
  </si>
  <si>
    <t>男</t>
  </si>
  <si>
    <t>女</t>
  </si>
  <si>
    <t>要医療</t>
  </si>
  <si>
    <t>区分</t>
  </si>
  <si>
    <t>対象者</t>
  </si>
  <si>
    <t>受診者数</t>
  </si>
  <si>
    <t>要精検者</t>
  </si>
  <si>
    <t>要観察者</t>
  </si>
  <si>
    <t>すこやか検診</t>
  </si>
  <si>
    <t>集団検診</t>
  </si>
  <si>
    <t>乳がん検診</t>
  </si>
  <si>
    <t>肺がん検診</t>
  </si>
  <si>
    <t>大腸がん検診</t>
  </si>
  <si>
    <t>要指導者</t>
  </si>
  <si>
    <t>（骨粗しょう症）</t>
  </si>
  <si>
    <t>軽度難聴</t>
  </si>
  <si>
    <t>中度難聴</t>
  </si>
  <si>
    <t>高度難聴</t>
  </si>
  <si>
    <t>年齢区分</t>
  </si>
  <si>
    <t>検査せず</t>
  </si>
  <si>
    <t>異常なし</t>
  </si>
  <si>
    <t>男</t>
  </si>
  <si>
    <t>計</t>
  </si>
  <si>
    <t>女</t>
  </si>
  <si>
    <t>合計</t>
  </si>
  <si>
    <t>年齢区分</t>
  </si>
  <si>
    <t>異常なし</t>
  </si>
  <si>
    <t>性
別</t>
  </si>
  <si>
    <t>要指導</t>
  </si>
  <si>
    <t>判定不能</t>
  </si>
  <si>
    <t>精検受診者</t>
  </si>
  <si>
    <t>精密検査結果内訳</t>
  </si>
  <si>
    <t>胃がん</t>
  </si>
  <si>
    <t>胃がん疑い</t>
  </si>
  <si>
    <t>その他</t>
  </si>
  <si>
    <t>判定不能</t>
  </si>
  <si>
    <t>子宮がん</t>
  </si>
  <si>
    <t>子宮がん疑い</t>
  </si>
  <si>
    <t>異型上皮</t>
  </si>
  <si>
    <t>その他の疾患</t>
  </si>
  <si>
    <t>要経過観察者</t>
  </si>
  <si>
    <t>精検受診率（％）</t>
  </si>
  <si>
    <t>乳腺炎トル</t>
  </si>
  <si>
    <t>乳がん</t>
  </si>
  <si>
    <t>乳がん疑い</t>
  </si>
  <si>
    <t>乳腺症</t>
  </si>
  <si>
    <t>せんい腺腫</t>
  </si>
  <si>
    <t>性別</t>
  </si>
  <si>
    <t>肺がん総数</t>
  </si>
  <si>
    <t>原発性肺がん確定</t>
  </si>
  <si>
    <t>Ⅰ期</t>
  </si>
  <si>
    <t>Ⅱ期</t>
  </si>
  <si>
    <t>Ⅲ期</t>
  </si>
  <si>
    <t>Ⅳ期</t>
  </si>
  <si>
    <t>不明</t>
  </si>
  <si>
    <t>大腸がん</t>
  </si>
  <si>
    <t>ポリープ（腺腫）</t>
  </si>
  <si>
    <t>大腸憩室</t>
  </si>
  <si>
    <t>痔疾患</t>
  </si>
  <si>
    <t>年齢区分</t>
  </si>
  <si>
    <t>異常が認められない者</t>
  </si>
  <si>
    <t>前立腺がん</t>
  </si>
  <si>
    <t>前立腺がん疑い</t>
  </si>
  <si>
    <t>前立腺肥大症</t>
  </si>
  <si>
    <t>慢性前立腺炎</t>
  </si>
  <si>
    <t>軽度</t>
  </si>
  <si>
    <t>中度</t>
  </si>
  <si>
    <t>高度</t>
  </si>
  <si>
    <t>要指導者</t>
  </si>
  <si>
    <t>骨塩減</t>
  </si>
  <si>
    <t>45歳</t>
  </si>
  <si>
    <t>50歳</t>
  </si>
  <si>
    <t>55歳</t>
  </si>
  <si>
    <t>60歳</t>
  </si>
  <si>
    <t>65歳</t>
  </si>
  <si>
    <t>70歳</t>
  </si>
  <si>
    <t>異常が認め
られない者</t>
  </si>
  <si>
    <t>慢性肝炎</t>
  </si>
  <si>
    <t>肝硬変</t>
  </si>
  <si>
    <t>肝がん</t>
  </si>
  <si>
    <t>肝がん疑い</t>
  </si>
  <si>
    <t>無症候性キャリア</t>
  </si>
  <si>
    <t>検査結果内訳</t>
  </si>
  <si>
    <t>軽度難聴</t>
  </si>
  <si>
    <t>中度難聴</t>
  </si>
  <si>
    <t>高度難聴</t>
  </si>
  <si>
    <t>注：すこやか検診のみ</t>
  </si>
  <si>
    <t>平成19年度</t>
  </si>
  <si>
    <t>弥生・米丸・長田・芳斉</t>
  </si>
  <si>
    <t>胃 が ん 検 診</t>
  </si>
  <si>
    <t>乳 が ん 検 診</t>
  </si>
  <si>
    <t>緑内障検診</t>
  </si>
  <si>
    <t>細隙灯顕微鏡検査・眼底検査・眼圧検査</t>
  </si>
  <si>
    <t>緑内障</t>
  </si>
  <si>
    <t>緑内障疑い</t>
  </si>
  <si>
    <t>緑内障検診</t>
  </si>
  <si>
    <t>緑内障以外
の眼疾患</t>
  </si>
  <si>
    <t>要精検</t>
  </si>
  <si>
    <t>実施施設名</t>
  </si>
  <si>
    <t>実施
回数</t>
  </si>
  <si>
    <t>従事者延人員</t>
  </si>
  <si>
    <t>医師</t>
  </si>
  <si>
    <t>保健師</t>
  </si>
  <si>
    <t>看護師</t>
  </si>
  <si>
    <t>合計</t>
  </si>
  <si>
    <t>４０～６４歳</t>
  </si>
  <si>
    <t>６５～６９歳</t>
  </si>
  <si>
    <t>７０歳以上</t>
  </si>
  <si>
    <t>平成20年度</t>
  </si>
  <si>
    <t>田上・川北</t>
  </si>
  <si>
    <t>介護家族支援相談</t>
  </si>
  <si>
    <t>-</t>
  </si>
  <si>
    <t>2-2-1　保健事業の概要</t>
  </si>
  <si>
    <t>・予防接種等の記録</t>
  </si>
  <si>
    <t xml:space="preserve">・ヘルシー食生活相談 </t>
  </si>
  <si>
    <t>・もの忘れ相談</t>
  </si>
  <si>
    <t>・介護家族支援相談</t>
  </si>
  <si>
    <t>出前健康講座</t>
  </si>
  <si>
    <t>５月～１２月</t>
  </si>
  <si>
    <t>特定健康診査</t>
  </si>
  <si>
    <t>金沢市国民健康保険加入者</t>
  </si>
  <si>
    <t>ペプシノゲン検査：75歳</t>
  </si>
  <si>
    <t>同左</t>
  </si>
  <si>
    <t>４０歳以上</t>
  </si>
  <si>
    <t>５５歳以上男性</t>
  </si>
  <si>
    <t>30,35,40,45,50歳の女性</t>
  </si>
  <si>
    <t>胃部内視鏡検査（胃カメラ）</t>
  </si>
  <si>
    <t>50、55、60歳</t>
  </si>
  <si>
    <t>30歳</t>
  </si>
  <si>
    <t>35歳</t>
  </si>
  <si>
    <t xml:space="preserve"> 40歳</t>
  </si>
  <si>
    <t>歯科検診については、2-8-3-a  すこやか歯科検診（医療機関委託）に詳細記載</t>
  </si>
  <si>
    <t>　医療制度改革により、「基本健康診査」は「特定健康診査」となり、各医療保険者に実施義務が課せられた。がん検診等は従来どおり各市町が実施し、職場等で受診機会のない40歳（子宮がん検診は20歳）以上の市民を対象として疾病の早期発見と早期治療を図るため集団検診と個別検診を併用して各種検診を行っている。</t>
  </si>
  <si>
    <t>郵送された受診券と健康保険証を持参し、かかりつけ医を受診</t>
  </si>
  <si>
    <t>後期高齢者（長寿）医療制度加入者</t>
  </si>
  <si>
    <t>直接会場へ（肺がん、前立腺がんを除くがん検診は予約が必要）</t>
  </si>
  <si>
    <t>がん検診等
　就業していない特定年齢の方で、金沢市から受診券を送付された方</t>
  </si>
  <si>
    <t>性別</t>
  </si>
  <si>
    <t>糖</t>
  </si>
  <si>
    <t>心電図判定</t>
  </si>
  <si>
    <t>平成21年度</t>
  </si>
  <si>
    <t>十一屋・花園</t>
  </si>
  <si>
    <t>もの忘れ相談</t>
  </si>
  <si>
    <t>年度別・訪問実施状況</t>
  </si>
  <si>
    <t>（延人数）</t>
  </si>
  <si>
    <t>総　計</t>
  </si>
  <si>
    <t>肝炎ｳｲﾙｽ検査</t>
  </si>
  <si>
    <t>身体計測、診察、血圧、検尿、血液検査、貧血、血糖、心電図、ＨｂＡ１ｃ、（眼底検査）</t>
  </si>
  <si>
    <t>40、45、50、55～70歳</t>
  </si>
  <si>
    <t>年　　　　　　　　度</t>
  </si>
  <si>
    <t>２０歳～６０歳の前年度未受診の女性</t>
  </si>
  <si>
    <t xml:space="preserve">
　すこやか検診対象外の方で、職場等で受診機会のない方</t>
  </si>
  <si>
    <t>40歳以上の前年度未受診の女性</t>
  </si>
  <si>
    <t>２0歳以上の前年度未受診の女性</t>
  </si>
  <si>
    <t>65～74歳の前年度未受診者</t>
  </si>
  <si>
    <t>若年者検診</t>
  </si>
  <si>
    <t>ー</t>
  </si>
  <si>
    <t>18～39歳の方</t>
  </si>
  <si>
    <t>・生活習慣改善や健康管理に関する訪問指導</t>
  </si>
  <si>
    <t>若年者健康学習会</t>
  </si>
  <si>
    <t>参加延人数</t>
  </si>
  <si>
    <t>平成22年度</t>
  </si>
  <si>
    <t>区　分</t>
  </si>
  <si>
    <t>ＣＫＤ予防</t>
  </si>
  <si>
    <t xml:space="preserve">要指導者  </t>
  </si>
  <si>
    <t xml:space="preserve">介護家族者  </t>
  </si>
  <si>
    <t>注：要観察者については、要経過観察、要指導、判定不能等含む。</t>
  </si>
  <si>
    <t>異常が認め
られない者</t>
  </si>
  <si>
    <t>精検受診率
(%)</t>
  </si>
  <si>
    <t>胃潰瘍
及び疑い</t>
  </si>
  <si>
    <t>胃ポリープ
及び疑い</t>
  </si>
  <si>
    <t>十二指腸潰瘍
及び疑い</t>
  </si>
  <si>
    <t xml:space="preserve"> 40～44歳</t>
  </si>
  <si>
    <t xml:space="preserve"> 45～49</t>
  </si>
  <si>
    <t xml:space="preserve"> 50～54</t>
  </si>
  <si>
    <t xml:space="preserve"> 55～59</t>
  </si>
  <si>
    <t xml:space="preserve"> 60～64</t>
  </si>
  <si>
    <t xml:space="preserve"> 65～69</t>
  </si>
  <si>
    <t xml:space="preserve"> 70～74</t>
  </si>
  <si>
    <t xml:space="preserve"> 75以上</t>
  </si>
  <si>
    <t>　65～69歳</t>
  </si>
  <si>
    <t>　70～74</t>
  </si>
  <si>
    <t>　 高齢者の医療の確保に関する法律第20条に基づく特定健康診査、同法第125条に基づく健康診査または、健康増進法第19条の2に基づく健康増進事業等を受けた者</t>
  </si>
  <si>
    <t>受診率（％）</t>
  </si>
  <si>
    <t>異常認めず</t>
  </si>
  <si>
    <t>がん発見者</t>
  </si>
  <si>
    <t>胃がん検診</t>
  </si>
  <si>
    <t>がんクーポン</t>
  </si>
  <si>
    <t>前立腺がん</t>
  </si>
  <si>
    <t>Ｃ型肝炎ウイルス検査</t>
  </si>
  <si>
    <t>Ｂ型肝炎ウイルス検査</t>
  </si>
  <si>
    <t>集団検診</t>
  </si>
  <si>
    <t>受診率（％）</t>
  </si>
  <si>
    <t>異常認めず</t>
  </si>
  <si>
    <t>骨粗しょう症検診</t>
  </si>
  <si>
    <t>職場や学校等で健康診査を受ける機会のない18～39歳の方を対象に、集団検診で</t>
  </si>
  <si>
    <t>若年者健康診査として実施。</t>
  </si>
  <si>
    <t>年齢階級</t>
  </si>
  <si>
    <t>受診者</t>
  </si>
  <si>
    <t>人数</t>
  </si>
  <si>
    <t>18～19</t>
  </si>
  <si>
    <t>20～24</t>
  </si>
  <si>
    <t>25～29</t>
  </si>
  <si>
    <t>30～34</t>
  </si>
  <si>
    <t>35～39</t>
  </si>
  <si>
    <t>18～19</t>
  </si>
  <si>
    <t>20～24</t>
  </si>
  <si>
    <t>25～29</t>
  </si>
  <si>
    <t>30～34</t>
  </si>
  <si>
    <t>35～39</t>
  </si>
  <si>
    <t>年齢階級</t>
  </si>
  <si>
    <t>保健指導判定</t>
  </si>
  <si>
    <t>140～</t>
  </si>
  <si>
    <t>血糖値　100未満</t>
  </si>
  <si>
    <t>血糖値　100以上～126未満</t>
  </si>
  <si>
    <t>血糖値　126以上</t>
  </si>
  <si>
    <t>蛋　　　　白</t>
  </si>
  <si>
    <t>（＋）以上</t>
  </si>
  <si>
    <t>男性 ≦1.2mg/dl</t>
  </si>
  <si>
    <t>男性 1.2mg/dl&lt;</t>
  </si>
  <si>
    <t>女性 ≦1.0mg/dl</t>
  </si>
  <si>
    <t>女性 1.0mg/dl&lt;</t>
  </si>
  <si>
    <t>貧血判定（ヘモグロビン値）</t>
  </si>
  <si>
    <t>所見なし</t>
  </si>
  <si>
    <t>所見あり</t>
  </si>
  <si>
    <t>受診勧奨判定</t>
  </si>
  <si>
    <t>男：13≦</t>
  </si>
  <si>
    <t>男：12以上13未満</t>
  </si>
  <si>
    <t>男：&lt;12</t>
  </si>
  <si>
    <t>女：12≦</t>
  </si>
  <si>
    <t>女：11以上12未満</t>
  </si>
  <si>
    <t>女：&lt;11</t>
  </si>
  <si>
    <t>子宮頸がん検診</t>
  </si>
  <si>
    <t>子宮頸がん検診</t>
  </si>
  <si>
    <t xml:space="preserve"> 45歳</t>
  </si>
  <si>
    <t xml:space="preserve"> 50歳</t>
  </si>
  <si>
    <t xml:space="preserve"> 55歳</t>
  </si>
  <si>
    <t xml:space="preserve"> 60歳</t>
  </si>
  <si>
    <t>BMI値</t>
  </si>
  <si>
    <t>18.5未満</t>
  </si>
  <si>
    <t>18.5以上
～25未満</t>
  </si>
  <si>
    <t>25以上</t>
  </si>
  <si>
    <t>腹囲（再掲）</t>
  </si>
  <si>
    <t>男性85cm以上
女性90cm以上</t>
  </si>
  <si>
    <t>平成23年度</t>
  </si>
  <si>
    <t>自主活動の
広がり</t>
  </si>
  <si>
    <t>該当なし</t>
  </si>
  <si>
    <t>実施年月日</t>
  </si>
  <si>
    <t>テーマ</t>
  </si>
  <si>
    <t>　平成20年4月から高齢者の医療の確保に関する法律第20条により、医療保険者が、40歳～74歳の</t>
  </si>
  <si>
    <t>加入者を対象として特定健康診査を実施している。</t>
  </si>
  <si>
    <t>対象者は、加入者のうち、実施年度中40～74歳となる者で、かつ該当実施年度の１年間を通じて</t>
  </si>
  <si>
    <t>対象者数</t>
  </si>
  <si>
    <t>受診者数</t>
  </si>
  <si>
    <t>受診率</t>
  </si>
  <si>
    <t>国</t>
  </si>
  <si>
    <t>石川県</t>
  </si>
  <si>
    <t>金沢市</t>
  </si>
  <si>
    <t>年齢</t>
  </si>
  <si>
    <t>男性</t>
  </si>
  <si>
    <t>男性（再掲）</t>
  </si>
  <si>
    <t>女性</t>
  </si>
  <si>
    <t>女性（再掲）</t>
  </si>
  <si>
    <t>　平成20年4月から高齢者の医療の確保に関する法律第24条により、医療保険者が、</t>
  </si>
  <si>
    <t>特定健康診査の結果により健康の保持に努める必要がある者に対し、動機付け支援・</t>
  </si>
  <si>
    <t>積極的支援を実施している。</t>
  </si>
  <si>
    <t>終了者数</t>
  </si>
  <si>
    <t>終了率</t>
  </si>
  <si>
    <t>利用者数</t>
  </si>
  <si>
    <t>利用率</t>
  </si>
  <si>
    <t>動機付け支援</t>
  </si>
  <si>
    <t>積極的支援</t>
  </si>
  <si>
    <t>＊利用者数は、初回面接実施者数。</t>
  </si>
  <si>
    <t>特定保健指導の対象者と階層化基準</t>
  </si>
  <si>
    <t>内臓脂肪の　　　　　　　　　　蓄積</t>
  </si>
  <si>
    <t>危険因子</t>
  </si>
  <si>
    <t>④喫煙歴</t>
  </si>
  <si>
    <t>①糖　②脂質　③血圧</t>
  </si>
  <si>
    <t>40～64歳</t>
  </si>
  <si>
    <t>65～74歳</t>
  </si>
  <si>
    <t>腹囲</t>
  </si>
  <si>
    <t>２つ以上該当</t>
  </si>
  <si>
    <t>積極的　　　　　支援</t>
  </si>
  <si>
    <t>動機付け支援</t>
  </si>
  <si>
    <t>男性≧85cm</t>
  </si>
  <si>
    <t>１つ該当</t>
  </si>
  <si>
    <t>女性≧90cm</t>
  </si>
  <si>
    <t>上記以外でBMI≧25</t>
  </si>
  <si>
    <t>３つ該当</t>
  </si>
  <si>
    <t>２つ該当</t>
  </si>
  <si>
    <t>①血糖：空腹時血糖100mg/dl以上又はHbA1c5.2％（ＪＤＳ値）以上</t>
  </si>
  <si>
    <t>②脂質：中性脂肪150,g/dl以上又はHDLコレステロール40mg/dl未満</t>
  </si>
  <si>
    <t>③血圧：収縮期130mmHg以上又は拡張期85mmHg以上</t>
  </si>
  <si>
    <t>　　＊①～③について薬剤治療を受けている場合は除く。</t>
  </si>
  <si>
    <t>④喫煙：質問票）現在、たばこを習慣的に吸っている</t>
  </si>
  <si>
    <t>　　＊喫煙歴の斜線欄は、階層化の判定が喫煙の有無に関係ないことを意味する。</t>
  </si>
  <si>
    <t>40、45、50、55、60歳</t>
  </si>
  <si>
    <t>55～75歳の奇数年齢の男性</t>
  </si>
  <si>
    <t>　を獲得できた者に対して６か月後に評価を実施できた数とする。</t>
  </si>
  <si>
    <t>会場</t>
  </si>
  <si>
    <t>・若年者健康学習会</t>
  </si>
  <si>
    <t>・健康情報コーナーの開設（常設・移動）</t>
  </si>
  <si>
    <t>・生活習慣病予防相談　　　</t>
  </si>
  <si>
    <t>・喫煙習慣改善相談</t>
  </si>
  <si>
    <t>・その他の健康相談</t>
  </si>
  <si>
    <t>・個別健康診査（すこやか検診：医療機関委託）</t>
  </si>
  <si>
    <t>・集団健康診査（集団検診：検診機関委託）</t>
  </si>
  <si>
    <t>　内容：特定健康診査、がん検診、聴力検診、歯科検診など</t>
  </si>
  <si>
    <t>平成24年度</t>
  </si>
  <si>
    <t>区   分</t>
  </si>
  <si>
    <t>開設回数</t>
  </si>
  <si>
    <t>　若年者（39歳以下）を対象とした健診受診、生活習慣改善の普及啓発、健康情報の提供等</t>
  </si>
  <si>
    <t>　「金沢・健康守る市民の会」と協働で地域の「いきいき健康教室」を実施（ﾓﾃﾞﾙ地区・自主活動地区）</t>
  </si>
  <si>
    <t>　「健康情報ｺｰﾅｰ(常設）」開設：3福祉健康センターで実施（自動血圧計の設置）</t>
  </si>
  <si>
    <t>　平成12年度から「金沢・健康を守る市民の会」との協働の事業として、モデル地区を指定し地域の人たちと互いに知恵を出しあう市民参加型の健康づくり教室を開催している。福祉健康センターは企画や実践の場での協力及び３年目以降の自主活動に向けて支援している。</t>
  </si>
  <si>
    <t>※上記以外で１１年度以前より地域で自主的な健康づくり教室を実施している地区
　　千坂、森本、三馬、伏見台、小坂、森山</t>
  </si>
  <si>
    <t>延相談数</t>
  </si>
  <si>
    <t>その他の健康相談</t>
  </si>
  <si>
    <t>整形外科相談</t>
  </si>
  <si>
    <t>内科・肥満相談</t>
  </si>
  <si>
    <t>眼科相談</t>
  </si>
  <si>
    <t>くすりの相談</t>
  </si>
  <si>
    <t>歯科相談</t>
  </si>
  <si>
    <t>耳鼻科相談</t>
  </si>
  <si>
    <t>　生活習慣の改善や健康管理に関して、保健指導が必要な方に対し、個々に応じた健康の保持・増進が図られるよう保健師、管理栄養士が訪問指導を実施している。</t>
  </si>
  <si>
    <t>福祉健康
センター</t>
  </si>
  <si>
    <r>
      <t xml:space="preserve">   及び積極的支援で初回面接後に継続支援を実施し支援ポイント</t>
    </r>
    <r>
      <rPr>
        <sz val="10"/>
        <rFont val="ＭＳ Ｐゴシック"/>
        <family val="3"/>
      </rPr>
      <t>（180ポイント）</t>
    </r>
  </si>
  <si>
    <r>
      <t>　生活習慣病の予防や健康増進に関する事項について、正しい知識の普及を図ることにより、市民が「自分の健康は自分
でつくる」という認識と自覚を高め、健康づくりに取り組めるよう、保健師、管理栄養士等が種々の健康教育を行っている。</t>
    </r>
  </si>
  <si>
    <t>注：すこやか検診のみ</t>
  </si>
  <si>
    <t>１４０名</t>
  </si>
  <si>
    <t>参加人数</t>
  </si>
  <si>
    <t>もの忘れ健診</t>
  </si>
  <si>
    <t>調査票による判定</t>
  </si>
  <si>
    <t>76歳</t>
  </si>
  <si>
    <t>-</t>
  </si>
  <si>
    <t>一次健診</t>
  </si>
  <si>
    <t>正常</t>
  </si>
  <si>
    <t>MCI疑い</t>
  </si>
  <si>
    <t>認知症疑い</t>
  </si>
  <si>
    <t>要確認</t>
  </si>
  <si>
    <t>合計</t>
  </si>
  <si>
    <t>二次健診</t>
  </si>
  <si>
    <t>認知症</t>
  </si>
  <si>
    <t>健康手帳
の交付</t>
  </si>
  <si>
    <t>・健康診査の記録</t>
  </si>
  <si>
    <t>・出前健康講座</t>
  </si>
  <si>
    <t>小立野・鞍月</t>
  </si>
  <si>
    <t>－</t>
  </si>
  <si>
    <t>湖南・三和・額・四十万</t>
  </si>
  <si>
    <t>馬場・富樫・新神田</t>
  </si>
  <si>
    <t>泉野・新竪・崎浦・此花・松ヶ枝・夕日寺・安原・大徳・金石</t>
  </si>
  <si>
    <t>中村・扇台・犀川・材木・味噌蔵・薬師谷・粟崎・西・西南部</t>
  </si>
  <si>
    <t>平成22年度</t>
  </si>
  <si>
    <t>該当なし</t>
  </si>
  <si>
    <t>平成25年度</t>
  </si>
  <si>
    <t>内川・医王山</t>
  </si>
  <si>
    <t>H25年度</t>
  </si>
  <si>
    <t>50～54</t>
  </si>
  <si>
    <t>40～74</t>
  </si>
  <si>
    <t>理学
療法士</t>
  </si>
  <si>
    <t>作業
療法士</t>
  </si>
  <si>
    <t>石川県社会
福祉会館別館</t>
  </si>
  <si>
    <t>平成26年度</t>
  </si>
  <si>
    <t>異常が認め
られない者</t>
  </si>
  <si>
    <t>精検受診率
(%)</t>
  </si>
  <si>
    <t>　20～24歳</t>
  </si>
  <si>
    <t>　25～29</t>
  </si>
  <si>
    <t>　30～34</t>
  </si>
  <si>
    <t>　35～39</t>
  </si>
  <si>
    <t>　40～44</t>
  </si>
  <si>
    <t>　45～49</t>
  </si>
  <si>
    <t>　50～54</t>
  </si>
  <si>
    <t>　55～59</t>
  </si>
  <si>
    <t>　60～64</t>
  </si>
  <si>
    <t>　65～69</t>
  </si>
  <si>
    <t>　70～</t>
  </si>
  <si>
    <t>異常が認め
られない者</t>
  </si>
  <si>
    <t>精検受診率
(%)</t>
  </si>
  <si>
    <t>異常が認め
られない者</t>
  </si>
  <si>
    <t>　40～44</t>
  </si>
  <si>
    <t>　45～49</t>
  </si>
  <si>
    <t>　50～54</t>
  </si>
  <si>
    <t>　55～59</t>
  </si>
  <si>
    <t>　60～64</t>
  </si>
  <si>
    <t>　65～69</t>
  </si>
  <si>
    <t>　70～</t>
  </si>
  <si>
    <t>精検
受診者</t>
  </si>
  <si>
    <t>精検
受診率
（％）</t>
  </si>
  <si>
    <t>精検
未完了者</t>
  </si>
  <si>
    <t>その他の
悪性
新生物</t>
  </si>
  <si>
    <t>その他の
良性腫瘍</t>
  </si>
  <si>
    <t>その他の疾患</t>
  </si>
  <si>
    <t>異常
なし</t>
  </si>
  <si>
    <t>すこ
やか
検診</t>
  </si>
  <si>
    <t>集団
検診</t>
  </si>
  <si>
    <t>すこ
やか
検診</t>
  </si>
  <si>
    <t>集団
検診</t>
  </si>
  <si>
    <t xml:space="preserve"> 45～49</t>
  </si>
  <si>
    <t xml:space="preserve"> 50～54</t>
  </si>
  <si>
    <t xml:space="preserve"> 55～59</t>
  </si>
  <si>
    <t xml:space="preserve"> 60～64</t>
  </si>
  <si>
    <t xml:space="preserve"> 65～69</t>
  </si>
  <si>
    <t xml:space="preserve"> 70～</t>
  </si>
  <si>
    <t xml:space="preserve"> 45～49</t>
  </si>
  <si>
    <t xml:space="preserve"> 50～54</t>
  </si>
  <si>
    <t xml:space="preserve"> 55～59</t>
  </si>
  <si>
    <t xml:space="preserve"> 60～64</t>
  </si>
  <si>
    <t xml:space="preserve"> 65～69</t>
  </si>
  <si>
    <t xml:space="preserve"> 70～</t>
  </si>
  <si>
    <t>　精密検査結果内訳</t>
  </si>
  <si>
    <t>大腸がん
疑い</t>
  </si>
  <si>
    <t>非腺腫性ポリープ</t>
  </si>
  <si>
    <t>潰瘍性
大腸炎</t>
  </si>
  <si>
    <t xml:space="preserve"> 45～49</t>
  </si>
  <si>
    <t xml:space="preserve"> 50～54</t>
  </si>
  <si>
    <t xml:space="preserve"> 70～</t>
  </si>
  <si>
    <t xml:space="preserve"> 45～49</t>
  </si>
  <si>
    <t xml:space="preserve"> 50～54</t>
  </si>
  <si>
    <t xml:space="preserve"> 55～59</t>
  </si>
  <si>
    <t xml:space="preserve"> 60～64</t>
  </si>
  <si>
    <t xml:space="preserve"> 65～69</t>
  </si>
  <si>
    <t xml:space="preserve"> 70～</t>
  </si>
  <si>
    <t>異常が認め
られない者</t>
  </si>
  <si>
    <t>精検
受診者</t>
  </si>
  <si>
    <t>精検
受診率
（％）</t>
  </si>
  <si>
    <t>　精密検査結果内訳</t>
  </si>
  <si>
    <t>大腸がん
疑い</t>
  </si>
  <si>
    <t>非腺腫性ポリープ</t>
  </si>
  <si>
    <t>潰瘍性
大腸炎</t>
  </si>
  <si>
    <t>すこ
やか
検診</t>
  </si>
  <si>
    <t>集団
検診</t>
  </si>
  <si>
    <t>精検受診率（％）</t>
  </si>
  <si>
    <t>すこ
やか
検診</t>
  </si>
  <si>
    <t>集団
検診</t>
  </si>
  <si>
    <t xml:space="preserve"> 55～59歳</t>
  </si>
  <si>
    <t xml:space="preserve"> 60～64</t>
  </si>
  <si>
    <t xml:space="preserve"> 65～69</t>
  </si>
  <si>
    <t xml:space="preserve"> 70～</t>
  </si>
  <si>
    <t>注：対象者は男性のみ</t>
  </si>
  <si>
    <t>年齢区分</t>
  </si>
  <si>
    <t>異常が認められない者</t>
  </si>
  <si>
    <t>骨粗しょう症</t>
  </si>
  <si>
    <t>40歳</t>
  </si>
  <si>
    <t>注：対象者は女性のみ</t>
  </si>
  <si>
    <t>（平成26年度）</t>
  </si>
  <si>
    <t>認知症</t>
  </si>
  <si>
    <t>一次健診受診者数</t>
  </si>
  <si>
    <t>二次健診対象者数</t>
  </si>
  <si>
    <t>二次健診受診者数</t>
  </si>
  <si>
    <t>要精検者</t>
  </si>
  <si>
    <t>ヘリカルCT検査</t>
  </si>
  <si>
    <t>55、60、65歳</t>
  </si>
  <si>
    <t>22歳</t>
  </si>
  <si>
    <t>42歳</t>
  </si>
  <si>
    <t>73歳</t>
  </si>
  <si>
    <t>平成27年度</t>
  </si>
  <si>
    <t>27歳</t>
  </si>
  <si>
    <t>32歳</t>
  </si>
  <si>
    <t>37歳</t>
  </si>
  <si>
    <t>47歳</t>
  </si>
  <si>
    <t>52歳</t>
  </si>
  <si>
    <t>57歳</t>
  </si>
  <si>
    <t>生活保護受給中の方</t>
  </si>
  <si>
    <t>肺がん検診</t>
  </si>
  <si>
    <t>注：すこやか検診の７５歳以上のペプシノゲン検査は除く</t>
  </si>
  <si>
    <t>ヘモグロビンA1ｃ　5.6未満</t>
  </si>
  <si>
    <t>ヘモグロビンA1ｃ　5.6以上6.5未満</t>
  </si>
  <si>
    <t>ヘモグロビンA1ｃ　6.5以上</t>
  </si>
  <si>
    <t>2-2-7　健康診査</t>
  </si>
  <si>
    <t>2-2-7-a　「すこやか検診」と「集団検診」</t>
  </si>
  <si>
    <t>2-2-7-b　検診の種類</t>
  </si>
  <si>
    <t>2-2-7-d-1　がん検診</t>
  </si>
  <si>
    <t>2-2-7-d-2　肝炎ウイルス検査</t>
  </si>
  <si>
    <t>2-2-7-d-3　歯科検診、骨粗しょう症検診</t>
  </si>
  <si>
    <t>2-2-7-d-4　聴力検診</t>
  </si>
  <si>
    <t>2-2-7-d-5　緑内障検診</t>
  </si>
  <si>
    <t>2-2-7-d-6  もの忘れ健診</t>
  </si>
  <si>
    <t>2-2-7-e-1　胃がん検診実施結果</t>
  </si>
  <si>
    <t>2-2-7-e-2　子宮頸がん検診実施結果</t>
  </si>
  <si>
    <t>2-2-7-e-３　子宮がん検診実施結果（がんクーポン）</t>
  </si>
  <si>
    <t>2-2-7-e-4　乳がん検診実施結果</t>
  </si>
  <si>
    <t>2-2-7-e-5　乳がん検診実施結果（がんクーポン）</t>
  </si>
  <si>
    <t>2-2-7-e-6　肺がん検診実施結果</t>
  </si>
  <si>
    <t>2-2-7-e-7　大腸がん検診実施結果</t>
  </si>
  <si>
    <t>2-2-7-e-8　大腸がん検診実施結果（がんクーポン）</t>
  </si>
  <si>
    <t>2-2-7-e-9　前立腺がん検診実施結果</t>
  </si>
  <si>
    <t>2-2-7-e-10　骨粗しょう症検診実施結果</t>
  </si>
  <si>
    <t>2-2-7-e-11　Ｃ型肝炎ウイルス検査</t>
  </si>
  <si>
    <t>2-2-7-e-12　Ｂ型肝炎ウイルス検査</t>
  </si>
  <si>
    <t>2-2-7-e-13　聴力検診実施結果</t>
  </si>
  <si>
    <t>2-2-7-e-14　緑内障検診実施結果</t>
  </si>
  <si>
    <t>2-2-7-e-15　もの忘れ健診実施結果</t>
  </si>
  <si>
    <t>2-2-7-ｆ-1　受診者数・腹囲・BMI</t>
  </si>
  <si>
    <t>2-2-7-ｆ-2　血圧</t>
  </si>
  <si>
    <t>2-2-7-f-3　中性脂肪</t>
  </si>
  <si>
    <t>2-2-7-ｆ-9　血糖値、ヘモグロビンＡ１c</t>
  </si>
  <si>
    <t>2-2-7-ｆ-10　尿検査</t>
  </si>
  <si>
    <t>2-2-7-ｆ-11　クレアチニン</t>
  </si>
  <si>
    <t>2-2-7-ｆ-12　心電図、貧血</t>
  </si>
  <si>
    <t>2-2-7-c　特定健康診査、特定保健指導</t>
  </si>
  <si>
    <t>2-2-7-c-１　特定健康診査</t>
  </si>
  <si>
    <t>加入している者とする。</t>
  </si>
  <si>
    <t>対象者数、受診者数、受診率（平成20年度～平成26年度）</t>
  </si>
  <si>
    <t>平成26年度　対象者数、受診者数、受診率（性別、年代別）</t>
  </si>
  <si>
    <t>40～44</t>
  </si>
  <si>
    <t>45～49</t>
  </si>
  <si>
    <t>50～54</t>
  </si>
  <si>
    <t>55～59</t>
  </si>
  <si>
    <t>60～64</t>
  </si>
  <si>
    <t>65～69</t>
  </si>
  <si>
    <t>70～74</t>
  </si>
  <si>
    <t>40～64</t>
  </si>
  <si>
    <t>65～74</t>
  </si>
  <si>
    <t>40～74</t>
  </si>
  <si>
    <t>70～74</t>
  </si>
  <si>
    <t>65～74</t>
  </si>
  <si>
    <t>40～64</t>
  </si>
  <si>
    <t>65～74</t>
  </si>
  <si>
    <r>
      <t>＊法定報告後の確定値は２年後となるため、実績は平成</t>
    </r>
    <r>
      <rPr>
        <sz val="10"/>
        <rFont val="ＭＳ Ｐゴシック"/>
        <family val="3"/>
      </rPr>
      <t>26年度とする。</t>
    </r>
  </si>
  <si>
    <t>2-2-7-c-2　特定保健指導</t>
  </si>
  <si>
    <t>対象者数、終了者数、終了率（平成20年度～平成26年度）</t>
  </si>
  <si>
    <t>平成26年度　対象者数、終了者数、受診率</t>
  </si>
  <si>
    <r>
      <t>＊終了者数とは、動機付け支援で初回面接から</t>
    </r>
    <r>
      <rPr>
        <sz val="10"/>
        <rFont val="ＭＳ Ｐゴシック"/>
        <family val="3"/>
      </rPr>
      <t>６か月後に評価を実施できた数、</t>
    </r>
  </si>
  <si>
    <t>あり</t>
  </si>
  <si>
    <t>なし</t>
  </si>
  <si>
    <t>あり</t>
  </si>
  <si>
    <t>なし</t>
  </si>
  <si>
    <t>2-2-8 　女性の健康づくり推進事業</t>
  </si>
  <si>
    <t>（平成２７年度）</t>
  </si>
  <si>
    <t>第１回</t>
  </si>
  <si>
    <t>日機装株式会社</t>
  </si>
  <si>
    <t>女性の体調管理について</t>
  </si>
  <si>
    <t>第２回</t>
  </si>
  <si>
    <t>第一生命保険株式会社</t>
  </si>
  <si>
    <t>ホルモンバランスと生活習慣病予防</t>
  </si>
  <si>
    <t>１００名</t>
  </si>
  <si>
    <t>2-2-9-a　機能訓練（施設別）</t>
  </si>
  <si>
    <t>2-2-9-b　機能訓練（年齢別）</t>
  </si>
  <si>
    <t>　高齢社会を迎え、若いうちからの生活習慣病予防・健康づくり事業をはじめ、リハビリテーションに至る一環した保健サービスの提供を目的としている。また、平成24年度に見直しを行った「金沢健康プラン2013」にもとづき、市民の健康づくりを支援している。平成22年より慢性腎臓病（CKD）およびCKDハイリスク群に重点を置いた個別保健指導を実施し、重症化予防を図るとともに、CKDと関連が深い生活習慣病の予防についての普及啓発を行ってきたが、平成26年度からは特定保健指導と保健指導体制を一元化し、、生活習慣病重症化予防事業を開始。個別保健指導、健診結果説明会、事業連絡会を実施し、生活習慣病の重症化を予防するための支援を実施している。</t>
  </si>
  <si>
    <t>健康政策課事業</t>
  </si>
  <si>
    <t>（平成27年度）</t>
  </si>
  <si>
    <t xml:space="preserve"> 健　康　診　査</t>
  </si>
  <si>
    <t>機　能　訓　練</t>
  </si>
  <si>
    <t>福祉健康センター事業</t>
  </si>
  <si>
    <t>生活習慣病重症化予防事業</t>
  </si>
  <si>
    <t>・個別保健指導</t>
  </si>
  <si>
    <t>・集団検診時個別健康相談</t>
  </si>
  <si>
    <t>・健診結果説明会</t>
  </si>
  <si>
    <t>・生活習慣病重症化予防事業連絡会</t>
  </si>
  <si>
    <t>健　康　教　育</t>
  </si>
  <si>
    <t>健　康　相　談</t>
  </si>
  <si>
    <t>訪　問　指　導</t>
  </si>
  <si>
    <t>総合健康センター事業</t>
  </si>
  <si>
    <t>・健康づくり栄養教室</t>
  </si>
  <si>
    <t>・健康ウオーキング教室</t>
  </si>
  <si>
    <t>・身近な薬草教室</t>
  </si>
  <si>
    <t>・チャレンジスリム教室</t>
  </si>
  <si>
    <t>健　康　相　談</t>
  </si>
  <si>
    <t>・整形外科相談</t>
  </si>
  <si>
    <t>・内科・肥満相談</t>
  </si>
  <si>
    <t>・眼科相談</t>
  </si>
  <si>
    <t>・くすりの相談</t>
  </si>
  <si>
    <t>・歯科相談</t>
  </si>
  <si>
    <t>・耳鼻科相談</t>
  </si>
  <si>
    <t>2-2-2　健康手帳交付数　　　　　</t>
  </si>
  <si>
    <t>2-2-3　生活習慣病重症化予防事業</t>
  </si>
  <si>
    <r>
      <t>　特定健康診査の結果に基づき、重症化予防が必要な市民に対し、市民が自分の危険因子を知り、生活習慣の改善や適切な受療行動が行えるよう支援している。訪問等による個別保健指導、</t>
    </r>
    <r>
      <rPr>
        <sz val="11"/>
        <rFont val="HGPｺﾞｼｯｸM"/>
        <family val="3"/>
      </rPr>
      <t>健診結果説明会、</t>
    </r>
    <r>
      <rPr>
        <sz val="11"/>
        <rFont val="HGPｺﾞｼｯｸM"/>
        <family val="3"/>
      </rPr>
      <t>生活習慣病重症化予防事業連絡会を行っている。</t>
    </r>
  </si>
  <si>
    <t>特定保健指導対象者</t>
  </si>
  <si>
    <t>特定保健指導対象者以外</t>
  </si>
  <si>
    <t>実人数</t>
  </si>
  <si>
    <t>延人数</t>
  </si>
  <si>
    <t>延人数</t>
  </si>
  <si>
    <t>個別保健指導</t>
  </si>
  <si>
    <r>
      <t>特定健康診査の結果、生活習慣病重症化予防対象者に対</t>
    </r>
    <r>
      <rPr>
        <sz val="11"/>
        <rFont val="HGPｺﾞｼｯｸM"/>
        <family val="3"/>
      </rPr>
      <t>して訪問等による保健指導を実施</t>
    </r>
  </si>
  <si>
    <t>区　　分</t>
  </si>
  <si>
    <t>参加延人数</t>
  </si>
  <si>
    <t>健診結果説明会</t>
  </si>
  <si>
    <t>特定健康診査健診結果を直接渡して保健指導を実施</t>
  </si>
  <si>
    <t>2-2-4　健康教育</t>
  </si>
  <si>
    <t>2-2-4-a　福祉健康センターにおける健康教育</t>
  </si>
  <si>
    <t>地域での健康教育</t>
  </si>
  <si>
    <t>公民館等地域の依頼を受けて実施する健康教育</t>
  </si>
  <si>
    <t>いきいき健康教室</t>
  </si>
  <si>
    <t>86</t>
  </si>
  <si>
    <t>2,489</t>
  </si>
  <si>
    <t>その他の健康教育</t>
  </si>
  <si>
    <t>上記以外の健康教育</t>
  </si>
  <si>
    <t>41</t>
  </si>
  <si>
    <t>1,517</t>
  </si>
  <si>
    <t>2-2-4-ｂ 　健康情報コーナー</t>
  </si>
  <si>
    <t>　「健康情報ｺｰﾅｰ(移動）」開設：市内公共施設　　5　会場で実施（健康相談日を併設・自動血圧計の設置）</t>
  </si>
  <si>
    <t>2-2-4-c　いきいき健康まちづくり事業</t>
  </si>
  <si>
    <t>2-2-4-d　総合健康センターにおける健康教育　　　　　　　　　　　　　　</t>
  </si>
  <si>
    <t>延参加数</t>
  </si>
  <si>
    <t>　健康づくり栄養教室</t>
  </si>
  <si>
    <t>　健康ウオーキング教室</t>
  </si>
  <si>
    <t>　身近な薬草教室</t>
  </si>
  <si>
    <t xml:space="preserve"> </t>
  </si>
  <si>
    <t>　すっきり！メタボ解消教室</t>
  </si>
  <si>
    <t>　からだとこころのリラックス教室</t>
  </si>
  <si>
    <t>　50代からの
　筋力トレーニング教室</t>
  </si>
  <si>
    <t>　体力測定</t>
  </si>
  <si>
    <t>　専門職派遣事業</t>
  </si>
  <si>
    <t>2-2-5　健康相談</t>
  </si>
  <si>
    <t>　　
　</t>
  </si>
  <si>
    <t>保健師、管理栄養士が健診結果に基づいた健康相談などを実施している。</t>
  </si>
  <si>
    <t>2-2-5-a　福祉健康センターにおける健康相談</t>
  </si>
  <si>
    <t>2-2-5-b  総合健康センターにおける健康相談</t>
  </si>
  <si>
    <t>無料健康相談では、専門医・薬剤師による健康相談を実施している。</t>
  </si>
  <si>
    <t>曜日</t>
  </si>
  <si>
    <t>無料健康相談</t>
  </si>
  <si>
    <r>
      <t xml:space="preserve">8月を除く第４土曜
</t>
    </r>
    <r>
      <rPr>
        <sz val="9"/>
        <rFont val="HGPｺﾞｼｯｸM"/>
        <family val="3"/>
      </rPr>
      <t>(12月は第3土曜)</t>
    </r>
  </si>
  <si>
    <t>毎月</t>
  </si>
  <si>
    <t>隔月</t>
  </si>
  <si>
    <t>保健師による相談</t>
  </si>
  <si>
    <t>月曜～金曜</t>
  </si>
  <si>
    <t>2-2-6　訪問指導</t>
  </si>
  <si>
    <t>H26年度</t>
  </si>
  <si>
    <t>H27年度</t>
  </si>
  <si>
    <t>*平成22年度から、特定健康診査の結果、慢性腎臓病(CKD)ハイリスク群等に対するCKD予防訪問支援を実施。平成25年度は対象者を拡大して実施。
平成26年度からは、特定保健指導とCKD予防訪問を含む保健指導体制を一元化し、生活習慣病重症化予防事業を開始。　　　　　　　　　　　　　　　　　　　　　　　　　　　　　　　　　　　　　　　　　　　　　　　　　　　　　　　　　　　　　　　＊平成26年度から、福祉健康センター保健師が実施する介護保険認定調査定数を削減。</t>
  </si>
  <si>
    <t>基本動作訓練、日常生活動作訓練、
屋外活動、生活関連動作訓練　　　
（石川県リハビリテーション協会委託）</t>
  </si>
  <si>
    <t>特定健康診査
　金沢市から受診券を送付された方
　金沢市国民健康保険加入者
　後期高齢者（長寿）医療制度加入者
  生活保護受給中(医療保険未加入)の方</t>
  </si>
  <si>
    <t>４０歳～６５歳の前年度未受診の女性</t>
  </si>
  <si>
    <t>70、73、76歳</t>
  </si>
  <si>
    <t>　金沢健康づくり応援団企業にて、女性特有のがん検診を実施。また、金沢医科大学と連携し、健康づくり意識の向上を図るためのセミナーも開催した。
　昨年に引き続き、女性の健康サポートBOOK 「ビューティフルエイジング」の配布と周知に取り組んだ。</t>
  </si>
  <si>
    <t>2-2-9　機能訓練事業</t>
  </si>
  <si>
    <t>　昭和６２年度より石川県脳卒中リハビリテーション推進協議会へ委託していた機能訓練事業を、介護保険の導入を機に、介護予防事業では実施していない訓練メニューを追加し、引き続き実施。</t>
  </si>
  <si>
    <t>35～39</t>
  </si>
  <si>
    <t>30～34</t>
  </si>
  <si>
    <t>25～29</t>
  </si>
  <si>
    <t>20～24</t>
  </si>
  <si>
    <t>18～19</t>
  </si>
  <si>
    <t>or 90～</t>
  </si>
  <si>
    <t>or 85～89</t>
  </si>
  <si>
    <t>and ～84</t>
  </si>
  <si>
    <t>130～139</t>
  </si>
  <si>
    <t>　～129</t>
  </si>
  <si>
    <t>受診勧奨判定</t>
  </si>
  <si>
    <t>2-2-7-f　若年者の健康づくり推進事業</t>
  </si>
  <si>
    <t>35～39</t>
  </si>
  <si>
    <t>30～34</t>
  </si>
  <si>
    <t>25～29</t>
  </si>
  <si>
    <t>18～19</t>
  </si>
  <si>
    <t>　～34</t>
  </si>
  <si>
    <t>35～39</t>
  </si>
  <si>
    <t>　40～</t>
  </si>
  <si>
    <t>受診勧奨判定</t>
  </si>
  <si>
    <t>2-2-7-f-4　ＨＤＬコレステロール</t>
  </si>
  <si>
    <t>25～29</t>
  </si>
  <si>
    <t>　300～</t>
  </si>
  <si>
    <t>150～299</t>
  </si>
  <si>
    <t>　～149</t>
  </si>
  <si>
    <t>　51～</t>
  </si>
  <si>
    <t>31～50</t>
  </si>
  <si>
    <t>8～30</t>
  </si>
  <si>
    <t>2-2-7-f-6　ＡＳＴ（ＧＯＴ）</t>
  </si>
  <si>
    <t>　140～</t>
  </si>
  <si>
    <t>120～139</t>
  </si>
  <si>
    <t>　～119</t>
  </si>
  <si>
    <t>2-2-7-f-5　ＬＤＬコレステロール</t>
  </si>
  <si>
    <t>　101～</t>
  </si>
  <si>
    <t>51～100</t>
  </si>
  <si>
    <t>　～50</t>
  </si>
  <si>
    <t>2-2-7-ｆ-8　γ－ＧＴ（γ－ＧＴＰ）</t>
  </si>
  <si>
    <t>5～30</t>
  </si>
  <si>
    <t>2-2-7-ｆ-7　ＡＬＴ（ＧＰＴ）</t>
  </si>
  <si>
    <t>30～34</t>
  </si>
  <si>
    <t>20～24</t>
  </si>
  <si>
    <t>18～19</t>
  </si>
  <si>
    <t>(-) (±)</t>
  </si>
  <si>
    <t>30～34</t>
  </si>
  <si>
    <t>20～24</t>
  </si>
  <si>
    <t>18～19</t>
  </si>
  <si>
    <t>または</t>
  </si>
  <si>
    <t>または</t>
  </si>
  <si>
    <t>受診勧奨判定</t>
  </si>
  <si>
    <t>・すっきり！メタボ解消教室</t>
  </si>
  <si>
    <t>・からだとこころのリラックス教室</t>
  </si>
  <si>
    <t>・50代からの
　筋力トレーニング教室</t>
  </si>
  <si>
    <t>・体力測定</t>
  </si>
  <si>
    <t>・専門職派遣事業</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</si>
</sst>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00_ "/>
    <numFmt numFmtId="195" formatCode="#,##0.0_ "/>
    <numFmt numFmtId="196" formatCode="#,##0.0;\(#,##0\);&quot;-&quot;;@"/>
    <numFmt numFmtId="197" formatCode="_ * #,##0.0_ ;_ * \-#,##0.0_ ;_ * &quot;-&quot;_ ;_ @_ "/>
    <numFmt numFmtId="198" formatCode="0.0000000_ "/>
    <numFmt numFmtId="199" formatCode="0.000000_ "/>
    <numFmt numFmtId="200" formatCode="0.00000_ "/>
    <numFmt numFmtId="201" formatCode="0.0000_ "/>
    <numFmt numFmtId="202" formatCode="0.000_ "/>
    <numFmt numFmtId="203" formatCode="0.00_ "/>
    <numFmt numFmtId="204" formatCode="#,##0;[Red]#,##0"/>
    <numFmt numFmtId="205" formatCode="_-* #,##0_-;\-* #,##0_-;_-* &quot;-&quot;_-;_-@_-"/>
    <numFmt numFmtId="206" formatCode="0.0_);[Red]\(0.0\)"/>
    <numFmt numFmtId="207" formatCode="#,##0.0;\(#,##0.0\);&quot;-&quot;;@"/>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trike/>
      <sz val="11"/>
      <color indexed="53"/>
      <name val="ＭＳ Ｐ明朝"/>
      <family val="1"/>
    </font>
    <font>
      <b/>
      <sz val="16"/>
      <name val="HGPｺﾞｼｯｸM"/>
      <family val="3"/>
    </font>
    <font>
      <sz val="12"/>
      <name val="HGPｺﾞｼｯｸM"/>
      <family val="3"/>
    </font>
    <font>
      <sz val="11"/>
      <name val="HGPｺﾞｼｯｸM"/>
      <family val="3"/>
    </font>
    <font>
      <b/>
      <sz val="12"/>
      <name val="HGPｺﾞｼｯｸM"/>
      <family val="3"/>
    </font>
    <font>
      <sz val="10"/>
      <name val="HGPｺﾞｼｯｸM"/>
      <family val="3"/>
    </font>
    <font>
      <b/>
      <sz val="11"/>
      <name val="HGPｺﾞｼｯｸM"/>
      <family val="3"/>
    </font>
    <font>
      <sz val="9"/>
      <name val="HGPｺﾞｼｯｸM"/>
      <family val="3"/>
    </font>
    <font>
      <sz val="10"/>
      <name val="ＭＳ Ｐゴシック"/>
      <family val="3"/>
    </font>
    <font>
      <b/>
      <sz val="10"/>
      <name val="HGPｺﾞｼｯｸM"/>
      <family val="3"/>
    </font>
    <font>
      <b/>
      <sz val="10"/>
      <name val="ＭＳ Ｐゴシック"/>
      <family val="3"/>
    </font>
    <font>
      <b/>
      <sz val="14"/>
      <name val="HGPｺﾞｼｯｸM"/>
      <family val="3"/>
    </font>
    <font>
      <b/>
      <sz val="11"/>
      <name val="ＭＳ Ｐゴシック"/>
      <family val="3"/>
    </font>
    <font>
      <sz val="8"/>
      <name val="HGPｺﾞｼｯｸM"/>
      <family val="3"/>
    </font>
    <font>
      <sz val="9"/>
      <name val="ＭＳ Ｐゴシック"/>
      <family val="3"/>
    </font>
    <font>
      <b/>
      <sz val="9"/>
      <name val="ＭＳ Ｐゴシック"/>
      <family val="3"/>
    </font>
    <font>
      <b/>
      <i/>
      <sz val="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ｺﾞｼｯｸM"/>
      <family val="3"/>
    </font>
    <font>
      <b/>
      <sz val="12"/>
      <color indexed="8"/>
      <name val="HGPｺﾞｼｯｸM"/>
      <family val="3"/>
    </font>
    <font>
      <sz val="11"/>
      <color indexed="8"/>
      <name val="HGPｺﾞｼｯｸM"/>
      <family val="3"/>
    </font>
    <font>
      <sz val="12"/>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9"/>
      <name val="Calibri"/>
      <family val="3"/>
    </font>
    <font>
      <sz val="11"/>
      <color rgb="FFFF0000"/>
      <name val="HGPｺﾞｼｯｸM"/>
      <family val="3"/>
    </font>
    <font>
      <sz val="11"/>
      <color rgb="FFFF0000"/>
      <name val="ＭＳ Ｐゴシック"/>
      <family val="3"/>
    </font>
    <font>
      <b/>
      <sz val="12"/>
      <color theme="1"/>
      <name val="HGPｺﾞｼｯｸM"/>
      <family val="3"/>
    </font>
    <font>
      <sz val="11"/>
      <color theme="1"/>
      <name val="HGPｺﾞｼｯｸM"/>
      <family val="3"/>
    </font>
    <font>
      <sz val="12"/>
      <color rgb="FFFF0000"/>
      <name val="HGP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color indexed="63"/>
      </left>
      <right style="hair"/>
      <top style="hair"/>
      <bottom style="thin"/>
    </border>
    <border>
      <left style="thin"/>
      <right style="thin"/>
      <top style="hair"/>
      <bottom style="thin"/>
    </border>
    <border>
      <left style="hair"/>
      <right style="thin"/>
      <top>
        <color indexed="63"/>
      </top>
      <bottom style="thin"/>
    </border>
    <border>
      <left style="hair"/>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style="hair"/>
      <right style="thin"/>
      <top style="hair"/>
      <bottom style="hair"/>
    </border>
    <border>
      <left style="hair"/>
      <right style="thin"/>
      <top style="hair"/>
      <bottom>
        <color indexed="63"/>
      </bottom>
    </border>
    <border>
      <left>
        <color indexed="63"/>
      </left>
      <right style="hair"/>
      <top style="thin"/>
      <bottom style="thin"/>
    </border>
    <border>
      <left style="hair"/>
      <right style="thin"/>
      <top style="hair"/>
      <bottom style="thin"/>
    </border>
    <border>
      <left style="hair"/>
      <right style="hair"/>
      <top style="hair"/>
      <bottom style="thin"/>
    </border>
    <border>
      <left style="hair"/>
      <right style="thin"/>
      <top style="thin"/>
      <bottom style="hair"/>
    </border>
    <border>
      <left style="thin"/>
      <right style="thin"/>
      <top>
        <color indexed="63"/>
      </top>
      <bottom style="thin"/>
    </border>
    <border>
      <left style="thin"/>
      <right style="thin"/>
      <top style="thin"/>
      <bottom style="thin"/>
    </border>
    <border>
      <left style="thin"/>
      <right style="hair"/>
      <top style="thin"/>
      <bottom style="thin"/>
    </border>
    <border>
      <left style="thin"/>
      <right style="hair"/>
      <top style="hair"/>
      <bottom style="thin"/>
    </border>
    <border>
      <left style="thin"/>
      <right>
        <color indexed="63"/>
      </right>
      <top style="hair"/>
      <bottom style="hair"/>
    </border>
    <border>
      <left style="thin"/>
      <right>
        <color indexed="63"/>
      </right>
      <top style="hair"/>
      <bottom style="thin"/>
    </border>
    <border>
      <left>
        <color indexed="63"/>
      </left>
      <right style="thin"/>
      <top style="hair"/>
      <bottom style="hair"/>
    </border>
    <border>
      <left>
        <color indexed="63"/>
      </left>
      <right style="thin"/>
      <top style="hair"/>
      <bottom style="thin"/>
    </border>
    <border>
      <left style="thin"/>
      <right>
        <color indexed="63"/>
      </right>
      <top style="hair"/>
      <bottom>
        <color indexed="63"/>
      </bottom>
    </border>
    <border>
      <left style="thin"/>
      <right style="dashed"/>
      <top>
        <color indexed="63"/>
      </top>
      <bottom style="thin"/>
    </border>
    <border>
      <left>
        <color indexed="63"/>
      </left>
      <right style="thin"/>
      <top style="dashed"/>
      <bottom style="thin"/>
    </border>
    <border>
      <left>
        <color indexed="63"/>
      </left>
      <right style="thin"/>
      <top style="hair"/>
      <bottom>
        <color indexed="63"/>
      </bottom>
    </border>
    <border>
      <left style="dashed"/>
      <right style="thin"/>
      <top style="dashed"/>
      <bottom style="thin"/>
    </border>
    <border>
      <left>
        <color indexed="63"/>
      </left>
      <right>
        <color indexed="63"/>
      </right>
      <top>
        <color indexed="63"/>
      </top>
      <bottom style="thin"/>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color indexed="8"/>
      </right>
      <top style="thin"/>
      <bottom style="thin"/>
    </border>
    <border>
      <left style="thin"/>
      <right>
        <color indexed="63"/>
      </right>
      <top style="thin"/>
      <bottom style="thin"/>
    </border>
    <border>
      <left>
        <color indexed="63"/>
      </left>
      <right style="thin"/>
      <top style="thin"/>
      <bottom style="thin"/>
    </border>
    <border>
      <left style="thin"/>
      <right style="hair"/>
      <top style="thin"/>
      <bottom style="hair"/>
    </border>
    <border>
      <left style="thin"/>
      <right style="hair"/>
      <top style="hair"/>
      <bottom style="hair"/>
    </border>
    <border>
      <left style="thin"/>
      <right style="hair"/>
      <top style="hair"/>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hair"/>
    </border>
    <border>
      <left style="thin"/>
      <right style="thin"/>
      <top style="double"/>
      <bottom style="thin"/>
    </border>
    <border diagonalUp="1">
      <left style="thin"/>
      <right style="thin"/>
      <top style="thin"/>
      <bottom style="thin"/>
      <diagonal style="thin"/>
    </border>
    <border>
      <left style="thin"/>
      <right>
        <color indexed="63"/>
      </right>
      <top>
        <color indexed="63"/>
      </top>
      <bottom style="thin"/>
    </border>
    <border>
      <left style="thin"/>
      <right>
        <color indexed="63"/>
      </right>
      <top>
        <color indexed="63"/>
      </top>
      <bottom>
        <color indexed="63"/>
      </bottom>
    </border>
    <border>
      <left style="hair"/>
      <right style="hair"/>
      <top>
        <color indexed="63"/>
      </top>
      <bottom style="hair"/>
    </border>
    <border>
      <left style="hair"/>
      <right style="hair"/>
      <top style="hair"/>
      <bottom style="hair"/>
    </border>
    <border>
      <left style="hair"/>
      <right>
        <color indexed="63"/>
      </right>
      <top style="hair"/>
      <bottom style="thin"/>
    </border>
    <border>
      <left>
        <color indexed="63"/>
      </left>
      <right style="hair"/>
      <top>
        <color indexed="63"/>
      </top>
      <bottom style="hair"/>
    </border>
    <border>
      <left style="hair"/>
      <right style="hair"/>
      <top style="hair"/>
      <bottom>
        <color indexed="63"/>
      </bottom>
    </border>
    <border>
      <left style="hair"/>
      <right style="hair"/>
      <top style="dashed"/>
      <bottom style="thin"/>
    </border>
    <border>
      <left>
        <color indexed="63"/>
      </left>
      <right style="hair"/>
      <top style="thin"/>
      <bottom style="hair"/>
    </border>
    <border>
      <left style="hair"/>
      <right style="hair"/>
      <top style="thin"/>
      <bottom style="hair"/>
    </border>
    <border>
      <left style="hair"/>
      <right style="hair"/>
      <top>
        <color indexed="63"/>
      </top>
      <bottom style="thin"/>
    </border>
    <border>
      <left style="hair"/>
      <right>
        <color indexed="63"/>
      </right>
      <top style="thin"/>
      <bottom style="thin"/>
    </border>
    <border>
      <left style="hair"/>
      <right>
        <color indexed="63"/>
      </right>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color indexed="63"/>
      </top>
      <bottom style="thin"/>
    </border>
    <border>
      <left style="hair"/>
      <right style="hair"/>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hair"/>
    </border>
    <border>
      <left style="thin"/>
      <right>
        <color indexed="63"/>
      </right>
      <top style="thin"/>
      <bottom style="hair"/>
    </border>
    <border diagonalUp="1">
      <left style="thin"/>
      <right style="hair"/>
      <top style="thin"/>
      <bottom style="thin"/>
      <diagonal style="thin"/>
    </border>
    <border>
      <left>
        <color indexed="63"/>
      </left>
      <right style="hair"/>
      <top style="dashed"/>
      <bottom style="thin"/>
    </border>
    <border>
      <left style="hair"/>
      <right style="thin"/>
      <top style="dashed"/>
      <bottom style="thin"/>
    </border>
    <border>
      <left>
        <color indexed="63"/>
      </left>
      <right style="hair"/>
      <top>
        <color indexed="63"/>
      </top>
      <bottom>
        <color indexed="63"/>
      </bottom>
    </border>
    <border diagonalUp="1">
      <left style="hair"/>
      <right style="thin"/>
      <top style="thin"/>
      <bottom>
        <color indexed="63"/>
      </bottom>
      <diagonal style="hair"/>
    </border>
    <border>
      <left style="hair"/>
      <right style="thin"/>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color indexed="8"/>
      </right>
      <top style="thin"/>
      <bottom style="hair">
        <color indexed="8"/>
      </bottom>
    </border>
    <border>
      <left style="thin"/>
      <right style="hair">
        <color indexed="8"/>
      </right>
      <top style="hair">
        <color indexed="8"/>
      </top>
      <bottom style="hair">
        <color indexed="8"/>
      </bottom>
    </border>
    <border>
      <left style="thin"/>
      <right style="hair">
        <color indexed="8"/>
      </right>
      <top style="hair">
        <color indexed="8"/>
      </top>
      <bottom style="thin"/>
    </border>
    <border>
      <left style="thin"/>
      <right style="thin"/>
      <top style="hair">
        <color indexed="8"/>
      </top>
      <bottom>
        <color indexed="63"/>
      </bottom>
    </border>
    <border>
      <left style="thin"/>
      <right style="thin"/>
      <top>
        <color indexed="63"/>
      </top>
      <bottom style="hair">
        <color indexed="8"/>
      </bottom>
    </border>
    <border>
      <left style="thin"/>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color indexed="63"/>
      </bottom>
    </border>
    <border>
      <left>
        <color indexed="63"/>
      </left>
      <right>
        <color indexed="63"/>
      </right>
      <top style="hair">
        <color indexed="8"/>
      </top>
      <bottom>
        <color indexed="63"/>
      </bottom>
    </border>
    <border>
      <left>
        <color indexed="63"/>
      </left>
      <right style="thin"/>
      <top style="hair">
        <color indexed="8"/>
      </top>
      <bottom>
        <color indexed="63"/>
      </bottom>
    </border>
    <border>
      <left style="thin"/>
      <right style="thin"/>
      <top style="hair">
        <color indexed="8"/>
      </top>
      <bottom style="hair">
        <color indexed="8"/>
      </bottom>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color indexed="63"/>
      </right>
      <top style="thin"/>
      <bottom style="hair"/>
    </border>
    <border diagonalUp="1">
      <left style="thin"/>
      <right>
        <color indexed="63"/>
      </right>
      <top style="thin"/>
      <bottom style="hair"/>
      <diagonal style="thin"/>
    </border>
    <border diagonalUp="1">
      <left>
        <color indexed="63"/>
      </left>
      <right style="thin"/>
      <top style="thin"/>
      <bottom style="hair"/>
      <diagonal style="thin"/>
    </border>
    <border>
      <left style="thin"/>
      <right style="hair"/>
      <top>
        <color indexed="63"/>
      </top>
      <bottom>
        <color indexed="63"/>
      </bottom>
    </border>
    <border>
      <left style="thin"/>
      <right style="hair"/>
      <top>
        <color indexed="63"/>
      </top>
      <bottom style="hair"/>
    </border>
    <border>
      <left style="thin"/>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4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1120">
    <xf numFmtId="0" fontId="0" fillId="0" borderId="0" xfId="0" applyAlignment="1">
      <alignment/>
    </xf>
    <xf numFmtId="0" fontId="6"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6" fillId="0" borderId="0" xfId="0" applyFont="1" applyFill="1" applyBorder="1" applyAlignment="1">
      <alignment vertical="center"/>
    </xf>
    <xf numFmtId="0" fontId="7" fillId="0" borderId="10" xfId="0" applyFont="1" applyFill="1" applyBorder="1" applyAlignment="1">
      <alignment vertical="center" shrinkToFit="1"/>
    </xf>
    <xf numFmtId="0" fontId="7" fillId="0" borderId="11" xfId="0" applyFont="1" applyFill="1" applyBorder="1" applyAlignment="1">
      <alignment vertical="center" shrinkToFit="1"/>
    </xf>
    <xf numFmtId="0" fontId="8" fillId="0" borderId="0" xfId="0" applyFont="1" applyFill="1" applyBorder="1" applyAlignment="1">
      <alignment vertical="center"/>
    </xf>
    <xf numFmtId="0" fontId="7" fillId="0" borderId="0" xfId="0" applyFont="1" applyFill="1" applyBorder="1" applyAlignment="1">
      <alignment horizontal="right" vertical="center"/>
    </xf>
    <xf numFmtId="0" fontId="6" fillId="0" borderId="0" xfId="0" applyFont="1" applyFill="1" applyAlignment="1">
      <alignment/>
    </xf>
    <xf numFmtId="0" fontId="7" fillId="0" borderId="12" xfId="0" applyFont="1" applyFill="1" applyBorder="1" applyAlignment="1">
      <alignment horizontal="distributed" vertical="center"/>
    </xf>
    <xf numFmtId="0" fontId="7" fillId="0" borderId="13" xfId="0" applyFont="1" applyFill="1" applyBorder="1" applyAlignment="1">
      <alignment horizontal="distributed" vertical="center"/>
    </xf>
    <xf numFmtId="41" fontId="7" fillId="0" borderId="14" xfId="0" applyNumberFormat="1" applyFont="1" applyFill="1" applyBorder="1" applyAlignment="1">
      <alignment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7" xfId="0" applyFont="1" applyFill="1" applyBorder="1" applyAlignment="1">
      <alignment horizontal="lef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distributed" vertical="center"/>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3" xfId="0" applyFont="1" applyFill="1" applyBorder="1" applyAlignment="1">
      <alignment vertical="center" wrapText="1" shrinkToFi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5" xfId="0" applyFont="1" applyFill="1" applyBorder="1" applyAlignment="1">
      <alignment vertical="center" wrapText="1"/>
    </xf>
    <xf numFmtId="0" fontId="6" fillId="0" borderId="0" xfId="0" applyFont="1" applyFill="1" applyAlignment="1">
      <alignment horizontal="right" vertical="center"/>
    </xf>
    <xf numFmtId="0" fontId="7" fillId="0" borderId="23" xfId="0" applyFont="1" applyFill="1" applyBorder="1" applyAlignment="1">
      <alignment horizontal="distributed" vertical="center" wrapText="1"/>
    </xf>
    <xf numFmtId="0" fontId="7" fillId="0" borderId="10" xfId="0" applyFont="1" applyFill="1" applyBorder="1" applyAlignment="1">
      <alignment horizontal="center" vertical="center" shrinkToFit="1"/>
    </xf>
    <xf numFmtId="0" fontId="7" fillId="0" borderId="10" xfId="0" applyFont="1" applyFill="1" applyBorder="1" applyAlignment="1">
      <alignment horizontal="right" vertical="center" shrinkToFit="1"/>
    </xf>
    <xf numFmtId="0" fontId="7" fillId="0" borderId="11" xfId="0" applyFont="1" applyFill="1" applyBorder="1" applyAlignment="1">
      <alignment horizontal="center" vertical="center" shrinkToFit="1"/>
    </xf>
    <xf numFmtId="0" fontId="7" fillId="0" borderId="0" xfId="0" applyFont="1" applyFill="1" applyAlignment="1">
      <alignment horizontal="right" vertical="center"/>
    </xf>
    <xf numFmtId="0" fontId="7" fillId="0" borderId="10" xfId="0" applyFont="1" applyFill="1" applyBorder="1" applyAlignment="1">
      <alignment horizontal="distributed" vertical="center" shrinkToFit="1"/>
    </xf>
    <xf numFmtId="0" fontId="7" fillId="0" borderId="24" xfId="0" applyFont="1" applyFill="1" applyBorder="1" applyAlignment="1">
      <alignment horizontal="distributed" vertical="center"/>
    </xf>
    <xf numFmtId="38" fontId="7" fillId="0" borderId="10" xfId="49" applyFont="1" applyFill="1" applyBorder="1" applyAlignment="1">
      <alignment vertical="center" shrinkToFit="1"/>
    </xf>
    <xf numFmtId="38" fontId="7" fillId="0" borderId="11" xfId="49" applyFont="1" applyFill="1" applyBorder="1" applyAlignment="1">
      <alignment vertical="center" shrinkToFit="1"/>
    </xf>
    <xf numFmtId="0" fontId="7" fillId="0" borderId="14" xfId="49" applyNumberFormat="1" applyFont="1" applyFill="1" applyBorder="1" applyAlignment="1">
      <alignment horizontal="center" vertical="center" shrinkToFit="1"/>
    </xf>
    <xf numFmtId="0" fontId="7" fillId="0" borderId="25" xfId="49" applyNumberFormat="1" applyFont="1" applyFill="1" applyBorder="1" applyAlignment="1">
      <alignment horizontal="center" vertical="center" shrinkToFit="1"/>
    </xf>
    <xf numFmtId="0" fontId="7" fillId="0" borderId="24" xfId="49" applyNumberFormat="1" applyFont="1" applyFill="1" applyBorder="1" applyAlignment="1">
      <alignment horizontal="center" vertical="center" shrinkToFit="1"/>
    </xf>
    <xf numFmtId="0" fontId="7" fillId="0" borderId="26" xfId="49" applyNumberFormat="1" applyFont="1" applyFill="1" applyBorder="1" applyAlignment="1">
      <alignment vertical="center"/>
    </xf>
    <xf numFmtId="0" fontId="7" fillId="0" borderId="21" xfId="49" applyNumberFormat="1" applyFont="1" applyFill="1" applyBorder="1" applyAlignment="1">
      <alignment vertical="center"/>
    </xf>
    <xf numFmtId="0" fontId="7" fillId="0" borderId="22" xfId="0" applyNumberFormat="1" applyFont="1" applyFill="1" applyBorder="1" applyAlignment="1">
      <alignment horizontal="distributed" vertical="center"/>
    </xf>
    <xf numFmtId="0" fontId="7" fillId="0" borderId="24" xfId="0" applyNumberFormat="1" applyFont="1" applyFill="1" applyBorder="1" applyAlignment="1">
      <alignment horizontal="distributed" vertical="center"/>
    </xf>
    <xf numFmtId="41" fontId="7" fillId="0" borderId="0" xfId="0" applyNumberFormat="1" applyFont="1" applyFill="1" applyAlignment="1">
      <alignment vertical="center"/>
    </xf>
    <xf numFmtId="0" fontId="7" fillId="0" borderId="21" xfId="0" applyNumberFormat="1" applyFont="1" applyFill="1" applyBorder="1" applyAlignment="1">
      <alignment vertical="center"/>
    </xf>
    <xf numFmtId="41" fontId="7" fillId="0" borderId="0" xfId="0" applyNumberFormat="1" applyFont="1" applyFill="1" applyAlignment="1">
      <alignment vertical="center" shrinkToFit="1"/>
    </xf>
    <xf numFmtId="41" fontId="7" fillId="0" borderId="13" xfId="0" applyNumberFormat="1" applyFont="1" applyFill="1" applyBorder="1" applyAlignment="1">
      <alignment vertical="center" shrinkToFit="1"/>
    </xf>
    <xf numFmtId="41" fontId="7" fillId="0" borderId="15" xfId="0" applyNumberFormat="1" applyFont="1" applyFill="1" applyBorder="1" applyAlignment="1">
      <alignment vertical="center" shrinkToFit="1"/>
    </xf>
    <xf numFmtId="41" fontId="7" fillId="0" borderId="27" xfId="0" applyNumberFormat="1" applyFont="1" applyFill="1" applyBorder="1" applyAlignment="1">
      <alignment horizontal="center" vertical="center" shrinkToFit="1"/>
    </xf>
    <xf numFmtId="41" fontId="7" fillId="0" borderId="12" xfId="0" applyNumberFormat="1" applyFont="1" applyFill="1" applyBorder="1" applyAlignment="1">
      <alignment vertical="center" shrinkToFit="1"/>
    </xf>
    <xf numFmtId="0" fontId="7" fillId="0" borderId="25" xfId="0" applyFont="1" applyFill="1" applyBorder="1" applyAlignment="1">
      <alignment horizontal="distributed" vertical="center"/>
    </xf>
    <xf numFmtId="0" fontId="7" fillId="0" borderId="17" xfId="0" applyNumberFormat="1" applyFont="1" applyFill="1" applyBorder="1" applyAlignment="1">
      <alignment vertical="center"/>
    </xf>
    <xf numFmtId="0" fontId="7" fillId="0" borderId="17"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xf>
    <xf numFmtId="0" fontId="6" fillId="0" borderId="0" xfId="0" applyFont="1" applyFill="1" applyAlignment="1">
      <alignment vertical="center" shrinkToFit="1"/>
    </xf>
    <xf numFmtId="176" fontId="6" fillId="0" borderId="0" xfId="0" applyNumberFormat="1" applyFont="1" applyFill="1" applyBorder="1" applyAlignment="1">
      <alignment vertical="center"/>
    </xf>
    <xf numFmtId="0" fontId="7" fillId="0" borderId="28" xfId="0" applyFont="1" applyFill="1" applyBorder="1" applyAlignment="1">
      <alignment horizontal="distributed" vertical="center"/>
    </xf>
    <xf numFmtId="0" fontId="7" fillId="0" borderId="25" xfId="0" applyFont="1" applyFill="1" applyBorder="1" applyAlignment="1">
      <alignment horizontal="center" vertical="center" shrinkToFit="1"/>
    </xf>
    <xf numFmtId="0" fontId="7" fillId="0" borderId="25" xfId="0" applyFont="1" applyFill="1" applyBorder="1" applyAlignment="1">
      <alignment horizontal="distributed" vertical="center" wrapText="1"/>
    </xf>
    <xf numFmtId="41" fontId="7" fillId="0" borderId="29" xfId="0" applyNumberFormat="1" applyFont="1" applyFill="1" applyBorder="1" applyAlignment="1">
      <alignment horizontal="distributed" vertical="center"/>
    </xf>
    <xf numFmtId="0" fontId="7" fillId="0" borderId="30"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0" xfId="0" applyFont="1" applyFill="1" applyBorder="1" applyAlignment="1">
      <alignment horizontal="left" vertical="center" wrapText="1"/>
    </xf>
    <xf numFmtId="0" fontId="7" fillId="0" borderId="17" xfId="49" applyNumberFormat="1" applyFont="1" applyFill="1" applyBorder="1" applyAlignment="1">
      <alignment vertical="center"/>
    </xf>
    <xf numFmtId="177" fontId="7" fillId="0" borderId="21" xfId="49" applyNumberFormat="1" applyFont="1" applyFill="1" applyBorder="1" applyAlignment="1">
      <alignment horizontal="left" vertical="center"/>
    </xf>
    <xf numFmtId="0" fontId="7" fillId="0" borderId="0" xfId="0" applyFont="1" applyFill="1" applyAlignment="1">
      <alignment vertical="center" shrinkToFit="1"/>
    </xf>
    <xf numFmtId="181" fontId="6" fillId="0" borderId="0" xfId="0" applyNumberFormat="1" applyFont="1" applyFill="1" applyAlignment="1">
      <alignment vertical="center" shrinkToFit="1"/>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0" fontId="7" fillId="0" borderId="27" xfId="0" applyFont="1" applyFill="1" applyBorder="1" applyAlignment="1">
      <alignment horizontal="center" vertical="center"/>
    </xf>
    <xf numFmtId="38" fontId="12" fillId="0" borderId="28" xfId="49" applyFont="1" applyBorder="1" applyAlignment="1">
      <alignment horizontal="center" vertical="center"/>
    </xf>
    <xf numFmtId="38" fontId="14" fillId="0" borderId="0" xfId="49" applyFont="1" applyAlignment="1">
      <alignment vertical="center"/>
    </xf>
    <xf numFmtId="181" fontId="7" fillId="0" borderId="0" xfId="0" applyNumberFormat="1" applyFont="1" applyFill="1" applyAlignment="1">
      <alignment vertical="center"/>
    </xf>
    <xf numFmtId="38" fontId="8" fillId="0" borderId="0" xfId="49"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33"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37" xfId="0" applyFont="1" applyFill="1" applyBorder="1" applyAlignment="1">
      <alignment horizontal="distributed" vertical="center"/>
    </xf>
    <xf numFmtId="0" fontId="7" fillId="0" borderId="38" xfId="0" applyFont="1" applyFill="1" applyBorder="1" applyAlignment="1">
      <alignment horizontal="distributed" vertical="center"/>
    </xf>
    <xf numFmtId="0" fontId="7" fillId="0" borderId="39" xfId="0" applyFont="1" applyFill="1" applyBorder="1" applyAlignment="1">
      <alignment horizontal="distributed" vertical="center"/>
    </xf>
    <xf numFmtId="0" fontId="6" fillId="33" borderId="0" xfId="0" applyFont="1" applyFill="1" applyAlignment="1">
      <alignment vertical="center"/>
    </xf>
    <xf numFmtId="0" fontId="7" fillId="33" borderId="0" xfId="0" applyFont="1" applyFill="1" applyAlignment="1">
      <alignment vertical="center" wrapText="1"/>
    </xf>
    <xf numFmtId="0" fontId="6" fillId="33" borderId="0" xfId="0" applyFont="1" applyFill="1" applyAlignment="1">
      <alignment vertical="center" wrapText="1"/>
    </xf>
    <xf numFmtId="0" fontId="8" fillId="33" borderId="0" xfId="0" applyFont="1" applyFill="1" applyAlignment="1">
      <alignment vertical="center"/>
    </xf>
    <xf numFmtId="0" fontId="7" fillId="33"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shrinkToFit="1"/>
    </xf>
    <xf numFmtId="0" fontId="8" fillId="33" borderId="0" xfId="0" applyFont="1" applyFill="1" applyBorder="1" applyAlignment="1">
      <alignment vertical="center"/>
    </xf>
    <xf numFmtId="0" fontId="8" fillId="33" borderId="40" xfId="0"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horizontal="left" vertical="center" wrapText="1"/>
    </xf>
    <xf numFmtId="0" fontId="7" fillId="33" borderId="0" xfId="0" applyFont="1" applyFill="1" applyBorder="1" applyAlignment="1">
      <alignment horizontal="right" vertical="center"/>
    </xf>
    <xf numFmtId="0" fontId="7" fillId="33" borderId="0" xfId="0" applyFont="1" applyFill="1" applyBorder="1" applyAlignment="1">
      <alignment horizontal="center" vertical="center"/>
    </xf>
    <xf numFmtId="0" fontId="10" fillId="33" borderId="0" xfId="0" applyFont="1" applyFill="1" applyAlignment="1">
      <alignment vertical="center"/>
    </xf>
    <xf numFmtId="0" fontId="7" fillId="33" borderId="0" xfId="0" applyFont="1" applyFill="1" applyBorder="1" applyAlignment="1">
      <alignment/>
    </xf>
    <xf numFmtId="0" fontId="10" fillId="33" borderId="41" xfId="0" applyFont="1" applyFill="1" applyBorder="1" applyAlignment="1">
      <alignment vertical="center"/>
    </xf>
    <xf numFmtId="0" fontId="10" fillId="33" borderId="0" xfId="0" applyFont="1" applyFill="1" applyBorder="1" applyAlignment="1">
      <alignment vertical="center"/>
    </xf>
    <xf numFmtId="0" fontId="7" fillId="33" borderId="0" xfId="0" applyFont="1" applyFill="1" applyBorder="1" applyAlignment="1">
      <alignment vertical="center" shrinkToFit="1"/>
    </xf>
    <xf numFmtId="0" fontId="6" fillId="33" borderId="0" xfId="0" applyFont="1" applyFill="1" applyBorder="1" applyAlignment="1">
      <alignment vertical="center"/>
    </xf>
    <xf numFmtId="0" fontId="6" fillId="33" borderId="0" xfId="0" applyFont="1" applyFill="1" applyAlignment="1">
      <alignment/>
    </xf>
    <xf numFmtId="0" fontId="7" fillId="33" borderId="0" xfId="0" applyFont="1" applyFill="1" applyBorder="1" applyAlignment="1">
      <alignment vertical="top" wrapText="1"/>
    </xf>
    <xf numFmtId="0" fontId="6" fillId="33" borderId="0" xfId="0" applyFont="1" applyFill="1" applyBorder="1" applyAlignment="1">
      <alignment/>
    </xf>
    <xf numFmtId="0" fontId="7" fillId="33" borderId="0" xfId="0" applyFont="1" applyFill="1" applyAlignment="1">
      <alignment/>
    </xf>
    <xf numFmtId="0" fontId="7" fillId="33" borderId="0" xfId="0" applyFont="1" applyFill="1" applyBorder="1" applyAlignment="1">
      <alignment/>
    </xf>
    <xf numFmtId="0" fontId="7" fillId="33" borderId="0" xfId="0" applyFont="1" applyFill="1" applyAlignment="1">
      <alignment horizontal="right"/>
    </xf>
    <xf numFmtId="0" fontId="7" fillId="33" borderId="41" xfId="0" applyFont="1" applyFill="1" applyBorder="1" applyAlignment="1">
      <alignment/>
    </xf>
    <xf numFmtId="0" fontId="7" fillId="33" borderId="42" xfId="0" applyFont="1" applyFill="1" applyBorder="1" applyAlignment="1">
      <alignment horizontal="left" vertical="center"/>
    </xf>
    <xf numFmtId="0" fontId="7" fillId="33" borderId="43" xfId="0" applyFont="1" applyFill="1" applyBorder="1" applyAlignment="1">
      <alignment horizontal="left" vertical="center"/>
    </xf>
    <xf numFmtId="0" fontId="7" fillId="33" borderId="44" xfId="0" applyFont="1" applyFill="1" applyBorder="1" applyAlignment="1">
      <alignment horizontal="left" vertical="center"/>
    </xf>
    <xf numFmtId="0" fontId="7" fillId="0" borderId="28" xfId="0" applyFont="1" applyFill="1" applyBorder="1" applyAlignment="1">
      <alignment vertical="center" shrinkToFit="1"/>
    </xf>
    <xf numFmtId="0" fontId="7" fillId="33" borderId="0" xfId="0" applyFont="1" applyFill="1" applyBorder="1" applyAlignment="1">
      <alignment horizontal="distributed" vertical="center" indent="2"/>
    </xf>
    <xf numFmtId="0" fontId="6" fillId="33" borderId="0" xfId="0" applyFont="1" applyFill="1" applyBorder="1" applyAlignment="1">
      <alignment horizontal="right" vertical="center"/>
    </xf>
    <xf numFmtId="0" fontId="7" fillId="0" borderId="0" xfId="0" applyFont="1" applyFill="1" applyBorder="1" applyAlignment="1">
      <alignment horizontal="left" vertical="center" wrapText="1"/>
    </xf>
    <xf numFmtId="38" fontId="15" fillId="0" borderId="0" xfId="51" applyFont="1" applyAlignment="1">
      <alignment vertical="center"/>
    </xf>
    <xf numFmtId="38" fontId="6" fillId="0" borderId="0" xfId="51" applyFont="1" applyAlignment="1">
      <alignment vertical="center"/>
    </xf>
    <xf numFmtId="38" fontId="8" fillId="0" borderId="0" xfId="51" applyFont="1" applyAlignment="1">
      <alignment vertical="center"/>
    </xf>
    <xf numFmtId="38" fontId="9" fillId="0" borderId="0" xfId="51" applyFont="1" applyAlignment="1">
      <alignment vertical="center"/>
    </xf>
    <xf numFmtId="38" fontId="8" fillId="0" borderId="0" xfId="51" applyFont="1" applyFill="1" applyBorder="1" applyAlignment="1">
      <alignment vertical="center"/>
    </xf>
    <xf numFmtId="0" fontId="59" fillId="0" borderId="0" xfId="0" applyFont="1" applyBorder="1" applyAlignment="1">
      <alignment vertical="center"/>
    </xf>
    <xf numFmtId="0" fontId="7" fillId="0" borderId="0" xfId="0" applyFont="1" applyFill="1" applyBorder="1" applyAlignment="1">
      <alignment horizontal="distributed" vertical="center"/>
    </xf>
    <xf numFmtId="38" fontId="12" fillId="0" borderId="45" xfId="49" applyFont="1" applyBorder="1" applyAlignment="1">
      <alignment horizontal="center" vertical="center"/>
    </xf>
    <xf numFmtId="38" fontId="12" fillId="0" borderId="27" xfId="49" applyFont="1" applyBorder="1" applyAlignment="1">
      <alignment horizontal="center" vertical="center"/>
    </xf>
    <xf numFmtId="38" fontId="12" fillId="0" borderId="13" xfId="49" applyFont="1" applyBorder="1" applyAlignment="1">
      <alignment horizontal="center" vertical="center"/>
    </xf>
    <xf numFmtId="38" fontId="7" fillId="0" borderId="10" xfId="49" applyFont="1" applyFill="1" applyBorder="1" applyAlignment="1">
      <alignment horizontal="center" vertical="center" shrinkToFit="1"/>
    </xf>
    <xf numFmtId="0" fontId="6" fillId="0" borderId="0" xfId="0" applyFont="1" applyFill="1" applyBorder="1" applyAlignment="1">
      <alignment horizontal="right" vertical="center"/>
    </xf>
    <xf numFmtId="0" fontId="7" fillId="33" borderId="0" xfId="0" applyFont="1" applyFill="1" applyBorder="1" applyAlignment="1">
      <alignment horizontal="left" vertical="center"/>
    </xf>
    <xf numFmtId="0" fontId="7" fillId="33" borderId="0" xfId="0" applyFont="1" applyFill="1" applyAlignment="1">
      <alignment horizontal="left" vertical="center" wrapText="1"/>
    </xf>
    <xf numFmtId="0" fontId="7" fillId="33" borderId="28" xfId="0" applyFont="1" applyFill="1" applyBorder="1" applyAlignment="1">
      <alignment horizontal="center" vertical="center"/>
    </xf>
    <xf numFmtId="0" fontId="7" fillId="33" borderId="46" xfId="0" applyFont="1" applyFill="1" applyBorder="1" applyAlignment="1">
      <alignment horizontal="left" vertical="center"/>
    </xf>
    <xf numFmtId="0" fontId="7" fillId="33" borderId="47" xfId="0" applyFont="1" applyFill="1" applyBorder="1" applyAlignment="1">
      <alignment horizontal="left" vertical="center"/>
    </xf>
    <xf numFmtId="0" fontId="7" fillId="33" borderId="48" xfId="0" applyFont="1" applyFill="1" applyBorder="1" applyAlignment="1">
      <alignment horizontal="left" vertical="center"/>
    </xf>
    <xf numFmtId="0" fontId="8" fillId="33" borderId="0" xfId="0" applyFont="1" applyFill="1" applyAlignment="1">
      <alignment horizontal="left" vertical="center"/>
    </xf>
    <xf numFmtId="0" fontId="8" fillId="33" borderId="0" xfId="0" applyFont="1" applyFill="1" applyBorder="1" applyAlignment="1">
      <alignment horizontal="left" vertical="center"/>
    </xf>
    <xf numFmtId="0" fontId="7" fillId="33" borderId="49" xfId="0" applyFont="1" applyFill="1" applyBorder="1" applyAlignment="1">
      <alignment horizontal="distributed" vertical="center"/>
    </xf>
    <xf numFmtId="0" fontId="7" fillId="33" borderId="50" xfId="0" applyFont="1" applyFill="1" applyBorder="1" applyAlignment="1">
      <alignment horizontal="center" vertical="center"/>
    </xf>
    <xf numFmtId="0" fontId="7" fillId="33" borderId="51" xfId="0" applyFont="1" applyFill="1" applyBorder="1" applyAlignment="1">
      <alignment horizontal="center" vertical="center"/>
    </xf>
    <xf numFmtId="0" fontId="0" fillId="0" borderId="0" xfId="0" applyFont="1" applyAlignment="1">
      <alignment horizontal="left" vertical="center" wrapText="1"/>
    </xf>
    <xf numFmtId="0" fontId="7" fillId="33" borderId="52" xfId="0" applyFont="1" applyFill="1" applyBorder="1" applyAlignment="1">
      <alignment vertical="center"/>
    </xf>
    <xf numFmtId="0" fontId="7" fillId="33" borderId="53" xfId="0" applyFont="1" applyFill="1" applyBorder="1" applyAlignment="1">
      <alignment vertical="center"/>
    </xf>
    <xf numFmtId="0" fontId="7" fillId="33" borderId="54" xfId="0" applyFont="1" applyFill="1" applyBorder="1" applyAlignment="1">
      <alignment vertical="center"/>
    </xf>
    <xf numFmtId="0" fontId="6" fillId="33" borderId="0" xfId="0" applyFont="1" applyFill="1" applyBorder="1" applyAlignment="1">
      <alignment vertical="center"/>
    </xf>
    <xf numFmtId="0" fontId="7" fillId="33" borderId="28" xfId="0" applyFont="1" applyFill="1" applyBorder="1" applyAlignment="1">
      <alignment horizontal="center" vertical="center"/>
    </xf>
    <xf numFmtId="0" fontId="16" fillId="0" borderId="0" xfId="0" applyFont="1" applyAlignment="1">
      <alignment/>
    </xf>
    <xf numFmtId="0" fontId="0" fillId="0" borderId="0" xfId="0" applyFont="1" applyAlignment="1">
      <alignment/>
    </xf>
    <xf numFmtId="191" fontId="7" fillId="33" borderId="33" xfId="0" applyNumberFormat="1" applyFont="1" applyFill="1" applyBorder="1" applyAlignment="1">
      <alignment vertical="center"/>
    </xf>
    <xf numFmtId="191" fontId="7" fillId="33" borderId="55" xfId="0" applyNumberFormat="1" applyFont="1" applyFill="1" applyBorder="1" applyAlignment="1">
      <alignment vertical="center"/>
    </xf>
    <xf numFmtId="191" fontId="7" fillId="33" borderId="56" xfId="0" applyNumberFormat="1" applyFont="1" applyFill="1" applyBorder="1" applyAlignment="1">
      <alignment vertical="center"/>
    </xf>
    <xf numFmtId="0" fontId="7" fillId="0" borderId="0" xfId="0" applyFont="1" applyBorder="1" applyAlignment="1">
      <alignment/>
    </xf>
    <xf numFmtId="0" fontId="7" fillId="0" borderId="0" xfId="0" applyFont="1" applyAlignment="1">
      <alignment/>
    </xf>
    <xf numFmtId="0" fontId="10" fillId="33" borderId="0" xfId="0" applyFont="1" applyFill="1" applyBorder="1" applyAlignment="1">
      <alignment horizontal="left" vertical="center"/>
    </xf>
    <xf numFmtId="0" fontId="10" fillId="33" borderId="0" xfId="0" applyFont="1" applyFill="1" applyBorder="1" applyAlignment="1">
      <alignment horizontal="left" vertical="center" wrapText="1"/>
    </xf>
    <xf numFmtId="0" fontId="7" fillId="0" borderId="0" xfId="0" applyFont="1" applyAlignment="1">
      <alignment/>
    </xf>
    <xf numFmtId="0" fontId="7" fillId="33" borderId="29" xfId="0" applyFont="1" applyFill="1" applyBorder="1" applyAlignment="1">
      <alignment horizontal="center" vertical="center"/>
    </xf>
    <xf numFmtId="191" fontId="7" fillId="33" borderId="52" xfId="0" applyNumberFormat="1" applyFont="1" applyFill="1" applyBorder="1" applyAlignment="1">
      <alignment horizontal="right" vertical="center"/>
    </xf>
    <xf numFmtId="191" fontId="7" fillId="33" borderId="57" xfId="0" applyNumberFormat="1" applyFont="1" applyFill="1" applyBorder="1" applyAlignment="1">
      <alignment vertical="center"/>
    </xf>
    <xf numFmtId="191" fontId="7" fillId="33" borderId="53" xfId="0" applyNumberFormat="1" applyFont="1" applyFill="1" applyBorder="1" applyAlignment="1">
      <alignment horizontal="right" vertical="center"/>
    </xf>
    <xf numFmtId="191" fontId="7" fillId="33" borderId="30" xfId="0" applyNumberFormat="1" applyFont="1" applyFill="1" applyBorder="1" applyAlignment="1">
      <alignment horizontal="right" vertical="center"/>
    </xf>
    <xf numFmtId="191" fontId="7" fillId="33" borderId="34" xfId="0" applyNumberFormat="1" applyFont="1" applyFill="1" applyBorder="1" applyAlignment="1">
      <alignment vertical="center"/>
    </xf>
    <xf numFmtId="191" fontId="7" fillId="33" borderId="29" xfId="0" applyNumberFormat="1" applyFont="1" applyFill="1" applyBorder="1" applyAlignment="1">
      <alignment horizontal="right" vertical="center"/>
    </xf>
    <xf numFmtId="191" fontId="7" fillId="33" borderId="11" xfId="0" applyNumberFormat="1" applyFont="1" applyFill="1" applyBorder="1" applyAlignment="1">
      <alignment vertical="center"/>
    </xf>
    <xf numFmtId="0" fontId="0" fillId="0" borderId="0" xfId="62" applyFont="1">
      <alignment/>
      <protection/>
    </xf>
    <xf numFmtId="0" fontId="0" fillId="0" borderId="0" xfId="0" applyFont="1" applyAlignment="1">
      <alignment vertical="center"/>
    </xf>
    <xf numFmtId="0" fontId="60" fillId="0" borderId="28" xfId="63" applyFont="1" applyBorder="1">
      <alignment vertical="center"/>
      <protection/>
    </xf>
    <xf numFmtId="0" fontId="60" fillId="0" borderId="28" xfId="63" applyFont="1" applyBorder="1" applyAlignment="1">
      <alignment horizontal="center" vertical="center"/>
      <protection/>
    </xf>
    <xf numFmtId="3" fontId="60" fillId="0" borderId="28" xfId="63" applyNumberFormat="1" applyFont="1" applyBorder="1">
      <alignment vertical="center"/>
      <protection/>
    </xf>
    <xf numFmtId="206" fontId="60" fillId="0" borderId="28" xfId="63" applyNumberFormat="1" applyFont="1" applyBorder="1">
      <alignment vertical="center"/>
      <protection/>
    </xf>
    <xf numFmtId="206" fontId="60" fillId="0" borderId="28" xfId="63" applyNumberFormat="1" applyFont="1" applyBorder="1" applyAlignment="1">
      <alignment vertical="center"/>
      <protection/>
    </xf>
    <xf numFmtId="0" fontId="0" fillId="0" borderId="0" xfId="0" applyFont="1" applyBorder="1" applyAlignment="1">
      <alignment vertical="center"/>
    </xf>
    <xf numFmtId="3" fontId="0" fillId="0" borderId="0" xfId="0" applyNumberFormat="1" applyFont="1" applyBorder="1" applyAlignment="1">
      <alignment vertical="center"/>
    </xf>
    <xf numFmtId="206" fontId="0" fillId="0" borderId="0" xfId="0" applyNumberFormat="1"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horizontal="right" vertical="center"/>
    </xf>
    <xf numFmtId="0" fontId="0" fillId="0" borderId="28" xfId="0" applyFont="1" applyBorder="1" applyAlignment="1">
      <alignment vertical="center"/>
    </xf>
    <xf numFmtId="0" fontId="0" fillId="0" borderId="45" xfId="0" applyFont="1" applyBorder="1" applyAlignment="1">
      <alignment horizontal="right" vertical="center"/>
    </xf>
    <xf numFmtId="0" fontId="0" fillId="0" borderId="58" xfId="0" applyFont="1" applyBorder="1" applyAlignment="1">
      <alignment horizontal="right" vertical="center"/>
    </xf>
    <xf numFmtId="0" fontId="9" fillId="0" borderId="0" xfId="0" applyFont="1" applyAlignment="1">
      <alignment vertical="center"/>
    </xf>
    <xf numFmtId="0" fontId="59" fillId="0" borderId="0" xfId="0" applyFont="1" applyAlignment="1">
      <alignment vertical="center"/>
    </xf>
    <xf numFmtId="0" fontId="0" fillId="0" borderId="45" xfId="0" applyFont="1" applyBorder="1" applyAlignment="1">
      <alignment vertical="center"/>
    </xf>
    <xf numFmtId="0" fontId="0" fillId="0" borderId="50" xfId="0" applyFont="1" applyBorder="1" applyAlignment="1">
      <alignment vertical="center"/>
    </xf>
    <xf numFmtId="0" fontId="0" fillId="0" borderId="27" xfId="0" applyFont="1" applyBorder="1" applyAlignment="1">
      <alignment vertical="center"/>
    </xf>
    <xf numFmtId="0" fontId="0" fillId="0" borderId="59" xfId="0" applyFont="1" applyBorder="1" applyAlignment="1">
      <alignment vertical="center"/>
    </xf>
    <xf numFmtId="0" fontId="0" fillId="0" borderId="19" xfId="0" applyFont="1" applyBorder="1" applyAlignment="1">
      <alignment vertical="center"/>
    </xf>
    <xf numFmtId="0" fontId="0" fillId="0" borderId="60" xfId="0" applyFont="1" applyBorder="1" applyAlignment="1">
      <alignment vertical="center"/>
    </xf>
    <xf numFmtId="0" fontId="0" fillId="0" borderId="59" xfId="0" applyFont="1" applyBorder="1" applyAlignment="1">
      <alignment horizontal="center" vertical="center"/>
    </xf>
    <xf numFmtId="0" fontId="0" fillId="0" borderId="61" xfId="0" applyFont="1" applyBorder="1" applyAlignment="1">
      <alignment vertical="center"/>
    </xf>
    <xf numFmtId="0" fontId="59" fillId="0" borderId="0" xfId="0" applyFont="1" applyFill="1" applyBorder="1" applyAlignment="1">
      <alignment vertical="center"/>
    </xf>
    <xf numFmtId="0" fontId="61" fillId="0" borderId="0" xfId="0" applyFont="1" applyFill="1" applyBorder="1" applyAlignment="1">
      <alignment vertical="center"/>
    </xf>
    <xf numFmtId="41" fontId="7" fillId="0" borderId="62" xfId="0" applyNumberFormat="1" applyFont="1" applyFill="1" applyBorder="1" applyAlignment="1">
      <alignment vertical="center"/>
    </xf>
    <xf numFmtId="41" fontId="7" fillId="0" borderId="63" xfId="0" applyNumberFormat="1" applyFont="1" applyFill="1" applyBorder="1" applyAlignment="1">
      <alignment vertical="center"/>
    </xf>
    <xf numFmtId="41" fontId="7" fillId="0" borderId="25" xfId="0" applyNumberFormat="1" applyFont="1" applyFill="1" applyBorder="1" applyAlignment="1">
      <alignment horizontal="right" vertical="center"/>
    </xf>
    <xf numFmtId="0" fontId="7" fillId="0" borderId="0" xfId="0" applyFont="1" applyFill="1" applyAlignment="1" applyProtection="1">
      <alignment vertical="center"/>
      <protection locked="0"/>
    </xf>
    <xf numFmtId="38" fontId="0" fillId="0" borderId="0" xfId="49" applyFont="1" applyAlignment="1">
      <alignment horizontal="center" vertical="center"/>
    </xf>
    <xf numFmtId="38" fontId="0" fillId="0" borderId="0" xfId="49" applyFont="1" applyAlignment="1">
      <alignment vertical="center"/>
    </xf>
    <xf numFmtId="38" fontId="0" fillId="0" borderId="28" xfId="49" applyFont="1" applyBorder="1" applyAlignment="1">
      <alignment horizontal="center" vertical="center" shrinkToFit="1"/>
    </xf>
    <xf numFmtId="38" fontId="0" fillId="0" borderId="45" xfId="49" applyFont="1" applyBorder="1" applyAlignment="1">
      <alignment horizontal="center" vertical="center" shrinkToFit="1"/>
    </xf>
    <xf numFmtId="38" fontId="0" fillId="0" borderId="0" xfId="49" applyFont="1" applyAlignment="1">
      <alignment vertical="center" shrinkToFit="1"/>
    </xf>
    <xf numFmtId="38" fontId="0" fillId="0" borderId="19" xfId="49" applyFont="1" applyBorder="1" applyAlignment="1">
      <alignment horizontal="center" vertical="center" shrinkToFit="1"/>
    </xf>
    <xf numFmtId="38" fontId="0" fillId="0" borderId="0" xfId="49" applyFont="1" applyAlignment="1" quotePrefix="1">
      <alignment vertical="center"/>
    </xf>
    <xf numFmtId="38" fontId="0" fillId="0" borderId="0" xfId="49" applyFont="1" applyAlignment="1" quotePrefix="1">
      <alignment horizontal="center" vertical="center"/>
    </xf>
    <xf numFmtId="38" fontId="0" fillId="0" borderId="27" xfId="49" applyFont="1" applyBorder="1" applyAlignment="1">
      <alignment horizontal="center" vertical="center" shrinkToFit="1"/>
    </xf>
    <xf numFmtId="41" fontId="7" fillId="0" borderId="10" xfId="0" applyNumberFormat="1" applyFont="1" applyFill="1" applyBorder="1" applyAlignment="1">
      <alignment horizontal="distributed" vertical="center"/>
    </xf>
    <xf numFmtId="0" fontId="7" fillId="33" borderId="28" xfId="0" applyFont="1" applyFill="1" applyBorder="1" applyAlignment="1">
      <alignment vertical="center"/>
    </xf>
    <xf numFmtId="0" fontId="7" fillId="33" borderId="28" xfId="0" applyFont="1" applyFill="1" applyBorder="1" applyAlignment="1">
      <alignment vertical="center" wrapText="1"/>
    </xf>
    <xf numFmtId="0" fontId="7" fillId="33" borderId="64" xfId="0" applyFont="1" applyFill="1" applyBorder="1" applyAlignment="1">
      <alignment horizontal="left" vertical="center"/>
    </xf>
    <xf numFmtId="177" fontId="7" fillId="33" borderId="13" xfId="0" applyNumberFormat="1" applyFont="1" applyFill="1" applyBorder="1" applyAlignment="1">
      <alignment horizontal="right" vertical="center"/>
    </xf>
    <xf numFmtId="177" fontId="7" fillId="33" borderId="21" xfId="0" applyNumberFormat="1" applyFont="1" applyFill="1" applyBorder="1" applyAlignment="1">
      <alignment vertical="center"/>
    </xf>
    <xf numFmtId="177" fontId="7" fillId="33" borderId="24" xfId="0" applyNumberFormat="1" applyFont="1" applyFill="1" applyBorder="1" applyAlignment="1">
      <alignment vertical="center"/>
    </xf>
    <xf numFmtId="177" fontId="7" fillId="33" borderId="16" xfId="0" applyNumberFormat="1" applyFont="1" applyFill="1" applyBorder="1" applyAlignment="1">
      <alignment vertical="center"/>
    </xf>
    <xf numFmtId="177" fontId="7" fillId="33" borderId="0" xfId="0" applyNumberFormat="1" applyFont="1" applyFill="1" applyBorder="1" applyAlignment="1">
      <alignment vertical="center"/>
    </xf>
    <xf numFmtId="3" fontId="0" fillId="0" borderId="28" xfId="0" applyNumberFormat="1" applyFont="1" applyBorder="1" applyAlignment="1">
      <alignment vertical="center"/>
    </xf>
    <xf numFmtId="187" fontId="0" fillId="0" borderId="28" xfId="0" applyNumberFormat="1" applyFont="1" applyBorder="1" applyAlignment="1">
      <alignment vertical="center"/>
    </xf>
    <xf numFmtId="3" fontId="0" fillId="0" borderId="45" xfId="0" applyNumberFormat="1" applyFont="1" applyBorder="1" applyAlignment="1">
      <alignment vertical="center"/>
    </xf>
    <xf numFmtId="187" fontId="0" fillId="0" borderId="45" xfId="0" applyNumberFormat="1" applyFont="1" applyBorder="1" applyAlignment="1">
      <alignment vertical="center"/>
    </xf>
    <xf numFmtId="3" fontId="0" fillId="0" borderId="58" xfId="0" applyNumberFormat="1" applyFont="1" applyBorder="1" applyAlignment="1">
      <alignment vertical="center"/>
    </xf>
    <xf numFmtId="187" fontId="0" fillId="0" borderId="58" xfId="0" applyNumberFormat="1" applyFont="1" applyBorder="1" applyAlignment="1">
      <alignment vertical="center"/>
    </xf>
    <xf numFmtId="41" fontId="7" fillId="0" borderId="65" xfId="0" applyNumberFormat="1" applyFont="1" applyFill="1" applyBorder="1" applyAlignment="1">
      <alignment vertical="center"/>
    </xf>
    <xf numFmtId="183" fontId="7" fillId="0" borderId="62" xfId="0" applyNumberFormat="1" applyFont="1" applyFill="1" applyBorder="1" applyAlignment="1">
      <alignment vertical="center"/>
    </xf>
    <xf numFmtId="41" fontId="7" fillId="0" borderId="17" xfId="0" applyNumberFormat="1" applyFont="1" applyFill="1" applyBorder="1" applyAlignment="1">
      <alignment vertical="center"/>
    </xf>
    <xf numFmtId="41" fontId="7" fillId="0" borderId="48" xfId="0" applyNumberFormat="1" applyFont="1" applyFill="1" applyBorder="1" applyAlignment="1">
      <alignment vertical="center"/>
    </xf>
    <xf numFmtId="183" fontId="7" fillId="0" borderId="63" xfId="0" applyNumberFormat="1" applyFont="1" applyFill="1" applyBorder="1" applyAlignment="1">
      <alignment vertical="center"/>
    </xf>
    <xf numFmtId="41" fontId="7" fillId="0" borderId="21" xfId="0" applyNumberFormat="1" applyFont="1" applyFill="1" applyBorder="1" applyAlignment="1">
      <alignment vertical="center"/>
    </xf>
    <xf numFmtId="41" fontId="7" fillId="0" borderId="25" xfId="0" applyNumberFormat="1" applyFont="1" applyFill="1" applyBorder="1" applyAlignment="1">
      <alignment vertical="center"/>
    </xf>
    <xf numFmtId="183" fontId="7" fillId="0" borderId="25" xfId="0" applyNumberFormat="1" applyFont="1" applyFill="1" applyBorder="1" applyAlignment="1">
      <alignment vertical="center"/>
    </xf>
    <xf numFmtId="41" fontId="7" fillId="0" borderId="44" xfId="0" applyNumberFormat="1" applyFont="1" applyFill="1" applyBorder="1" applyAlignment="1">
      <alignment vertical="center"/>
    </xf>
    <xf numFmtId="41" fontId="7" fillId="0" borderId="66" xfId="0" applyNumberFormat="1" applyFont="1" applyFill="1" applyBorder="1" applyAlignment="1">
      <alignment vertical="center"/>
    </xf>
    <xf numFmtId="183" fontId="7" fillId="0" borderId="66" xfId="0" applyNumberFormat="1" applyFont="1" applyFill="1" applyBorder="1" applyAlignment="1">
      <alignment vertical="center"/>
    </xf>
    <xf numFmtId="41" fontId="7" fillId="0" borderId="67" xfId="0" applyNumberFormat="1" applyFont="1" applyFill="1" applyBorder="1" applyAlignment="1">
      <alignment vertical="center"/>
    </xf>
    <xf numFmtId="183" fontId="7" fillId="0" borderId="67" xfId="0" applyNumberFormat="1" applyFont="1" applyFill="1" applyBorder="1" applyAlignment="1">
      <alignment vertical="center"/>
    </xf>
    <xf numFmtId="41" fontId="7" fillId="0" borderId="67" xfId="0" applyNumberFormat="1" applyFont="1" applyFill="1" applyBorder="1" applyAlignment="1">
      <alignment horizontal="right" vertical="center"/>
    </xf>
    <xf numFmtId="41" fontId="7" fillId="0" borderId="68" xfId="0" applyNumberFormat="1" applyFont="1" applyFill="1" applyBorder="1" applyAlignment="1">
      <alignment vertical="center"/>
    </xf>
    <xf numFmtId="41" fontId="7" fillId="0" borderId="69" xfId="0" applyNumberFormat="1" applyFont="1" applyFill="1" applyBorder="1" applyAlignment="1">
      <alignment vertical="center"/>
    </xf>
    <xf numFmtId="183" fontId="7" fillId="0" borderId="69" xfId="0" applyNumberFormat="1" applyFont="1" applyFill="1" applyBorder="1" applyAlignment="1">
      <alignment vertical="center"/>
    </xf>
    <xf numFmtId="41" fontId="7" fillId="0" borderId="26" xfId="0" applyNumberFormat="1" applyFont="1" applyFill="1" applyBorder="1" applyAlignment="1">
      <alignment vertical="center"/>
    </xf>
    <xf numFmtId="187" fontId="7" fillId="0" borderId="70" xfId="49" applyNumberFormat="1" applyFont="1" applyFill="1" applyBorder="1" applyAlignment="1">
      <alignment vertical="center"/>
    </xf>
    <xf numFmtId="184" fontId="7" fillId="0" borderId="62" xfId="0" applyNumberFormat="1" applyFont="1" applyFill="1" applyBorder="1" applyAlignment="1">
      <alignment vertical="center"/>
    </xf>
    <xf numFmtId="184" fontId="7" fillId="0" borderId="70" xfId="0" applyNumberFormat="1" applyFont="1" applyFill="1" applyBorder="1" applyAlignment="1">
      <alignment vertical="center"/>
    </xf>
    <xf numFmtId="41" fontId="7" fillId="0" borderId="70" xfId="0" applyNumberFormat="1" applyFont="1" applyFill="1" applyBorder="1" applyAlignment="1">
      <alignment vertical="center" shrinkToFit="1"/>
    </xf>
    <xf numFmtId="41" fontId="7" fillId="0" borderId="23" xfId="0" applyNumberFormat="1" applyFont="1" applyFill="1" applyBorder="1" applyAlignment="1">
      <alignment vertical="center" shrinkToFit="1"/>
    </xf>
    <xf numFmtId="41" fontId="7" fillId="0" borderId="56" xfId="0" applyNumberFormat="1" applyFont="1" applyFill="1" applyBorder="1" applyAlignment="1">
      <alignment vertical="center" shrinkToFit="1"/>
    </xf>
    <xf numFmtId="41" fontId="7" fillId="0" borderId="71" xfId="0" applyNumberFormat="1" applyFont="1" applyFill="1" applyBorder="1" applyAlignment="1">
      <alignment vertical="center" shrinkToFit="1"/>
    </xf>
    <xf numFmtId="41" fontId="7" fillId="0" borderId="10" xfId="0" applyNumberFormat="1" applyFont="1" applyFill="1" applyBorder="1" applyAlignment="1">
      <alignment vertical="center" shrinkToFit="1"/>
    </xf>
    <xf numFmtId="197" fontId="7" fillId="0" borderId="10" xfId="0" applyNumberFormat="1" applyFont="1" applyFill="1" applyBorder="1" applyAlignment="1">
      <alignment vertical="center" shrinkToFit="1"/>
    </xf>
    <xf numFmtId="41" fontId="7" fillId="0" borderId="72" xfId="0" applyNumberFormat="1" applyFont="1" applyFill="1" applyBorder="1" applyAlignment="1">
      <alignment vertical="center" shrinkToFit="1"/>
    </xf>
    <xf numFmtId="41" fontId="7" fillId="0" borderId="16" xfId="0" applyNumberFormat="1" applyFont="1" applyFill="1" applyBorder="1" applyAlignment="1">
      <alignment vertical="center" shrinkToFit="1"/>
    </xf>
    <xf numFmtId="186" fontId="7" fillId="0" borderId="69" xfId="0" applyNumberFormat="1" applyFont="1" applyFill="1" applyBorder="1" applyAlignment="1">
      <alignment vertical="center"/>
    </xf>
    <xf numFmtId="184" fontId="7" fillId="0" borderId="69" xfId="0" applyNumberFormat="1" applyFont="1" applyFill="1" applyBorder="1" applyAlignment="1">
      <alignment vertical="center"/>
    </xf>
    <xf numFmtId="186" fontId="7" fillId="0" borderId="26" xfId="0" applyNumberFormat="1" applyFont="1" applyFill="1" applyBorder="1" applyAlignment="1">
      <alignment vertical="center"/>
    </xf>
    <xf numFmtId="186" fontId="7" fillId="0" borderId="63" xfId="0" applyNumberFormat="1" applyFont="1" applyFill="1" applyBorder="1" applyAlignment="1">
      <alignment vertical="center"/>
    </xf>
    <xf numFmtId="186" fontId="7" fillId="0" borderId="66" xfId="0" applyNumberFormat="1" applyFont="1" applyFill="1" applyBorder="1" applyAlignment="1">
      <alignment vertical="center"/>
    </xf>
    <xf numFmtId="186" fontId="7" fillId="0" borderId="21" xfId="0" applyNumberFormat="1" applyFont="1" applyFill="1" applyBorder="1" applyAlignment="1">
      <alignment vertical="center"/>
    </xf>
    <xf numFmtId="186" fontId="7" fillId="0" borderId="25" xfId="0" applyNumberFormat="1" applyFont="1" applyFill="1" applyBorder="1" applyAlignment="1">
      <alignment vertical="center"/>
    </xf>
    <xf numFmtId="186" fontId="7" fillId="0" borderId="24" xfId="0" applyNumberFormat="1" applyFont="1" applyFill="1" applyBorder="1" applyAlignment="1">
      <alignment vertical="center"/>
    </xf>
    <xf numFmtId="186" fontId="7" fillId="0" borderId="70" xfId="0" applyNumberFormat="1" applyFont="1" applyFill="1" applyBorder="1" applyAlignment="1">
      <alignment vertical="center"/>
    </xf>
    <xf numFmtId="186" fontId="7" fillId="0" borderId="72" xfId="0" applyNumberFormat="1" applyFont="1" applyFill="1" applyBorder="1" applyAlignment="1">
      <alignment vertical="center"/>
    </xf>
    <xf numFmtId="186" fontId="7" fillId="0" borderId="16" xfId="0" applyNumberFormat="1" applyFont="1" applyFill="1" applyBorder="1" applyAlignment="1">
      <alignment vertical="center"/>
    </xf>
    <xf numFmtId="186" fontId="7" fillId="0" borderId="73" xfId="0" applyNumberFormat="1" applyFont="1" applyFill="1" applyBorder="1" applyAlignment="1">
      <alignment vertical="center"/>
    </xf>
    <xf numFmtId="186" fontId="7" fillId="0" borderId="74" xfId="0" applyNumberFormat="1" applyFont="1" applyFill="1" applyBorder="1" applyAlignment="1">
      <alignment vertical="center"/>
    </xf>
    <xf numFmtId="186" fontId="7" fillId="0" borderId="62" xfId="0" applyNumberFormat="1" applyFont="1" applyFill="1" applyBorder="1" applyAlignment="1">
      <alignment vertical="center"/>
    </xf>
    <xf numFmtId="207" fontId="7" fillId="0" borderId="63" xfId="0" applyNumberFormat="1" applyFont="1" applyFill="1" applyBorder="1" applyAlignment="1">
      <alignment vertical="center"/>
    </xf>
    <xf numFmtId="207" fontId="7" fillId="0" borderId="25" xfId="0" applyNumberFormat="1" applyFont="1" applyFill="1" applyBorder="1" applyAlignment="1">
      <alignment vertical="center"/>
    </xf>
    <xf numFmtId="186" fontId="7" fillId="0" borderId="17" xfId="0" applyNumberFormat="1" applyFont="1" applyFill="1" applyBorder="1" applyAlignment="1">
      <alignment vertical="center"/>
    </xf>
    <xf numFmtId="186" fontId="7" fillId="0" borderId="22" xfId="0" applyNumberFormat="1" applyFont="1" applyFill="1" applyBorder="1" applyAlignment="1">
      <alignment vertical="center"/>
    </xf>
    <xf numFmtId="186" fontId="7" fillId="0" borderId="23" xfId="0" applyNumberFormat="1" applyFont="1" applyFill="1" applyBorder="1" applyAlignment="1">
      <alignment vertical="center"/>
    </xf>
    <xf numFmtId="207" fontId="7" fillId="0" borderId="23" xfId="0" applyNumberFormat="1" applyFont="1" applyFill="1" applyBorder="1" applyAlignment="1">
      <alignment vertical="center"/>
    </xf>
    <xf numFmtId="186" fontId="7" fillId="0" borderId="11" xfId="0" applyNumberFormat="1" applyFont="1" applyFill="1" applyBorder="1" applyAlignment="1">
      <alignment vertical="center"/>
    </xf>
    <xf numFmtId="207" fontId="7" fillId="0" borderId="62" xfId="0" applyNumberFormat="1" applyFont="1" applyFill="1" applyBorder="1" applyAlignment="1">
      <alignment vertical="center"/>
    </xf>
    <xf numFmtId="41" fontId="7" fillId="0" borderId="75" xfId="0" applyNumberFormat="1" applyFont="1" applyFill="1" applyBorder="1" applyAlignment="1">
      <alignment vertical="center"/>
    </xf>
    <xf numFmtId="41" fontId="7" fillId="0" borderId="70" xfId="0" applyNumberFormat="1" applyFont="1" applyFill="1" applyBorder="1" applyAlignment="1">
      <alignment vertical="center"/>
    </xf>
    <xf numFmtId="41" fontId="7" fillId="0" borderId="16" xfId="0" applyNumberFormat="1" applyFont="1" applyFill="1" applyBorder="1" applyAlignment="1">
      <alignment vertical="center"/>
    </xf>
    <xf numFmtId="0" fontId="6" fillId="0" borderId="2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8" xfId="0" applyFont="1" applyFill="1" applyBorder="1" applyAlignment="1">
      <alignment horizontal="center" vertical="center"/>
    </xf>
    <xf numFmtId="38" fontId="9" fillId="0" borderId="45" xfId="49" applyFont="1" applyBorder="1" applyAlignment="1" quotePrefix="1">
      <alignment/>
    </xf>
    <xf numFmtId="38" fontId="9" fillId="0" borderId="13" xfId="49" applyFont="1" applyBorder="1" applyAlignment="1" quotePrefix="1">
      <alignment/>
    </xf>
    <xf numFmtId="38" fontId="9" fillId="0" borderId="27" xfId="49" applyFont="1" applyBorder="1" applyAlignment="1" quotePrefix="1">
      <alignment/>
    </xf>
    <xf numFmtId="38" fontId="9" fillId="0" borderId="28" xfId="49" applyFont="1" applyBorder="1" applyAlignment="1" quotePrefix="1">
      <alignment/>
    </xf>
    <xf numFmtId="38" fontId="9" fillId="0" borderId="45" xfId="49" applyFont="1" applyBorder="1" applyAlignment="1">
      <alignment/>
    </xf>
    <xf numFmtId="38" fontId="9" fillId="0" borderId="45" xfId="49" applyFont="1" applyBorder="1" applyAlignment="1" quotePrefix="1">
      <alignment/>
    </xf>
    <xf numFmtId="38" fontId="9" fillId="0" borderId="13" xfId="49" applyFont="1" applyBorder="1" applyAlignment="1" quotePrefix="1">
      <alignment/>
    </xf>
    <xf numFmtId="38" fontId="9" fillId="0" borderId="28" xfId="49" applyFont="1" applyBorder="1" applyAlignment="1" quotePrefix="1">
      <alignment/>
    </xf>
    <xf numFmtId="38" fontId="9" fillId="0" borderId="27" xfId="49" applyFont="1" applyBorder="1" applyAlignment="1" quotePrefix="1">
      <alignment/>
    </xf>
    <xf numFmtId="38" fontId="0" fillId="0" borderId="28" xfId="49" applyFont="1" applyBorder="1" applyAlignment="1" quotePrefix="1">
      <alignment/>
    </xf>
    <xf numFmtId="38" fontId="0" fillId="0" borderId="28" xfId="49" applyFont="1" applyBorder="1" applyAlignment="1" quotePrefix="1">
      <alignment vertical="center"/>
    </xf>
    <xf numFmtId="0" fontId="9" fillId="0" borderId="28" xfId="0" applyFont="1" applyFill="1" applyBorder="1" applyAlignment="1">
      <alignment horizontal="distributed" vertical="center" wrapText="1"/>
    </xf>
    <xf numFmtId="0" fontId="7" fillId="0" borderId="14" xfId="51" applyNumberFormat="1" applyFont="1" applyFill="1" applyBorder="1" applyAlignment="1">
      <alignment horizontal="center" vertical="center" shrinkToFit="1"/>
    </xf>
    <xf numFmtId="0" fontId="7" fillId="0" borderId="25" xfId="51" applyNumberFormat="1" applyFont="1" applyFill="1" applyBorder="1" applyAlignment="1">
      <alignment horizontal="center" vertical="center" shrinkToFit="1"/>
    </xf>
    <xf numFmtId="0" fontId="7" fillId="0" borderId="24" xfId="51" applyNumberFormat="1" applyFont="1" applyFill="1" applyBorder="1" applyAlignment="1">
      <alignment horizontal="center" vertical="center" shrinkToFit="1"/>
    </xf>
    <xf numFmtId="38" fontId="8" fillId="0" borderId="0" xfId="51" applyFont="1" applyFill="1" applyAlignment="1">
      <alignment vertical="center"/>
    </xf>
    <xf numFmtId="38" fontId="6" fillId="0" borderId="0" xfId="51" applyFont="1" applyFill="1" applyAlignment="1">
      <alignment vertical="center"/>
    </xf>
    <xf numFmtId="38" fontId="6" fillId="0" borderId="0" xfId="51" applyFont="1" applyFill="1" applyAlignment="1">
      <alignment horizontal="right" vertical="center"/>
    </xf>
    <xf numFmtId="38" fontId="7" fillId="0" borderId="0" xfId="51" applyFont="1" applyFill="1" applyAlignment="1">
      <alignment vertical="center"/>
    </xf>
    <xf numFmtId="38" fontId="7" fillId="0" borderId="24" xfId="51" applyFont="1" applyFill="1" applyBorder="1" applyAlignment="1">
      <alignment horizontal="distributed" vertical="center"/>
    </xf>
    <xf numFmtId="38" fontId="7" fillId="0" borderId="14" xfId="51" applyFont="1" applyFill="1" applyBorder="1" applyAlignment="1">
      <alignment horizontal="center" vertical="center" wrapText="1" shrinkToFit="1"/>
    </xf>
    <xf numFmtId="38" fontId="7" fillId="0" borderId="25" xfId="51" applyFont="1" applyFill="1" applyBorder="1" applyAlignment="1">
      <alignment horizontal="center" vertical="center" wrapText="1" shrinkToFit="1"/>
    </xf>
    <xf numFmtId="38" fontId="7" fillId="0" borderId="25" xfId="51" applyFont="1" applyFill="1" applyBorder="1" applyAlignment="1">
      <alignment horizontal="center" vertical="center" wrapText="1"/>
    </xf>
    <xf numFmtId="38" fontId="7" fillId="0" borderId="24" xfId="51" applyFont="1" applyFill="1" applyBorder="1" applyAlignment="1">
      <alignment horizontal="center" vertical="center" wrapText="1" shrinkToFit="1"/>
    </xf>
    <xf numFmtId="38" fontId="7" fillId="0" borderId="26" xfId="51" applyFont="1" applyFill="1" applyBorder="1" applyAlignment="1">
      <alignment vertical="center"/>
    </xf>
    <xf numFmtId="38" fontId="7" fillId="0" borderId="21" xfId="51" applyFont="1" applyFill="1" applyBorder="1" applyAlignment="1">
      <alignment vertical="center"/>
    </xf>
    <xf numFmtId="38" fontId="62" fillId="0" borderId="0" xfId="51" applyFont="1" applyFill="1" applyAlignment="1">
      <alignment vertical="center"/>
    </xf>
    <xf numFmtId="38" fontId="9" fillId="0" borderId="14" xfId="51" applyFont="1" applyFill="1" applyBorder="1" applyAlignment="1">
      <alignment horizontal="center" vertical="center" wrapText="1" shrinkToFit="1"/>
    </xf>
    <xf numFmtId="38" fontId="9" fillId="0" borderId="25" xfId="51" applyFont="1" applyFill="1" applyBorder="1" applyAlignment="1">
      <alignment horizontal="center" vertical="center" wrapText="1" shrinkToFit="1"/>
    </xf>
    <xf numFmtId="38" fontId="9" fillId="0" borderId="24" xfId="51" applyFont="1" applyFill="1" applyBorder="1" applyAlignment="1">
      <alignment horizontal="center" vertical="center" wrapText="1" shrinkToFit="1"/>
    </xf>
    <xf numFmtId="41" fontId="6" fillId="0" borderId="0" xfId="51" applyNumberFormat="1" applyFont="1" applyFill="1" applyAlignment="1">
      <alignment vertical="center"/>
    </xf>
    <xf numFmtId="0" fontId="7" fillId="0" borderId="14" xfId="51" applyNumberFormat="1" applyFont="1" applyFill="1" applyBorder="1" applyAlignment="1">
      <alignment horizontal="center" vertical="center" wrapText="1" shrinkToFit="1"/>
    </xf>
    <xf numFmtId="0" fontId="7" fillId="0" borderId="25" xfId="51" applyNumberFormat="1" applyFont="1" applyFill="1" applyBorder="1" applyAlignment="1">
      <alignment horizontal="center" vertical="center" wrapText="1" shrinkToFit="1"/>
    </xf>
    <xf numFmtId="0" fontId="7" fillId="0" borderId="24" xfId="51" applyNumberFormat="1" applyFont="1" applyFill="1" applyBorder="1" applyAlignment="1">
      <alignment horizontal="center" vertical="center" wrapText="1" shrinkToFit="1"/>
    </xf>
    <xf numFmtId="0" fontId="7" fillId="0" borderId="30" xfId="51" applyNumberFormat="1" applyFont="1" applyFill="1" applyBorder="1" applyAlignment="1">
      <alignment horizontal="center" vertical="center" wrapText="1" shrinkToFit="1"/>
    </xf>
    <xf numFmtId="0" fontId="7" fillId="0" borderId="26" xfId="51" applyNumberFormat="1" applyFont="1" applyFill="1" applyBorder="1" applyAlignment="1">
      <alignment vertical="center"/>
    </xf>
    <xf numFmtId="0" fontId="7" fillId="0" borderId="17" xfId="51" applyNumberFormat="1" applyFont="1" applyFill="1" applyBorder="1" applyAlignment="1">
      <alignment vertical="center"/>
    </xf>
    <xf numFmtId="0" fontId="7" fillId="0" borderId="24" xfId="51" applyNumberFormat="1" applyFont="1" applyFill="1" applyBorder="1" applyAlignment="1">
      <alignment horizontal="center" vertical="center"/>
    </xf>
    <xf numFmtId="0" fontId="7" fillId="0" borderId="22" xfId="51"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45" xfId="0" applyFont="1" applyFill="1" applyBorder="1" applyAlignment="1">
      <alignment horizontal="center" vertical="center"/>
    </xf>
    <xf numFmtId="38" fontId="9" fillId="0" borderId="15" xfId="49" applyFont="1" applyBorder="1" applyAlignment="1" quotePrefix="1">
      <alignment/>
    </xf>
    <xf numFmtId="186" fontId="7" fillId="0" borderId="10" xfId="0" applyNumberFormat="1" applyFont="1" applyFill="1" applyBorder="1" applyAlignment="1">
      <alignment vertical="center"/>
    </xf>
    <xf numFmtId="186" fontId="7" fillId="0" borderId="44" xfId="0" applyNumberFormat="1" applyFont="1" applyFill="1" applyBorder="1" applyAlignment="1">
      <alignment vertical="center"/>
    </xf>
    <xf numFmtId="183" fontId="7" fillId="0" borderId="76" xfId="0" applyNumberFormat="1" applyFont="1" applyFill="1" applyBorder="1" applyAlignment="1">
      <alignment vertical="center"/>
    </xf>
    <xf numFmtId="38" fontId="7" fillId="0" borderId="70" xfId="49" applyFont="1" applyFill="1" applyBorder="1" applyAlignment="1">
      <alignment vertical="center"/>
    </xf>
    <xf numFmtId="0" fontId="6" fillId="0" borderId="12" xfId="0" applyFont="1" applyFill="1" applyBorder="1" applyAlignment="1">
      <alignment horizontal="center" vertical="center"/>
    </xf>
    <xf numFmtId="0" fontId="7" fillId="0" borderId="15" xfId="0" applyNumberFormat="1" applyFont="1" applyFill="1" applyBorder="1" applyAlignment="1">
      <alignment horizontal="distributed" vertical="center"/>
    </xf>
    <xf numFmtId="38" fontId="6" fillId="0" borderId="20" xfId="49" applyFont="1" applyFill="1" applyBorder="1" applyAlignment="1">
      <alignment vertical="center"/>
    </xf>
    <xf numFmtId="38" fontId="6" fillId="0" borderId="13" xfId="49" applyFont="1" applyFill="1" applyBorder="1" applyAlignment="1">
      <alignment vertical="center"/>
    </xf>
    <xf numFmtId="38" fontId="6" fillId="0" borderId="18" xfId="49" applyFont="1" applyFill="1" applyBorder="1" applyAlignment="1">
      <alignment vertical="center"/>
    </xf>
    <xf numFmtId="38" fontId="6" fillId="0" borderId="12" xfId="49" applyFont="1" applyFill="1" applyBorder="1" applyAlignment="1">
      <alignment vertical="center"/>
    </xf>
    <xf numFmtId="38" fontId="9" fillId="0" borderId="12" xfId="49" applyFont="1" applyBorder="1" applyAlignment="1" quotePrefix="1">
      <alignment/>
    </xf>
    <xf numFmtId="38" fontId="9" fillId="0" borderId="28" xfId="51" applyFont="1" applyBorder="1" applyAlignment="1">
      <alignment horizontal="center" vertical="center"/>
    </xf>
    <xf numFmtId="38" fontId="9" fillId="0" borderId="45" xfId="51" applyFont="1" applyBorder="1" applyAlignment="1">
      <alignment horizontal="center" vertical="center"/>
    </xf>
    <xf numFmtId="38" fontId="9" fillId="0" borderId="45" xfId="51" applyFont="1" applyBorder="1" applyAlignment="1" quotePrefix="1">
      <alignment/>
    </xf>
    <xf numFmtId="38" fontId="9" fillId="0" borderId="13" xfId="51" applyFont="1" applyBorder="1" applyAlignment="1">
      <alignment horizontal="center" vertical="center"/>
    </xf>
    <xf numFmtId="38" fontId="9" fillId="0" borderId="13" xfId="51" applyFont="1" applyBorder="1" applyAlignment="1" quotePrefix="1">
      <alignment/>
    </xf>
    <xf numFmtId="38" fontId="13" fillId="0" borderId="0" xfId="51" applyFont="1" applyAlignment="1">
      <alignment vertical="center"/>
    </xf>
    <xf numFmtId="38" fontId="9" fillId="0" borderId="27" xfId="51" applyFont="1" applyBorder="1" applyAlignment="1">
      <alignment horizontal="center" vertical="center"/>
    </xf>
    <xf numFmtId="38" fontId="9" fillId="0" borderId="27" xfId="51" applyFont="1" applyBorder="1" applyAlignment="1" quotePrefix="1">
      <alignment/>
    </xf>
    <xf numFmtId="38" fontId="9" fillId="0" borderId="28" xfId="51" applyFont="1" applyBorder="1" applyAlignment="1" quotePrefix="1">
      <alignment/>
    </xf>
    <xf numFmtId="38" fontId="9" fillId="0" borderId="45" xfId="51" applyFont="1" applyBorder="1" applyAlignment="1">
      <alignment/>
    </xf>
    <xf numFmtId="38" fontId="9" fillId="0" borderId="12" xfId="49" applyFont="1" applyBorder="1" applyAlignment="1">
      <alignment/>
    </xf>
    <xf numFmtId="38" fontId="9" fillId="0" borderId="13" xfId="49" applyFont="1" applyBorder="1" applyAlignment="1">
      <alignment/>
    </xf>
    <xf numFmtId="38" fontId="9" fillId="0" borderId="15" xfId="49" applyFont="1" applyBorder="1" applyAlignment="1">
      <alignment/>
    </xf>
    <xf numFmtId="38" fontId="9" fillId="0" borderId="12" xfId="49" applyFont="1" applyBorder="1" applyAlignment="1" quotePrefix="1">
      <alignment/>
    </xf>
    <xf numFmtId="38" fontId="9" fillId="0" borderId="15" xfId="49" applyFont="1" applyBorder="1" applyAlignment="1" quotePrefix="1">
      <alignment/>
    </xf>
    <xf numFmtId="0" fontId="7" fillId="34" borderId="0" xfId="0" applyFont="1" applyFill="1" applyBorder="1" applyAlignment="1">
      <alignment horizontal="left" vertical="center" wrapText="1"/>
    </xf>
    <xf numFmtId="0" fontId="7" fillId="33" borderId="61" xfId="0" applyFont="1" applyFill="1" applyBorder="1" applyAlignment="1">
      <alignment horizontal="left" vertical="center"/>
    </xf>
    <xf numFmtId="0" fontId="7" fillId="33" borderId="28" xfId="0" applyFont="1" applyFill="1" applyBorder="1" applyAlignment="1">
      <alignment horizontal="center" vertical="center" wrapText="1"/>
    </xf>
    <xf numFmtId="0" fontId="7" fillId="33" borderId="77" xfId="0" applyFont="1" applyFill="1" applyBorder="1" applyAlignment="1">
      <alignment horizontal="left" vertical="center" wrapText="1"/>
    </xf>
    <xf numFmtId="0" fontId="7" fillId="0" borderId="0" xfId="0" applyFont="1" applyBorder="1" applyAlignment="1">
      <alignment vertical="center"/>
    </xf>
    <xf numFmtId="0" fontId="7" fillId="0" borderId="24" xfId="0" applyFont="1" applyFill="1" applyBorder="1" applyAlignment="1">
      <alignment horizontal="center" vertical="center" wrapText="1"/>
    </xf>
    <xf numFmtId="0" fontId="7" fillId="34" borderId="0" xfId="0" applyFont="1" applyFill="1" applyBorder="1" applyAlignment="1">
      <alignment horizontal="left" vertical="center" shrinkToFit="1"/>
    </xf>
    <xf numFmtId="0" fontId="7" fillId="34" borderId="40" xfId="0" applyFont="1" applyFill="1" applyBorder="1" applyAlignment="1">
      <alignment horizontal="left" vertical="center" shrinkToFit="1"/>
    </xf>
    <xf numFmtId="0" fontId="6" fillId="33" borderId="0" xfId="0" applyNumberFormat="1" applyFont="1" applyFill="1" applyBorder="1" applyAlignment="1">
      <alignment vertical="center"/>
    </xf>
    <xf numFmtId="0" fontId="7" fillId="0" borderId="27" xfId="0" applyFont="1" applyFill="1" applyBorder="1" applyAlignment="1">
      <alignment vertical="center"/>
    </xf>
    <xf numFmtId="0" fontId="7" fillId="33" borderId="78" xfId="0" applyFont="1" applyFill="1" applyBorder="1" applyAlignment="1">
      <alignment vertical="center"/>
    </xf>
    <xf numFmtId="0" fontId="7" fillId="33" borderId="77" xfId="0" applyFont="1" applyFill="1" applyBorder="1" applyAlignment="1">
      <alignment vertical="center"/>
    </xf>
    <xf numFmtId="0" fontId="7" fillId="33" borderId="79" xfId="0" applyFont="1" applyFill="1" applyBorder="1" applyAlignment="1">
      <alignment vertical="center"/>
    </xf>
    <xf numFmtId="0" fontId="7" fillId="33" borderId="41" xfId="0" applyFont="1" applyFill="1" applyBorder="1" applyAlignment="1">
      <alignment vertical="center"/>
    </xf>
    <xf numFmtId="0" fontId="9" fillId="33" borderId="0" xfId="0" applyFont="1" applyFill="1" applyBorder="1" applyAlignment="1">
      <alignment vertical="center"/>
    </xf>
    <xf numFmtId="0" fontId="9" fillId="33" borderId="41" xfId="0" applyFont="1" applyFill="1" applyBorder="1" applyAlignment="1">
      <alignment vertical="center"/>
    </xf>
    <xf numFmtId="0" fontId="7" fillId="33" borderId="60" xfId="0" applyFont="1" applyFill="1" applyBorder="1" applyAlignment="1">
      <alignment horizontal="left" vertical="center"/>
    </xf>
    <xf numFmtId="0" fontId="9" fillId="33" borderId="40" xfId="0" applyFont="1" applyFill="1" applyBorder="1" applyAlignment="1">
      <alignment vertical="center"/>
    </xf>
    <xf numFmtId="0" fontId="9" fillId="33" borderId="80" xfId="0" applyFont="1" applyFill="1" applyBorder="1" applyAlignment="1">
      <alignment vertical="center"/>
    </xf>
    <xf numFmtId="0" fontId="7" fillId="33" borderId="77" xfId="0" applyFont="1" applyFill="1" applyBorder="1" applyAlignment="1">
      <alignment horizontal="left" vertical="center" indent="1"/>
    </xf>
    <xf numFmtId="0" fontId="7" fillId="33" borderId="61" xfId="0" applyFont="1" applyFill="1" applyBorder="1" applyAlignment="1">
      <alignment vertical="center"/>
    </xf>
    <xf numFmtId="0" fontId="7" fillId="33" borderId="0" xfId="0" applyFont="1" applyFill="1" applyBorder="1" applyAlignment="1">
      <alignment horizontal="left" vertical="center" indent="1"/>
    </xf>
    <xf numFmtId="0" fontId="7" fillId="33" borderId="60" xfId="0" applyFont="1" applyFill="1" applyBorder="1" applyAlignment="1">
      <alignment vertical="center"/>
    </xf>
    <xf numFmtId="0" fontId="7" fillId="33" borderId="40" xfId="0" applyFont="1" applyFill="1" applyBorder="1" applyAlignment="1">
      <alignment horizontal="left" vertical="center" indent="1"/>
    </xf>
    <xf numFmtId="0" fontId="7" fillId="33" borderId="80" xfId="0" applyFont="1" applyFill="1" applyBorder="1" applyAlignment="1">
      <alignment vertical="center"/>
    </xf>
    <xf numFmtId="0" fontId="7" fillId="33" borderId="77" xfId="0" applyFont="1" applyFill="1" applyBorder="1" applyAlignment="1">
      <alignment horizontal="center" vertical="center" wrapText="1"/>
    </xf>
    <xf numFmtId="3" fontId="7" fillId="33" borderId="28" xfId="0" applyNumberFormat="1" applyFont="1" applyFill="1" applyBorder="1" applyAlignment="1">
      <alignment horizontal="center" vertical="center"/>
    </xf>
    <xf numFmtId="0" fontId="7" fillId="33" borderId="77" xfId="0" applyFont="1" applyFill="1" applyBorder="1" applyAlignment="1">
      <alignment horizontal="center" vertical="center"/>
    </xf>
    <xf numFmtId="0" fontId="0" fillId="0" borderId="77" xfId="0" applyFont="1" applyBorder="1" applyAlignment="1">
      <alignment horizontal="center" vertical="center"/>
    </xf>
    <xf numFmtId="0" fontId="62" fillId="33" borderId="0" xfId="0" applyFont="1" applyFill="1" applyAlignment="1">
      <alignment vertical="center"/>
    </xf>
    <xf numFmtId="0" fontId="62" fillId="33" borderId="0" xfId="0" applyFont="1" applyFill="1" applyBorder="1" applyAlignment="1">
      <alignment horizontal="center" vertical="center"/>
    </xf>
    <xf numFmtId="0" fontId="63" fillId="0" borderId="0" xfId="0" applyFont="1" applyBorder="1" applyAlignment="1">
      <alignment horizontal="center" vertical="center"/>
    </xf>
    <xf numFmtId="0" fontId="62" fillId="33" borderId="0" xfId="0" applyFont="1" applyFill="1" applyBorder="1" applyAlignment="1">
      <alignment horizontal="left" vertical="center" wrapText="1"/>
    </xf>
    <xf numFmtId="0" fontId="62" fillId="33" borderId="0" xfId="0" applyFont="1" applyFill="1" applyBorder="1" applyAlignment="1">
      <alignment vertical="center"/>
    </xf>
    <xf numFmtId="0" fontId="64" fillId="33" borderId="0" xfId="0" applyFont="1" applyFill="1" applyBorder="1" applyAlignment="1">
      <alignment vertical="center"/>
    </xf>
    <xf numFmtId="0" fontId="7" fillId="33" borderId="56" xfId="0" applyFont="1" applyFill="1" applyBorder="1" applyAlignment="1">
      <alignment horizontal="left" vertical="center"/>
    </xf>
    <xf numFmtId="0" fontId="64" fillId="33" borderId="0" xfId="0" applyFont="1" applyFill="1" applyBorder="1" applyAlignment="1">
      <alignment horizontal="left" vertical="center"/>
    </xf>
    <xf numFmtId="0" fontId="65" fillId="33" borderId="0" xfId="0" applyFont="1" applyFill="1" applyBorder="1" applyAlignment="1">
      <alignment vertical="center"/>
    </xf>
    <xf numFmtId="0" fontId="64" fillId="33" borderId="0" xfId="0" applyFont="1" applyFill="1" applyAlignment="1">
      <alignment vertical="center"/>
    </xf>
    <xf numFmtId="0" fontId="7" fillId="33" borderId="81" xfId="0" applyFont="1" applyFill="1" applyBorder="1" applyAlignment="1">
      <alignment vertical="center"/>
    </xf>
    <xf numFmtId="0" fontId="7" fillId="33" borderId="47" xfId="0" applyFont="1" applyFill="1" applyBorder="1" applyAlignment="1">
      <alignment vertical="center"/>
    </xf>
    <xf numFmtId="0" fontId="7" fillId="33" borderId="43" xfId="0" applyFont="1" applyFill="1" applyBorder="1" applyAlignment="1">
      <alignment vertical="center"/>
    </xf>
    <xf numFmtId="0" fontId="65" fillId="33" borderId="30" xfId="0" applyFont="1" applyFill="1" applyBorder="1" applyAlignment="1">
      <alignment vertical="center"/>
    </xf>
    <xf numFmtId="0" fontId="65" fillId="33" borderId="56" xfId="0" applyFont="1" applyFill="1" applyBorder="1" applyAlignment="1">
      <alignment horizontal="left" vertical="center"/>
    </xf>
    <xf numFmtId="0" fontId="65" fillId="33" borderId="23" xfId="0" applyFont="1" applyFill="1" applyBorder="1" applyAlignment="1">
      <alignment horizontal="left" vertical="center"/>
    </xf>
    <xf numFmtId="0" fontId="7" fillId="33" borderId="50" xfId="0" applyFont="1" applyFill="1" applyBorder="1" applyAlignment="1">
      <alignment vertical="center"/>
    </xf>
    <xf numFmtId="191" fontId="7" fillId="33" borderId="77" xfId="0" applyNumberFormat="1" applyFont="1" applyFill="1" applyBorder="1" applyAlignment="1">
      <alignment vertical="center"/>
    </xf>
    <xf numFmtId="191" fontId="6" fillId="33" borderId="45" xfId="0" applyNumberFormat="1" applyFont="1" applyFill="1" applyBorder="1" applyAlignment="1">
      <alignment vertical="center"/>
    </xf>
    <xf numFmtId="191" fontId="66" fillId="33" borderId="0" xfId="0" applyNumberFormat="1" applyFont="1" applyFill="1" applyBorder="1" applyAlignment="1">
      <alignment/>
    </xf>
    <xf numFmtId="191" fontId="7" fillId="33" borderId="47" xfId="0" applyNumberFormat="1" applyFont="1" applyFill="1" applyBorder="1" applyAlignment="1">
      <alignment vertical="center"/>
    </xf>
    <xf numFmtId="191" fontId="6" fillId="33" borderId="13" xfId="0" applyNumberFormat="1" applyFont="1" applyFill="1" applyBorder="1" applyAlignment="1">
      <alignment vertical="center"/>
    </xf>
    <xf numFmtId="191" fontId="66" fillId="33" borderId="0" xfId="0" applyNumberFormat="1" applyFont="1" applyFill="1" applyBorder="1" applyAlignment="1">
      <alignment vertical="top"/>
    </xf>
    <xf numFmtId="191" fontId="6" fillId="33" borderId="0" xfId="0" applyNumberFormat="1" applyFont="1" applyFill="1" applyBorder="1" applyAlignment="1">
      <alignment/>
    </xf>
    <xf numFmtId="191" fontId="7" fillId="33" borderId="43" xfId="0" applyNumberFormat="1" applyFont="1" applyFill="1" applyBorder="1" applyAlignment="1">
      <alignment vertical="center"/>
    </xf>
    <xf numFmtId="191" fontId="6" fillId="33" borderId="18" xfId="0" applyNumberFormat="1" applyFont="1" applyFill="1" applyBorder="1" applyAlignment="1">
      <alignment vertical="center"/>
    </xf>
    <xf numFmtId="191" fontId="6" fillId="33" borderId="15" xfId="0" applyNumberFormat="1" applyFont="1" applyFill="1" applyBorder="1" applyAlignment="1">
      <alignment vertical="center"/>
    </xf>
    <xf numFmtId="177" fontId="6" fillId="33" borderId="28" xfId="0" applyNumberFormat="1" applyFont="1" applyFill="1" applyBorder="1" applyAlignment="1">
      <alignment vertical="center"/>
    </xf>
    <xf numFmtId="177" fontId="7" fillId="33" borderId="22" xfId="0" applyNumberFormat="1" applyFont="1" applyFill="1" applyBorder="1" applyAlignment="1">
      <alignment vertical="center"/>
    </xf>
    <xf numFmtId="191" fontId="7" fillId="33" borderId="82" xfId="0" applyNumberFormat="1" applyFont="1" applyFill="1" applyBorder="1" applyAlignment="1">
      <alignment horizontal="right" vertical="center"/>
    </xf>
    <xf numFmtId="191" fontId="7" fillId="33" borderId="11" xfId="0" applyNumberFormat="1" applyFont="1" applyFill="1" applyBorder="1" applyAlignment="1">
      <alignment horizontal="right" vertical="center"/>
    </xf>
    <xf numFmtId="0" fontId="66" fillId="33" borderId="0" xfId="0" applyFont="1" applyFill="1" applyAlignment="1">
      <alignment/>
    </xf>
    <xf numFmtId="0" fontId="66" fillId="33" borderId="0" xfId="0" applyFont="1" applyFill="1" applyAlignment="1">
      <alignment vertical="top"/>
    </xf>
    <xf numFmtId="191" fontId="7" fillId="33" borderId="83" xfId="0" applyNumberFormat="1" applyFont="1" applyFill="1" applyBorder="1" applyAlignment="1">
      <alignment horizontal="right" vertical="center"/>
    </xf>
    <xf numFmtId="191" fontId="7" fillId="33" borderId="80" xfId="0" applyNumberFormat="1" applyFont="1" applyFill="1" applyBorder="1" applyAlignment="1">
      <alignment vertical="center"/>
    </xf>
    <xf numFmtId="0" fontId="20" fillId="33" borderId="0" xfId="0" applyFont="1" applyFill="1" applyAlignment="1">
      <alignment/>
    </xf>
    <xf numFmtId="0" fontId="7" fillId="34" borderId="43" xfId="0" applyFont="1" applyFill="1" applyBorder="1" applyAlignment="1">
      <alignment horizontal="left" vertical="center"/>
    </xf>
    <xf numFmtId="0" fontId="0" fillId="34" borderId="38" xfId="0" applyFont="1" applyFill="1" applyBorder="1" applyAlignment="1">
      <alignment horizontal="left" vertical="center" wrapText="1"/>
    </xf>
    <xf numFmtId="0" fontId="7" fillId="34" borderId="13" xfId="0" applyFont="1" applyFill="1" applyBorder="1" applyAlignment="1">
      <alignment vertical="center" wrapText="1"/>
    </xf>
    <xf numFmtId="3" fontId="7" fillId="33" borderId="13" xfId="0" applyNumberFormat="1" applyFont="1" applyFill="1" applyBorder="1" applyAlignment="1">
      <alignment vertical="center" wrapText="1"/>
    </xf>
    <xf numFmtId="49" fontId="7" fillId="33" borderId="18" xfId="0" applyNumberFormat="1" applyFont="1" applyFill="1" applyBorder="1" applyAlignment="1">
      <alignment horizontal="right" vertical="center"/>
    </xf>
    <xf numFmtId="0" fontId="7" fillId="34" borderId="55" xfId="0" applyFont="1" applyFill="1" applyBorder="1" applyAlignment="1">
      <alignment vertical="center"/>
    </xf>
    <xf numFmtId="0" fontId="7" fillId="34" borderId="32" xfId="0" applyFont="1" applyFill="1" applyBorder="1" applyAlignment="1">
      <alignment vertical="center"/>
    </xf>
    <xf numFmtId="0" fontId="7" fillId="34" borderId="34" xfId="0" applyFont="1" applyFill="1" applyBorder="1" applyAlignment="1">
      <alignment vertical="center"/>
    </xf>
    <xf numFmtId="49" fontId="7" fillId="33" borderId="15" xfId="0" applyNumberFormat="1" applyFont="1" applyFill="1" applyBorder="1" applyAlignment="1">
      <alignment horizontal="right" vertical="center"/>
    </xf>
    <xf numFmtId="0" fontId="7" fillId="33" borderId="29" xfId="0" applyFont="1" applyFill="1" applyBorder="1" applyAlignment="1">
      <alignment vertical="center"/>
    </xf>
    <xf numFmtId="0" fontId="7" fillId="33" borderId="40" xfId="0" applyFont="1" applyFill="1" applyBorder="1" applyAlignment="1">
      <alignment vertical="center"/>
    </xf>
    <xf numFmtId="0" fontId="7" fillId="0" borderId="13" xfId="0" applyFont="1" applyFill="1" applyBorder="1" applyAlignment="1">
      <alignment vertical="center"/>
    </xf>
    <xf numFmtId="41" fontId="7" fillId="0" borderId="24" xfId="0" applyNumberFormat="1" applyFont="1" applyFill="1" applyBorder="1" applyAlignment="1">
      <alignment vertical="center"/>
    </xf>
    <xf numFmtId="41" fontId="7" fillId="0" borderId="22" xfId="0" applyNumberFormat="1" applyFont="1" applyFill="1" applyBorder="1" applyAlignment="1">
      <alignment vertical="center"/>
    </xf>
    <xf numFmtId="41" fontId="7" fillId="0" borderId="84" xfId="0" applyNumberFormat="1" applyFont="1" applyFill="1" applyBorder="1" applyAlignment="1">
      <alignment vertical="center"/>
    </xf>
    <xf numFmtId="41" fontId="7" fillId="0" borderId="85" xfId="0" applyNumberFormat="1" applyFont="1" applyFill="1" applyBorder="1" applyAlignment="1">
      <alignment vertical="center"/>
    </xf>
    <xf numFmtId="41" fontId="7" fillId="0" borderId="63" xfId="0" applyNumberFormat="1" applyFont="1" applyFill="1" applyBorder="1" applyAlignment="1">
      <alignment horizontal="right" vertical="center"/>
    </xf>
    <xf numFmtId="41" fontId="7" fillId="0" borderId="86" xfId="0" applyNumberFormat="1" applyFont="1" applyFill="1" applyBorder="1" applyAlignment="1">
      <alignment vertical="center"/>
    </xf>
    <xf numFmtId="41" fontId="7" fillId="0" borderId="76" xfId="0" applyNumberFormat="1" applyFont="1" applyFill="1" applyBorder="1" applyAlignment="1">
      <alignment vertical="center"/>
    </xf>
    <xf numFmtId="187" fontId="7" fillId="0" borderId="76" xfId="0" applyNumberFormat="1" applyFont="1" applyFill="1" applyBorder="1" applyAlignment="1">
      <alignment vertical="center"/>
    </xf>
    <xf numFmtId="0" fontId="7" fillId="0" borderId="87" xfId="0" applyFont="1" applyFill="1" applyBorder="1" applyAlignment="1">
      <alignment vertical="center"/>
    </xf>
    <xf numFmtId="41" fontId="7" fillId="0" borderId="74" xfId="0" applyNumberFormat="1" applyFont="1" applyFill="1" applyBorder="1" applyAlignment="1">
      <alignment vertical="center"/>
    </xf>
    <xf numFmtId="0" fontId="7" fillId="0" borderId="88" xfId="0" applyFont="1" applyFill="1" applyBorder="1" applyAlignment="1">
      <alignment horizontal="center" vertical="center" shrinkToFit="1"/>
    </xf>
    <xf numFmtId="38" fontId="7" fillId="0" borderId="75" xfId="49" applyFont="1" applyFill="1" applyBorder="1" applyAlignment="1">
      <alignment vertical="center"/>
    </xf>
    <xf numFmtId="38" fontId="7" fillId="0" borderId="16" xfId="49" applyFont="1" applyFill="1" applyBorder="1" applyAlignment="1">
      <alignment vertical="center"/>
    </xf>
    <xf numFmtId="181" fontId="7" fillId="0" borderId="65" xfId="0" applyNumberFormat="1" applyFont="1" applyFill="1" applyBorder="1" applyAlignment="1">
      <alignment vertical="center"/>
    </xf>
    <xf numFmtId="181" fontId="7" fillId="0" borderId="62" xfId="0" applyNumberFormat="1" applyFont="1" applyFill="1" applyBorder="1" applyAlignment="1">
      <alignment vertical="center"/>
    </xf>
    <xf numFmtId="183" fontId="7" fillId="0" borderId="62" xfId="0" applyNumberFormat="1" applyFont="1" applyFill="1" applyBorder="1" applyAlignment="1">
      <alignment vertical="center" shrinkToFit="1"/>
    </xf>
    <xf numFmtId="181" fontId="7" fillId="0" borderId="17" xfId="0" applyNumberFormat="1" applyFont="1" applyFill="1" applyBorder="1" applyAlignment="1">
      <alignment vertical="center"/>
    </xf>
    <xf numFmtId="183" fontId="7" fillId="0" borderId="63" xfId="0" applyNumberFormat="1" applyFont="1" applyFill="1" applyBorder="1" applyAlignment="1">
      <alignment vertical="center" shrinkToFit="1"/>
    </xf>
    <xf numFmtId="181" fontId="7" fillId="0" borderId="48" xfId="0" applyNumberFormat="1" applyFont="1" applyFill="1" applyBorder="1" applyAlignment="1">
      <alignment vertical="center"/>
    </xf>
    <xf numFmtId="181" fontId="7" fillId="0" borderId="63" xfId="0"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63" xfId="0" applyNumberFormat="1" applyFont="1" applyFill="1" applyBorder="1" applyAlignment="1">
      <alignment horizontal="right" vertical="center"/>
    </xf>
    <xf numFmtId="181" fontId="7" fillId="0" borderId="44" xfId="0" applyNumberFormat="1" applyFont="1" applyFill="1" applyBorder="1" applyAlignment="1">
      <alignment vertical="center"/>
    </xf>
    <xf numFmtId="181" fontId="7" fillId="0" borderId="66" xfId="0" applyNumberFormat="1" applyFont="1" applyFill="1" applyBorder="1" applyAlignment="1">
      <alignment vertical="center"/>
    </xf>
    <xf numFmtId="183" fontId="7" fillId="0" borderId="66" xfId="0" applyNumberFormat="1" applyFont="1" applyFill="1" applyBorder="1" applyAlignment="1">
      <alignment vertical="center" shrinkToFit="1"/>
    </xf>
    <xf numFmtId="181" fontId="7" fillId="0" borderId="22" xfId="0" applyNumberFormat="1" applyFont="1" applyFill="1" applyBorder="1" applyAlignment="1">
      <alignment vertical="center"/>
    </xf>
    <xf numFmtId="181" fontId="7" fillId="0" borderId="68" xfId="0" applyNumberFormat="1" applyFont="1" applyFill="1" applyBorder="1" applyAlignment="1">
      <alignment vertical="center"/>
    </xf>
    <xf numFmtId="181" fontId="7" fillId="0" borderId="69" xfId="0" applyNumberFormat="1" applyFont="1" applyFill="1" applyBorder="1" applyAlignment="1">
      <alignment vertical="center"/>
    </xf>
    <xf numFmtId="183" fontId="7" fillId="0" borderId="69" xfId="0" applyNumberFormat="1" applyFont="1" applyFill="1" applyBorder="1" applyAlignment="1">
      <alignment vertical="center" shrinkToFit="1"/>
    </xf>
    <xf numFmtId="181" fontId="7" fillId="0" borderId="26" xfId="0" applyNumberFormat="1" applyFont="1" applyFill="1" applyBorder="1" applyAlignment="1">
      <alignment vertical="center"/>
    </xf>
    <xf numFmtId="181" fontId="7" fillId="0" borderId="14" xfId="0" applyNumberFormat="1" applyFont="1" applyFill="1" applyBorder="1" applyAlignment="1">
      <alignment vertical="center" shrinkToFit="1"/>
    </xf>
    <xf numFmtId="181" fontId="7" fillId="0" borderId="25" xfId="0" applyNumberFormat="1" applyFont="1" applyFill="1" applyBorder="1" applyAlignment="1">
      <alignment vertical="center"/>
    </xf>
    <xf numFmtId="181" fontId="7" fillId="0" borderId="66" xfId="0" applyNumberFormat="1" applyFont="1" applyFill="1" applyBorder="1" applyAlignment="1">
      <alignment vertical="center" shrinkToFit="1"/>
    </xf>
    <xf numFmtId="183" fontId="7" fillId="0" borderId="25" xfId="0" applyNumberFormat="1" applyFont="1" applyFill="1" applyBorder="1" applyAlignment="1">
      <alignment vertical="center" shrinkToFit="1"/>
    </xf>
    <xf numFmtId="181" fontId="7" fillId="0" borderId="24" xfId="0" applyNumberFormat="1" applyFont="1" applyFill="1" applyBorder="1" applyAlignment="1">
      <alignment vertical="center"/>
    </xf>
    <xf numFmtId="181" fontId="7" fillId="0" borderId="75" xfId="0" applyNumberFormat="1" applyFont="1" applyFill="1" applyBorder="1" applyAlignment="1">
      <alignment vertical="center" shrinkToFit="1"/>
    </xf>
    <xf numFmtId="181" fontId="7" fillId="0" borderId="70" xfId="0" applyNumberFormat="1" applyFont="1" applyFill="1" applyBorder="1" applyAlignment="1">
      <alignment vertical="center"/>
    </xf>
    <xf numFmtId="181" fontId="7" fillId="0" borderId="10" xfId="0" applyNumberFormat="1" applyFont="1" applyFill="1" applyBorder="1" applyAlignment="1">
      <alignment vertical="center" shrinkToFit="1"/>
    </xf>
    <xf numFmtId="181" fontId="7" fillId="0" borderId="10" xfId="0" applyNumberFormat="1" applyFont="1" applyFill="1" applyBorder="1" applyAlignment="1">
      <alignment vertical="center"/>
    </xf>
    <xf numFmtId="183" fontId="7" fillId="0" borderId="70" xfId="0" applyNumberFormat="1" applyFont="1" applyFill="1" applyBorder="1" applyAlignment="1">
      <alignment vertical="center" shrinkToFit="1"/>
    </xf>
    <xf numFmtId="181" fontId="7" fillId="0" borderId="16" xfId="0" applyNumberFormat="1" applyFont="1" applyFill="1" applyBorder="1" applyAlignment="1">
      <alignment vertical="center"/>
    </xf>
    <xf numFmtId="184" fontId="7" fillId="0" borderId="63" xfId="0" applyNumberFormat="1" applyFont="1" applyFill="1" applyBorder="1" applyAlignment="1">
      <alignment vertical="center"/>
    </xf>
    <xf numFmtId="181" fontId="7" fillId="0" borderId="14" xfId="0" applyNumberFormat="1" applyFont="1" applyFill="1" applyBorder="1" applyAlignment="1">
      <alignment vertical="center"/>
    </xf>
    <xf numFmtId="181" fontId="7" fillId="0" borderId="76" xfId="0" applyNumberFormat="1" applyFont="1" applyFill="1" applyBorder="1" applyAlignment="1">
      <alignment vertical="center"/>
    </xf>
    <xf numFmtId="184" fontId="7" fillId="0" borderId="25" xfId="0" applyNumberFormat="1" applyFont="1" applyFill="1" applyBorder="1" applyAlignment="1">
      <alignment vertical="center"/>
    </xf>
    <xf numFmtId="181" fontId="7" fillId="0" borderId="89" xfId="0" applyNumberFormat="1" applyFont="1" applyFill="1" applyBorder="1" applyAlignment="1">
      <alignment vertical="center"/>
    </xf>
    <xf numFmtId="181" fontId="7" fillId="0" borderId="75" xfId="0" applyNumberFormat="1" applyFont="1" applyFill="1" applyBorder="1" applyAlignment="1">
      <alignment vertical="center"/>
    </xf>
    <xf numFmtId="184" fontId="7" fillId="0" borderId="62" xfId="0" applyNumberFormat="1" applyFont="1" applyFill="1" applyBorder="1" applyAlignment="1">
      <alignment horizontal="right" vertical="center"/>
    </xf>
    <xf numFmtId="181" fontId="7" fillId="0" borderId="29" xfId="0" applyNumberFormat="1" applyFont="1" applyFill="1" applyBorder="1" applyAlignment="1">
      <alignment vertical="center"/>
    </xf>
    <xf numFmtId="181" fontId="7" fillId="0" borderId="23" xfId="0" applyNumberFormat="1" applyFont="1" applyFill="1" applyBorder="1" applyAlignment="1">
      <alignment vertical="center"/>
    </xf>
    <xf numFmtId="184" fontId="7" fillId="0" borderId="10" xfId="0" applyNumberFormat="1" applyFont="1" applyFill="1" applyBorder="1" applyAlignment="1">
      <alignment vertical="center"/>
    </xf>
    <xf numFmtId="181" fontId="7" fillId="0" borderId="11" xfId="0" applyNumberFormat="1" applyFont="1" applyFill="1" applyBorder="1" applyAlignment="1">
      <alignment vertical="center"/>
    </xf>
    <xf numFmtId="187" fontId="7" fillId="0" borderId="63" xfId="0" applyNumberFormat="1" applyFont="1" applyFill="1" applyBorder="1" applyAlignment="1">
      <alignment vertical="center" shrinkToFit="1"/>
    </xf>
    <xf numFmtId="187" fontId="7" fillId="0" borderId="25" xfId="0" applyNumberFormat="1" applyFont="1" applyFill="1" applyBorder="1" applyAlignment="1">
      <alignment vertical="center" shrinkToFit="1"/>
    </xf>
    <xf numFmtId="187" fontId="7" fillId="0" borderId="70" xfId="0" applyNumberFormat="1" applyFont="1" applyFill="1" applyBorder="1" applyAlignment="1">
      <alignment vertical="center" shrinkToFit="1"/>
    </xf>
    <xf numFmtId="181" fontId="7" fillId="0" borderId="71" xfId="0" applyNumberFormat="1" applyFont="1" applyFill="1" applyBorder="1" applyAlignment="1">
      <alignment vertical="center"/>
    </xf>
    <xf numFmtId="41" fontId="7" fillId="0" borderId="68" xfId="51" applyNumberFormat="1" applyFont="1" applyFill="1" applyBorder="1" applyAlignment="1">
      <alignment vertical="center" shrinkToFit="1"/>
    </xf>
    <xf numFmtId="41" fontId="7" fillId="0" borderId="69" xfId="51" applyNumberFormat="1" applyFont="1" applyFill="1" applyBorder="1" applyAlignment="1">
      <alignment vertical="center" shrinkToFit="1"/>
    </xf>
    <xf numFmtId="197" fontId="7" fillId="0" borderId="63" xfId="51" applyNumberFormat="1" applyFont="1" applyFill="1" applyBorder="1" applyAlignment="1">
      <alignment vertical="center" shrinkToFit="1"/>
    </xf>
    <xf numFmtId="197" fontId="7" fillId="0" borderId="69" xfId="51" applyNumberFormat="1" applyFont="1" applyFill="1" applyBorder="1" applyAlignment="1">
      <alignment vertical="center" shrinkToFit="1"/>
    </xf>
    <xf numFmtId="41" fontId="7" fillId="0" borderId="26" xfId="51" applyNumberFormat="1" applyFont="1" applyFill="1" applyBorder="1" applyAlignment="1">
      <alignment vertical="center" shrinkToFit="1"/>
    </xf>
    <xf numFmtId="41" fontId="7" fillId="0" borderId="65" xfId="51" applyNumberFormat="1" applyFont="1" applyFill="1" applyBorder="1" applyAlignment="1">
      <alignment vertical="center" shrinkToFit="1"/>
    </xf>
    <xf numFmtId="41" fontId="7" fillId="0" borderId="63" xfId="51" applyNumberFormat="1" applyFont="1" applyFill="1" applyBorder="1" applyAlignment="1">
      <alignment vertical="center" shrinkToFit="1"/>
    </xf>
    <xf numFmtId="197" fontId="7" fillId="0" borderId="62" xfId="51" applyNumberFormat="1" applyFont="1" applyFill="1" applyBorder="1" applyAlignment="1">
      <alignment vertical="center" shrinkToFit="1"/>
    </xf>
    <xf numFmtId="41" fontId="7" fillId="0" borderId="21" xfId="51" applyNumberFormat="1" applyFont="1" applyFill="1" applyBorder="1" applyAlignment="1">
      <alignment vertical="center" shrinkToFit="1"/>
    </xf>
    <xf numFmtId="41" fontId="7" fillId="0" borderId="14" xfId="51" applyNumberFormat="1" applyFont="1" applyFill="1" applyBorder="1" applyAlignment="1">
      <alignment vertical="center" shrinkToFit="1"/>
    </xf>
    <xf numFmtId="197" fontId="7" fillId="0" borderId="25" xfId="51" applyNumberFormat="1" applyFont="1" applyFill="1" applyBorder="1" applyAlignment="1">
      <alignment vertical="center" shrinkToFit="1"/>
    </xf>
    <xf numFmtId="41" fontId="7" fillId="0" borderId="25" xfId="51" applyNumberFormat="1" applyFont="1" applyFill="1" applyBorder="1" applyAlignment="1">
      <alignment vertical="center" shrinkToFit="1"/>
    </xf>
    <xf numFmtId="41" fontId="7" fillId="0" borderId="24" xfId="51" applyNumberFormat="1" applyFont="1" applyFill="1" applyBorder="1" applyAlignment="1">
      <alignment vertical="center" shrinkToFit="1"/>
    </xf>
    <xf numFmtId="41" fontId="7" fillId="0" borderId="75" xfId="51" applyNumberFormat="1" applyFont="1" applyFill="1" applyBorder="1" applyAlignment="1">
      <alignment vertical="center" shrinkToFit="1"/>
    </xf>
    <xf numFmtId="197" fontId="7" fillId="0" borderId="70" xfId="51" applyNumberFormat="1" applyFont="1" applyFill="1" applyBorder="1" applyAlignment="1">
      <alignment vertical="center" shrinkToFit="1"/>
    </xf>
    <xf numFmtId="41" fontId="7" fillId="0" borderId="89" xfId="51" applyNumberFormat="1" applyFont="1" applyFill="1" applyBorder="1" applyAlignment="1">
      <alignment vertical="center" shrinkToFit="1"/>
    </xf>
    <xf numFmtId="41" fontId="7" fillId="0" borderId="70" xfId="51" applyNumberFormat="1" applyFont="1" applyFill="1" applyBorder="1" applyAlignment="1">
      <alignment vertical="center" shrinkToFit="1"/>
    </xf>
    <xf numFmtId="41" fontId="7" fillId="0" borderId="16" xfId="51" applyNumberFormat="1" applyFont="1" applyFill="1" applyBorder="1" applyAlignment="1">
      <alignment vertical="center" shrinkToFit="1"/>
    </xf>
    <xf numFmtId="41" fontId="7" fillId="0" borderId="48" xfId="51" applyNumberFormat="1" applyFont="1" applyFill="1" applyBorder="1" applyAlignment="1">
      <alignment vertical="center" shrinkToFit="1"/>
    </xf>
    <xf numFmtId="197" fontId="7" fillId="0" borderId="63" xfId="51" applyNumberFormat="1" applyFont="1" applyFill="1" applyBorder="1" applyAlignment="1">
      <alignment horizontal="right" vertical="center" shrinkToFit="1"/>
    </xf>
    <xf numFmtId="41" fontId="7" fillId="0" borderId="10" xfId="51" applyNumberFormat="1" applyFont="1" applyFill="1" applyBorder="1" applyAlignment="1">
      <alignment vertical="center" shrinkToFit="1"/>
    </xf>
    <xf numFmtId="183" fontId="7" fillId="0" borderId="10" xfId="51" applyNumberFormat="1" applyFont="1" applyFill="1" applyBorder="1" applyAlignment="1">
      <alignment vertical="center" shrinkToFit="1"/>
    </xf>
    <xf numFmtId="38" fontId="7" fillId="0" borderId="10" xfId="51" applyFont="1" applyFill="1" applyBorder="1" applyAlignment="1">
      <alignment vertical="center" shrinkToFit="1"/>
    </xf>
    <xf numFmtId="41" fontId="7" fillId="0" borderId="11" xfId="51" applyNumberFormat="1" applyFont="1" applyFill="1" applyBorder="1" applyAlignment="1">
      <alignment vertical="center" shrinkToFit="1"/>
    </xf>
    <xf numFmtId="41" fontId="7" fillId="0" borderId="57" xfId="51" applyNumberFormat="1" applyFont="1" applyFill="1" applyBorder="1" applyAlignment="1">
      <alignment vertical="center" shrinkToFit="1"/>
    </xf>
    <xf numFmtId="41" fontId="7" fillId="0" borderId="33" xfId="51" applyNumberFormat="1" applyFont="1" applyFill="1" applyBorder="1" applyAlignment="1">
      <alignment vertical="center" shrinkToFit="1"/>
    </xf>
    <xf numFmtId="41" fontId="7" fillId="0" borderId="52" xfId="0" applyNumberFormat="1" applyFont="1" applyFill="1" applyBorder="1" applyAlignment="1">
      <alignment vertical="center" shrinkToFit="1"/>
    </xf>
    <xf numFmtId="41" fontId="7" fillId="0" borderId="69" xfId="0" applyNumberFormat="1" applyFont="1" applyFill="1" applyBorder="1" applyAlignment="1">
      <alignment vertical="center" shrinkToFit="1"/>
    </xf>
    <xf numFmtId="197" fontId="7" fillId="0" borderId="69" xfId="0" applyNumberFormat="1" applyFont="1" applyFill="1" applyBorder="1" applyAlignment="1">
      <alignment vertical="center" shrinkToFit="1"/>
    </xf>
    <xf numFmtId="41" fontId="7" fillId="0" borderId="26" xfId="0" applyNumberFormat="1" applyFont="1" applyFill="1" applyBorder="1" applyAlignment="1">
      <alignment vertical="center" shrinkToFit="1"/>
    </xf>
    <xf numFmtId="41" fontId="7" fillId="0" borderId="53" xfId="0" applyNumberFormat="1" applyFont="1" applyFill="1" applyBorder="1" applyAlignment="1">
      <alignment vertical="center" shrinkToFit="1"/>
    </xf>
    <xf numFmtId="41" fontId="7" fillId="0" borderId="63" xfId="0" applyNumberFormat="1" applyFont="1" applyFill="1" applyBorder="1" applyAlignment="1">
      <alignment vertical="center" shrinkToFit="1"/>
    </xf>
    <xf numFmtId="197" fontId="7" fillId="0" borderId="63" xfId="0" applyNumberFormat="1" applyFont="1" applyFill="1" applyBorder="1" applyAlignment="1">
      <alignment vertical="center" shrinkToFit="1"/>
    </xf>
    <xf numFmtId="41" fontId="7" fillId="0" borderId="21" xfId="0" applyNumberFormat="1" applyFont="1" applyFill="1" applyBorder="1" applyAlignment="1">
      <alignment vertical="center" shrinkToFit="1"/>
    </xf>
    <xf numFmtId="41" fontId="7" fillId="0" borderId="30" xfId="0" applyNumberFormat="1" applyFont="1" applyFill="1" applyBorder="1" applyAlignment="1">
      <alignment vertical="center" shrinkToFit="1"/>
    </xf>
    <xf numFmtId="41" fontId="7" fillId="0" borderId="25" xfId="0" applyNumberFormat="1" applyFont="1" applyFill="1" applyBorder="1" applyAlignment="1">
      <alignment vertical="center" shrinkToFit="1"/>
    </xf>
    <xf numFmtId="197" fontId="7" fillId="0" borderId="25" xfId="0" applyNumberFormat="1" applyFont="1" applyFill="1" applyBorder="1" applyAlignment="1">
      <alignment vertical="center" shrinkToFit="1"/>
    </xf>
    <xf numFmtId="41" fontId="7" fillId="0" borderId="66" xfId="0" applyNumberFormat="1" applyFont="1" applyFill="1" applyBorder="1" applyAlignment="1">
      <alignment vertical="center" shrinkToFit="1"/>
    </xf>
    <xf numFmtId="41" fontId="7" fillId="0" borderId="24" xfId="0" applyNumberFormat="1" applyFont="1" applyFill="1" applyBorder="1" applyAlignment="1">
      <alignment vertical="center" shrinkToFit="1"/>
    </xf>
    <xf numFmtId="186" fontId="7" fillId="0" borderId="52" xfId="0" applyNumberFormat="1" applyFont="1" applyFill="1" applyBorder="1" applyAlignment="1">
      <alignment vertical="center"/>
    </xf>
    <xf numFmtId="186" fontId="7" fillId="0" borderId="53" xfId="0" applyNumberFormat="1" applyFont="1" applyFill="1" applyBorder="1" applyAlignment="1">
      <alignment vertical="center"/>
    </xf>
    <xf numFmtId="186" fontId="7" fillId="0" borderId="30" xfId="0" applyNumberFormat="1" applyFont="1" applyFill="1" applyBorder="1" applyAlignment="1">
      <alignment vertical="center"/>
    </xf>
    <xf numFmtId="186" fontId="7" fillId="0" borderId="75" xfId="0" applyNumberFormat="1" applyFont="1" applyFill="1" applyBorder="1" applyAlignment="1">
      <alignment vertical="center"/>
    </xf>
    <xf numFmtId="186" fontId="7" fillId="0" borderId="68" xfId="0" applyNumberFormat="1" applyFont="1" applyFill="1" applyBorder="1" applyAlignment="1">
      <alignment vertical="center"/>
    </xf>
    <xf numFmtId="186" fontId="7" fillId="0" borderId="65" xfId="0" applyNumberFormat="1" applyFont="1" applyFill="1" applyBorder="1" applyAlignment="1">
      <alignment vertical="center"/>
    </xf>
    <xf numFmtId="186" fontId="7" fillId="0" borderId="14" xfId="0" applyNumberFormat="1" applyFont="1" applyFill="1" applyBorder="1" applyAlignment="1">
      <alignment vertical="center"/>
    </xf>
    <xf numFmtId="38" fontId="6" fillId="0" borderId="28" xfId="49" applyFont="1" applyFill="1" applyBorder="1" applyAlignment="1">
      <alignment vertical="center"/>
    </xf>
    <xf numFmtId="0" fontId="6" fillId="0" borderId="12"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3" xfId="0" applyFont="1" applyFill="1" applyBorder="1" applyAlignment="1">
      <alignment vertical="center"/>
    </xf>
    <xf numFmtId="0" fontId="6" fillId="0" borderId="18" xfId="0" applyFont="1" applyFill="1" applyBorder="1" applyAlignment="1">
      <alignment vertical="center"/>
    </xf>
    <xf numFmtId="38" fontId="0" fillId="0" borderId="45" xfId="49" applyFont="1" applyBorder="1" applyAlignment="1" quotePrefix="1">
      <alignment/>
    </xf>
    <xf numFmtId="38" fontId="0" fillId="0" borderId="13" xfId="49" applyFont="1" applyBorder="1" applyAlignment="1" quotePrefix="1">
      <alignment/>
    </xf>
    <xf numFmtId="38" fontId="0" fillId="0" borderId="13" xfId="49" applyFont="1" applyFill="1" applyBorder="1" applyAlignment="1" quotePrefix="1">
      <alignment/>
    </xf>
    <xf numFmtId="38" fontId="0" fillId="0" borderId="27" xfId="49" applyFont="1" applyFill="1" applyBorder="1" applyAlignment="1" quotePrefix="1">
      <alignment/>
    </xf>
    <xf numFmtId="38" fontId="0" fillId="0" borderId="27" xfId="49" applyFont="1" applyBorder="1" applyAlignment="1" quotePrefix="1">
      <alignment/>
    </xf>
    <xf numFmtId="38" fontId="0" fillId="0" borderId="45" xfId="49" applyFont="1" applyBorder="1" applyAlignment="1" quotePrefix="1">
      <alignment vertical="center"/>
    </xf>
    <xf numFmtId="38" fontId="0" fillId="0" borderId="13" xfId="49" applyFont="1" applyBorder="1" applyAlignment="1" quotePrefix="1">
      <alignment vertical="center"/>
    </xf>
    <xf numFmtId="38" fontId="0" fillId="0" borderId="13" xfId="49" applyFont="1" applyFill="1" applyBorder="1" applyAlignment="1" quotePrefix="1">
      <alignment vertical="center"/>
    </xf>
    <xf numFmtId="38" fontId="0" fillId="0" borderId="27" xfId="49" applyFont="1" applyFill="1" applyBorder="1" applyAlignment="1" quotePrefix="1">
      <alignment vertical="center"/>
    </xf>
    <xf numFmtId="38" fontId="0" fillId="0" borderId="27" xfId="49" applyFont="1" applyBorder="1" applyAlignment="1" quotePrefix="1">
      <alignment vertical="center"/>
    </xf>
    <xf numFmtId="0" fontId="7" fillId="0" borderId="82" xfId="0" applyFont="1" applyFill="1" applyBorder="1" applyAlignment="1">
      <alignment horizontal="distributed" vertical="center"/>
    </xf>
    <xf numFmtId="0" fontId="7" fillId="0" borderId="81" xfId="0" applyNumberFormat="1" applyFont="1" applyFill="1" applyBorder="1" applyAlignment="1">
      <alignment vertical="center" wrapText="1"/>
    </xf>
    <xf numFmtId="0" fontId="7" fillId="0" borderId="90" xfId="0" applyFont="1" applyFill="1" applyBorder="1" applyAlignment="1">
      <alignment horizontal="distributed" vertical="center"/>
    </xf>
    <xf numFmtId="0" fontId="7" fillId="0" borderId="32" xfId="0" applyFont="1" applyFill="1" applyBorder="1" applyAlignment="1">
      <alignment horizontal="distributed" vertical="center"/>
    </xf>
    <xf numFmtId="41" fontId="7" fillId="0" borderId="11" xfId="0" applyNumberFormat="1" applyFont="1" applyFill="1" applyBorder="1" applyAlignment="1">
      <alignment horizontal="distributed" vertical="center"/>
    </xf>
    <xf numFmtId="41" fontId="7" fillId="0" borderId="52" xfId="0" applyNumberFormat="1" applyFont="1" applyFill="1" applyBorder="1" applyAlignment="1">
      <alignment horizontal="distributed" vertical="center"/>
    </xf>
    <xf numFmtId="41" fontId="7" fillId="0" borderId="26" xfId="0" applyNumberFormat="1" applyFont="1" applyFill="1" applyBorder="1" applyAlignment="1">
      <alignment horizontal="distributed" vertical="center"/>
    </xf>
    <xf numFmtId="41" fontId="7" fillId="0" borderId="53" xfId="0" applyNumberFormat="1" applyFont="1" applyFill="1" applyBorder="1" applyAlignment="1">
      <alignment horizontal="distributed" vertical="center"/>
    </xf>
    <xf numFmtId="41" fontId="7" fillId="0" borderId="21" xfId="0" applyNumberFormat="1" applyFont="1" applyFill="1" applyBorder="1" applyAlignment="1">
      <alignment horizontal="distributed" vertical="center"/>
    </xf>
    <xf numFmtId="41" fontId="7" fillId="0" borderId="54" xfId="0" applyNumberFormat="1" applyFont="1" applyFill="1" applyBorder="1" applyAlignment="1">
      <alignment horizontal="distributed" vertical="center"/>
    </xf>
    <xf numFmtId="41" fontId="7" fillId="0" borderId="22" xfId="0" applyNumberFormat="1" applyFont="1" applyFill="1" applyBorder="1" applyAlignment="1">
      <alignment horizontal="distributed" vertical="center"/>
    </xf>
    <xf numFmtId="0" fontId="65" fillId="33" borderId="40" xfId="0" applyFont="1" applyFill="1" applyBorder="1" applyAlignment="1">
      <alignment vertical="center"/>
    </xf>
    <xf numFmtId="0" fontId="65" fillId="33" borderId="72" xfId="0" applyFont="1" applyFill="1" applyBorder="1" applyAlignment="1">
      <alignment horizontal="left" vertical="center"/>
    </xf>
    <xf numFmtId="0" fontId="65" fillId="33" borderId="40" xfId="0" applyFont="1" applyFill="1" applyBorder="1" applyAlignment="1">
      <alignment horizontal="left" vertical="center"/>
    </xf>
    <xf numFmtId="0" fontId="65" fillId="33" borderId="75" xfId="0" applyFont="1" applyFill="1" applyBorder="1" applyAlignment="1">
      <alignment horizontal="left" vertical="center"/>
    </xf>
    <xf numFmtId="0" fontId="7" fillId="33" borderId="46" xfId="0" applyFont="1" applyFill="1" applyBorder="1" applyAlignment="1">
      <alignment vertical="center"/>
    </xf>
    <xf numFmtId="38" fontId="9" fillId="0" borderId="0" xfId="51" applyFont="1" applyAlignment="1">
      <alignment/>
    </xf>
    <xf numFmtId="38" fontId="9" fillId="0" borderId="28" xfId="51" applyFont="1" applyBorder="1" applyAlignment="1" quotePrefix="1">
      <alignment/>
    </xf>
    <xf numFmtId="38" fontId="9" fillId="0" borderId="28" xfId="51" applyFont="1" applyBorder="1" applyAlignment="1">
      <alignment horizontal="center"/>
    </xf>
    <xf numFmtId="38" fontId="9" fillId="0" borderId="27" xfId="51" applyFont="1" applyBorder="1" applyAlignment="1" quotePrefix="1">
      <alignment/>
    </xf>
    <xf numFmtId="38" fontId="9" fillId="0" borderId="15" xfId="51" applyFont="1" applyBorder="1" applyAlignment="1" quotePrefix="1">
      <alignment/>
    </xf>
    <xf numFmtId="38" fontId="9" fillId="0" borderId="27" xfId="51" applyFont="1" applyBorder="1" applyAlignment="1">
      <alignment horizontal="center"/>
    </xf>
    <xf numFmtId="38" fontId="9" fillId="0" borderId="13" xfId="51" applyFont="1" applyBorder="1" applyAlignment="1" quotePrefix="1">
      <alignment/>
    </xf>
    <xf numFmtId="38" fontId="9" fillId="0" borderId="13" xfId="51" applyFont="1" applyBorder="1" applyAlignment="1">
      <alignment horizontal="center"/>
    </xf>
    <xf numFmtId="38" fontId="9" fillId="0" borderId="45" xfId="51" applyFont="1" applyBorder="1" applyAlignment="1" quotePrefix="1">
      <alignment/>
    </xf>
    <xf numFmtId="38" fontId="9" fillId="0" borderId="12" xfId="51" applyFont="1" applyBorder="1" applyAlignment="1" quotePrefix="1">
      <alignment/>
    </xf>
    <xf numFmtId="38" fontId="9" fillId="0" borderId="45" xfId="51" applyFont="1" applyBorder="1" applyAlignment="1">
      <alignment horizontal="center"/>
    </xf>
    <xf numFmtId="38" fontId="9" fillId="0" borderId="45" xfId="51" applyFont="1" applyBorder="1" applyAlignment="1">
      <alignment/>
    </xf>
    <xf numFmtId="38" fontId="9" fillId="0" borderId="27" xfId="51" applyFont="1" applyFill="1" applyBorder="1" applyAlignment="1" quotePrefix="1">
      <alignment/>
    </xf>
    <xf numFmtId="38" fontId="9" fillId="0" borderId="13" xfId="51" applyFont="1" applyFill="1" applyBorder="1" applyAlignment="1" quotePrefix="1">
      <alignment/>
    </xf>
    <xf numFmtId="38" fontId="13" fillId="0" borderId="0" xfId="51" applyFont="1" applyAlignment="1">
      <alignment/>
    </xf>
    <xf numFmtId="38" fontId="9" fillId="0" borderId="28" xfId="51" applyFont="1" applyBorder="1" applyAlignment="1" quotePrefix="1">
      <alignment horizontal="center"/>
    </xf>
    <xf numFmtId="38" fontId="9" fillId="0" borderId="19" xfId="51" applyFont="1" applyBorder="1" applyAlignment="1">
      <alignment horizontal="center"/>
    </xf>
    <xf numFmtId="38" fontId="9" fillId="0" borderId="0" xfId="51" applyFont="1" applyAlignment="1" quotePrefix="1">
      <alignment vertical="center"/>
    </xf>
    <xf numFmtId="38" fontId="9" fillId="0" borderId="27" xfId="51" applyFont="1" applyBorder="1" applyAlignment="1" quotePrefix="1">
      <alignment horizontal="right" vertical="center"/>
    </xf>
    <xf numFmtId="38" fontId="9" fillId="0" borderId="13" xfId="51" applyFont="1" applyBorder="1" applyAlignment="1" quotePrefix="1">
      <alignment horizontal="right" vertical="center"/>
    </xf>
    <xf numFmtId="38" fontId="9" fillId="0" borderId="27" xfId="51" applyFont="1" applyBorder="1" applyAlignment="1">
      <alignment vertical="center"/>
    </xf>
    <xf numFmtId="38" fontId="9" fillId="0" borderId="15" xfId="51" applyFont="1" applyBorder="1" applyAlignment="1" quotePrefix="1">
      <alignment horizontal="right" vertical="center"/>
    </xf>
    <xf numFmtId="38" fontId="9" fillId="0" borderId="13" xfId="51" applyFont="1" applyBorder="1" applyAlignment="1">
      <alignment vertical="center"/>
    </xf>
    <xf numFmtId="38" fontId="9" fillId="0" borderId="45" xfId="51" applyFont="1" applyBorder="1" applyAlignment="1">
      <alignment vertical="center"/>
    </xf>
    <xf numFmtId="38" fontId="9" fillId="0" borderId="45" xfId="51" applyFont="1" applyBorder="1" applyAlignment="1" quotePrefix="1">
      <alignment horizontal="right" vertical="center"/>
    </xf>
    <xf numFmtId="38" fontId="9" fillId="0" borderId="12" xfId="51" applyFont="1" applyBorder="1" applyAlignment="1" quotePrefix="1">
      <alignment horizontal="right" vertical="center"/>
    </xf>
    <xf numFmtId="38" fontId="9" fillId="0" borderId="27" xfId="51" applyFont="1" applyFill="1" applyBorder="1" applyAlignment="1" quotePrefix="1">
      <alignment horizontal="right" vertical="center"/>
    </xf>
    <xf numFmtId="38" fontId="9" fillId="0" borderId="13" xfId="51" applyFont="1" applyFill="1" applyBorder="1" applyAlignment="1" quotePrefix="1">
      <alignment horizontal="right" vertical="center"/>
    </xf>
    <xf numFmtId="38" fontId="9" fillId="0" borderId="0" xfId="51" applyFont="1" applyAlignment="1">
      <alignment horizontal="center"/>
    </xf>
    <xf numFmtId="38" fontId="9" fillId="0" borderId="0" xfId="51" applyFont="1" applyAlignment="1">
      <alignment horizontal="center" vertical="center"/>
    </xf>
    <xf numFmtId="38" fontId="9" fillId="0" borderId="27" xfId="51" applyFont="1" applyFill="1" applyBorder="1" applyAlignment="1" quotePrefix="1">
      <alignment/>
    </xf>
    <xf numFmtId="38" fontId="9" fillId="0" borderId="13" xfId="51" applyFont="1" applyFill="1" applyBorder="1" applyAlignment="1" quotePrefix="1">
      <alignment/>
    </xf>
    <xf numFmtId="38" fontId="9" fillId="0" borderId="28" xfId="51" applyFont="1" applyFill="1" applyBorder="1" applyAlignment="1" quotePrefix="1">
      <alignment/>
    </xf>
    <xf numFmtId="38" fontId="9" fillId="0" borderId="0" xfId="51" applyFont="1" applyBorder="1" applyAlignment="1">
      <alignment horizontal="right"/>
    </xf>
    <xf numFmtId="38" fontId="9" fillId="0" borderId="0" xfId="51" applyFont="1" applyBorder="1" applyAlignment="1" quotePrefix="1">
      <alignment/>
    </xf>
    <xf numFmtId="38" fontId="9" fillId="0" borderId="0" xfId="51" applyFont="1" applyBorder="1" applyAlignment="1">
      <alignment horizontal="center" vertical="center"/>
    </xf>
    <xf numFmtId="0" fontId="7" fillId="34" borderId="60" xfId="0" applyFont="1" applyFill="1" applyBorder="1" applyAlignment="1">
      <alignment horizontal="left" vertical="center" wrapText="1"/>
    </xf>
    <xf numFmtId="0" fontId="7" fillId="34" borderId="40" xfId="0" applyFont="1" applyFill="1" applyBorder="1" applyAlignment="1">
      <alignment horizontal="left" vertical="center" wrapText="1"/>
    </xf>
    <xf numFmtId="0" fontId="7" fillId="34" borderId="80" xfId="0" applyFont="1" applyFill="1" applyBorder="1" applyAlignment="1">
      <alignment horizontal="left" vertical="center" wrapText="1"/>
    </xf>
    <xf numFmtId="0" fontId="7" fillId="33" borderId="45"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7" xfId="0" applyFont="1" applyFill="1" applyBorder="1" applyAlignment="1">
      <alignment horizontal="center" vertical="center"/>
    </xf>
    <xf numFmtId="177" fontId="7" fillId="33" borderId="0" xfId="0" applyNumberFormat="1" applyFont="1" applyFill="1" applyBorder="1" applyAlignment="1">
      <alignment horizontal="right" vertical="center"/>
    </xf>
    <xf numFmtId="0" fontId="7" fillId="0" borderId="50"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78"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9" xfId="0" applyFont="1" applyBorder="1" applyAlignment="1">
      <alignment horizontal="left" vertical="center" wrapText="1"/>
    </xf>
    <xf numFmtId="0" fontId="0" fillId="0" borderId="61" xfId="0" applyFont="1" applyBorder="1" applyAlignment="1">
      <alignment horizontal="left" vertical="center" wrapText="1"/>
    </xf>
    <xf numFmtId="0" fontId="0" fillId="0" borderId="0" xfId="0" applyFont="1" applyAlignment="1">
      <alignment horizontal="left" vertical="center" wrapText="1"/>
    </xf>
    <xf numFmtId="0" fontId="0" fillId="0" borderId="41" xfId="0" applyFont="1" applyBorder="1" applyAlignment="1">
      <alignment horizontal="left" vertical="center" wrapText="1"/>
    </xf>
    <xf numFmtId="0" fontId="0" fillId="0" borderId="60" xfId="0" applyFont="1" applyBorder="1" applyAlignment="1">
      <alignment horizontal="left" vertical="center" wrapText="1"/>
    </xf>
    <xf numFmtId="0" fontId="0" fillId="0" borderId="40" xfId="0" applyFont="1" applyBorder="1" applyAlignment="1">
      <alignment horizontal="left" vertical="center" wrapText="1"/>
    </xf>
    <xf numFmtId="0" fontId="0" fillId="0" borderId="80" xfId="0" applyFont="1" applyBorder="1" applyAlignment="1">
      <alignment horizontal="left" vertical="center" wrapText="1"/>
    </xf>
    <xf numFmtId="177" fontId="7" fillId="0" borderId="45" xfId="0" applyNumberFormat="1" applyFont="1" applyFill="1" applyBorder="1" applyAlignment="1">
      <alignment horizontal="center" vertical="center"/>
    </xf>
    <xf numFmtId="177" fontId="7" fillId="0" borderId="19" xfId="0" applyNumberFormat="1" applyFont="1" applyFill="1" applyBorder="1" applyAlignment="1">
      <alignment horizontal="center" vertical="center"/>
    </xf>
    <xf numFmtId="177" fontId="7" fillId="0" borderId="27" xfId="0" applyNumberFormat="1" applyFont="1" applyFill="1" applyBorder="1" applyAlignment="1">
      <alignment horizontal="center" vertical="center"/>
    </xf>
    <xf numFmtId="0" fontId="7" fillId="33" borderId="91" xfId="0" applyFont="1" applyFill="1" applyBorder="1" applyAlignment="1">
      <alignment horizontal="distributed" vertical="center" wrapText="1"/>
    </xf>
    <xf numFmtId="0" fontId="7" fillId="33" borderId="92" xfId="0" applyFont="1" applyFill="1" applyBorder="1" applyAlignment="1">
      <alignment horizontal="distributed" vertical="center" wrapText="1"/>
    </xf>
    <xf numFmtId="0" fontId="7" fillId="33" borderId="93" xfId="0" applyFont="1" applyFill="1" applyBorder="1" applyAlignment="1">
      <alignment horizontal="distributed" vertical="center" wrapText="1"/>
    </xf>
    <xf numFmtId="0" fontId="7" fillId="34" borderId="78" xfId="0" applyFont="1" applyFill="1" applyBorder="1" applyAlignment="1">
      <alignment horizontal="left" vertical="center" shrinkToFit="1"/>
    </xf>
    <xf numFmtId="0" fontId="7" fillId="34" borderId="77" xfId="0" applyFont="1" applyFill="1" applyBorder="1" applyAlignment="1">
      <alignment horizontal="left" vertical="center" shrinkToFit="1"/>
    </xf>
    <xf numFmtId="0" fontId="7" fillId="34" borderId="79" xfId="0" applyFont="1" applyFill="1" applyBorder="1" applyAlignment="1">
      <alignment horizontal="left" vertical="center" shrinkToFit="1"/>
    </xf>
    <xf numFmtId="0" fontId="7" fillId="34" borderId="61" xfId="0" applyFont="1" applyFill="1" applyBorder="1" applyAlignment="1">
      <alignment horizontal="left" vertical="center" shrinkToFit="1"/>
    </xf>
    <xf numFmtId="0" fontId="7" fillId="34" borderId="0" xfId="0" applyFont="1" applyFill="1" applyBorder="1" applyAlignment="1">
      <alignment horizontal="left" vertical="center" shrinkToFit="1"/>
    </xf>
    <xf numFmtId="0" fontId="7" fillId="34" borderId="41" xfId="0" applyFont="1" applyFill="1" applyBorder="1" applyAlignment="1">
      <alignment horizontal="left" vertical="center" shrinkToFit="1"/>
    </xf>
    <xf numFmtId="0" fontId="7" fillId="34" borderId="60" xfId="0" applyFont="1" applyFill="1" applyBorder="1" applyAlignment="1">
      <alignment horizontal="left" vertical="center" shrinkToFit="1"/>
    </xf>
    <xf numFmtId="0" fontId="7" fillId="34" borderId="40" xfId="0" applyFont="1" applyFill="1" applyBorder="1" applyAlignment="1">
      <alignment horizontal="left" vertical="center" shrinkToFit="1"/>
    </xf>
    <xf numFmtId="0" fontId="7" fillId="34" borderId="80" xfId="0" applyFont="1" applyFill="1" applyBorder="1" applyAlignment="1">
      <alignment horizontal="left" vertical="center" shrinkToFit="1"/>
    </xf>
    <xf numFmtId="0" fontId="7" fillId="33" borderId="45" xfId="0" applyFont="1" applyFill="1" applyBorder="1" applyAlignment="1">
      <alignment horizontal="distributed" vertical="center" wrapText="1"/>
    </xf>
    <xf numFmtId="0" fontId="7" fillId="33" borderId="19" xfId="0" applyFont="1" applyFill="1" applyBorder="1" applyAlignment="1">
      <alignment horizontal="distributed" vertical="center" wrapText="1"/>
    </xf>
    <xf numFmtId="0" fontId="0" fillId="0" borderId="19" xfId="0" applyFont="1" applyBorder="1" applyAlignment="1">
      <alignment horizontal="distributed" vertical="center" wrapText="1"/>
    </xf>
    <xf numFmtId="0" fontId="7" fillId="33" borderId="45"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61" xfId="0" applyFont="1" applyFill="1" applyBorder="1" applyAlignment="1">
      <alignment horizontal="left" vertical="center"/>
    </xf>
    <xf numFmtId="0" fontId="7" fillId="33" borderId="0" xfId="0" applyFont="1" applyFill="1" applyBorder="1" applyAlignment="1">
      <alignment horizontal="left" vertical="center"/>
    </xf>
    <xf numFmtId="0" fontId="7" fillId="33" borderId="41" xfId="0" applyFont="1" applyFill="1" applyBorder="1" applyAlignment="1">
      <alignment horizontal="left" vertical="center"/>
    </xf>
    <xf numFmtId="0" fontId="7" fillId="0" borderId="94"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95" xfId="0" applyFont="1" applyFill="1" applyBorder="1" applyAlignment="1">
      <alignment horizontal="left" vertical="center" wrapText="1"/>
    </xf>
    <xf numFmtId="0" fontId="7" fillId="34" borderId="35" xfId="0" applyFont="1" applyFill="1" applyBorder="1" applyAlignment="1">
      <alignment vertical="center" shrinkToFit="1"/>
    </xf>
    <xf numFmtId="0" fontId="7" fillId="34" borderId="43" xfId="0" applyFont="1" applyFill="1" applyBorder="1" applyAlignment="1">
      <alignment vertical="center" shrinkToFit="1"/>
    </xf>
    <xf numFmtId="0" fontId="0" fillId="0" borderId="38" xfId="0" applyFont="1" applyBorder="1" applyAlignment="1">
      <alignment vertical="center" shrinkToFit="1"/>
    </xf>
    <xf numFmtId="0" fontId="7" fillId="34" borderId="61" xfId="0" applyFont="1" applyFill="1" applyBorder="1" applyAlignment="1">
      <alignment vertical="center" shrinkToFit="1"/>
    </xf>
    <xf numFmtId="0" fontId="7" fillId="34" borderId="0" xfId="0" applyFont="1" applyFill="1" applyBorder="1" applyAlignment="1">
      <alignment vertical="center" shrinkToFit="1"/>
    </xf>
    <xf numFmtId="0" fontId="0" fillId="0" borderId="41" xfId="0" applyFont="1" applyBorder="1" applyAlignment="1">
      <alignment vertical="center" shrinkToFit="1"/>
    </xf>
    <xf numFmtId="0" fontId="7" fillId="34" borderId="96" xfId="0" applyFont="1" applyFill="1" applyBorder="1" applyAlignment="1">
      <alignment horizontal="left" vertical="center" shrinkToFit="1"/>
    </xf>
    <xf numFmtId="0" fontId="7" fillId="34" borderId="97" xfId="0" applyFont="1" applyFill="1" applyBorder="1" applyAlignment="1">
      <alignment horizontal="left" vertical="center" shrinkToFit="1"/>
    </xf>
    <xf numFmtId="0" fontId="7" fillId="34" borderId="98" xfId="0" applyFont="1" applyFill="1" applyBorder="1" applyAlignment="1">
      <alignment horizontal="left" vertical="center" shrinkToFit="1"/>
    </xf>
    <xf numFmtId="0" fontId="7" fillId="0" borderId="92" xfId="0" applyFont="1" applyFill="1" applyBorder="1" applyAlignment="1">
      <alignment horizontal="distributed" vertical="center"/>
    </xf>
    <xf numFmtId="0" fontId="7" fillId="0" borderId="93" xfId="0" applyFont="1" applyFill="1" applyBorder="1" applyAlignment="1">
      <alignment horizontal="distributed" vertical="center"/>
    </xf>
    <xf numFmtId="0" fontId="7" fillId="34" borderId="99" xfId="0" applyFont="1" applyFill="1" applyBorder="1" applyAlignment="1">
      <alignment horizontal="left" vertical="center" wrapText="1" shrinkToFit="1"/>
    </xf>
    <xf numFmtId="0" fontId="7" fillId="34" borderId="100" xfId="0" applyFont="1" applyFill="1" applyBorder="1" applyAlignment="1">
      <alignment horizontal="left" vertical="center" shrinkToFit="1"/>
    </xf>
    <xf numFmtId="0" fontId="7" fillId="34" borderId="101" xfId="0" applyFont="1" applyFill="1" applyBorder="1" applyAlignment="1">
      <alignment horizontal="left" vertical="center" shrinkToFit="1"/>
    </xf>
    <xf numFmtId="0" fontId="5" fillId="33" borderId="0" xfId="0" applyFont="1" applyFill="1" applyAlignment="1">
      <alignment vertical="center"/>
    </xf>
    <xf numFmtId="0" fontId="7" fillId="33" borderId="0" xfId="0" applyFont="1" applyFill="1" applyAlignment="1">
      <alignment horizontal="left" vertical="center" wrapText="1"/>
    </xf>
    <xf numFmtId="0" fontId="8" fillId="33" borderId="0" xfId="0" applyFont="1" applyFill="1" applyAlignment="1">
      <alignment vertical="center"/>
    </xf>
    <xf numFmtId="0" fontId="7" fillId="33" borderId="50" xfId="0" applyFont="1" applyFill="1" applyBorder="1" applyAlignment="1">
      <alignment horizontal="center" vertical="center"/>
    </xf>
    <xf numFmtId="0" fontId="7" fillId="33" borderId="56" xfId="0" applyFont="1" applyFill="1" applyBorder="1" applyAlignment="1">
      <alignment horizontal="center" vertical="center"/>
    </xf>
    <xf numFmtId="0" fontId="7" fillId="33" borderId="51" xfId="0" applyFont="1" applyFill="1" applyBorder="1" applyAlignment="1">
      <alignment horizontal="center" vertical="center"/>
    </xf>
    <xf numFmtId="0" fontId="7" fillId="33" borderId="95" xfId="0" applyFont="1" applyFill="1" applyBorder="1" applyAlignment="1">
      <alignment horizontal="distributed" vertical="center" wrapText="1"/>
    </xf>
    <xf numFmtId="0" fontId="7" fillId="33" borderId="102" xfId="0" applyFont="1" applyFill="1" applyBorder="1" applyAlignment="1">
      <alignment horizontal="distributed" vertical="center" wrapText="1"/>
    </xf>
    <xf numFmtId="0" fontId="7" fillId="34" borderId="90" xfId="0" applyFont="1" applyFill="1" applyBorder="1" applyAlignment="1">
      <alignment horizontal="left" vertical="center" shrinkToFit="1"/>
    </xf>
    <xf numFmtId="0" fontId="7" fillId="34" borderId="103" xfId="0" applyFont="1" applyFill="1" applyBorder="1" applyAlignment="1">
      <alignment horizontal="left" vertical="center" shrinkToFit="1"/>
    </xf>
    <xf numFmtId="0" fontId="7" fillId="34" borderId="104" xfId="0" applyFont="1" applyFill="1" applyBorder="1" applyAlignment="1">
      <alignment horizontal="left" vertical="center" shrinkToFit="1"/>
    </xf>
    <xf numFmtId="0" fontId="65" fillId="33" borderId="10" xfId="0" applyFont="1" applyFill="1" applyBorder="1" applyAlignment="1">
      <alignment horizontal="center" vertical="center" wrapText="1"/>
    </xf>
    <xf numFmtId="0" fontId="65" fillId="33" borderId="10" xfId="0" applyFont="1" applyFill="1" applyBorder="1" applyAlignment="1">
      <alignment horizontal="center" vertical="center"/>
    </xf>
    <xf numFmtId="0" fontId="65" fillId="33" borderId="11" xfId="0" applyFont="1" applyFill="1" applyBorder="1" applyAlignment="1">
      <alignment horizontal="center" vertical="center"/>
    </xf>
    <xf numFmtId="0" fontId="7" fillId="34" borderId="77" xfId="0" applyFont="1" applyFill="1" applyBorder="1" applyAlignment="1">
      <alignment horizontal="left" vertical="top" wrapText="1"/>
    </xf>
    <xf numFmtId="0" fontId="7" fillId="33" borderId="105" xfId="0" applyFont="1" applyFill="1" applyBorder="1" applyAlignment="1">
      <alignment horizontal="center" vertical="center" wrapText="1"/>
    </xf>
    <xf numFmtId="0" fontId="7" fillId="33" borderId="103" xfId="0" applyFont="1" applyFill="1" applyBorder="1" applyAlignment="1">
      <alignment horizontal="center" vertical="center" wrapText="1"/>
    </xf>
    <xf numFmtId="0" fontId="7" fillId="33" borderId="46"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0" xfId="0" applyFont="1" applyFill="1" applyBorder="1" applyAlignment="1">
      <alignment horizontal="center" vertical="center"/>
    </xf>
    <xf numFmtId="0" fontId="65" fillId="33" borderId="70" xfId="0" applyFont="1" applyFill="1" applyBorder="1" applyAlignment="1">
      <alignment horizontal="center" vertical="center" wrapText="1"/>
    </xf>
    <xf numFmtId="0" fontId="65" fillId="33" borderId="70" xfId="0" applyFont="1" applyFill="1" applyBorder="1" applyAlignment="1">
      <alignment horizontal="center" vertical="center"/>
    </xf>
    <xf numFmtId="0" fontId="65" fillId="33" borderId="16"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42"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7" xfId="0" applyFont="1" applyFill="1" applyBorder="1" applyAlignment="1">
      <alignment horizontal="center" vertical="center"/>
    </xf>
    <xf numFmtId="0" fontId="0" fillId="0" borderId="33" xfId="0" applyFont="1" applyBorder="1" applyAlignment="1">
      <alignment horizontal="center" vertical="center"/>
    </xf>
    <xf numFmtId="0" fontId="7" fillId="33" borderId="46"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46"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7" fillId="33" borderId="43"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46" xfId="0" applyFont="1" applyFill="1" applyBorder="1" applyAlignment="1">
      <alignment horizontal="left" vertical="center" shrinkToFit="1"/>
    </xf>
    <xf numFmtId="0" fontId="7" fillId="33" borderId="47" xfId="0" applyFont="1" applyFill="1" applyBorder="1" applyAlignment="1">
      <alignment horizontal="left" vertical="center" shrinkToFit="1"/>
    </xf>
    <xf numFmtId="0" fontId="7" fillId="33" borderId="48" xfId="0" applyFont="1" applyFill="1" applyBorder="1" applyAlignment="1">
      <alignment horizontal="left" vertical="center" shrinkToFit="1"/>
    </xf>
    <xf numFmtId="0" fontId="7" fillId="33" borderId="33" xfId="0" applyFont="1" applyFill="1" applyBorder="1" applyAlignment="1">
      <alignment horizontal="center" vertical="center" wrapText="1"/>
    </xf>
    <xf numFmtId="0" fontId="7" fillId="33" borderId="0" xfId="0" applyFont="1" applyFill="1" applyBorder="1" applyAlignment="1">
      <alignment horizontal="center" vertical="center" shrinkToFit="1"/>
    </xf>
    <xf numFmtId="0" fontId="7" fillId="33" borderId="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50" xfId="0" applyFont="1" applyFill="1" applyBorder="1" applyAlignment="1">
      <alignment horizontal="distributed" vertical="center" wrapText="1"/>
    </xf>
    <xf numFmtId="0" fontId="0" fillId="0" borderId="23" xfId="0" applyBorder="1" applyAlignment="1">
      <alignment horizontal="distributed" vertical="center" wrapText="1"/>
    </xf>
    <xf numFmtId="0" fontId="7" fillId="33" borderId="71"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71"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56" xfId="0" applyFont="1" applyFill="1" applyBorder="1" applyAlignment="1">
      <alignment horizontal="center" vertical="center" wrapText="1" shrinkToFit="1"/>
    </xf>
    <xf numFmtId="0" fontId="7" fillId="33" borderId="51" xfId="0" applyFont="1" applyFill="1" applyBorder="1" applyAlignment="1">
      <alignment horizontal="center" vertical="center" wrapText="1" shrinkToFit="1"/>
    </xf>
    <xf numFmtId="0" fontId="7" fillId="33" borderId="106" xfId="0" applyFont="1" applyFill="1" applyBorder="1" applyAlignment="1">
      <alignment horizontal="left" vertical="center" wrapText="1"/>
    </xf>
    <xf numFmtId="0" fontId="7" fillId="33" borderId="81" xfId="0" applyFont="1" applyFill="1" applyBorder="1" applyAlignment="1">
      <alignment horizontal="left" vertical="center" wrapText="1"/>
    </xf>
    <xf numFmtId="0" fontId="7" fillId="33" borderId="68" xfId="0" applyFont="1" applyFill="1" applyBorder="1" applyAlignment="1">
      <alignment horizontal="left" vertical="center" wrapText="1"/>
    </xf>
    <xf numFmtId="0" fontId="7" fillId="33" borderId="106"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50" xfId="0" applyFont="1" applyFill="1" applyBorder="1" applyAlignment="1">
      <alignment horizontal="left" vertical="center"/>
    </xf>
    <xf numFmtId="0" fontId="7" fillId="33" borderId="56" xfId="0" applyFont="1" applyFill="1" applyBorder="1" applyAlignment="1">
      <alignment horizontal="left" vertical="center"/>
    </xf>
    <xf numFmtId="0" fontId="0" fillId="0" borderId="51" xfId="0" applyFont="1" applyBorder="1" applyAlignment="1">
      <alignment horizontal="left" vertical="center"/>
    </xf>
    <xf numFmtId="0" fontId="7" fillId="33" borderId="28" xfId="0" applyFont="1" applyFill="1" applyBorder="1" applyAlignment="1">
      <alignment horizontal="left" vertical="center" wrapText="1"/>
    </xf>
    <xf numFmtId="0" fontId="7" fillId="33" borderId="45" xfId="0" applyFont="1" applyFill="1" applyBorder="1" applyAlignment="1">
      <alignment horizontal="center" vertical="center" textRotation="255" wrapText="1"/>
    </xf>
    <xf numFmtId="0" fontId="0" fillId="0" borderId="19" xfId="0" applyFont="1" applyBorder="1" applyAlignment="1">
      <alignment horizontal="center" vertical="center" textRotation="255"/>
    </xf>
    <xf numFmtId="0" fontId="0" fillId="0" borderId="27" xfId="0" applyFont="1" applyBorder="1" applyAlignment="1">
      <alignment horizontal="center" vertical="center" textRotation="255"/>
    </xf>
    <xf numFmtId="0" fontId="7" fillId="34" borderId="13" xfId="0" applyFont="1" applyFill="1" applyBorder="1" applyAlignment="1">
      <alignment vertical="center" wrapText="1"/>
    </xf>
    <xf numFmtId="0" fontId="7" fillId="34" borderId="43"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7" fillId="34" borderId="18" xfId="0" applyFont="1" applyFill="1" applyBorder="1" applyAlignment="1">
      <alignment vertical="center" wrapText="1"/>
    </xf>
    <xf numFmtId="0" fontId="7" fillId="33" borderId="50" xfId="0" applyFont="1" applyFill="1" applyBorder="1" applyAlignment="1">
      <alignment horizontal="center" vertical="center"/>
    </xf>
    <xf numFmtId="0" fontId="7" fillId="33" borderId="56" xfId="0" applyFont="1" applyFill="1" applyBorder="1" applyAlignment="1">
      <alignment horizontal="center" vertical="center"/>
    </xf>
    <xf numFmtId="0" fontId="0" fillId="0" borderId="51" xfId="0" applyFont="1" applyBorder="1" applyAlignment="1">
      <alignment horizontal="center" vertical="center"/>
    </xf>
    <xf numFmtId="0" fontId="7" fillId="33" borderId="50"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8" fillId="33" borderId="0" xfId="0" applyFont="1" applyFill="1" applyAlignment="1">
      <alignment horizontal="left" vertical="center"/>
    </xf>
    <xf numFmtId="0" fontId="7" fillId="33" borderId="0" xfId="0" applyFont="1" applyFill="1" applyAlignment="1">
      <alignment horizontal="left" vertical="top" wrapText="1"/>
    </xf>
    <xf numFmtId="0" fontId="6" fillId="33" borderId="0" xfId="0" applyFont="1" applyFill="1" applyBorder="1" applyAlignment="1">
      <alignment horizontal="right" vertical="center"/>
    </xf>
    <xf numFmtId="0" fontId="0" fillId="0" borderId="0" xfId="0" applyFont="1" applyBorder="1" applyAlignment="1">
      <alignment vertical="center"/>
    </xf>
    <xf numFmtId="0" fontId="7" fillId="33" borderId="50" xfId="0" applyFont="1" applyFill="1" applyBorder="1" applyAlignment="1">
      <alignment horizontal="center" vertical="center" wrapText="1"/>
    </xf>
    <xf numFmtId="0" fontId="0" fillId="0" borderId="51" xfId="0" applyFont="1" applyBorder="1" applyAlignment="1">
      <alignment horizontal="center" vertical="center" wrapText="1"/>
    </xf>
    <xf numFmtId="0" fontId="7" fillId="33" borderId="28" xfId="0" applyFont="1" applyFill="1" applyBorder="1" applyAlignment="1">
      <alignment horizontal="center" vertical="center" wrapText="1"/>
    </xf>
    <xf numFmtId="0" fontId="7" fillId="33" borderId="51" xfId="0" applyFont="1" applyFill="1" applyBorder="1" applyAlignment="1">
      <alignment horizontal="center" vertical="center" wrapText="1"/>
    </xf>
    <xf numFmtId="3" fontId="7" fillId="33" borderId="50" xfId="0" applyNumberFormat="1" applyFont="1" applyFill="1" applyBorder="1" applyAlignment="1">
      <alignment horizontal="center" vertical="center" wrapText="1"/>
    </xf>
    <xf numFmtId="0" fontId="7" fillId="33" borderId="28" xfId="0" applyFont="1" applyFill="1" applyBorder="1" applyAlignment="1">
      <alignment horizontal="center" vertical="center"/>
    </xf>
    <xf numFmtId="0" fontId="7" fillId="33" borderId="78"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79"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7" fillId="33" borderId="51" xfId="0" applyFont="1" applyFill="1" applyBorder="1" applyAlignment="1">
      <alignment horizontal="center" vertical="center"/>
    </xf>
    <xf numFmtId="0" fontId="7" fillId="33" borderId="50" xfId="0" applyFont="1" applyFill="1" applyBorder="1" applyAlignment="1">
      <alignment horizontal="distributed" vertical="center" indent="1"/>
    </xf>
    <xf numFmtId="0" fontId="7" fillId="33" borderId="51" xfId="0" applyFont="1" applyFill="1" applyBorder="1" applyAlignment="1">
      <alignment horizontal="distributed" vertical="center" indent="1"/>
    </xf>
    <xf numFmtId="41" fontId="7" fillId="33" borderId="71" xfId="0" applyNumberFormat="1" applyFont="1" applyFill="1" applyBorder="1" applyAlignment="1" applyProtection="1">
      <alignment horizontal="center" vertical="center"/>
      <protection locked="0"/>
    </xf>
    <xf numFmtId="41" fontId="7" fillId="33" borderId="51" xfId="0" applyNumberFormat="1" applyFont="1" applyFill="1" applyBorder="1" applyAlignment="1" applyProtection="1">
      <alignment horizontal="center" vertical="center"/>
      <protection locked="0"/>
    </xf>
    <xf numFmtId="0" fontId="7" fillId="33" borderId="77" xfId="0" applyFont="1" applyFill="1" applyBorder="1" applyAlignment="1">
      <alignment horizontal="left" vertical="center" wrapText="1"/>
    </xf>
    <xf numFmtId="0" fontId="7" fillId="33" borderId="31" xfId="0" applyFont="1" applyFill="1" applyBorder="1" applyAlignment="1">
      <alignment horizontal="distributed" vertical="center" indent="1"/>
    </xf>
    <xf numFmtId="0" fontId="7" fillId="33" borderId="33" xfId="0" applyFont="1" applyFill="1" applyBorder="1" applyAlignment="1">
      <alignment horizontal="distributed" vertical="center" indent="1"/>
    </xf>
    <xf numFmtId="41" fontId="7" fillId="33" borderId="46" xfId="0" applyNumberFormat="1" applyFont="1" applyFill="1" applyBorder="1" applyAlignment="1" applyProtection="1">
      <alignment horizontal="center" vertical="center"/>
      <protection locked="0"/>
    </xf>
    <xf numFmtId="41" fontId="7" fillId="33" borderId="33" xfId="0" applyNumberFormat="1" applyFont="1" applyFill="1" applyBorder="1" applyAlignment="1" applyProtection="1">
      <alignment horizontal="center" vertical="center"/>
      <protection locked="0"/>
    </xf>
    <xf numFmtId="0" fontId="7" fillId="33" borderId="35" xfId="0" applyFont="1" applyFill="1" applyBorder="1" applyAlignment="1">
      <alignment horizontal="distributed" vertical="center" indent="1" shrinkToFit="1"/>
    </xf>
    <xf numFmtId="0" fontId="7" fillId="33" borderId="38" xfId="0" applyFont="1" applyFill="1" applyBorder="1" applyAlignment="1">
      <alignment horizontal="distributed" vertical="center" indent="1" shrinkToFit="1"/>
    </xf>
    <xf numFmtId="41" fontId="7" fillId="33" borderId="42" xfId="0" applyNumberFormat="1" applyFont="1" applyFill="1" applyBorder="1" applyAlignment="1" applyProtection="1">
      <alignment horizontal="center" vertical="center"/>
      <protection locked="0"/>
    </xf>
    <xf numFmtId="41" fontId="7" fillId="33" borderId="38" xfId="0" applyNumberFormat="1" applyFont="1" applyFill="1" applyBorder="1" applyAlignment="1" applyProtection="1">
      <alignment horizontal="center" vertical="center"/>
      <protection locked="0"/>
    </xf>
    <xf numFmtId="41" fontId="7" fillId="33" borderId="107" xfId="0" applyNumberFormat="1" applyFont="1" applyFill="1" applyBorder="1" applyAlignment="1" applyProtection="1">
      <alignment horizontal="center" vertical="center"/>
      <protection locked="0"/>
    </xf>
    <xf numFmtId="41" fontId="7" fillId="33" borderId="108" xfId="0" applyNumberFormat="1" applyFont="1" applyFill="1" applyBorder="1" applyAlignment="1" applyProtection="1">
      <alignment horizontal="center" vertical="center"/>
      <protection locked="0"/>
    </xf>
    <xf numFmtId="0" fontId="7" fillId="33" borderId="90" xfId="0" applyFont="1" applyFill="1" applyBorder="1" applyAlignment="1">
      <alignment horizontal="distributed" vertical="center" indent="1"/>
    </xf>
    <xf numFmtId="0" fontId="7" fillId="33" borderId="104" xfId="0" applyFont="1" applyFill="1" applyBorder="1" applyAlignment="1">
      <alignment horizontal="distributed" vertical="center" indent="1"/>
    </xf>
    <xf numFmtId="41" fontId="7" fillId="33" borderId="105" xfId="0" applyNumberFormat="1" applyFont="1" applyFill="1" applyBorder="1" applyAlignment="1" applyProtection="1">
      <alignment horizontal="center" vertical="center"/>
      <protection locked="0"/>
    </xf>
    <xf numFmtId="41" fontId="7" fillId="33" borderId="104" xfId="0" applyNumberFormat="1" applyFont="1" applyFill="1" applyBorder="1" applyAlignment="1" applyProtection="1">
      <alignment horizontal="center" vertical="center"/>
      <protection locked="0"/>
    </xf>
    <xf numFmtId="0" fontId="10" fillId="33" borderId="40" xfId="0" applyFont="1" applyFill="1" applyBorder="1" applyAlignment="1">
      <alignment vertical="center"/>
    </xf>
    <xf numFmtId="0" fontId="9" fillId="33" borderId="45" xfId="0" applyFont="1" applyFill="1" applyBorder="1" applyAlignment="1">
      <alignment horizontal="center" vertical="center" wrapText="1"/>
    </xf>
    <xf numFmtId="0" fontId="7" fillId="33" borderId="19" xfId="0" applyFont="1" applyFill="1" applyBorder="1" applyAlignment="1">
      <alignment/>
    </xf>
    <xf numFmtId="0" fontId="7" fillId="33" borderId="27" xfId="0" applyFont="1" applyFill="1" applyBorder="1" applyAlignment="1">
      <alignment/>
    </xf>
    <xf numFmtId="0" fontId="7" fillId="33" borderId="71" xfId="0" applyFont="1" applyFill="1" applyBorder="1" applyAlignment="1">
      <alignment horizontal="center" vertical="center"/>
    </xf>
    <xf numFmtId="0" fontId="7" fillId="33" borderId="82" xfId="0" applyFont="1" applyFill="1" applyBorder="1" applyAlignment="1">
      <alignment horizontal="distributed" vertical="center" indent="1"/>
    </xf>
    <xf numFmtId="0" fontId="7" fillId="33" borderId="57" xfId="0" applyFont="1" applyFill="1" applyBorder="1" applyAlignment="1">
      <alignment horizontal="distributed" vertical="center" indent="1"/>
    </xf>
    <xf numFmtId="41" fontId="7" fillId="33" borderId="106" xfId="0" applyNumberFormat="1" applyFont="1" applyFill="1" applyBorder="1" applyAlignment="1" applyProtection="1">
      <alignment horizontal="center" vertical="center"/>
      <protection locked="0"/>
    </xf>
    <xf numFmtId="41" fontId="7" fillId="33" borderId="57" xfId="0" applyNumberFormat="1" applyFont="1" applyFill="1" applyBorder="1" applyAlignment="1" applyProtection="1">
      <alignment horizontal="center" vertical="center"/>
      <protection locked="0"/>
    </xf>
    <xf numFmtId="0" fontId="7" fillId="33" borderId="32" xfId="0" applyFont="1" applyFill="1" applyBorder="1" applyAlignment="1">
      <alignment horizontal="distributed" vertical="center" indent="1"/>
    </xf>
    <xf numFmtId="0" fontId="7" fillId="33" borderId="55" xfId="0" applyFont="1" applyFill="1" applyBorder="1" applyAlignment="1">
      <alignment horizontal="distributed" vertical="center" indent="1"/>
    </xf>
    <xf numFmtId="41" fontId="7" fillId="33" borderId="64" xfId="0" applyNumberFormat="1" applyFont="1" applyFill="1" applyBorder="1" applyAlignment="1">
      <alignment horizontal="center" vertical="center" shrinkToFit="1"/>
    </xf>
    <xf numFmtId="41" fontId="7" fillId="33" borderId="34" xfId="0" applyNumberFormat="1" applyFont="1" applyFill="1" applyBorder="1" applyAlignment="1">
      <alignment horizontal="center" vertical="center" shrinkToFit="1"/>
    </xf>
    <xf numFmtId="0" fontId="7" fillId="33" borderId="31" xfId="0" applyFont="1" applyFill="1" applyBorder="1" applyAlignment="1">
      <alignment horizontal="distributed" vertical="center" indent="2"/>
    </xf>
    <xf numFmtId="0" fontId="7" fillId="33" borderId="47" xfId="0" applyFont="1" applyFill="1" applyBorder="1" applyAlignment="1">
      <alignment horizontal="distributed" vertical="center" indent="2"/>
    </xf>
    <xf numFmtId="41" fontId="7" fillId="33" borderId="71" xfId="0" applyNumberFormat="1" applyFont="1" applyFill="1" applyBorder="1" applyAlignment="1">
      <alignment horizontal="center" vertical="center" shrinkToFit="1"/>
    </xf>
    <xf numFmtId="41" fontId="7" fillId="33" borderId="51" xfId="0" applyNumberFormat="1" applyFont="1" applyFill="1" applyBorder="1" applyAlignment="1">
      <alignment horizontal="center" vertical="center" shrinkToFit="1"/>
    </xf>
    <xf numFmtId="0" fontId="7" fillId="33" borderId="81" xfId="0" applyFont="1" applyFill="1" applyBorder="1" applyAlignment="1">
      <alignment horizontal="distributed" vertical="center" indent="1"/>
    </xf>
    <xf numFmtId="41" fontId="7" fillId="33" borderId="106" xfId="0" applyNumberFormat="1" applyFont="1" applyFill="1" applyBorder="1" applyAlignment="1">
      <alignment horizontal="center" vertical="center" shrinkToFit="1"/>
    </xf>
    <xf numFmtId="41" fontId="7" fillId="33" borderId="57" xfId="0" applyNumberFormat="1" applyFont="1" applyFill="1" applyBorder="1" applyAlignment="1">
      <alignment horizontal="center" vertical="center" shrinkToFit="1"/>
    </xf>
    <xf numFmtId="0" fontId="7" fillId="33" borderId="48" xfId="0" applyFont="1" applyFill="1" applyBorder="1" applyAlignment="1">
      <alignment horizontal="distributed" vertical="center" indent="1"/>
    </xf>
    <xf numFmtId="41" fontId="7" fillId="33" borderId="46" xfId="0" applyNumberFormat="1" applyFont="1" applyFill="1" applyBorder="1" applyAlignment="1">
      <alignment horizontal="center" vertical="center" shrinkToFit="1"/>
    </xf>
    <xf numFmtId="41" fontId="7" fillId="33" borderId="33" xfId="0" applyNumberFormat="1" applyFont="1" applyFill="1" applyBorder="1" applyAlignment="1">
      <alignment horizontal="center" vertical="center" shrinkToFit="1"/>
    </xf>
    <xf numFmtId="0" fontId="7" fillId="33" borderId="47" xfId="0" applyFont="1" applyFill="1" applyBorder="1" applyAlignment="1">
      <alignment horizontal="distributed" vertical="center" indent="1"/>
    </xf>
    <xf numFmtId="0" fontId="7" fillId="33" borderId="32" xfId="0" applyFont="1" applyFill="1" applyBorder="1" applyAlignment="1">
      <alignment horizontal="distributed" vertical="center" indent="2"/>
    </xf>
    <xf numFmtId="0" fontId="7" fillId="33" borderId="55" xfId="0" applyFont="1" applyFill="1" applyBorder="1" applyAlignment="1">
      <alignment horizontal="distributed" vertical="center" indent="2"/>
    </xf>
    <xf numFmtId="0" fontId="7" fillId="33" borderId="34" xfId="0" applyFont="1" applyFill="1" applyBorder="1" applyAlignment="1">
      <alignment horizontal="distributed" vertical="center" indent="2"/>
    </xf>
    <xf numFmtId="0" fontId="7" fillId="33" borderId="60" xfId="0" applyFont="1" applyFill="1" applyBorder="1" applyAlignment="1">
      <alignment horizontal="distributed" vertical="center" indent="2"/>
    </xf>
    <xf numFmtId="0" fontId="7" fillId="33" borderId="40" xfId="0" applyFont="1" applyFill="1" applyBorder="1" applyAlignment="1">
      <alignment horizontal="distributed" vertical="center" indent="2"/>
    </xf>
    <xf numFmtId="0" fontId="7" fillId="33" borderId="80" xfId="0" applyFont="1" applyFill="1" applyBorder="1" applyAlignment="1">
      <alignment horizontal="distributed" vertical="center" indent="2"/>
    </xf>
    <xf numFmtId="0" fontId="7" fillId="33" borderId="23" xfId="0" applyFont="1" applyFill="1" applyBorder="1" applyAlignment="1">
      <alignment horizontal="center" vertical="center"/>
    </xf>
    <xf numFmtId="0" fontId="7" fillId="33" borderId="71"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9" fillId="33" borderId="71" xfId="0" applyFont="1" applyFill="1" applyBorder="1" applyAlignment="1">
      <alignment horizontal="center" vertical="center" wrapText="1"/>
    </xf>
    <xf numFmtId="0" fontId="7" fillId="33" borderId="50" xfId="0" applyFont="1" applyFill="1" applyBorder="1" applyAlignment="1">
      <alignment horizontal="distributed" vertical="center"/>
    </xf>
    <xf numFmtId="0" fontId="7" fillId="33" borderId="56" xfId="0" applyFont="1" applyFill="1" applyBorder="1" applyAlignment="1">
      <alignment horizontal="distributed" vertical="center"/>
    </xf>
    <xf numFmtId="0" fontId="7" fillId="33" borderId="51" xfId="0" applyFont="1" applyFill="1" applyBorder="1" applyAlignment="1">
      <alignment horizontal="distributed" vertical="center"/>
    </xf>
    <xf numFmtId="0" fontId="7" fillId="33" borderId="90" xfId="0" applyFont="1" applyFill="1" applyBorder="1" applyAlignment="1">
      <alignment horizontal="distributed" vertical="center" indent="2"/>
    </xf>
    <xf numFmtId="0" fontId="7" fillId="33" borderId="103" xfId="0" applyFont="1" applyFill="1" applyBorder="1" applyAlignment="1">
      <alignment horizontal="distributed" indent="2"/>
    </xf>
    <xf numFmtId="0" fontId="7" fillId="33" borderId="104" xfId="0" applyFont="1" applyFill="1" applyBorder="1" applyAlignment="1">
      <alignment horizontal="distributed" indent="2"/>
    </xf>
    <xf numFmtId="0" fontId="7" fillId="33" borderId="33" xfId="0" applyFont="1" applyFill="1" applyBorder="1" applyAlignment="1">
      <alignment horizontal="distributed" vertical="center" indent="2"/>
    </xf>
    <xf numFmtId="177" fontId="7" fillId="33" borderId="31" xfId="0" applyNumberFormat="1" applyFont="1" applyFill="1" applyBorder="1" applyAlignment="1">
      <alignment horizontal="distributed" vertical="center" indent="2"/>
    </xf>
    <xf numFmtId="177" fontId="7" fillId="33" borderId="47" xfId="0" applyNumberFormat="1" applyFont="1" applyFill="1" applyBorder="1" applyAlignment="1">
      <alignment horizontal="distributed" vertical="center" indent="2"/>
    </xf>
    <xf numFmtId="177" fontId="7" fillId="33" borderId="33" xfId="0" applyNumberFormat="1" applyFont="1" applyFill="1" applyBorder="1" applyAlignment="1">
      <alignment horizontal="distributed" vertical="center" indent="2"/>
    </xf>
    <xf numFmtId="0" fontId="7" fillId="33" borderId="35" xfId="0" applyFont="1" applyFill="1" applyBorder="1" applyAlignment="1">
      <alignment horizontal="distributed" vertical="center" indent="2"/>
    </xf>
    <xf numFmtId="0" fontId="7" fillId="33" borderId="43" xfId="0" applyFont="1" applyFill="1" applyBorder="1" applyAlignment="1">
      <alignment horizontal="distributed" vertical="center" indent="2"/>
    </xf>
    <xf numFmtId="0" fontId="7" fillId="33" borderId="38" xfId="0" applyFont="1" applyFill="1" applyBorder="1" applyAlignment="1">
      <alignment horizontal="distributed" vertical="center" indent="2"/>
    </xf>
    <xf numFmtId="0" fontId="7" fillId="33" borderId="31" xfId="0" applyFont="1" applyFill="1" applyBorder="1" applyAlignment="1">
      <alignment horizontal="left" vertical="center"/>
    </xf>
    <xf numFmtId="0" fontId="7" fillId="33" borderId="47" xfId="0" applyFont="1" applyFill="1" applyBorder="1" applyAlignment="1">
      <alignment horizontal="left" vertical="center"/>
    </xf>
    <xf numFmtId="0" fontId="7" fillId="33" borderId="33" xfId="0" applyFont="1" applyFill="1" applyBorder="1" applyAlignment="1">
      <alignment horizontal="left" vertical="center"/>
    </xf>
    <xf numFmtId="0" fontId="7" fillId="33" borderId="31" xfId="0" applyFont="1" applyFill="1" applyBorder="1" applyAlignment="1">
      <alignment horizontal="left" vertical="center" wrapText="1"/>
    </xf>
    <xf numFmtId="0" fontId="7" fillId="0" borderId="56" xfId="0" applyFont="1" applyBorder="1" applyAlignment="1">
      <alignment horizontal="center"/>
    </xf>
    <xf numFmtId="0" fontId="7" fillId="0" borderId="51" xfId="0" applyFont="1" applyBorder="1" applyAlignment="1">
      <alignment horizontal="center"/>
    </xf>
    <xf numFmtId="0" fontId="7" fillId="34" borderId="0" xfId="0" applyFont="1" applyFill="1" applyBorder="1" applyAlignment="1">
      <alignment horizontal="left" vertical="center" wrapText="1"/>
    </xf>
    <xf numFmtId="0" fontId="7" fillId="33" borderId="0" xfId="0" applyFont="1" applyFill="1" applyBorder="1" applyAlignment="1">
      <alignment vertical="center"/>
    </xf>
    <xf numFmtId="0" fontId="7" fillId="0" borderId="0" xfId="0" applyFont="1" applyBorder="1" applyAlignment="1">
      <alignment vertical="center"/>
    </xf>
    <xf numFmtId="0" fontId="7" fillId="0" borderId="56" xfId="0" applyFont="1" applyBorder="1" applyAlignment="1">
      <alignment vertical="center"/>
    </xf>
    <xf numFmtId="0" fontId="7" fillId="0" borderId="51" xfId="0" applyFont="1" applyBorder="1" applyAlignment="1">
      <alignment vertical="center"/>
    </xf>
    <xf numFmtId="0" fontId="7" fillId="33" borderId="82" xfId="0" applyFont="1" applyFill="1" applyBorder="1" applyAlignment="1">
      <alignment horizontal="left" vertical="center"/>
    </xf>
    <xf numFmtId="0" fontId="7" fillId="33" borderId="81" xfId="0" applyFont="1" applyFill="1" applyBorder="1" applyAlignment="1">
      <alignment horizontal="left" vertical="center"/>
    </xf>
    <xf numFmtId="0" fontId="7" fillId="33" borderId="57" xfId="0" applyFont="1" applyFill="1" applyBorder="1" applyAlignment="1">
      <alignment horizontal="left" vertical="center"/>
    </xf>
    <xf numFmtId="0" fontId="7" fillId="0" borderId="47"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0" fontId="7" fillId="0" borderId="43"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31" xfId="0" applyFont="1" applyFill="1" applyBorder="1" applyAlignment="1">
      <alignment horizontal="left" vertical="center" wrapText="1" shrinkToFit="1"/>
    </xf>
    <xf numFmtId="0" fontId="7" fillId="0" borderId="33" xfId="0" applyFont="1" applyFill="1" applyBorder="1" applyAlignment="1">
      <alignment horizontal="left" vertical="center" wrapText="1" shrinkToFit="1"/>
    </xf>
    <xf numFmtId="0" fontId="7" fillId="0" borderId="46" xfId="0" applyFont="1" applyFill="1" applyBorder="1" applyAlignment="1">
      <alignment horizontal="left" vertical="center"/>
    </xf>
    <xf numFmtId="0" fontId="7" fillId="0" borderId="33" xfId="0" applyFont="1" applyFill="1" applyBorder="1" applyAlignment="1">
      <alignment horizontal="left" vertical="center"/>
    </xf>
    <xf numFmtId="0" fontId="7" fillId="0" borderId="45"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81" xfId="0" applyFont="1" applyFill="1" applyBorder="1" applyAlignment="1">
      <alignment horizontal="distributed" vertical="center"/>
    </xf>
    <xf numFmtId="0" fontId="7" fillId="0" borderId="57"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47" xfId="0" applyFont="1" applyFill="1" applyBorder="1" applyAlignment="1">
      <alignment horizontal="left" vertical="center"/>
    </xf>
    <xf numFmtId="0" fontId="7" fillId="0" borderId="48" xfId="0" applyFont="1" applyFill="1" applyBorder="1" applyAlignment="1">
      <alignment horizontal="left" vertical="center"/>
    </xf>
    <xf numFmtId="0" fontId="7" fillId="0" borderId="82" xfId="0" applyFont="1" applyFill="1" applyBorder="1" applyAlignment="1">
      <alignment horizontal="left" vertical="center" wrapText="1" shrinkToFit="1"/>
    </xf>
    <xf numFmtId="0" fontId="7" fillId="0" borderId="68" xfId="0" applyFont="1" applyFill="1" applyBorder="1" applyAlignment="1">
      <alignment horizontal="left" vertical="center" wrapText="1" shrinkToFit="1"/>
    </xf>
    <xf numFmtId="0" fontId="7" fillId="0" borderId="7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5"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0" borderId="103"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8" fillId="0" borderId="0" xfId="0" applyFont="1" applyFill="1" applyAlignment="1">
      <alignment vertical="center"/>
    </xf>
    <xf numFmtId="0" fontId="7" fillId="0" borderId="0" xfId="0" applyFont="1" applyFill="1" applyAlignment="1">
      <alignment horizontal="left" vertical="center" wrapText="1"/>
    </xf>
    <xf numFmtId="0" fontId="7" fillId="0" borderId="56" xfId="0" applyFont="1" applyFill="1" applyBorder="1" applyAlignment="1">
      <alignment horizontal="distributed" vertical="center"/>
    </xf>
    <xf numFmtId="0" fontId="7" fillId="0" borderId="23" xfId="0" applyFont="1" applyBorder="1" applyAlignment="1">
      <alignment/>
    </xf>
    <xf numFmtId="0" fontId="7" fillId="0" borderId="71" xfId="0" applyFont="1" applyFill="1" applyBorder="1" applyAlignment="1">
      <alignment horizontal="distributed" vertical="center"/>
    </xf>
    <xf numFmtId="0" fontId="7" fillId="0" borderId="51" xfId="0" applyFont="1" applyFill="1" applyBorder="1" applyAlignment="1">
      <alignment horizontal="distributed" vertical="center"/>
    </xf>
    <xf numFmtId="0" fontId="7" fillId="0" borderId="64"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1" xfId="0" applyFont="1" applyFill="1" applyBorder="1" applyAlignment="1">
      <alignment horizontal="center" vertical="center"/>
    </xf>
    <xf numFmtId="0" fontId="7" fillId="0" borderId="47" xfId="0" applyFont="1" applyFill="1" applyBorder="1" applyAlignment="1">
      <alignment horizontal="center" vertical="center"/>
    </xf>
    <xf numFmtId="0" fontId="11" fillId="0" borderId="31" xfId="0" applyFont="1" applyFill="1" applyBorder="1" applyAlignment="1">
      <alignment horizontal="left" vertical="center" wrapText="1" shrinkToFit="1"/>
    </xf>
    <xf numFmtId="0" fontId="11" fillId="0" borderId="48" xfId="0" applyFont="1" applyFill="1" applyBorder="1" applyAlignment="1">
      <alignment horizontal="left" vertical="center" shrinkToFit="1"/>
    </xf>
    <xf numFmtId="0" fontId="7" fillId="0" borderId="31"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7" fillId="0" borderId="90" xfId="0" applyFont="1" applyFill="1" applyBorder="1" applyAlignment="1">
      <alignment vertical="top" wrapText="1" shrinkToFit="1"/>
    </xf>
    <xf numFmtId="0" fontId="7" fillId="0" borderId="65" xfId="0" applyFont="1" applyFill="1" applyBorder="1" applyAlignment="1">
      <alignment vertical="top" wrapText="1" shrinkToFit="1"/>
    </xf>
    <xf numFmtId="0" fontId="7" fillId="0" borderId="35" xfId="0" applyFont="1" applyFill="1" applyBorder="1" applyAlignment="1">
      <alignment horizontal="left" vertical="center" wrapText="1" shrinkToFit="1"/>
    </xf>
    <xf numFmtId="0" fontId="7" fillId="0" borderId="61" xfId="0" applyFont="1" applyFill="1" applyBorder="1" applyAlignment="1">
      <alignment horizontal="left" vertical="center" wrapText="1" shrinkToFit="1"/>
    </xf>
    <xf numFmtId="0" fontId="7" fillId="0" borderId="86" xfId="0" applyFont="1" applyFill="1" applyBorder="1" applyAlignment="1">
      <alignment horizontal="left" vertical="center" wrapText="1" shrinkToFit="1"/>
    </xf>
    <xf numFmtId="0" fontId="7" fillId="0" borderId="45"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wrapText="1" shrinkToFit="1"/>
    </xf>
    <xf numFmtId="0" fontId="7" fillId="0" borderId="55" xfId="0" applyFont="1" applyFill="1" applyBorder="1" applyAlignment="1">
      <alignment horizontal="left" vertical="center" wrapText="1" shrinkToFit="1"/>
    </xf>
    <xf numFmtId="0" fontId="7" fillId="0" borderId="4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1"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55"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5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9" xfId="0" applyFont="1" applyBorder="1" applyAlignment="1">
      <alignment horizontal="center" vertical="center" wrapText="1"/>
    </xf>
    <xf numFmtId="0" fontId="60" fillId="0" borderId="28" xfId="63" applyFont="1" applyBorder="1" applyAlignment="1">
      <alignment vertical="center"/>
      <protection/>
    </xf>
    <xf numFmtId="0" fontId="0" fillId="0" borderId="45" xfId="0" applyFont="1" applyBorder="1" applyAlignment="1">
      <alignment vertical="center" wrapText="1"/>
    </xf>
    <xf numFmtId="0" fontId="0" fillId="0" borderId="27" xfId="0" applyFont="1" applyBorder="1" applyAlignment="1">
      <alignment vertical="center" wrapText="1"/>
    </xf>
    <xf numFmtId="0" fontId="0" fillId="0" borderId="45" xfId="0" applyFont="1" applyBorder="1" applyAlignment="1">
      <alignment vertical="center"/>
    </xf>
    <xf numFmtId="0" fontId="0" fillId="0" borderId="27"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28" xfId="0" applyFont="1" applyBorder="1" applyAlignment="1">
      <alignment horizontal="center" vertical="center"/>
    </xf>
    <xf numFmtId="0" fontId="0" fillId="0" borderId="45" xfId="0" applyFont="1" applyBorder="1" applyAlignment="1">
      <alignment horizontal="center" vertical="center"/>
    </xf>
    <xf numFmtId="0" fontId="0" fillId="0" borderId="58" xfId="0" applyFont="1" applyBorder="1" applyAlignment="1">
      <alignment horizontal="center" vertical="center"/>
    </xf>
    <xf numFmtId="0" fontId="7" fillId="0" borderId="29"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38" fontId="7" fillId="0" borderId="50" xfId="49" applyFont="1" applyFill="1" applyBorder="1" applyAlignment="1">
      <alignment horizontal="distributed" vertical="center"/>
    </xf>
    <xf numFmtId="38" fontId="7" fillId="0" borderId="51" xfId="49" applyFont="1" applyFill="1" applyBorder="1" applyAlignment="1">
      <alignment horizontal="distributed" vertical="center"/>
    </xf>
    <xf numFmtId="38" fontId="8" fillId="0" borderId="0" xfId="49" applyFont="1" applyFill="1" applyAlignment="1">
      <alignment vertical="center"/>
    </xf>
    <xf numFmtId="41" fontId="7" fillId="0" borderId="73" xfId="0" applyNumberFormat="1" applyFont="1" applyFill="1" applyBorder="1" applyAlignment="1">
      <alignment vertical="center"/>
    </xf>
    <xf numFmtId="41" fontId="7" fillId="0" borderId="76" xfId="0" applyNumberFormat="1" applyFont="1" applyFill="1" applyBorder="1" applyAlignment="1">
      <alignment vertical="center"/>
    </xf>
    <xf numFmtId="0" fontId="7" fillId="0" borderId="109" xfId="0" applyFont="1" applyFill="1" applyBorder="1" applyAlignment="1">
      <alignment horizontal="distributed" vertical="center"/>
    </xf>
    <xf numFmtId="0" fontId="7" fillId="0" borderId="88" xfId="0" applyFont="1" applyFill="1" applyBorder="1" applyAlignment="1">
      <alignment horizontal="distributed" vertical="center"/>
    </xf>
    <xf numFmtId="0" fontId="7" fillId="0" borderId="52"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54" xfId="0" applyFont="1" applyFill="1" applyBorder="1" applyAlignment="1">
      <alignment horizontal="distributed" vertical="center"/>
    </xf>
    <xf numFmtId="0" fontId="7" fillId="0" borderId="22" xfId="0" applyFont="1" applyFill="1" applyBorder="1" applyAlignment="1">
      <alignment horizontal="distributed" vertical="center"/>
    </xf>
    <xf numFmtId="41" fontId="7" fillId="0" borderId="68" xfId="0" applyNumberFormat="1" applyFont="1" applyFill="1" applyBorder="1" applyAlignment="1">
      <alignment vertical="center"/>
    </xf>
    <xf numFmtId="41" fontId="7" fillId="0" borderId="44" xfId="0" applyNumberFormat="1" applyFont="1" applyFill="1" applyBorder="1" applyAlignment="1">
      <alignment vertical="center"/>
    </xf>
    <xf numFmtId="0" fontId="7" fillId="0" borderId="29" xfId="0" applyFont="1" applyFill="1" applyBorder="1" applyAlignment="1">
      <alignment horizontal="distributed" vertical="center"/>
    </xf>
    <xf numFmtId="0" fontId="7" fillId="0" borderId="11" xfId="0" applyFont="1" applyFill="1" applyBorder="1" applyAlignment="1">
      <alignment horizontal="distributed" vertical="center"/>
    </xf>
    <xf numFmtId="187" fontId="7" fillId="0" borderId="73" xfId="0" applyNumberFormat="1" applyFont="1" applyFill="1" applyBorder="1" applyAlignment="1">
      <alignment vertical="center"/>
    </xf>
    <xf numFmtId="187" fontId="7" fillId="0" borderId="76" xfId="0" applyNumberFormat="1" applyFont="1" applyFill="1" applyBorder="1" applyAlignment="1">
      <alignment vertical="center"/>
    </xf>
    <xf numFmtId="0" fontId="7" fillId="0" borderId="33" xfId="0" applyFont="1" applyFill="1" applyBorder="1" applyAlignment="1">
      <alignment horizontal="center" vertical="center" shrinkToFit="1"/>
    </xf>
    <xf numFmtId="0" fontId="7" fillId="0" borderId="0" xfId="0" applyFont="1" applyFill="1" applyAlignment="1">
      <alignment vertical="center"/>
    </xf>
    <xf numFmtId="0" fontId="7" fillId="0" borderId="82"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90" xfId="0" applyFont="1" applyFill="1" applyBorder="1" applyAlignment="1">
      <alignment vertical="center"/>
    </xf>
    <xf numFmtId="0" fontId="7" fillId="0" borderId="104" xfId="0" applyFont="1" applyFill="1" applyBorder="1" applyAlignment="1">
      <alignment vertical="center"/>
    </xf>
    <xf numFmtId="0" fontId="7" fillId="0" borderId="82" xfId="0" applyFont="1" applyFill="1" applyBorder="1" applyAlignment="1">
      <alignment vertical="center"/>
    </xf>
    <xf numFmtId="0" fontId="7" fillId="0" borderId="57" xfId="0" applyFont="1" applyFill="1" applyBorder="1" applyAlignment="1">
      <alignment vertical="center"/>
    </xf>
    <xf numFmtId="0" fontId="7" fillId="0" borderId="82" xfId="0" applyFont="1" applyFill="1" applyBorder="1" applyAlignment="1">
      <alignment horizontal="left" vertical="center" shrinkToFit="1"/>
    </xf>
    <xf numFmtId="0" fontId="7" fillId="0" borderId="57" xfId="0" applyFont="1" applyFill="1" applyBorder="1" applyAlignment="1">
      <alignment horizontal="left" vertical="center" shrinkToFit="1"/>
    </xf>
    <xf numFmtId="0" fontId="7" fillId="0" borderId="77" xfId="0" applyFont="1" applyFill="1" applyBorder="1" applyAlignment="1">
      <alignment horizontal="right" vertical="center"/>
    </xf>
    <xf numFmtId="38" fontId="7" fillId="0" borderId="77" xfId="49" applyFont="1" applyFill="1" applyBorder="1" applyAlignment="1">
      <alignment horizontal="right" vertical="center"/>
    </xf>
    <xf numFmtId="0" fontId="7" fillId="0" borderId="89" xfId="0" applyNumberFormat="1" applyFont="1" applyFill="1" applyBorder="1" applyAlignment="1">
      <alignment horizontal="distributed" vertical="center"/>
    </xf>
    <xf numFmtId="0" fontId="7" fillId="0" borderId="16" xfId="0" applyNumberFormat="1" applyFont="1" applyFill="1" applyBorder="1" applyAlignment="1">
      <alignment horizontal="distributed" vertical="center"/>
    </xf>
    <xf numFmtId="0" fontId="8" fillId="0" borderId="0" xfId="0" applyFont="1" applyFill="1" applyAlignment="1">
      <alignment horizontal="left" vertical="center"/>
    </xf>
    <xf numFmtId="0" fontId="7" fillId="0" borderId="21"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52" xfId="0" applyFont="1" applyFill="1" applyBorder="1" applyAlignment="1">
      <alignment horizontal="distributed" vertical="center" wrapText="1"/>
    </xf>
    <xf numFmtId="0" fontId="7" fillId="0" borderId="53" xfId="0" applyFont="1" applyFill="1" applyBorder="1" applyAlignment="1">
      <alignment horizontal="distributed" vertical="center" wrapText="1"/>
    </xf>
    <xf numFmtId="0" fontId="7" fillId="0" borderId="30" xfId="0" applyFont="1" applyFill="1" applyBorder="1" applyAlignment="1">
      <alignment horizontal="distributed" vertical="center" wrapText="1"/>
    </xf>
    <xf numFmtId="0" fontId="7" fillId="0" borderId="68" xfId="0" applyFont="1" applyFill="1" applyBorder="1" applyAlignment="1">
      <alignment horizontal="distributed" vertical="center" wrapText="1"/>
    </xf>
    <xf numFmtId="0" fontId="7" fillId="0" borderId="69" xfId="0" applyFont="1" applyFill="1" applyBorder="1" applyAlignment="1">
      <alignment horizontal="distributed" vertical="center" wrapText="1"/>
    </xf>
    <xf numFmtId="0" fontId="7" fillId="0" borderId="48" xfId="0" applyFont="1" applyFill="1" applyBorder="1" applyAlignment="1">
      <alignment horizontal="distributed" vertical="center" wrapText="1"/>
    </xf>
    <xf numFmtId="0" fontId="7" fillId="0" borderId="63" xfId="0" applyFont="1" applyFill="1" applyBorder="1" applyAlignment="1">
      <alignment horizontal="distributed" vertical="center" wrapText="1"/>
    </xf>
    <xf numFmtId="0" fontId="7" fillId="0" borderId="53" xfId="0" applyNumberFormat="1" applyFont="1" applyFill="1" applyBorder="1" applyAlignment="1">
      <alignment horizontal="distributed" vertical="center"/>
    </xf>
    <xf numFmtId="0" fontId="7" fillId="0" borderId="54" xfId="0" applyNumberFormat="1" applyFont="1" applyFill="1" applyBorder="1" applyAlignment="1">
      <alignment horizontal="distributed" vertical="center"/>
    </xf>
    <xf numFmtId="0" fontId="7" fillId="0" borderId="52" xfId="0" applyNumberFormat="1" applyFont="1" applyFill="1" applyBorder="1" applyAlignment="1">
      <alignment horizontal="distributed" vertical="center"/>
    </xf>
    <xf numFmtId="0" fontId="7" fillId="0" borderId="110" xfId="0" applyNumberFormat="1" applyFont="1" applyFill="1" applyBorder="1" applyAlignment="1">
      <alignment horizontal="distributed" vertical="center"/>
    </xf>
    <xf numFmtId="0" fontId="7" fillId="0" borderId="30" xfId="0" applyNumberFormat="1" applyFont="1" applyFill="1" applyBorder="1" applyAlignment="1">
      <alignment horizontal="distributed" vertical="center"/>
    </xf>
    <xf numFmtId="0" fontId="7" fillId="0" borderId="69" xfId="0" applyFont="1" applyFill="1" applyBorder="1" applyAlignment="1">
      <alignment horizontal="distributed" vertical="center" shrinkToFit="1"/>
    </xf>
    <xf numFmtId="0" fontId="7" fillId="0" borderId="63" xfId="0" applyFont="1" applyFill="1" applyBorder="1" applyAlignment="1">
      <alignment horizontal="distributed" vertical="center" shrinkToFit="1"/>
    </xf>
    <xf numFmtId="0" fontId="7" fillId="0" borderId="26" xfId="0" applyFont="1" applyFill="1" applyBorder="1" applyAlignment="1">
      <alignment horizontal="distributed" vertical="center" wrapText="1"/>
    </xf>
    <xf numFmtId="0" fontId="9" fillId="0" borderId="63"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0" fontId="7" fillId="0" borderId="53"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63" xfId="0" applyFont="1" applyFill="1" applyBorder="1" applyAlignment="1">
      <alignment horizontal="center" vertical="center" shrinkToFit="1"/>
    </xf>
    <xf numFmtId="0" fontId="7" fillId="0" borderId="110" xfId="0" applyFont="1" applyFill="1" applyBorder="1" applyAlignment="1">
      <alignment vertical="center"/>
    </xf>
    <xf numFmtId="0" fontId="7" fillId="0" borderId="17" xfId="0" applyFont="1" applyFill="1" applyBorder="1" applyAlignment="1">
      <alignment vertical="center"/>
    </xf>
    <xf numFmtId="0" fontId="7" fillId="0" borderId="31" xfId="0" applyFont="1" applyFill="1" applyBorder="1" applyAlignment="1">
      <alignment vertical="center"/>
    </xf>
    <xf numFmtId="0" fontId="7" fillId="0" borderId="33" xfId="0" applyFont="1" applyFill="1" applyBorder="1" applyAlignment="1">
      <alignment vertical="center"/>
    </xf>
    <xf numFmtId="0" fontId="7" fillId="0" borderId="32" xfId="0" applyFont="1" applyFill="1" applyBorder="1" applyAlignment="1">
      <alignment vertical="center"/>
    </xf>
    <xf numFmtId="0" fontId="7" fillId="0" borderId="34" xfId="0" applyFont="1" applyFill="1" applyBorder="1" applyAlignment="1">
      <alignment vertical="center"/>
    </xf>
    <xf numFmtId="0" fontId="7" fillId="0" borderId="8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10" xfId="0" applyFont="1" applyFill="1" applyBorder="1" applyAlignment="1">
      <alignment horizontal="left" vertical="center" indent="1"/>
    </xf>
    <xf numFmtId="0" fontId="7" fillId="0" borderId="17" xfId="0" applyFont="1" applyFill="1" applyBorder="1" applyAlignment="1">
      <alignment horizontal="left" vertical="center" indent="1"/>
    </xf>
    <xf numFmtId="0" fontId="7" fillId="0" borderId="2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1" xfId="0" applyFont="1" applyFill="1" applyBorder="1" applyAlignment="1">
      <alignment horizontal="left" vertical="center" indent="1"/>
    </xf>
    <xf numFmtId="0" fontId="7" fillId="0" borderId="33" xfId="0" applyFont="1" applyFill="1" applyBorder="1" applyAlignment="1">
      <alignment horizontal="left" vertical="center" indent="1"/>
    </xf>
    <xf numFmtId="38" fontId="7" fillId="0" borderId="111" xfId="51" applyFont="1" applyFill="1" applyBorder="1" applyAlignment="1">
      <alignment horizontal="center" vertical="distributed" textRotation="255"/>
    </xf>
    <xf numFmtId="38" fontId="7" fillId="0" borderId="109" xfId="51" applyFont="1" applyFill="1" applyBorder="1" applyAlignment="1">
      <alignment horizontal="center" vertical="distributed" textRotation="255"/>
    </xf>
    <xf numFmtId="38" fontId="7" fillId="0" borderId="89" xfId="51" applyFont="1" applyFill="1" applyBorder="1" applyAlignment="1">
      <alignment horizontal="center" vertical="distributed" textRotation="255"/>
    </xf>
    <xf numFmtId="38" fontId="7" fillId="0" borderId="26" xfId="51" applyFont="1" applyFill="1" applyBorder="1" applyAlignment="1">
      <alignment horizontal="distributed" vertical="center"/>
    </xf>
    <xf numFmtId="38" fontId="7" fillId="0" borderId="21" xfId="51" applyFont="1" applyFill="1" applyBorder="1" applyAlignment="1">
      <alignment horizontal="distributed" vertical="center"/>
    </xf>
    <xf numFmtId="38" fontId="7" fillId="0" borderId="24" xfId="51" applyFont="1" applyFill="1" applyBorder="1" applyAlignment="1">
      <alignment horizontal="distributed" vertical="center"/>
    </xf>
    <xf numFmtId="38" fontId="7" fillId="0" borderId="68" xfId="51" applyFont="1" applyFill="1" applyBorder="1" applyAlignment="1">
      <alignment horizontal="distributed" vertical="center" wrapText="1"/>
    </xf>
    <xf numFmtId="38" fontId="7" fillId="0" borderId="69" xfId="51" applyFont="1" applyFill="1" applyBorder="1" applyAlignment="1">
      <alignment horizontal="distributed" vertical="center" wrapText="1"/>
    </xf>
    <xf numFmtId="38" fontId="7" fillId="0" borderId="48" xfId="51" applyFont="1" applyFill="1" applyBorder="1" applyAlignment="1">
      <alignment horizontal="distributed" vertical="center" wrapText="1"/>
    </xf>
    <xf numFmtId="38" fontId="7" fillId="0" borderId="63" xfId="51" applyFont="1" applyFill="1" applyBorder="1" applyAlignment="1">
      <alignment horizontal="distributed" vertical="center" wrapText="1"/>
    </xf>
    <xf numFmtId="38" fontId="7" fillId="0" borderId="69" xfId="51" applyFont="1" applyFill="1" applyBorder="1" applyAlignment="1">
      <alignment horizontal="center" vertical="center" shrinkToFit="1"/>
    </xf>
    <xf numFmtId="38" fontId="7" fillId="0" borderId="63" xfId="51" applyFont="1" applyFill="1" applyBorder="1" applyAlignment="1">
      <alignment horizontal="center" vertical="center" shrinkToFit="1"/>
    </xf>
    <xf numFmtId="38" fontId="7" fillId="0" borderId="26" xfId="51" applyFont="1" applyFill="1" applyBorder="1" applyAlignment="1">
      <alignment horizontal="distributed" vertical="center" wrapText="1"/>
    </xf>
    <xf numFmtId="38" fontId="7" fillId="0" borderId="21" xfId="51" applyFont="1" applyFill="1" applyBorder="1" applyAlignment="1">
      <alignment horizontal="distributed" vertical="center" wrapText="1"/>
    </xf>
    <xf numFmtId="38" fontId="7" fillId="0" borderId="52" xfId="51" applyFont="1" applyFill="1" applyBorder="1" applyAlignment="1">
      <alignment horizontal="distributed" vertical="center"/>
    </xf>
    <xf numFmtId="38" fontId="7" fillId="0" borderId="110" xfId="51" applyFont="1" applyFill="1" applyBorder="1" applyAlignment="1">
      <alignment horizontal="distributed" vertical="center"/>
    </xf>
    <xf numFmtId="38" fontId="7" fillId="0" borderId="53" xfId="51" applyFont="1" applyFill="1" applyBorder="1" applyAlignment="1">
      <alignment horizontal="distributed" vertical="center"/>
    </xf>
    <xf numFmtId="38" fontId="7" fillId="0" borderId="30" xfId="51" applyFont="1" applyFill="1" applyBorder="1" applyAlignment="1">
      <alignment horizontal="distributed" vertical="center"/>
    </xf>
    <xf numFmtId="38" fontId="7" fillId="0" borderId="89" xfId="51" applyFont="1" applyFill="1" applyBorder="1" applyAlignment="1">
      <alignment horizontal="distributed" vertical="center"/>
    </xf>
    <xf numFmtId="38" fontId="7" fillId="0" borderId="16" xfId="51" applyFont="1" applyFill="1" applyBorder="1" applyAlignment="1">
      <alignment horizontal="distributed" vertical="center"/>
    </xf>
    <xf numFmtId="38" fontId="7" fillId="0" borderId="54" xfId="51" applyFont="1" applyFill="1" applyBorder="1" applyAlignment="1">
      <alignment horizontal="distributed" vertical="center"/>
    </xf>
    <xf numFmtId="38" fontId="7" fillId="0" borderId="106" xfId="51" applyFont="1" applyFill="1" applyBorder="1" applyAlignment="1">
      <alignment horizontal="distributed" vertical="center" wrapText="1"/>
    </xf>
    <xf numFmtId="38" fontId="7" fillId="0" borderId="81" xfId="51" applyFont="1" applyFill="1" applyBorder="1" applyAlignment="1">
      <alignment horizontal="distributed" vertical="center" wrapText="1"/>
    </xf>
    <xf numFmtId="38" fontId="8" fillId="0" borderId="0" xfId="51" applyFont="1" applyFill="1" applyAlignment="1">
      <alignment vertical="center"/>
    </xf>
    <xf numFmtId="38" fontId="7" fillId="0" borderId="52" xfId="51" applyFont="1" applyFill="1" applyBorder="1" applyAlignment="1">
      <alignment horizontal="distributed" vertical="center" wrapText="1"/>
    </xf>
    <xf numFmtId="38" fontId="7" fillId="0" borderId="53" xfId="51" applyFont="1" applyFill="1" applyBorder="1" applyAlignment="1">
      <alignment horizontal="distributed" vertical="center" wrapText="1"/>
    </xf>
    <xf numFmtId="38" fontId="7" fillId="0" borderId="30" xfId="51" applyFont="1" applyFill="1" applyBorder="1" applyAlignment="1">
      <alignment horizontal="distributed" vertical="center" wrapText="1"/>
    </xf>
    <xf numFmtId="38" fontId="7" fillId="0" borderId="74" xfId="51" applyFont="1" applyFill="1" applyBorder="1" applyAlignment="1">
      <alignment horizontal="distributed" vertical="center"/>
    </xf>
    <xf numFmtId="38" fontId="7" fillId="0" borderId="88" xfId="51" applyFont="1" applyFill="1" applyBorder="1" applyAlignment="1">
      <alignment horizontal="distributed" vertical="center"/>
    </xf>
    <xf numFmtId="38" fontId="7" fillId="0" borderId="112" xfId="51" applyFont="1" applyFill="1" applyBorder="1" applyAlignment="1">
      <alignment horizontal="center" vertical="center" shrinkToFit="1"/>
    </xf>
    <xf numFmtId="38" fontId="7" fillId="0" borderId="113" xfId="51" applyFont="1" applyFill="1" applyBorder="1" applyAlignment="1">
      <alignment horizontal="center" vertical="center" shrinkToFit="1"/>
    </xf>
    <xf numFmtId="38" fontId="7" fillId="0" borderId="105" xfId="51" applyFont="1" applyFill="1" applyBorder="1" applyAlignment="1">
      <alignment horizontal="center" vertical="center" shrinkToFit="1"/>
    </xf>
    <xf numFmtId="38" fontId="7" fillId="0" borderId="65" xfId="51" applyFont="1" applyFill="1" applyBorder="1" applyAlignment="1">
      <alignment horizontal="center" vertical="center" shrinkToFit="1"/>
    </xf>
    <xf numFmtId="38" fontId="11" fillId="0" borderId="63" xfId="51" applyFont="1" applyFill="1" applyBorder="1" applyAlignment="1">
      <alignment horizontal="distributed" vertical="center" wrapText="1"/>
    </xf>
    <xf numFmtId="38" fontId="7" fillId="0" borderId="46" xfId="51" applyFont="1" applyFill="1" applyBorder="1" applyAlignment="1">
      <alignment horizontal="center" vertical="center" shrinkToFit="1"/>
    </xf>
    <xf numFmtId="38" fontId="7" fillId="0" borderId="48" xfId="51" applyFont="1" applyFill="1" applyBorder="1" applyAlignment="1">
      <alignment horizontal="center" vertical="center" shrinkToFit="1"/>
    </xf>
    <xf numFmtId="0" fontId="7" fillId="0" borderId="45" xfId="0" applyFont="1" applyFill="1" applyBorder="1" applyAlignment="1">
      <alignment horizontal="center" vertical="distributed" textRotation="255"/>
    </xf>
    <xf numFmtId="0" fontId="7" fillId="0" borderId="19" xfId="0" applyFont="1" applyFill="1" applyBorder="1" applyAlignment="1">
      <alignment horizontal="center" vertical="distributed" textRotation="255"/>
    </xf>
    <xf numFmtId="0" fontId="7" fillId="0" borderId="27" xfId="0" applyFont="1" applyFill="1" applyBorder="1" applyAlignment="1">
      <alignment horizontal="center" vertical="distributed" textRotation="255"/>
    </xf>
    <xf numFmtId="0" fontId="7" fillId="0" borderId="78" xfId="0" applyFont="1" applyFill="1" applyBorder="1" applyAlignment="1">
      <alignment horizontal="center" vertical="distributed" textRotation="255"/>
    </xf>
    <xf numFmtId="0" fontId="7" fillId="0" borderId="113" xfId="0" applyFont="1" applyBorder="1" applyAlignment="1">
      <alignment/>
    </xf>
    <xf numFmtId="0" fontId="7" fillId="0" borderId="61" xfId="0" applyFont="1" applyBorder="1" applyAlignment="1">
      <alignment/>
    </xf>
    <xf numFmtId="0" fontId="7" fillId="0" borderId="86" xfId="0" applyFont="1" applyBorder="1" applyAlignment="1">
      <alignment/>
    </xf>
    <xf numFmtId="0" fontId="7" fillId="0" borderId="90" xfId="0" applyFont="1" applyBorder="1" applyAlignment="1">
      <alignment/>
    </xf>
    <xf numFmtId="0" fontId="7" fillId="0" borderId="65" xfId="0" applyFont="1" applyBorder="1" applyAlignment="1">
      <alignment/>
    </xf>
    <xf numFmtId="0" fontId="7" fillId="0" borderId="112" xfId="0" applyFont="1" applyFill="1" applyBorder="1" applyAlignment="1">
      <alignment horizontal="center" vertical="center" textRotation="255" shrinkToFit="1"/>
    </xf>
    <xf numFmtId="0" fontId="7" fillId="0" borderId="113" xfId="0" applyFont="1" applyFill="1" applyBorder="1" applyAlignment="1">
      <alignment horizontal="center" vertical="center" textRotation="255" shrinkToFit="1"/>
    </xf>
    <xf numFmtId="0" fontId="7" fillId="0" borderId="114" xfId="0" applyFont="1" applyFill="1" applyBorder="1" applyAlignment="1">
      <alignment horizontal="center" vertical="center" textRotation="255" shrinkToFit="1"/>
    </xf>
    <xf numFmtId="0" fontId="7" fillId="0" borderId="86" xfId="0" applyFont="1" applyFill="1" applyBorder="1" applyAlignment="1">
      <alignment horizontal="center" vertical="center" textRotation="255" shrinkToFit="1"/>
    </xf>
    <xf numFmtId="0" fontId="7" fillId="0" borderId="105" xfId="0" applyFont="1" applyFill="1" applyBorder="1" applyAlignment="1">
      <alignment horizontal="center" vertical="center" textRotation="255" shrinkToFit="1"/>
    </xf>
    <xf numFmtId="0" fontId="7" fillId="0" borderId="65" xfId="0" applyFont="1" applyFill="1" applyBorder="1" applyAlignment="1">
      <alignment horizontal="center" vertical="center" textRotation="255" shrinkToFit="1"/>
    </xf>
    <xf numFmtId="0" fontId="7" fillId="0" borderId="112" xfId="0" applyFont="1" applyFill="1" applyBorder="1" applyAlignment="1">
      <alignment horizontal="center" vertical="distributed" textRotation="255"/>
    </xf>
    <xf numFmtId="0" fontId="7" fillId="0" borderId="113" xfId="0" applyFont="1" applyFill="1" applyBorder="1" applyAlignment="1">
      <alignment horizontal="center" vertical="distributed" textRotation="255"/>
    </xf>
    <xf numFmtId="0" fontId="7" fillId="0" borderId="114" xfId="0" applyFont="1" applyFill="1" applyBorder="1" applyAlignment="1">
      <alignment horizontal="center" vertical="distributed" textRotation="255"/>
    </xf>
    <xf numFmtId="0" fontId="7" fillId="0" borderId="86" xfId="0" applyFont="1" applyFill="1" applyBorder="1" applyAlignment="1">
      <alignment horizontal="center" vertical="distributed" textRotation="255"/>
    </xf>
    <xf numFmtId="0" fontId="7" fillId="0" borderId="106" xfId="0" applyFont="1" applyFill="1" applyBorder="1" applyAlignment="1">
      <alignment horizontal="distributed" vertical="center" wrapText="1"/>
    </xf>
    <xf numFmtId="0" fontId="7" fillId="0" borderId="42" xfId="0" applyFont="1" applyFill="1" applyBorder="1" applyAlignment="1">
      <alignment horizontal="center" vertical="distributed" textRotation="255"/>
    </xf>
    <xf numFmtId="0" fontId="7" fillId="0" borderId="44" xfId="0" applyFont="1" applyFill="1" applyBorder="1" applyAlignment="1">
      <alignment horizontal="center" vertical="distributed" textRotation="255"/>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38" xfId="0" applyFont="1" applyFill="1" applyBorder="1" applyAlignment="1">
      <alignment horizontal="center" vertical="distributed" textRotation="255"/>
    </xf>
    <xf numFmtId="0" fontId="7" fillId="0" borderId="41" xfId="0" applyFont="1" applyFill="1" applyBorder="1" applyAlignment="1">
      <alignment horizontal="center" vertical="distributed" textRotation="255"/>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7" fillId="0" borderId="78" xfId="0" applyFont="1" applyFill="1" applyBorder="1" applyAlignment="1">
      <alignment horizontal="center" vertical="distributed" textRotation="255" wrapText="1"/>
    </xf>
    <xf numFmtId="0" fontId="7" fillId="0" borderId="113" xfId="0" applyFont="1" applyFill="1" applyBorder="1" applyAlignment="1">
      <alignment horizontal="center" vertical="distributed" textRotation="255" wrapText="1"/>
    </xf>
    <xf numFmtId="0" fontId="7" fillId="0" borderId="61" xfId="0" applyFont="1" applyFill="1" applyBorder="1" applyAlignment="1">
      <alignment horizontal="center" vertical="distributed" textRotation="255" wrapText="1"/>
    </xf>
    <xf numFmtId="0" fontId="7" fillId="0" borderId="86" xfId="0" applyFont="1" applyFill="1" applyBorder="1" applyAlignment="1">
      <alignment horizontal="center" vertical="distributed" textRotation="255" wrapText="1"/>
    </xf>
    <xf numFmtId="0" fontId="7" fillId="0" borderId="112" xfId="0" applyFont="1" applyFill="1" applyBorder="1" applyAlignment="1">
      <alignment horizontal="center" vertical="distributed" textRotation="255" wrapText="1"/>
    </xf>
    <xf numFmtId="0" fontId="7" fillId="0" borderId="114" xfId="0" applyFont="1" applyFill="1" applyBorder="1" applyAlignment="1">
      <alignment horizontal="center" vertical="distributed" textRotation="255" wrapText="1"/>
    </xf>
    <xf numFmtId="0" fontId="7" fillId="0" borderId="112" xfId="0" applyFont="1" applyFill="1" applyBorder="1" applyAlignment="1">
      <alignment horizontal="center" vertical="distributed" textRotation="255" wrapText="1" shrinkToFit="1"/>
    </xf>
    <xf numFmtId="0" fontId="7" fillId="0" borderId="113" xfId="0" applyFont="1" applyFill="1" applyBorder="1" applyAlignment="1">
      <alignment horizontal="center" vertical="distributed" textRotation="255" wrapText="1" shrinkToFit="1"/>
    </xf>
    <xf numFmtId="0" fontId="7" fillId="0" borderId="114" xfId="0" applyFont="1" applyFill="1" applyBorder="1" applyAlignment="1">
      <alignment horizontal="center" vertical="distributed" textRotation="255" wrapText="1" shrinkToFit="1"/>
    </xf>
    <xf numFmtId="0" fontId="7" fillId="0" borderId="86" xfId="0" applyFont="1" applyFill="1" applyBorder="1" applyAlignment="1">
      <alignment horizontal="center" vertical="distributed" textRotation="255" wrapText="1" shrinkToFit="1"/>
    </xf>
    <xf numFmtId="0" fontId="7" fillId="0" borderId="106"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66" xfId="0" applyFont="1" applyFill="1" applyBorder="1" applyAlignment="1">
      <alignment horizontal="center" vertical="distributed" textRotation="255"/>
    </xf>
    <xf numFmtId="0" fontId="7" fillId="0" borderId="22" xfId="0" applyFont="1" applyFill="1" applyBorder="1" applyAlignment="1">
      <alignment horizontal="center" vertical="distributed" textRotation="255"/>
    </xf>
    <xf numFmtId="0" fontId="7" fillId="0" borderId="21" xfId="0" applyFont="1" applyFill="1" applyBorder="1" applyAlignment="1">
      <alignment horizontal="center" vertical="center" shrinkToFit="1"/>
    </xf>
    <xf numFmtId="0" fontId="7" fillId="0" borderId="69" xfId="0" applyFont="1" applyFill="1" applyBorder="1" applyAlignment="1">
      <alignment horizontal="distributed" vertical="center"/>
    </xf>
    <xf numFmtId="0" fontId="7" fillId="0" borderId="63" xfId="0" applyFont="1" applyFill="1" applyBorder="1" applyAlignment="1">
      <alignment horizontal="distributed" vertical="center"/>
    </xf>
    <xf numFmtId="0" fontId="7" fillId="0" borderId="111" xfId="0" applyNumberFormat="1" applyFont="1" applyFill="1" applyBorder="1" applyAlignment="1">
      <alignment horizontal="center" vertical="center"/>
    </xf>
    <xf numFmtId="0" fontId="7" fillId="0" borderId="109" xfId="0" applyNumberFormat="1" applyFont="1" applyFill="1" applyBorder="1" applyAlignment="1">
      <alignment horizontal="center" vertical="center"/>
    </xf>
    <xf numFmtId="0" fontId="7" fillId="0" borderId="89" xfId="0" applyNumberFormat="1" applyFont="1" applyFill="1" applyBorder="1" applyAlignment="1">
      <alignment horizontal="center" vertical="center"/>
    </xf>
    <xf numFmtId="0" fontId="7" fillId="0" borderId="29" xfId="0" applyNumberFormat="1" applyFont="1" applyFill="1" applyBorder="1" applyAlignment="1">
      <alignment horizontal="distributed" vertical="center"/>
    </xf>
    <xf numFmtId="0" fontId="7" fillId="0" borderId="11" xfId="0" applyNumberFormat="1" applyFont="1" applyFill="1" applyBorder="1" applyAlignment="1">
      <alignment horizontal="distributed" vertical="center"/>
    </xf>
    <xf numFmtId="0" fontId="6" fillId="0" borderId="50" xfId="0" applyFont="1" applyBorder="1" applyAlignment="1">
      <alignment horizontal="center"/>
    </xf>
    <xf numFmtId="0" fontId="6" fillId="0" borderId="51" xfId="0" applyFont="1" applyBorder="1" applyAlignment="1">
      <alignment horizontal="center"/>
    </xf>
    <xf numFmtId="0" fontId="7" fillId="0" borderId="28" xfId="0" applyFont="1" applyFill="1" applyBorder="1" applyAlignment="1">
      <alignment horizontal="center" vertical="center"/>
    </xf>
    <xf numFmtId="0" fontId="7" fillId="0" borderId="28" xfId="0" applyFont="1" applyFill="1" applyBorder="1" applyAlignment="1">
      <alignment horizontal="distributed" vertical="center" wrapText="1"/>
    </xf>
    <xf numFmtId="0" fontId="7" fillId="0" borderId="28" xfId="0" applyFont="1" applyFill="1" applyBorder="1" applyAlignment="1">
      <alignment horizontal="distributed" vertical="center"/>
    </xf>
    <xf numFmtId="0" fontId="6" fillId="0" borderId="28"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7" xfId="0" applyFont="1" applyFill="1" applyBorder="1" applyAlignment="1">
      <alignment horizontal="center" vertical="center"/>
    </xf>
    <xf numFmtId="0" fontId="7" fillId="0" borderId="68" xfId="0" applyFont="1" applyFill="1" applyBorder="1" applyAlignment="1">
      <alignment horizontal="distributed" vertical="center"/>
    </xf>
    <xf numFmtId="0" fontId="6" fillId="0" borderId="78"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0" xfId="0" applyFont="1" applyBorder="1" applyAlignment="1">
      <alignment horizontal="center"/>
    </xf>
    <xf numFmtId="0" fontId="6" fillId="0" borderId="80" xfId="0" applyFont="1" applyBorder="1" applyAlignment="1">
      <alignment horizontal="center"/>
    </xf>
    <xf numFmtId="38" fontId="9" fillId="0" borderId="28" xfId="51" applyFont="1" applyBorder="1" applyAlignment="1">
      <alignment horizontal="center" vertical="center"/>
    </xf>
    <xf numFmtId="38" fontId="9" fillId="0" borderId="28" xfId="51" applyFont="1" applyFill="1" applyBorder="1" applyAlignment="1">
      <alignment horizontal="center" vertical="center"/>
    </xf>
    <xf numFmtId="38" fontId="9" fillId="0" borderId="50" xfId="51" applyFont="1" applyBorder="1" applyAlignment="1">
      <alignment horizontal="center" vertical="center"/>
    </xf>
    <xf numFmtId="38" fontId="9" fillId="0" borderId="56" xfId="51" applyFont="1" applyBorder="1" applyAlignment="1">
      <alignment horizontal="center" vertical="center"/>
    </xf>
    <xf numFmtId="38" fontId="9" fillId="0" borderId="51" xfId="51" applyFont="1" applyBorder="1" applyAlignment="1">
      <alignment horizontal="center" vertical="center"/>
    </xf>
    <xf numFmtId="38" fontId="9" fillId="0" borderId="45" xfId="51" applyFont="1" applyBorder="1" applyAlignment="1">
      <alignment horizontal="center" vertical="center"/>
    </xf>
    <xf numFmtId="38" fontId="9" fillId="0" borderId="27" xfId="51" applyFont="1" applyBorder="1" applyAlignment="1">
      <alignment horizontal="center" vertical="center"/>
    </xf>
    <xf numFmtId="38" fontId="9" fillId="0" borderId="45" xfId="51" applyFont="1" applyBorder="1" applyAlignment="1">
      <alignment horizontal="center" vertical="center" wrapText="1"/>
    </xf>
    <xf numFmtId="38" fontId="9" fillId="0" borderId="28" xfId="51" applyFont="1" applyBorder="1" applyAlignment="1" quotePrefix="1">
      <alignment horizontal="center" vertical="center"/>
    </xf>
    <xf numFmtId="38" fontId="9" fillId="0" borderId="60" xfId="51" applyFont="1" applyBorder="1" applyAlignment="1">
      <alignment horizontal="right"/>
    </xf>
    <xf numFmtId="38" fontId="9" fillId="0" borderId="80" xfId="51" applyFont="1" applyBorder="1" applyAlignment="1">
      <alignment horizontal="right"/>
    </xf>
    <xf numFmtId="38" fontId="9" fillId="0" borderId="50" xfId="51" applyFont="1" applyBorder="1" applyAlignment="1">
      <alignment horizontal="right"/>
    </xf>
    <xf numFmtId="38" fontId="9" fillId="0" borderId="51" xfId="51" applyFont="1" applyBorder="1" applyAlignment="1">
      <alignment horizontal="right"/>
    </xf>
    <xf numFmtId="38" fontId="9" fillId="0" borderId="31" xfId="51" applyFont="1" applyBorder="1" applyAlignment="1">
      <alignment horizontal="right"/>
    </xf>
    <xf numFmtId="38" fontId="9" fillId="0" borderId="33" xfId="51" applyFont="1" applyBorder="1" applyAlignment="1">
      <alignment horizontal="right"/>
    </xf>
    <xf numFmtId="38" fontId="9" fillId="0" borderId="78" xfId="51" applyFont="1" applyBorder="1" applyAlignment="1">
      <alignment horizontal="right"/>
    </xf>
    <xf numFmtId="38" fontId="9" fillId="0" borderId="79" xfId="51" applyFont="1" applyBorder="1" applyAlignment="1">
      <alignment horizontal="right"/>
    </xf>
    <xf numFmtId="38" fontId="9" fillId="0" borderId="61" xfId="51" applyFont="1" applyBorder="1" applyAlignment="1">
      <alignment horizontal="center" vertical="center" shrinkToFit="1"/>
    </xf>
    <xf numFmtId="38" fontId="9" fillId="0" borderId="41" xfId="51" applyFont="1" applyBorder="1" applyAlignment="1">
      <alignment horizontal="center" vertical="center" shrinkToFit="1"/>
    </xf>
    <xf numFmtId="38" fontId="9" fillId="0" borderId="60" xfId="51" applyFont="1" applyBorder="1" applyAlignment="1">
      <alignment horizontal="center" vertical="center" shrinkToFit="1"/>
    </xf>
    <xf numFmtId="38" fontId="9" fillId="0" borderId="80" xfId="51" applyFont="1" applyBorder="1" applyAlignment="1">
      <alignment horizontal="center" vertical="center" shrinkToFit="1"/>
    </xf>
    <xf numFmtId="38" fontId="9" fillId="0" borderId="78" xfId="51" applyFont="1" applyBorder="1" applyAlignment="1">
      <alignment horizontal="center" vertical="center" shrinkToFit="1"/>
    </xf>
    <xf numFmtId="38" fontId="9" fillId="0" borderId="79" xfId="51" applyFont="1" applyBorder="1" applyAlignment="1">
      <alignment horizontal="center" vertical="center" shrinkToFit="1"/>
    </xf>
    <xf numFmtId="38" fontId="0" fillId="0" borderId="28" xfId="49" applyFont="1" applyBorder="1" applyAlignment="1">
      <alignment horizontal="center" vertical="center"/>
    </xf>
    <xf numFmtId="38" fontId="0" fillId="0" borderId="50" xfId="49" applyFont="1" applyBorder="1" applyAlignment="1">
      <alignment horizontal="center" vertical="center" shrinkToFit="1"/>
    </xf>
    <xf numFmtId="38" fontId="0" fillId="0" borderId="56" xfId="49" applyFont="1" applyBorder="1" applyAlignment="1">
      <alignment horizontal="center" vertical="center" shrinkToFit="1"/>
    </xf>
    <xf numFmtId="38" fontId="0" fillId="0" borderId="51" xfId="49" applyFont="1" applyBorder="1" applyAlignment="1">
      <alignment horizontal="center" vertical="center" shrinkToFit="1"/>
    </xf>
    <xf numFmtId="38" fontId="0" fillId="0" borderId="28" xfId="49" applyFont="1" applyBorder="1" applyAlignment="1">
      <alignment horizontal="center" vertical="center" shrinkToFit="1"/>
    </xf>
    <xf numFmtId="38" fontId="0" fillId="0" borderId="28" xfId="49" applyFont="1" applyBorder="1" applyAlignment="1" quotePrefix="1">
      <alignment horizontal="center" vertical="center" shrinkToFit="1"/>
    </xf>
    <xf numFmtId="0" fontId="7" fillId="0" borderId="82" xfId="0" applyNumberFormat="1" applyFont="1" applyFill="1" applyBorder="1" applyAlignment="1">
      <alignment horizontal="center" vertical="center" wrapText="1"/>
    </xf>
    <xf numFmtId="0" fontId="7" fillId="0" borderId="57" xfId="0" applyNumberFormat="1" applyFont="1" applyFill="1" applyBorder="1" applyAlignment="1">
      <alignment horizontal="center" vertical="center" wrapText="1"/>
    </xf>
    <xf numFmtId="0" fontId="7" fillId="0" borderId="82" xfId="0" applyNumberFormat="1" applyFont="1" applyFill="1" applyBorder="1" applyAlignment="1">
      <alignment horizontal="left" vertical="center" wrapText="1"/>
    </xf>
    <xf numFmtId="0" fontId="7" fillId="0" borderId="81" xfId="0" applyNumberFormat="1" applyFont="1" applyFill="1" applyBorder="1" applyAlignment="1">
      <alignment horizontal="left" vertical="center" wrapText="1"/>
    </xf>
    <xf numFmtId="0" fontId="7" fillId="0" borderId="57" xfId="0" applyNumberFormat="1" applyFont="1" applyFill="1" applyBorder="1" applyAlignment="1">
      <alignment horizontal="left" vertical="center" wrapText="1"/>
    </xf>
    <xf numFmtId="58" fontId="7" fillId="0" borderId="13" xfId="0" applyNumberFormat="1" applyFont="1" applyFill="1" applyBorder="1" applyAlignment="1">
      <alignment horizontal="left" vertical="center" wrapText="1"/>
    </xf>
    <xf numFmtId="58" fontId="7" fillId="0" borderId="20" xfId="0" applyNumberFormat="1" applyFont="1" applyFill="1" applyBorder="1" applyAlignment="1">
      <alignment horizontal="left" vertical="center" wrapText="1"/>
    </xf>
    <xf numFmtId="0" fontId="7" fillId="0" borderId="27" xfId="0" applyFont="1" applyFill="1" applyBorder="1" applyAlignment="1">
      <alignment horizontal="left" vertical="center" wrapText="1"/>
    </xf>
    <xf numFmtId="0" fontId="17" fillId="0" borderId="52" xfId="0" applyFont="1" applyFill="1" applyBorder="1" applyAlignment="1">
      <alignment horizontal="distributed" vertical="center"/>
    </xf>
    <xf numFmtId="0" fontId="17" fillId="0" borderId="26" xfId="0" applyFont="1" applyFill="1" applyBorder="1" applyAlignment="1">
      <alignment horizontal="distributed" vertical="center"/>
    </xf>
    <xf numFmtId="0" fontId="8"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wrapText="1"/>
    </xf>
    <xf numFmtId="58" fontId="7" fillId="0" borderId="82" xfId="0" applyNumberFormat="1" applyFont="1" applyFill="1" applyBorder="1" applyAlignment="1">
      <alignment horizontal="center" vertical="center" wrapText="1"/>
    </xf>
    <xf numFmtId="0" fontId="7" fillId="0" borderId="81"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5"/>
  <sheetViews>
    <sheetView tabSelected="1" view="pageBreakPreview" zoomScaleNormal="115" zoomScaleSheetLayoutView="100" zoomScalePageLayoutView="0" workbookViewId="0" topLeftCell="A43">
      <selection activeCell="C43" sqref="C43"/>
    </sheetView>
  </sheetViews>
  <sheetFormatPr defaultColWidth="9.00390625" defaultRowHeight="19.5" customHeight="1"/>
  <cols>
    <col min="1" max="1" width="1.625" style="85" customWidth="1"/>
    <col min="2" max="2" width="12.875" style="85" customWidth="1"/>
    <col min="3" max="3" width="20.625" style="85" customWidth="1"/>
    <col min="4" max="4" width="21.375" style="85" customWidth="1"/>
    <col min="5" max="8" width="8.625" style="85" customWidth="1"/>
    <col min="9" max="16384" width="9.00390625" style="85" customWidth="1"/>
  </cols>
  <sheetData>
    <row r="1" spans="1:7" ht="21" customHeight="1">
      <c r="A1" s="651" t="s">
        <v>3</v>
      </c>
      <c r="B1" s="651"/>
      <c r="C1" s="651"/>
      <c r="D1" s="651"/>
      <c r="E1" s="651"/>
      <c r="F1" s="651"/>
      <c r="G1" s="651"/>
    </row>
    <row r="2" spans="1:9" ht="45" customHeight="1">
      <c r="A2" s="652" t="s">
        <v>598</v>
      </c>
      <c r="B2" s="652"/>
      <c r="C2" s="652"/>
      <c r="D2" s="652"/>
      <c r="E2" s="652"/>
      <c r="F2" s="652"/>
      <c r="G2" s="652"/>
      <c r="H2" s="86"/>
      <c r="I2" s="87"/>
    </row>
    <row r="3" spans="1:9" ht="48.75" customHeight="1">
      <c r="A3" s="652"/>
      <c r="B3" s="652"/>
      <c r="C3" s="652"/>
      <c r="D3" s="652"/>
      <c r="E3" s="652"/>
      <c r="F3" s="652"/>
      <c r="G3" s="652"/>
      <c r="H3" s="86"/>
      <c r="I3" s="87"/>
    </row>
    <row r="4" spans="1:9" ht="12" customHeight="1">
      <c r="A4" s="131"/>
      <c r="B4" s="131"/>
      <c r="C4" s="131"/>
      <c r="D4" s="131"/>
      <c r="E4" s="131"/>
      <c r="F4" s="131"/>
      <c r="G4" s="131"/>
      <c r="H4" s="86"/>
      <c r="I4" s="87"/>
    </row>
    <row r="5" spans="1:7" ht="21" customHeight="1">
      <c r="A5" s="653" t="s">
        <v>172</v>
      </c>
      <c r="B5" s="653"/>
      <c r="C5" s="653"/>
      <c r="D5" s="653"/>
      <c r="E5" s="653"/>
      <c r="F5" s="653"/>
      <c r="G5" s="653"/>
    </row>
    <row r="6" spans="1:7" ht="14.25" customHeight="1">
      <c r="A6" s="88"/>
      <c r="B6" s="353" t="s">
        <v>599</v>
      </c>
      <c r="C6" s="88"/>
      <c r="D6" s="88"/>
      <c r="E6" s="116" t="s">
        <v>600</v>
      </c>
      <c r="F6" s="88"/>
      <c r="G6" s="88"/>
    </row>
    <row r="7" spans="2:6" s="89" customFormat="1" ht="19.5" customHeight="1">
      <c r="B7" s="138" t="s">
        <v>11</v>
      </c>
      <c r="C7" s="654" t="s">
        <v>12</v>
      </c>
      <c r="D7" s="655"/>
      <c r="E7" s="656"/>
      <c r="F7" s="90"/>
    </row>
    <row r="8" spans="2:5" s="89" customFormat="1" ht="18" customHeight="1">
      <c r="B8" s="657" t="s">
        <v>403</v>
      </c>
      <c r="C8" s="616" t="s">
        <v>404</v>
      </c>
      <c r="D8" s="617"/>
      <c r="E8" s="618"/>
    </row>
    <row r="9" spans="2:5" s="89" customFormat="1" ht="18" customHeight="1">
      <c r="B9" s="658"/>
      <c r="C9" s="619" t="s">
        <v>13</v>
      </c>
      <c r="D9" s="620"/>
      <c r="E9" s="621"/>
    </row>
    <row r="10" spans="2:5" s="89" customFormat="1" ht="18" customHeight="1">
      <c r="B10" s="658"/>
      <c r="C10" s="659" t="s">
        <v>173</v>
      </c>
      <c r="D10" s="660"/>
      <c r="E10" s="661"/>
    </row>
    <row r="11" spans="2:5" s="89" customFormat="1" ht="18" customHeight="1">
      <c r="B11" s="634" t="s">
        <v>601</v>
      </c>
      <c r="C11" s="637" t="s">
        <v>365</v>
      </c>
      <c r="D11" s="638"/>
      <c r="E11" s="639"/>
    </row>
    <row r="12" spans="2:8" s="89" customFormat="1" ht="18" customHeight="1">
      <c r="B12" s="635"/>
      <c r="C12" s="640" t="s">
        <v>366</v>
      </c>
      <c r="D12" s="641"/>
      <c r="E12" s="642"/>
      <c r="H12" s="90"/>
    </row>
    <row r="13" spans="2:5" s="89" customFormat="1" ht="18" customHeight="1">
      <c r="B13" s="636"/>
      <c r="C13" s="643" t="s">
        <v>367</v>
      </c>
      <c r="D13" s="644"/>
      <c r="E13" s="645"/>
    </row>
    <row r="14" spans="2:5" s="89" customFormat="1" ht="18" customHeight="1">
      <c r="B14" s="646" t="s">
        <v>602</v>
      </c>
      <c r="C14" s="648" t="s">
        <v>680</v>
      </c>
      <c r="D14" s="649"/>
      <c r="E14" s="650"/>
    </row>
    <row r="15" spans="2:9" s="89" customFormat="1" ht="27" customHeight="1">
      <c r="B15" s="647"/>
      <c r="C15" s="622"/>
      <c r="D15" s="623"/>
      <c r="E15" s="624"/>
      <c r="I15" s="90"/>
    </row>
    <row r="16" spans="2:9" s="89" customFormat="1" ht="18" customHeight="1">
      <c r="B16" s="124"/>
      <c r="C16" s="351"/>
      <c r="D16" s="351"/>
      <c r="E16" s="351"/>
      <c r="I16" s="90"/>
    </row>
    <row r="17" spans="2:9" s="89" customFormat="1" ht="18" customHeight="1">
      <c r="B17" s="353" t="s">
        <v>603</v>
      </c>
      <c r="C17" s="352"/>
      <c r="D17" s="352"/>
      <c r="E17" s="352"/>
      <c r="I17" s="90"/>
    </row>
    <row r="18" spans="2:6" s="89" customFormat="1" ht="19.5" customHeight="1">
      <c r="B18" s="625" t="s">
        <v>604</v>
      </c>
      <c r="C18" s="616" t="s">
        <v>605</v>
      </c>
      <c r="D18" s="617"/>
      <c r="E18" s="618"/>
      <c r="F18" s="90"/>
    </row>
    <row r="19" spans="2:6" s="89" customFormat="1" ht="19.5" customHeight="1">
      <c r="B19" s="626"/>
      <c r="C19" s="619" t="s">
        <v>606</v>
      </c>
      <c r="D19" s="620"/>
      <c r="E19" s="621"/>
      <c r="F19" s="90"/>
    </row>
    <row r="20" spans="2:6" s="89" customFormat="1" ht="19.5" customHeight="1">
      <c r="B20" s="626"/>
      <c r="C20" s="619" t="s">
        <v>607</v>
      </c>
      <c r="D20" s="620"/>
      <c r="E20" s="621"/>
      <c r="F20" s="90"/>
    </row>
    <row r="21" spans="2:6" s="89" customFormat="1" ht="19.5" customHeight="1">
      <c r="B21" s="627"/>
      <c r="C21" s="619" t="s">
        <v>608</v>
      </c>
      <c r="D21" s="620"/>
      <c r="E21" s="621"/>
      <c r="F21" s="90"/>
    </row>
    <row r="22" spans="2:5" s="89" customFormat="1" ht="18" customHeight="1">
      <c r="B22" s="628" t="s">
        <v>609</v>
      </c>
      <c r="C22" s="616" t="s">
        <v>360</v>
      </c>
      <c r="D22" s="617"/>
      <c r="E22" s="618"/>
    </row>
    <row r="23" spans="2:5" s="89" customFormat="1" ht="18" customHeight="1">
      <c r="B23" s="629"/>
      <c r="C23" s="631" t="s">
        <v>405</v>
      </c>
      <c r="D23" s="632"/>
      <c r="E23" s="633"/>
    </row>
    <row r="24" spans="2:5" s="89" customFormat="1" ht="18" customHeight="1">
      <c r="B24" s="630"/>
      <c r="C24" s="622" t="s">
        <v>361</v>
      </c>
      <c r="D24" s="623"/>
      <c r="E24" s="624"/>
    </row>
    <row r="25" spans="2:5" s="89" customFormat="1" ht="18" customHeight="1">
      <c r="B25" s="613" t="s">
        <v>610</v>
      </c>
      <c r="C25" s="616" t="s">
        <v>362</v>
      </c>
      <c r="D25" s="617"/>
      <c r="E25" s="618"/>
    </row>
    <row r="26" spans="2:5" s="89" customFormat="1" ht="18" customHeight="1">
      <c r="B26" s="614"/>
      <c r="C26" s="619" t="s">
        <v>174</v>
      </c>
      <c r="D26" s="620"/>
      <c r="E26" s="621"/>
    </row>
    <row r="27" spans="2:5" s="89" customFormat="1" ht="18" customHeight="1">
      <c r="B27" s="614"/>
      <c r="C27" s="619" t="s">
        <v>363</v>
      </c>
      <c r="D27" s="620"/>
      <c r="E27" s="621"/>
    </row>
    <row r="28" spans="2:5" s="89" customFormat="1" ht="18" customHeight="1">
      <c r="B28" s="614"/>
      <c r="C28" s="619" t="s">
        <v>175</v>
      </c>
      <c r="D28" s="620"/>
      <c r="E28" s="621"/>
    </row>
    <row r="29" spans="2:5" s="89" customFormat="1" ht="18" customHeight="1">
      <c r="B29" s="614"/>
      <c r="C29" s="619" t="s">
        <v>176</v>
      </c>
      <c r="D29" s="620"/>
      <c r="E29" s="621"/>
    </row>
    <row r="30" spans="2:5" s="89" customFormat="1" ht="18" customHeight="1">
      <c r="B30" s="615"/>
      <c r="C30" s="622" t="s">
        <v>364</v>
      </c>
      <c r="D30" s="623"/>
      <c r="E30" s="624"/>
    </row>
    <row r="31" spans="2:5" s="89" customFormat="1" ht="18" customHeight="1">
      <c r="B31" s="354" t="s">
        <v>611</v>
      </c>
      <c r="C31" s="591" t="s">
        <v>218</v>
      </c>
      <c r="D31" s="592"/>
      <c r="E31" s="593"/>
    </row>
    <row r="32" s="89" customFormat="1" ht="18" customHeight="1"/>
    <row r="33" s="89" customFormat="1" ht="18" customHeight="1">
      <c r="B33" s="89" t="s">
        <v>612</v>
      </c>
    </row>
    <row r="34" spans="2:5" s="89" customFormat="1" ht="18" customHeight="1">
      <c r="B34" s="594" t="s">
        <v>609</v>
      </c>
      <c r="C34" s="355" t="s">
        <v>613</v>
      </c>
      <c r="D34" s="356"/>
      <c r="E34" s="357"/>
    </row>
    <row r="35" spans="2:5" s="89" customFormat="1" ht="13.5">
      <c r="B35" s="595"/>
      <c r="C35" s="346" t="s">
        <v>614</v>
      </c>
      <c r="D35" s="90"/>
      <c r="E35" s="358"/>
    </row>
    <row r="36" spans="1:7" ht="19.5" customHeight="1">
      <c r="A36" s="89"/>
      <c r="B36" s="595"/>
      <c r="C36" s="346" t="s">
        <v>615</v>
      </c>
      <c r="D36" s="90"/>
      <c r="E36" s="358"/>
      <c r="F36" s="89"/>
      <c r="G36" s="89"/>
    </row>
    <row r="37" spans="1:7" ht="17.25" customHeight="1">
      <c r="A37" s="89"/>
      <c r="B37" s="595"/>
      <c r="C37" s="346" t="s">
        <v>616</v>
      </c>
      <c r="D37" s="90"/>
      <c r="E37" s="358"/>
      <c r="F37" s="89"/>
      <c r="G37" s="89"/>
    </row>
    <row r="38" spans="2:8" s="89" customFormat="1" ht="19.5" customHeight="1">
      <c r="B38" s="595"/>
      <c r="C38" s="346" t="s">
        <v>736</v>
      </c>
      <c r="D38" s="90"/>
      <c r="E38" s="358"/>
      <c r="H38" s="91"/>
    </row>
    <row r="39" spans="2:8" s="89" customFormat="1" ht="19.5" customHeight="1">
      <c r="B39" s="595"/>
      <c r="C39" s="346" t="s">
        <v>737</v>
      </c>
      <c r="D39" s="359"/>
      <c r="E39" s="360"/>
      <c r="H39" s="597"/>
    </row>
    <row r="40" spans="2:8" s="89" customFormat="1" ht="19.5" customHeight="1">
      <c r="B40" s="595"/>
      <c r="C40" s="346" t="s">
        <v>738</v>
      </c>
      <c r="D40" s="359"/>
      <c r="E40" s="360"/>
      <c r="H40" s="597"/>
    </row>
    <row r="41" spans="2:8" s="89" customFormat="1" ht="19.5" customHeight="1">
      <c r="B41" s="595"/>
      <c r="C41" s="346" t="s">
        <v>739</v>
      </c>
      <c r="D41" s="359"/>
      <c r="E41" s="360"/>
      <c r="H41" s="597"/>
    </row>
    <row r="42" spans="2:8" s="89" customFormat="1" ht="19.5" customHeight="1">
      <c r="B42" s="596"/>
      <c r="C42" s="361" t="s">
        <v>740</v>
      </c>
      <c r="D42" s="362"/>
      <c r="E42" s="363"/>
      <c r="H42" s="597"/>
    </row>
    <row r="43" spans="2:8" s="89" customFormat="1" ht="19.5" customHeight="1">
      <c r="B43" s="594" t="s">
        <v>617</v>
      </c>
      <c r="C43" s="355" t="s">
        <v>618</v>
      </c>
      <c r="D43" s="364"/>
      <c r="E43" s="357"/>
      <c r="H43" s="597"/>
    </row>
    <row r="44" spans="1:7" ht="19.5" customHeight="1">
      <c r="A44" s="89"/>
      <c r="B44" s="595"/>
      <c r="C44" s="365" t="s">
        <v>619</v>
      </c>
      <c r="D44" s="366"/>
      <c r="E44" s="358"/>
      <c r="F44" s="90"/>
      <c r="G44" s="90"/>
    </row>
    <row r="45" spans="1:7" ht="19.5" customHeight="1">
      <c r="A45" s="89"/>
      <c r="B45" s="595"/>
      <c r="C45" s="365" t="s">
        <v>620</v>
      </c>
      <c r="D45" s="366"/>
      <c r="E45" s="358"/>
      <c r="F45" s="90"/>
      <c r="G45" s="90"/>
    </row>
    <row r="46" spans="1:7" ht="19.5" customHeight="1">
      <c r="A46" s="89"/>
      <c r="B46" s="595"/>
      <c r="C46" s="365" t="s">
        <v>621</v>
      </c>
      <c r="D46" s="366"/>
      <c r="E46" s="358"/>
      <c r="F46" s="90"/>
      <c r="G46" s="90"/>
    </row>
    <row r="47" spans="1:7" ht="19.5" customHeight="1">
      <c r="A47" s="89"/>
      <c r="B47" s="595"/>
      <c r="C47" s="365" t="s">
        <v>622</v>
      </c>
      <c r="D47" s="366"/>
      <c r="E47" s="358"/>
      <c r="F47" s="90"/>
      <c r="G47" s="90"/>
    </row>
    <row r="48" spans="1:7" ht="19.5" customHeight="1">
      <c r="A48" s="89"/>
      <c r="B48" s="596"/>
      <c r="C48" s="367" t="s">
        <v>623</v>
      </c>
      <c r="D48" s="368"/>
      <c r="E48" s="369"/>
      <c r="F48" s="90"/>
      <c r="G48" s="90"/>
    </row>
    <row r="49" spans="1:7" ht="19.5" customHeight="1">
      <c r="A49" s="89"/>
      <c r="B49" s="89"/>
      <c r="C49" s="89"/>
      <c r="D49" s="89"/>
      <c r="E49" s="89"/>
      <c r="F49" s="89"/>
      <c r="G49" s="89"/>
    </row>
    <row r="50" spans="1:7" ht="19.5" customHeight="1">
      <c r="A50" s="88" t="s">
        <v>624</v>
      </c>
      <c r="B50" s="88"/>
      <c r="C50" s="88"/>
      <c r="D50" s="88"/>
      <c r="E50" s="88"/>
      <c r="F50" s="88"/>
      <c r="G50" s="88"/>
    </row>
    <row r="51" spans="1:7" ht="19.5" customHeight="1">
      <c r="A51" s="88"/>
      <c r="B51" s="598" t="s">
        <v>209</v>
      </c>
      <c r="C51" s="599"/>
      <c r="D51" s="600"/>
      <c r="E51" s="114" t="s">
        <v>414</v>
      </c>
      <c r="F51" s="114" t="s">
        <v>422</v>
      </c>
      <c r="G51" s="114" t="s">
        <v>515</v>
      </c>
    </row>
    <row r="52" spans="1:7" ht="15.75" customHeight="1">
      <c r="A52" s="89"/>
      <c r="B52" s="601" t="s">
        <v>242</v>
      </c>
      <c r="C52" s="602"/>
      <c r="D52" s="603"/>
      <c r="E52" s="610">
        <v>831</v>
      </c>
      <c r="F52" s="610">
        <v>2112</v>
      </c>
      <c r="G52" s="610">
        <v>2282</v>
      </c>
    </row>
    <row r="53" spans="1:7" ht="15.75" customHeight="1">
      <c r="A53" s="89"/>
      <c r="B53" s="604"/>
      <c r="C53" s="605"/>
      <c r="D53" s="606"/>
      <c r="E53" s="611"/>
      <c r="F53" s="611"/>
      <c r="G53" s="611"/>
    </row>
    <row r="54" spans="1:7" ht="15.75" customHeight="1">
      <c r="A54" s="89"/>
      <c r="B54" s="607"/>
      <c r="C54" s="608"/>
      <c r="D54" s="609"/>
      <c r="E54" s="612"/>
      <c r="F54" s="612"/>
      <c r="G54" s="612"/>
    </row>
    <row r="55" ht="19.5" customHeight="1">
      <c r="A55" s="89"/>
    </row>
  </sheetData>
  <sheetProtection/>
  <mergeCells count="39">
    <mergeCell ref="A1:G1"/>
    <mergeCell ref="A2:G3"/>
    <mergeCell ref="A5:G5"/>
    <mergeCell ref="C7:E7"/>
    <mergeCell ref="B8:B10"/>
    <mergeCell ref="C8:E8"/>
    <mergeCell ref="C9:E9"/>
    <mergeCell ref="C10:E10"/>
    <mergeCell ref="B11:B13"/>
    <mergeCell ref="C11:E11"/>
    <mergeCell ref="C12:E12"/>
    <mergeCell ref="C13:E13"/>
    <mergeCell ref="B14:B15"/>
    <mergeCell ref="C14:E15"/>
    <mergeCell ref="B18:B21"/>
    <mergeCell ref="C18:E18"/>
    <mergeCell ref="C19:E19"/>
    <mergeCell ref="C20:E20"/>
    <mergeCell ref="C21:E21"/>
    <mergeCell ref="B22:B24"/>
    <mergeCell ref="C22:E22"/>
    <mergeCell ref="C23:E23"/>
    <mergeCell ref="C24:E24"/>
    <mergeCell ref="B25:B30"/>
    <mergeCell ref="C25:E25"/>
    <mergeCell ref="C26:E26"/>
    <mergeCell ref="C27:E27"/>
    <mergeCell ref="C28:E28"/>
    <mergeCell ref="C29:E29"/>
    <mergeCell ref="C30:E30"/>
    <mergeCell ref="C31:E31"/>
    <mergeCell ref="B34:B42"/>
    <mergeCell ref="H39:H43"/>
    <mergeCell ref="B43:B48"/>
    <mergeCell ref="B51:D51"/>
    <mergeCell ref="B52:D54"/>
    <mergeCell ref="E52:E54"/>
    <mergeCell ref="F52:F54"/>
    <mergeCell ref="G52:G54"/>
  </mergeCells>
  <printOptions/>
  <pageMargins left="0.7086614173228347" right="0.7086614173228347" top="0.7480314960629921" bottom="0.7480314960629921" header="0.31496062992125984" footer="0.31496062992125984"/>
  <pageSetup firstPageNumber="72" useFirstPageNumber="1" horizontalDpi="600" verticalDpi="600" orientation="portrait" paperSize="9" scale="76"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G39"/>
  <sheetViews>
    <sheetView showGridLines="0" view="pageBreakPreview" zoomScale="110" zoomScaleNormal="115" zoomScaleSheetLayoutView="110" zoomScalePageLayoutView="0" workbookViewId="0" topLeftCell="A1">
      <selection activeCell="R4" sqref="R4"/>
    </sheetView>
  </sheetViews>
  <sheetFormatPr defaultColWidth="9.00390625" defaultRowHeight="19.5" customHeight="1"/>
  <cols>
    <col min="1" max="1" width="1.625" style="293" customWidth="1"/>
    <col min="2" max="2" width="2.625" style="293" customWidth="1"/>
    <col min="3" max="3" width="9.625" style="293" customWidth="1"/>
    <col min="4" max="4" width="7.125" style="293" customWidth="1"/>
    <col min="5" max="5" width="6.375" style="293" customWidth="1"/>
    <col min="6" max="6" width="7.125" style="293" customWidth="1"/>
    <col min="7" max="7" width="6.125" style="293" customWidth="1"/>
    <col min="8" max="8" width="5.75390625" style="293" customWidth="1"/>
    <col min="9" max="9" width="4.50390625" style="293" customWidth="1"/>
    <col min="10" max="10" width="5.75390625" style="293" customWidth="1"/>
    <col min="11" max="11" width="4.75390625" style="293" customWidth="1"/>
    <col min="12" max="12" width="5.50390625" style="293" customWidth="1"/>
    <col min="13" max="13" width="5.375" style="293" customWidth="1"/>
    <col min="14" max="15" width="6.375" style="293" customWidth="1"/>
    <col min="16" max="16" width="5.125" style="293" customWidth="1"/>
    <col min="17" max="17" width="4.625" style="293" customWidth="1"/>
    <col min="18" max="34" width="4.125" style="293" customWidth="1"/>
    <col min="35" max="35" width="3.875" style="293" customWidth="1"/>
    <col min="36" max="37" width="4.125" style="293" customWidth="1"/>
    <col min="38" max="16384" width="9.00390625" style="293" customWidth="1"/>
  </cols>
  <sheetData>
    <row r="1" spans="1:15" ht="19.5" customHeight="1">
      <c r="A1" s="996" t="s">
        <v>543</v>
      </c>
      <c r="B1" s="996"/>
      <c r="C1" s="996"/>
      <c r="D1" s="996"/>
      <c r="E1" s="996"/>
      <c r="F1" s="996"/>
      <c r="G1" s="996"/>
      <c r="H1" s="996"/>
      <c r="I1" s="996"/>
      <c r="J1" s="996"/>
      <c r="K1" s="996"/>
      <c r="L1" s="996"/>
      <c r="M1" s="996"/>
      <c r="N1" s="996"/>
      <c r="O1" s="996"/>
    </row>
    <row r="2" spans="2:33" s="295" customFormat="1" ht="13.5">
      <c r="B2" s="997" t="s">
        <v>87</v>
      </c>
      <c r="C2" s="1000" t="s">
        <v>85</v>
      </c>
      <c r="D2" s="979" t="s">
        <v>65</v>
      </c>
      <c r="E2" s="980"/>
      <c r="F2" s="980" t="s">
        <v>423</v>
      </c>
      <c r="G2" s="980"/>
      <c r="H2" s="1002" t="s">
        <v>66</v>
      </c>
      <c r="I2" s="1003"/>
      <c r="J2" s="980" t="s">
        <v>446</v>
      </c>
      <c r="K2" s="980"/>
      <c r="L2" s="980" t="s">
        <v>447</v>
      </c>
      <c r="M2" s="980"/>
      <c r="N2" s="980" t="s">
        <v>469</v>
      </c>
      <c r="O2" s="980"/>
      <c r="P2" s="980"/>
      <c r="Q2" s="980"/>
      <c r="R2" s="980"/>
      <c r="S2" s="980"/>
      <c r="T2" s="980"/>
      <c r="U2" s="980"/>
      <c r="V2" s="980"/>
      <c r="W2" s="980"/>
      <c r="X2" s="980"/>
      <c r="Y2" s="980"/>
      <c r="Z2" s="980"/>
      <c r="AA2" s="980"/>
      <c r="AB2" s="980"/>
      <c r="AC2" s="980"/>
      <c r="AD2" s="980"/>
      <c r="AE2" s="980"/>
      <c r="AF2" s="980"/>
      <c r="AG2" s="985"/>
    </row>
    <row r="3" spans="2:33" s="295" customFormat="1" ht="30" customHeight="1">
      <c r="B3" s="998"/>
      <c r="C3" s="1001"/>
      <c r="D3" s="981"/>
      <c r="E3" s="982"/>
      <c r="F3" s="982"/>
      <c r="G3" s="982"/>
      <c r="H3" s="1004"/>
      <c r="I3" s="1005"/>
      <c r="J3" s="982"/>
      <c r="K3" s="982"/>
      <c r="L3" s="982"/>
      <c r="M3" s="982"/>
      <c r="N3" s="982" t="s">
        <v>115</v>
      </c>
      <c r="O3" s="982"/>
      <c r="P3" s="982" t="s">
        <v>470</v>
      </c>
      <c r="Q3" s="982"/>
      <c r="R3" s="982" t="s">
        <v>116</v>
      </c>
      <c r="S3" s="982"/>
      <c r="T3" s="1006" t="s">
        <v>471</v>
      </c>
      <c r="U3" s="1006"/>
      <c r="V3" s="1007" t="s">
        <v>117</v>
      </c>
      <c r="W3" s="1008"/>
      <c r="X3" s="982" t="s">
        <v>472</v>
      </c>
      <c r="Y3" s="982"/>
      <c r="Z3" s="982" t="s">
        <v>118</v>
      </c>
      <c r="AA3" s="982"/>
      <c r="AB3" s="982" t="s">
        <v>94</v>
      </c>
      <c r="AC3" s="982"/>
      <c r="AD3" s="982" t="s">
        <v>86</v>
      </c>
      <c r="AE3" s="982"/>
      <c r="AF3" s="982" t="s">
        <v>114</v>
      </c>
      <c r="AG3" s="986"/>
    </row>
    <row r="4" spans="2:33" s="295" customFormat="1" ht="43.5" customHeight="1">
      <c r="B4" s="999"/>
      <c r="C4" s="992"/>
      <c r="D4" s="304" t="s">
        <v>453</v>
      </c>
      <c r="E4" s="305" t="s">
        <v>454</v>
      </c>
      <c r="F4" s="304" t="s">
        <v>453</v>
      </c>
      <c r="G4" s="305" t="s">
        <v>454</v>
      </c>
      <c r="H4" s="304" t="s">
        <v>453</v>
      </c>
      <c r="I4" s="305" t="s">
        <v>454</v>
      </c>
      <c r="J4" s="304" t="s">
        <v>453</v>
      </c>
      <c r="K4" s="305" t="s">
        <v>454</v>
      </c>
      <c r="L4" s="304" t="s">
        <v>453</v>
      </c>
      <c r="M4" s="305" t="s">
        <v>454</v>
      </c>
      <c r="N4" s="304" t="s">
        <v>453</v>
      </c>
      <c r="O4" s="305" t="s">
        <v>454</v>
      </c>
      <c r="P4" s="305" t="s">
        <v>453</v>
      </c>
      <c r="Q4" s="305" t="s">
        <v>454</v>
      </c>
      <c r="R4" s="305" t="s">
        <v>453</v>
      </c>
      <c r="S4" s="305" t="s">
        <v>454</v>
      </c>
      <c r="T4" s="304" t="s">
        <v>453</v>
      </c>
      <c r="U4" s="305" t="s">
        <v>454</v>
      </c>
      <c r="V4" s="304" t="s">
        <v>453</v>
      </c>
      <c r="W4" s="305" t="s">
        <v>454</v>
      </c>
      <c r="X4" s="304" t="s">
        <v>453</v>
      </c>
      <c r="Y4" s="305" t="s">
        <v>454</v>
      </c>
      <c r="Z4" s="304" t="s">
        <v>453</v>
      </c>
      <c r="AA4" s="305" t="s">
        <v>454</v>
      </c>
      <c r="AB4" s="304" t="s">
        <v>453</v>
      </c>
      <c r="AC4" s="305" t="s">
        <v>454</v>
      </c>
      <c r="AD4" s="304" t="s">
        <v>453</v>
      </c>
      <c r="AE4" s="305" t="s">
        <v>454</v>
      </c>
      <c r="AF4" s="304" t="s">
        <v>453</v>
      </c>
      <c r="AG4" s="306" t="s">
        <v>454</v>
      </c>
    </row>
    <row r="5" spans="2:33" s="295" customFormat="1" ht="18.75" customHeight="1">
      <c r="B5" s="987" t="s">
        <v>81</v>
      </c>
      <c r="C5" s="301" t="s">
        <v>232</v>
      </c>
      <c r="D5" s="478">
        <v>68</v>
      </c>
      <c r="E5" s="479">
        <v>60</v>
      </c>
      <c r="F5" s="479">
        <v>66</v>
      </c>
      <c r="G5" s="479">
        <v>59</v>
      </c>
      <c r="H5" s="479">
        <v>2</v>
      </c>
      <c r="I5" s="479">
        <v>1</v>
      </c>
      <c r="J5" s="479">
        <f>+N5+P5+R5+T5+V5+X5+Z5+AB5+AD5+AF5</f>
        <v>1</v>
      </c>
      <c r="K5" s="479">
        <f>+O5+Q5+S5+U5+W5+Y5+AA5+AC5+AE5+AG5</f>
        <v>0</v>
      </c>
      <c r="L5" s="481">
        <f>J5/H5*100</f>
        <v>50</v>
      </c>
      <c r="M5" s="480">
        <f aca="true" t="shared" si="0" ref="L5:M21">K5/I5*100</f>
        <v>0</v>
      </c>
      <c r="N5" s="479">
        <v>0</v>
      </c>
      <c r="O5" s="479">
        <v>0</v>
      </c>
      <c r="P5" s="479">
        <v>0</v>
      </c>
      <c r="Q5" s="479">
        <v>0</v>
      </c>
      <c r="R5" s="479">
        <v>0</v>
      </c>
      <c r="S5" s="479">
        <v>0</v>
      </c>
      <c r="T5" s="479">
        <v>0</v>
      </c>
      <c r="U5" s="479">
        <v>0</v>
      </c>
      <c r="V5" s="479">
        <v>0</v>
      </c>
      <c r="W5" s="479">
        <v>0</v>
      </c>
      <c r="X5" s="479">
        <v>0</v>
      </c>
      <c r="Y5" s="479">
        <v>0</v>
      </c>
      <c r="Z5" s="479">
        <v>1</v>
      </c>
      <c r="AA5" s="479">
        <v>0</v>
      </c>
      <c r="AB5" s="479">
        <v>0</v>
      </c>
      <c r="AC5" s="479">
        <v>0</v>
      </c>
      <c r="AD5" s="479">
        <v>0</v>
      </c>
      <c r="AE5" s="479">
        <v>0</v>
      </c>
      <c r="AF5" s="479">
        <v>0</v>
      </c>
      <c r="AG5" s="482">
        <v>0</v>
      </c>
    </row>
    <row r="6" spans="2:33" s="295" customFormat="1" ht="18.75" customHeight="1">
      <c r="B6" s="988"/>
      <c r="C6" s="302" t="s">
        <v>473</v>
      </c>
      <c r="D6" s="496">
        <v>96</v>
      </c>
      <c r="E6" s="484">
        <v>63</v>
      </c>
      <c r="F6" s="484">
        <v>87</v>
      </c>
      <c r="G6" s="484">
        <v>61</v>
      </c>
      <c r="H6" s="484">
        <v>9</v>
      </c>
      <c r="I6" s="484">
        <v>2</v>
      </c>
      <c r="J6" s="484">
        <f aca="true" t="shared" si="1" ref="J6:J11">+N6+P6+R6+T6+V6+X6+Z6+AB6+AD6+AF6</f>
        <v>9</v>
      </c>
      <c r="K6" s="484">
        <f aca="true" t="shared" si="2" ref="K6:K11">+O6+Q6+S6+U6+W6+Y6+AA6+AC6+AE6+AG6</f>
        <v>1</v>
      </c>
      <c r="L6" s="480">
        <f>J6/H6*100</f>
        <v>100</v>
      </c>
      <c r="M6" s="480">
        <f t="shared" si="0"/>
        <v>50</v>
      </c>
      <c r="N6" s="484">
        <v>1</v>
      </c>
      <c r="O6" s="484">
        <v>0</v>
      </c>
      <c r="P6" s="484">
        <v>0</v>
      </c>
      <c r="Q6" s="484">
        <v>0</v>
      </c>
      <c r="R6" s="484">
        <v>2</v>
      </c>
      <c r="S6" s="484">
        <v>1</v>
      </c>
      <c r="T6" s="484">
        <v>1</v>
      </c>
      <c r="U6" s="484">
        <v>0</v>
      </c>
      <c r="V6" s="484">
        <v>0</v>
      </c>
      <c r="W6" s="484">
        <v>0</v>
      </c>
      <c r="X6" s="484">
        <v>0</v>
      </c>
      <c r="Y6" s="484">
        <v>0</v>
      </c>
      <c r="Z6" s="484">
        <v>4</v>
      </c>
      <c r="AA6" s="484">
        <v>0</v>
      </c>
      <c r="AB6" s="484">
        <v>1</v>
      </c>
      <c r="AC6" s="484">
        <v>0</v>
      </c>
      <c r="AD6" s="484">
        <v>0</v>
      </c>
      <c r="AE6" s="484">
        <v>0</v>
      </c>
      <c r="AF6" s="484">
        <v>0</v>
      </c>
      <c r="AG6" s="486">
        <v>0</v>
      </c>
    </row>
    <row r="7" spans="2:33" s="295" customFormat="1" ht="18.75" customHeight="1">
      <c r="B7" s="989"/>
      <c r="C7" s="302" t="s">
        <v>474</v>
      </c>
      <c r="D7" s="496">
        <v>71</v>
      </c>
      <c r="E7" s="484">
        <v>58</v>
      </c>
      <c r="F7" s="484">
        <v>71</v>
      </c>
      <c r="G7" s="484">
        <v>55</v>
      </c>
      <c r="H7" s="484">
        <v>0</v>
      </c>
      <c r="I7" s="484">
        <v>3</v>
      </c>
      <c r="J7" s="484">
        <f t="shared" si="1"/>
        <v>0</v>
      </c>
      <c r="K7" s="484">
        <f t="shared" si="2"/>
        <v>2</v>
      </c>
      <c r="L7" s="480">
        <v>0</v>
      </c>
      <c r="M7" s="480">
        <f t="shared" si="0"/>
        <v>66.66666666666666</v>
      </c>
      <c r="N7" s="484">
        <v>0</v>
      </c>
      <c r="O7" s="484">
        <v>0</v>
      </c>
      <c r="P7" s="484">
        <v>0</v>
      </c>
      <c r="Q7" s="484">
        <v>0</v>
      </c>
      <c r="R7" s="484">
        <v>0</v>
      </c>
      <c r="S7" s="484">
        <v>0</v>
      </c>
      <c r="T7" s="484">
        <v>0</v>
      </c>
      <c r="U7" s="484">
        <v>1</v>
      </c>
      <c r="V7" s="484">
        <v>0</v>
      </c>
      <c r="W7" s="484">
        <v>0</v>
      </c>
      <c r="X7" s="484">
        <v>0</v>
      </c>
      <c r="Y7" s="484">
        <v>0</v>
      </c>
      <c r="Z7" s="484">
        <v>0</v>
      </c>
      <c r="AA7" s="484">
        <v>0</v>
      </c>
      <c r="AB7" s="484">
        <v>0</v>
      </c>
      <c r="AC7" s="484">
        <v>0</v>
      </c>
      <c r="AD7" s="484">
        <v>0</v>
      </c>
      <c r="AE7" s="484">
        <v>1</v>
      </c>
      <c r="AF7" s="484">
        <v>0</v>
      </c>
      <c r="AG7" s="486">
        <v>0</v>
      </c>
    </row>
    <row r="8" spans="2:33" s="295" customFormat="1" ht="18.75" customHeight="1">
      <c r="B8" s="989"/>
      <c r="C8" s="302" t="s">
        <v>459</v>
      </c>
      <c r="D8" s="496">
        <v>426</v>
      </c>
      <c r="E8" s="484">
        <v>64</v>
      </c>
      <c r="F8" s="484">
        <v>396</v>
      </c>
      <c r="G8" s="484">
        <v>59</v>
      </c>
      <c r="H8" s="484">
        <v>30</v>
      </c>
      <c r="I8" s="484">
        <v>5</v>
      </c>
      <c r="J8" s="484">
        <f t="shared" si="1"/>
        <v>22</v>
      </c>
      <c r="K8" s="484">
        <f t="shared" si="2"/>
        <v>2</v>
      </c>
      <c r="L8" s="480">
        <f>J8/H8*100</f>
        <v>73.33333333333333</v>
      </c>
      <c r="M8" s="480">
        <f t="shared" si="0"/>
        <v>40</v>
      </c>
      <c r="N8" s="484">
        <v>1</v>
      </c>
      <c r="O8" s="484">
        <v>0</v>
      </c>
      <c r="P8" s="484">
        <v>0</v>
      </c>
      <c r="Q8" s="484">
        <v>0</v>
      </c>
      <c r="R8" s="484">
        <v>10</v>
      </c>
      <c r="S8" s="484">
        <v>0</v>
      </c>
      <c r="T8" s="484">
        <v>3</v>
      </c>
      <c r="U8" s="484">
        <v>0</v>
      </c>
      <c r="V8" s="484">
        <v>4</v>
      </c>
      <c r="W8" s="484">
        <v>0</v>
      </c>
      <c r="X8" s="484">
        <v>1</v>
      </c>
      <c r="Y8" s="484">
        <v>0</v>
      </c>
      <c r="Z8" s="484">
        <v>2</v>
      </c>
      <c r="AA8" s="484">
        <v>1</v>
      </c>
      <c r="AB8" s="484">
        <v>1</v>
      </c>
      <c r="AC8" s="484">
        <v>0</v>
      </c>
      <c r="AD8" s="484">
        <v>0</v>
      </c>
      <c r="AE8" s="484">
        <v>1</v>
      </c>
      <c r="AF8" s="484">
        <v>0</v>
      </c>
      <c r="AG8" s="486">
        <v>0</v>
      </c>
    </row>
    <row r="9" spans="2:33" s="295" customFormat="1" ht="18.75" customHeight="1">
      <c r="B9" s="989"/>
      <c r="C9" s="302" t="s">
        <v>460</v>
      </c>
      <c r="D9" s="496">
        <v>935</v>
      </c>
      <c r="E9" s="484">
        <v>90</v>
      </c>
      <c r="F9" s="484">
        <v>859</v>
      </c>
      <c r="G9" s="484">
        <v>79</v>
      </c>
      <c r="H9" s="484">
        <v>76</v>
      </c>
      <c r="I9" s="484">
        <v>11</v>
      </c>
      <c r="J9" s="484">
        <f t="shared" si="1"/>
        <v>54</v>
      </c>
      <c r="K9" s="484">
        <f t="shared" si="2"/>
        <v>7</v>
      </c>
      <c r="L9" s="480">
        <f t="shared" si="0"/>
        <v>71.05263157894737</v>
      </c>
      <c r="M9" s="480">
        <f t="shared" si="0"/>
        <v>63.63636363636363</v>
      </c>
      <c r="N9" s="484">
        <v>3</v>
      </c>
      <c r="O9" s="484">
        <v>0</v>
      </c>
      <c r="P9" s="484">
        <v>0</v>
      </c>
      <c r="Q9" s="484">
        <v>0</v>
      </c>
      <c r="R9" s="484">
        <v>33</v>
      </c>
      <c r="S9" s="484">
        <v>3</v>
      </c>
      <c r="T9" s="484">
        <v>1</v>
      </c>
      <c r="U9" s="484">
        <v>1</v>
      </c>
      <c r="V9" s="484">
        <v>2</v>
      </c>
      <c r="W9" s="484">
        <v>1</v>
      </c>
      <c r="X9" s="484">
        <v>0</v>
      </c>
      <c r="Y9" s="484">
        <v>0</v>
      </c>
      <c r="Z9" s="484">
        <v>4</v>
      </c>
      <c r="AA9" s="484">
        <v>1</v>
      </c>
      <c r="AB9" s="484">
        <v>2</v>
      </c>
      <c r="AC9" s="484">
        <v>0</v>
      </c>
      <c r="AD9" s="484">
        <v>9</v>
      </c>
      <c r="AE9" s="484">
        <v>1</v>
      </c>
      <c r="AF9" s="484">
        <v>0</v>
      </c>
      <c r="AG9" s="486">
        <v>0</v>
      </c>
    </row>
    <row r="10" spans="2:33" s="295" customFormat="1" ht="18.75" customHeight="1">
      <c r="B10" s="989"/>
      <c r="C10" s="302" t="s">
        <v>461</v>
      </c>
      <c r="D10" s="496">
        <v>3320</v>
      </c>
      <c r="E10" s="484">
        <v>207</v>
      </c>
      <c r="F10" s="484">
        <v>3005</v>
      </c>
      <c r="G10" s="484">
        <v>185</v>
      </c>
      <c r="H10" s="484">
        <v>315</v>
      </c>
      <c r="I10" s="484">
        <v>22</v>
      </c>
      <c r="J10" s="484">
        <f t="shared" si="1"/>
        <v>243</v>
      </c>
      <c r="K10" s="484">
        <f t="shared" si="2"/>
        <v>10</v>
      </c>
      <c r="L10" s="480">
        <f>J10/H10*100</f>
        <v>77.14285714285715</v>
      </c>
      <c r="M10" s="480">
        <f t="shared" si="0"/>
        <v>45.45454545454545</v>
      </c>
      <c r="N10" s="484">
        <v>14</v>
      </c>
      <c r="O10" s="484">
        <v>3</v>
      </c>
      <c r="P10" s="484">
        <v>0</v>
      </c>
      <c r="Q10" s="484">
        <v>0</v>
      </c>
      <c r="R10" s="484">
        <v>121</v>
      </c>
      <c r="S10" s="484">
        <v>4</v>
      </c>
      <c r="T10" s="484">
        <v>23</v>
      </c>
      <c r="U10" s="484">
        <v>0</v>
      </c>
      <c r="V10" s="484">
        <v>20</v>
      </c>
      <c r="W10" s="484">
        <v>0</v>
      </c>
      <c r="X10" s="484">
        <v>0</v>
      </c>
      <c r="Y10" s="484">
        <v>0</v>
      </c>
      <c r="Z10" s="484">
        <v>17</v>
      </c>
      <c r="AA10" s="484">
        <v>1</v>
      </c>
      <c r="AB10" s="484">
        <v>5</v>
      </c>
      <c r="AC10" s="484">
        <v>1</v>
      </c>
      <c r="AD10" s="484">
        <v>43</v>
      </c>
      <c r="AE10" s="484">
        <v>1</v>
      </c>
      <c r="AF10" s="484">
        <v>0</v>
      </c>
      <c r="AG10" s="486">
        <v>0</v>
      </c>
    </row>
    <row r="11" spans="2:33" s="295" customFormat="1" ht="18.75" customHeight="1">
      <c r="B11" s="989"/>
      <c r="C11" s="302" t="s">
        <v>475</v>
      </c>
      <c r="D11" s="496">
        <v>0</v>
      </c>
      <c r="E11" s="484">
        <v>303</v>
      </c>
      <c r="F11" s="484">
        <f>D11-H11</f>
        <v>0</v>
      </c>
      <c r="G11" s="484">
        <v>274</v>
      </c>
      <c r="H11" s="484">
        <v>0</v>
      </c>
      <c r="I11" s="484">
        <v>29</v>
      </c>
      <c r="J11" s="484">
        <f t="shared" si="1"/>
        <v>0</v>
      </c>
      <c r="K11" s="484">
        <f t="shared" si="2"/>
        <v>23</v>
      </c>
      <c r="L11" s="497">
        <v>0</v>
      </c>
      <c r="M11" s="480">
        <f t="shared" si="0"/>
        <v>79.3103448275862</v>
      </c>
      <c r="N11" s="484">
        <v>0</v>
      </c>
      <c r="O11" s="484">
        <v>2</v>
      </c>
      <c r="P11" s="484">
        <v>0</v>
      </c>
      <c r="Q11" s="484">
        <v>0</v>
      </c>
      <c r="R11" s="484">
        <v>0</v>
      </c>
      <c r="S11" s="484">
        <v>10</v>
      </c>
      <c r="T11" s="484">
        <v>0</v>
      </c>
      <c r="U11" s="484">
        <v>4</v>
      </c>
      <c r="V11" s="484">
        <v>0</v>
      </c>
      <c r="W11" s="484">
        <v>2</v>
      </c>
      <c r="X11" s="484">
        <v>0</v>
      </c>
      <c r="Y11" s="484">
        <v>0</v>
      </c>
      <c r="Z11" s="484">
        <v>0</v>
      </c>
      <c r="AA11" s="484">
        <v>2</v>
      </c>
      <c r="AB11" s="484">
        <v>0</v>
      </c>
      <c r="AC11" s="484">
        <v>0</v>
      </c>
      <c r="AD11" s="484">
        <v>0</v>
      </c>
      <c r="AE11" s="484">
        <v>3</v>
      </c>
      <c r="AF11" s="484">
        <v>0</v>
      </c>
      <c r="AG11" s="486">
        <v>0</v>
      </c>
    </row>
    <row r="12" spans="2:33" s="295" customFormat="1" ht="18.75" customHeight="1">
      <c r="B12" s="990"/>
      <c r="C12" s="296" t="s">
        <v>82</v>
      </c>
      <c r="D12" s="487">
        <f aca="true" t="shared" si="3" ref="D12:K12">SUM(D5:D11)</f>
        <v>4916</v>
      </c>
      <c r="E12" s="489">
        <f t="shared" si="3"/>
        <v>845</v>
      </c>
      <c r="F12" s="489">
        <f t="shared" si="3"/>
        <v>4484</v>
      </c>
      <c r="G12" s="489">
        <f t="shared" si="3"/>
        <v>772</v>
      </c>
      <c r="H12" s="489">
        <f>SUM(H5:H11)</f>
        <v>432</v>
      </c>
      <c r="I12" s="489">
        <f t="shared" si="3"/>
        <v>73</v>
      </c>
      <c r="J12" s="489">
        <f t="shared" si="3"/>
        <v>329</v>
      </c>
      <c r="K12" s="489">
        <f t="shared" si="3"/>
        <v>45</v>
      </c>
      <c r="L12" s="488">
        <f aca="true" t="shared" si="4" ref="L12:L18">J12/H12*100</f>
        <v>76.1574074074074</v>
      </c>
      <c r="M12" s="488">
        <f t="shared" si="0"/>
        <v>61.64383561643836</v>
      </c>
      <c r="N12" s="489">
        <f aca="true" t="shared" si="5" ref="N12:AG12">SUM(N5:N11)</f>
        <v>19</v>
      </c>
      <c r="O12" s="489">
        <f t="shared" si="5"/>
        <v>5</v>
      </c>
      <c r="P12" s="489">
        <f t="shared" si="5"/>
        <v>0</v>
      </c>
      <c r="Q12" s="489">
        <f t="shared" si="5"/>
        <v>0</v>
      </c>
      <c r="R12" s="489">
        <f t="shared" si="5"/>
        <v>166</v>
      </c>
      <c r="S12" s="489">
        <f t="shared" si="5"/>
        <v>18</v>
      </c>
      <c r="T12" s="489">
        <f t="shared" si="5"/>
        <v>28</v>
      </c>
      <c r="U12" s="489">
        <f t="shared" si="5"/>
        <v>6</v>
      </c>
      <c r="V12" s="489">
        <f t="shared" si="5"/>
        <v>26</v>
      </c>
      <c r="W12" s="489">
        <f t="shared" si="5"/>
        <v>3</v>
      </c>
      <c r="X12" s="489">
        <f t="shared" si="5"/>
        <v>1</v>
      </c>
      <c r="Y12" s="489">
        <f t="shared" si="5"/>
        <v>0</v>
      </c>
      <c r="Z12" s="489">
        <f t="shared" si="5"/>
        <v>28</v>
      </c>
      <c r="AA12" s="489">
        <f>SUM(AA5:AA11)</f>
        <v>5</v>
      </c>
      <c r="AB12" s="489">
        <f t="shared" si="5"/>
        <v>9</v>
      </c>
      <c r="AC12" s="489">
        <f>SUM(AC5:AC11)</f>
        <v>1</v>
      </c>
      <c r="AD12" s="489">
        <f t="shared" si="5"/>
        <v>52</v>
      </c>
      <c r="AE12" s="489">
        <f t="shared" si="5"/>
        <v>7</v>
      </c>
      <c r="AF12" s="489">
        <f t="shared" si="5"/>
        <v>0</v>
      </c>
      <c r="AG12" s="490">
        <f t="shared" si="5"/>
        <v>0</v>
      </c>
    </row>
    <row r="13" spans="2:33" s="295" customFormat="1" ht="18.75" customHeight="1">
      <c r="B13" s="987" t="s">
        <v>61</v>
      </c>
      <c r="C13" s="301" t="s">
        <v>232</v>
      </c>
      <c r="D13" s="478">
        <v>400</v>
      </c>
      <c r="E13" s="479">
        <v>373</v>
      </c>
      <c r="F13" s="479">
        <v>385</v>
      </c>
      <c r="G13" s="479">
        <v>358</v>
      </c>
      <c r="H13" s="479">
        <v>15</v>
      </c>
      <c r="I13" s="479">
        <v>15</v>
      </c>
      <c r="J13" s="479">
        <f>+N13+P13+R13+T13+V13+X13+Z13+AB13+AD13+AF13</f>
        <v>10</v>
      </c>
      <c r="K13" s="479">
        <f>+O13+Q13+S13+U13+W13+Y13+AA13+AC13+AE13+AG13</f>
        <v>8</v>
      </c>
      <c r="L13" s="481">
        <f t="shared" si="4"/>
        <v>66.66666666666666</v>
      </c>
      <c r="M13" s="481">
        <f t="shared" si="0"/>
        <v>53.333333333333336</v>
      </c>
      <c r="N13" s="484">
        <v>0</v>
      </c>
      <c r="O13" s="484">
        <v>0</v>
      </c>
      <c r="P13" s="479">
        <v>0</v>
      </c>
      <c r="Q13" s="479">
        <v>0</v>
      </c>
      <c r="R13" s="479">
        <v>4</v>
      </c>
      <c r="S13" s="479">
        <v>0</v>
      </c>
      <c r="T13" s="479">
        <v>0</v>
      </c>
      <c r="U13" s="479">
        <v>1</v>
      </c>
      <c r="V13" s="479">
        <v>0</v>
      </c>
      <c r="W13" s="479">
        <v>0</v>
      </c>
      <c r="X13" s="479">
        <v>0</v>
      </c>
      <c r="Y13" s="479">
        <v>0</v>
      </c>
      <c r="Z13" s="479">
        <v>0</v>
      </c>
      <c r="AA13" s="484">
        <v>1</v>
      </c>
      <c r="AB13" s="479">
        <v>1</v>
      </c>
      <c r="AC13" s="484">
        <v>2</v>
      </c>
      <c r="AD13" s="479">
        <v>5</v>
      </c>
      <c r="AE13" s="479">
        <v>4</v>
      </c>
      <c r="AF13" s="479">
        <v>0</v>
      </c>
      <c r="AG13" s="482">
        <v>0</v>
      </c>
    </row>
    <row r="14" spans="2:33" s="295" customFormat="1" ht="18.75" customHeight="1">
      <c r="B14" s="988"/>
      <c r="C14" s="302" t="s">
        <v>476</v>
      </c>
      <c r="D14" s="496">
        <v>358</v>
      </c>
      <c r="E14" s="484">
        <v>277</v>
      </c>
      <c r="F14" s="484">
        <v>338</v>
      </c>
      <c r="G14" s="484">
        <v>261</v>
      </c>
      <c r="H14" s="484">
        <v>20</v>
      </c>
      <c r="I14" s="484">
        <v>16</v>
      </c>
      <c r="J14" s="484">
        <f aca="true" t="shared" si="6" ref="J14:J19">+N14+P14+R14+T14+V14+X14+Z14+AB14+AD14+AF14</f>
        <v>14</v>
      </c>
      <c r="K14" s="484">
        <f aca="true" t="shared" si="7" ref="K14:K19">+O14+Q14+S14+U14+W14+Y14+AA14+AC14+AE14+AG14</f>
        <v>8</v>
      </c>
      <c r="L14" s="480">
        <f t="shared" si="4"/>
        <v>70</v>
      </c>
      <c r="M14" s="480">
        <f t="shared" si="0"/>
        <v>50</v>
      </c>
      <c r="N14" s="484">
        <v>1</v>
      </c>
      <c r="O14" s="484">
        <v>0</v>
      </c>
      <c r="P14" s="484">
        <v>0</v>
      </c>
      <c r="Q14" s="484">
        <v>0</v>
      </c>
      <c r="R14" s="484">
        <v>3</v>
      </c>
      <c r="S14" s="484">
        <v>1</v>
      </c>
      <c r="T14" s="484">
        <v>1</v>
      </c>
      <c r="U14" s="484">
        <v>0</v>
      </c>
      <c r="V14" s="484">
        <v>1</v>
      </c>
      <c r="W14" s="484">
        <v>0</v>
      </c>
      <c r="X14" s="484">
        <v>0</v>
      </c>
      <c r="Y14" s="484">
        <v>0</v>
      </c>
      <c r="Z14" s="484">
        <v>4</v>
      </c>
      <c r="AA14" s="484">
        <v>1</v>
      </c>
      <c r="AB14" s="484">
        <v>0</v>
      </c>
      <c r="AC14" s="484">
        <v>1</v>
      </c>
      <c r="AD14" s="484">
        <v>4</v>
      </c>
      <c r="AE14" s="484">
        <v>5</v>
      </c>
      <c r="AF14" s="484">
        <v>0</v>
      </c>
      <c r="AG14" s="486">
        <v>0</v>
      </c>
    </row>
    <row r="15" spans="2:33" s="295" customFormat="1" ht="18.75" customHeight="1">
      <c r="B15" s="989"/>
      <c r="C15" s="302" t="s">
        <v>477</v>
      </c>
      <c r="D15" s="496">
        <v>361</v>
      </c>
      <c r="E15" s="484">
        <v>261</v>
      </c>
      <c r="F15" s="484">
        <v>345</v>
      </c>
      <c r="G15" s="484">
        <v>245</v>
      </c>
      <c r="H15" s="484">
        <v>16</v>
      </c>
      <c r="I15" s="484">
        <v>16</v>
      </c>
      <c r="J15" s="484">
        <f t="shared" si="6"/>
        <v>12</v>
      </c>
      <c r="K15" s="484">
        <f t="shared" si="7"/>
        <v>11</v>
      </c>
      <c r="L15" s="480">
        <f t="shared" si="4"/>
        <v>75</v>
      </c>
      <c r="M15" s="480">
        <f t="shared" si="0"/>
        <v>68.75</v>
      </c>
      <c r="N15" s="484">
        <v>0</v>
      </c>
      <c r="O15" s="484">
        <v>0</v>
      </c>
      <c r="P15" s="484">
        <v>0</v>
      </c>
      <c r="Q15" s="484">
        <v>0</v>
      </c>
      <c r="R15" s="484">
        <v>3</v>
      </c>
      <c r="S15" s="484">
        <v>3</v>
      </c>
      <c r="T15" s="484">
        <v>0</v>
      </c>
      <c r="U15" s="484">
        <v>0</v>
      </c>
      <c r="V15" s="484">
        <v>1</v>
      </c>
      <c r="W15" s="484">
        <v>1</v>
      </c>
      <c r="X15" s="484">
        <v>0</v>
      </c>
      <c r="Y15" s="484">
        <v>0</v>
      </c>
      <c r="Z15" s="484">
        <v>6</v>
      </c>
      <c r="AA15" s="484">
        <v>3</v>
      </c>
      <c r="AB15" s="484">
        <v>0</v>
      </c>
      <c r="AC15" s="484">
        <v>1</v>
      </c>
      <c r="AD15" s="484">
        <v>2</v>
      </c>
      <c r="AE15" s="484">
        <v>3</v>
      </c>
      <c r="AF15" s="484">
        <v>0</v>
      </c>
      <c r="AG15" s="486">
        <v>0</v>
      </c>
    </row>
    <row r="16" spans="2:33" s="295" customFormat="1" ht="18.75" customHeight="1">
      <c r="B16" s="989"/>
      <c r="C16" s="302" t="s">
        <v>478</v>
      </c>
      <c r="D16" s="496">
        <v>1423</v>
      </c>
      <c r="E16" s="484">
        <v>268</v>
      </c>
      <c r="F16" s="484">
        <v>1347</v>
      </c>
      <c r="G16" s="484">
        <v>253</v>
      </c>
      <c r="H16" s="484">
        <v>76</v>
      </c>
      <c r="I16" s="484">
        <v>15</v>
      </c>
      <c r="J16" s="484">
        <f t="shared" si="6"/>
        <v>69</v>
      </c>
      <c r="K16" s="484">
        <f t="shared" si="7"/>
        <v>12</v>
      </c>
      <c r="L16" s="480">
        <f t="shared" si="4"/>
        <v>90.78947368421053</v>
      </c>
      <c r="M16" s="480">
        <f t="shared" si="0"/>
        <v>80</v>
      </c>
      <c r="N16" s="484">
        <v>2</v>
      </c>
      <c r="O16" s="484">
        <v>0</v>
      </c>
      <c r="P16" s="484">
        <v>0</v>
      </c>
      <c r="Q16" s="484">
        <v>0</v>
      </c>
      <c r="R16" s="484">
        <v>23</v>
      </c>
      <c r="S16" s="484">
        <v>3</v>
      </c>
      <c r="T16" s="484">
        <v>2</v>
      </c>
      <c r="U16" s="484">
        <v>1</v>
      </c>
      <c r="V16" s="484">
        <v>6</v>
      </c>
      <c r="W16" s="484">
        <v>1</v>
      </c>
      <c r="X16" s="484">
        <v>0</v>
      </c>
      <c r="Y16" s="484">
        <v>0</v>
      </c>
      <c r="Z16" s="484">
        <v>15</v>
      </c>
      <c r="AA16" s="484">
        <v>4</v>
      </c>
      <c r="AB16" s="484">
        <v>4</v>
      </c>
      <c r="AC16" s="484">
        <v>1</v>
      </c>
      <c r="AD16" s="484">
        <v>17</v>
      </c>
      <c r="AE16" s="484">
        <v>2</v>
      </c>
      <c r="AF16" s="484">
        <v>0</v>
      </c>
      <c r="AG16" s="486">
        <v>0</v>
      </c>
    </row>
    <row r="17" spans="2:33" s="295" customFormat="1" ht="18.75" customHeight="1">
      <c r="B17" s="989"/>
      <c r="C17" s="302" t="s">
        <v>479</v>
      </c>
      <c r="D17" s="496">
        <v>2342</v>
      </c>
      <c r="E17" s="484">
        <v>253</v>
      </c>
      <c r="F17" s="484">
        <v>2228</v>
      </c>
      <c r="G17" s="484">
        <v>233</v>
      </c>
      <c r="H17" s="484">
        <v>114</v>
      </c>
      <c r="I17" s="484">
        <v>20</v>
      </c>
      <c r="J17" s="484">
        <f t="shared" si="6"/>
        <v>94</v>
      </c>
      <c r="K17" s="484">
        <f t="shared" si="7"/>
        <v>16</v>
      </c>
      <c r="L17" s="480">
        <f t="shared" si="4"/>
        <v>82.45614035087719</v>
      </c>
      <c r="M17" s="480">
        <f t="shared" si="0"/>
        <v>80</v>
      </c>
      <c r="N17" s="484">
        <v>4</v>
      </c>
      <c r="O17" s="484">
        <v>0</v>
      </c>
      <c r="P17" s="484">
        <v>0</v>
      </c>
      <c r="Q17" s="484">
        <v>0</v>
      </c>
      <c r="R17" s="484">
        <v>29</v>
      </c>
      <c r="S17" s="484">
        <v>2</v>
      </c>
      <c r="T17" s="484">
        <v>5</v>
      </c>
      <c r="U17" s="484">
        <v>0</v>
      </c>
      <c r="V17" s="484">
        <v>10</v>
      </c>
      <c r="W17" s="484">
        <v>1</v>
      </c>
      <c r="X17" s="484">
        <v>0</v>
      </c>
      <c r="Y17" s="484">
        <v>0</v>
      </c>
      <c r="Z17" s="484">
        <v>21</v>
      </c>
      <c r="AA17" s="484">
        <v>3</v>
      </c>
      <c r="AB17" s="484">
        <v>4</v>
      </c>
      <c r="AC17" s="484">
        <v>2</v>
      </c>
      <c r="AD17" s="484">
        <v>21</v>
      </c>
      <c r="AE17" s="484">
        <v>8</v>
      </c>
      <c r="AF17" s="484">
        <v>0</v>
      </c>
      <c r="AG17" s="486">
        <v>0</v>
      </c>
    </row>
    <row r="18" spans="2:33" s="295" customFormat="1" ht="18.75" customHeight="1">
      <c r="B18" s="989"/>
      <c r="C18" s="302" t="s">
        <v>480</v>
      </c>
      <c r="D18" s="496">
        <v>5460</v>
      </c>
      <c r="E18" s="484">
        <v>365</v>
      </c>
      <c r="F18" s="484">
        <v>5157</v>
      </c>
      <c r="G18" s="484">
        <v>344</v>
      </c>
      <c r="H18" s="484">
        <v>303</v>
      </c>
      <c r="I18" s="484">
        <v>21</v>
      </c>
      <c r="J18" s="484">
        <f t="shared" si="6"/>
        <v>254</v>
      </c>
      <c r="K18" s="484">
        <f t="shared" si="7"/>
        <v>18</v>
      </c>
      <c r="L18" s="480">
        <f t="shared" si="4"/>
        <v>83.82838283828383</v>
      </c>
      <c r="M18" s="480">
        <f t="shared" si="0"/>
        <v>85.71428571428571</v>
      </c>
      <c r="N18" s="484">
        <v>10</v>
      </c>
      <c r="O18" s="484">
        <v>1</v>
      </c>
      <c r="P18" s="484">
        <v>0</v>
      </c>
      <c r="Q18" s="484">
        <v>0</v>
      </c>
      <c r="R18" s="484">
        <v>88</v>
      </c>
      <c r="S18" s="484">
        <v>6</v>
      </c>
      <c r="T18" s="484">
        <v>22</v>
      </c>
      <c r="U18" s="484">
        <v>1</v>
      </c>
      <c r="V18" s="484">
        <v>21</v>
      </c>
      <c r="W18" s="484">
        <v>1</v>
      </c>
      <c r="X18" s="484">
        <v>0</v>
      </c>
      <c r="Y18" s="484">
        <v>0</v>
      </c>
      <c r="Z18" s="484">
        <v>41</v>
      </c>
      <c r="AA18" s="484">
        <v>4</v>
      </c>
      <c r="AB18" s="484">
        <v>14</v>
      </c>
      <c r="AC18" s="484">
        <v>0</v>
      </c>
      <c r="AD18" s="484">
        <v>58</v>
      </c>
      <c r="AE18" s="484">
        <v>5</v>
      </c>
      <c r="AF18" s="484">
        <v>0</v>
      </c>
      <c r="AG18" s="486">
        <v>0</v>
      </c>
    </row>
    <row r="19" spans="2:33" s="295" customFormat="1" ht="18.75" customHeight="1">
      <c r="B19" s="989"/>
      <c r="C19" s="302" t="s">
        <v>481</v>
      </c>
      <c r="D19" s="496">
        <v>0</v>
      </c>
      <c r="E19" s="484">
        <v>355</v>
      </c>
      <c r="F19" s="484">
        <f>D19-H19</f>
        <v>0</v>
      </c>
      <c r="G19" s="484">
        <v>332</v>
      </c>
      <c r="H19" s="484">
        <v>0</v>
      </c>
      <c r="I19" s="484">
        <v>23</v>
      </c>
      <c r="J19" s="484">
        <f t="shared" si="6"/>
        <v>0</v>
      </c>
      <c r="K19" s="484">
        <f t="shared" si="7"/>
        <v>19</v>
      </c>
      <c r="L19" s="480">
        <v>0</v>
      </c>
      <c r="M19" s="480">
        <f t="shared" si="0"/>
        <v>82.6086956521739</v>
      </c>
      <c r="N19" s="484">
        <v>0</v>
      </c>
      <c r="O19" s="484">
        <v>1</v>
      </c>
      <c r="P19" s="484">
        <v>0</v>
      </c>
      <c r="Q19" s="484">
        <v>0</v>
      </c>
      <c r="R19" s="484">
        <v>0</v>
      </c>
      <c r="S19" s="484">
        <v>5</v>
      </c>
      <c r="T19" s="484">
        <v>0</v>
      </c>
      <c r="U19" s="484">
        <v>1</v>
      </c>
      <c r="V19" s="484">
        <v>0</v>
      </c>
      <c r="W19" s="484">
        <v>2</v>
      </c>
      <c r="X19" s="484">
        <v>0</v>
      </c>
      <c r="Y19" s="484">
        <v>0</v>
      </c>
      <c r="Z19" s="484">
        <v>0</v>
      </c>
      <c r="AA19" s="484">
        <v>2</v>
      </c>
      <c r="AB19" s="484">
        <v>0</v>
      </c>
      <c r="AC19" s="484">
        <v>0</v>
      </c>
      <c r="AD19" s="484">
        <v>0</v>
      </c>
      <c r="AE19" s="484">
        <v>8</v>
      </c>
      <c r="AF19" s="484">
        <v>0</v>
      </c>
      <c r="AG19" s="486">
        <v>0</v>
      </c>
    </row>
    <row r="20" spans="2:33" s="295" customFormat="1" ht="18.75" customHeight="1">
      <c r="B20" s="990"/>
      <c r="C20" s="296" t="s">
        <v>82</v>
      </c>
      <c r="D20" s="487">
        <f aca="true" t="shared" si="8" ref="D20:K20">SUM(D13:D19)</f>
        <v>10344</v>
      </c>
      <c r="E20" s="489">
        <f t="shared" si="8"/>
        <v>2152</v>
      </c>
      <c r="F20" s="489">
        <f t="shared" si="8"/>
        <v>9800</v>
      </c>
      <c r="G20" s="489">
        <f t="shared" si="8"/>
        <v>2026</v>
      </c>
      <c r="H20" s="489">
        <f t="shared" si="8"/>
        <v>544</v>
      </c>
      <c r="I20" s="489">
        <f t="shared" si="8"/>
        <v>126</v>
      </c>
      <c r="J20" s="489">
        <f>SUM(J13:J19)</f>
        <v>453</v>
      </c>
      <c r="K20" s="489">
        <f t="shared" si="8"/>
        <v>92</v>
      </c>
      <c r="L20" s="488">
        <f>J20/H20*100</f>
        <v>83.27205882352942</v>
      </c>
      <c r="M20" s="488">
        <f t="shared" si="0"/>
        <v>73.01587301587301</v>
      </c>
      <c r="N20" s="489">
        <f>SUM(N13:N19)</f>
        <v>17</v>
      </c>
      <c r="O20" s="489">
        <f aca="true" t="shared" si="9" ref="O20:AG20">SUM(O13:O19)</f>
        <v>2</v>
      </c>
      <c r="P20" s="489">
        <f t="shared" si="9"/>
        <v>0</v>
      </c>
      <c r="Q20" s="489">
        <f t="shared" si="9"/>
        <v>0</v>
      </c>
      <c r="R20" s="489">
        <f t="shared" si="9"/>
        <v>150</v>
      </c>
      <c r="S20" s="489">
        <f t="shared" si="9"/>
        <v>20</v>
      </c>
      <c r="T20" s="489">
        <f t="shared" si="9"/>
        <v>30</v>
      </c>
      <c r="U20" s="489">
        <f t="shared" si="9"/>
        <v>4</v>
      </c>
      <c r="V20" s="489">
        <f t="shared" si="9"/>
        <v>39</v>
      </c>
      <c r="W20" s="489">
        <f t="shared" si="9"/>
        <v>6</v>
      </c>
      <c r="X20" s="489">
        <f t="shared" si="9"/>
        <v>0</v>
      </c>
      <c r="Y20" s="489">
        <f t="shared" si="9"/>
        <v>0</v>
      </c>
      <c r="Z20" s="489">
        <f t="shared" si="9"/>
        <v>87</v>
      </c>
      <c r="AA20" s="489">
        <f t="shared" si="9"/>
        <v>18</v>
      </c>
      <c r="AB20" s="489">
        <f t="shared" si="9"/>
        <v>23</v>
      </c>
      <c r="AC20" s="489">
        <f>SUM(AC13:AC19)</f>
        <v>7</v>
      </c>
      <c r="AD20" s="489">
        <f t="shared" si="9"/>
        <v>107</v>
      </c>
      <c r="AE20" s="489">
        <f>SUM(AE13:AE19)</f>
        <v>35</v>
      </c>
      <c r="AF20" s="489">
        <f t="shared" si="9"/>
        <v>0</v>
      </c>
      <c r="AG20" s="490">
        <f t="shared" si="9"/>
        <v>0</v>
      </c>
    </row>
    <row r="21" spans="2:33" ht="18.75" customHeight="1">
      <c r="B21" s="934" t="s">
        <v>84</v>
      </c>
      <c r="C21" s="935"/>
      <c r="D21" s="498">
        <f aca="true" t="shared" si="10" ref="D21:K21">D12+D20</f>
        <v>15260</v>
      </c>
      <c r="E21" s="498">
        <f t="shared" si="10"/>
        <v>2997</v>
      </c>
      <c r="F21" s="498">
        <f t="shared" si="10"/>
        <v>14284</v>
      </c>
      <c r="G21" s="498">
        <f t="shared" si="10"/>
        <v>2798</v>
      </c>
      <c r="H21" s="498">
        <f>H12+H20</f>
        <v>976</v>
      </c>
      <c r="I21" s="498">
        <f t="shared" si="10"/>
        <v>199</v>
      </c>
      <c r="J21" s="498">
        <f>J12+J20</f>
        <v>782</v>
      </c>
      <c r="K21" s="498">
        <f t="shared" si="10"/>
        <v>137</v>
      </c>
      <c r="L21" s="499">
        <f>J21/H21*100</f>
        <v>80.12295081967213</v>
      </c>
      <c r="M21" s="499">
        <f t="shared" si="0"/>
        <v>68.84422110552764</v>
      </c>
      <c r="N21" s="498">
        <f>N12+N20</f>
        <v>36</v>
      </c>
      <c r="O21" s="498">
        <f aca="true" t="shared" si="11" ref="O21:AG21">O12+O20</f>
        <v>7</v>
      </c>
      <c r="P21" s="498">
        <f t="shared" si="11"/>
        <v>0</v>
      </c>
      <c r="Q21" s="498">
        <f t="shared" si="11"/>
        <v>0</v>
      </c>
      <c r="R21" s="500">
        <f t="shared" si="11"/>
        <v>316</v>
      </c>
      <c r="S21" s="498">
        <f t="shared" si="11"/>
        <v>38</v>
      </c>
      <c r="T21" s="498">
        <f t="shared" si="11"/>
        <v>58</v>
      </c>
      <c r="U21" s="498">
        <f t="shared" si="11"/>
        <v>10</v>
      </c>
      <c r="V21" s="498">
        <f t="shared" si="11"/>
        <v>65</v>
      </c>
      <c r="W21" s="498">
        <f t="shared" si="11"/>
        <v>9</v>
      </c>
      <c r="X21" s="498">
        <f t="shared" si="11"/>
        <v>1</v>
      </c>
      <c r="Y21" s="498">
        <f t="shared" si="11"/>
        <v>0</v>
      </c>
      <c r="Z21" s="498">
        <f t="shared" si="11"/>
        <v>115</v>
      </c>
      <c r="AA21" s="498">
        <f>AA12+AA20</f>
        <v>23</v>
      </c>
      <c r="AB21" s="498">
        <f t="shared" si="11"/>
        <v>32</v>
      </c>
      <c r="AC21" s="498">
        <f>AC12+AC20</f>
        <v>8</v>
      </c>
      <c r="AD21" s="498">
        <f t="shared" si="11"/>
        <v>159</v>
      </c>
      <c r="AE21" s="498">
        <f>AE12+AE20</f>
        <v>42</v>
      </c>
      <c r="AF21" s="498">
        <f t="shared" si="11"/>
        <v>0</v>
      </c>
      <c r="AG21" s="501">
        <f t="shared" si="11"/>
        <v>0</v>
      </c>
    </row>
    <row r="22" spans="4:14" ht="14.25">
      <c r="D22" s="307"/>
      <c r="E22" s="307"/>
      <c r="F22" s="307"/>
      <c r="G22" s="307"/>
      <c r="H22" s="307"/>
      <c r="I22" s="307"/>
      <c r="J22" s="307"/>
      <c r="K22" s="307"/>
      <c r="L22" s="307"/>
      <c r="M22" s="307"/>
      <c r="N22" s="307"/>
    </row>
    <row r="23" spans="1:15" ht="19.5" customHeight="1">
      <c r="A23" s="996" t="s">
        <v>544</v>
      </c>
      <c r="B23" s="996"/>
      <c r="C23" s="996"/>
      <c r="D23" s="996"/>
      <c r="E23" s="996"/>
      <c r="F23" s="996"/>
      <c r="G23" s="996"/>
      <c r="H23" s="996"/>
      <c r="I23" s="996"/>
      <c r="J23" s="996"/>
      <c r="K23" s="996"/>
      <c r="L23" s="996"/>
      <c r="M23" s="996"/>
      <c r="N23" s="996"/>
      <c r="O23" s="996"/>
    </row>
    <row r="24" spans="2:33" s="295" customFormat="1" ht="19.5" customHeight="1">
      <c r="B24" s="997" t="s">
        <v>87</v>
      </c>
      <c r="C24" s="1000" t="s">
        <v>85</v>
      </c>
      <c r="D24" s="979" t="s">
        <v>65</v>
      </c>
      <c r="E24" s="980"/>
      <c r="F24" s="980" t="s">
        <v>482</v>
      </c>
      <c r="G24" s="980"/>
      <c r="H24" s="1002" t="s">
        <v>66</v>
      </c>
      <c r="I24" s="1003"/>
      <c r="J24" s="980" t="s">
        <v>483</v>
      </c>
      <c r="K24" s="980"/>
      <c r="L24" s="980" t="s">
        <v>484</v>
      </c>
      <c r="M24" s="980"/>
      <c r="N24" s="980" t="s">
        <v>485</v>
      </c>
      <c r="O24" s="980"/>
      <c r="P24" s="980"/>
      <c r="Q24" s="980"/>
      <c r="R24" s="980"/>
      <c r="S24" s="980"/>
      <c r="T24" s="980"/>
      <c r="U24" s="980"/>
      <c r="V24" s="980"/>
      <c r="W24" s="980"/>
      <c r="X24" s="980"/>
      <c r="Y24" s="980"/>
      <c r="Z24" s="980"/>
      <c r="AA24" s="980"/>
      <c r="AB24" s="980"/>
      <c r="AC24" s="980"/>
      <c r="AD24" s="980"/>
      <c r="AE24" s="980"/>
      <c r="AF24" s="980"/>
      <c r="AG24" s="985"/>
    </row>
    <row r="25" spans="2:33" s="295" customFormat="1" ht="30" customHeight="1">
      <c r="B25" s="998"/>
      <c r="C25" s="1001"/>
      <c r="D25" s="981"/>
      <c r="E25" s="982"/>
      <c r="F25" s="982"/>
      <c r="G25" s="982"/>
      <c r="H25" s="1004"/>
      <c r="I25" s="1005"/>
      <c r="J25" s="982"/>
      <c r="K25" s="982"/>
      <c r="L25" s="982"/>
      <c r="M25" s="982"/>
      <c r="N25" s="982" t="s">
        <v>115</v>
      </c>
      <c r="O25" s="982"/>
      <c r="P25" s="982" t="s">
        <v>486</v>
      </c>
      <c r="Q25" s="982"/>
      <c r="R25" s="982" t="s">
        <v>116</v>
      </c>
      <c r="S25" s="982"/>
      <c r="T25" s="1006" t="s">
        <v>487</v>
      </c>
      <c r="U25" s="1006"/>
      <c r="V25" s="1007" t="s">
        <v>117</v>
      </c>
      <c r="W25" s="1008"/>
      <c r="X25" s="982" t="s">
        <v>488</v>
      </c>
      <c r="Y25" s="982"/>
      <c r="Z25" s="982" t="s">
        <v>118</v>
      </c>
      <c r="AA25" s="982"/>
      <c r="AB25" s="982" t="s">
        <v>94</v>
      </c>
      <c r="AC25" s="982"/>
      <c r="AD25" s="982" t="s">
        <v>86</v>
      </c>
      <c r="AE25" s="982"/>
      <c r="AF25" s="982" t="s">
        <v>114</v>
      </c>
      <c r="AG25" s="986"/>
    </row>
    <row r="26" spans="2:33" s="295" customFormat="1" ht="43.5" customHeight="1">
      <c r="B26" s="999"/>
      <c r="C26" s="992"/>
      <c r="D26" s="304" t="s">
        <v>489</v>
      </c>
      <c r="E26" s="305" t="s">
        <v>490</v>
      </c>
      <c r="F26" s="304" t="s">
        <v>489</v>
      </c>
      <c r="G26" s="305" t="s">
        <v>490</v>
      </c>
      <c r="H26" s="304" t="s">
        <v>489</v>
      </c>
      <c r="I26" s="305" t="s">
        <v>490</v>
      </c>
      <c r="J26" s="304" t="s">
        <v>489</v>
      </c>
      <c r="K26" s="305" t="s">
        <v>490</v>
      </c>
      <c r="L26" s="304" t="s">
        <v>489</v>
      </c>
      <c r="M26" s="305" t="s">
        <v>490</v>
      </c>
      <c r="N26" s="304" t="s">
        <v>489</v>
      </c>
      <c r="O26" s="305" t="s">
        <v>490</v>
      </c>
      <c r="P26" s="305" t="s">
        <v>489</v>
      </c>
      <c r="Q26" s="305" t="s">
        <v>490</v>
      </c>
      <c r="R26" s="305" t="s">
        <v>489</v>
      </c>
      <c r="S26" s="305" t="s">
        <v>490</v>
      </c>
      <c r="T26" s="304" t="s">
        <v>489</v>
      </c>
      <c r="U26" s="305" t="s">
        <v>490</v>
      </c>
      <c r="V26" s="304" t="s">
        <v>489</v>
      </c>
      <c r="W26" s="305" t="s">
        <v>490</v>
      </c>
      <c r="X26" s="304" t="s">
        <v>489</v>
      </c>
      <c r="Y26" s="305" t="s">
        <v>490</v>
      </c>
      <c r="Z26" s="304" t="s">
        <v>489</v>
      </c>
      <c r="AA26" s="305" t="s">
        <v>490</v>
      </c>
      <c r="AB26" s="304" t="s">
        <v>489</v>
      </c>
      <c r="AC26" s="305" t="s">
        <v>490</v>
      </c>
      <c r="AD26" s="304" t="s">
        <v>489</v>
      </c>
      <c r="AE26" s="305" t="s">
        <v>490</v>
      </c>
      <c r="AF26" s="304" t="s">
        <v>489</v>
      </c>
      <c r="AG26" s="306" t="s">
        <v>490</v>
      </c>
    </row>
    <row r="27" spans="2:33" s="295" customFormat="1" ht="18.75" customHeight="1">
      <c r="B27" s="987" t="s">
        <v>81</v>
      </c>
      <c r="C27" s="301" t="s">
        <v>190</v>
      </c>
      <c r="D27" s="478">
        <v>110</v>
      </c>
      <c r="E27" s="478">
        <v>38</v>
      </c>
      <c r="F27" s="479">
        <v>105</v>
      </c>
      <c r="G27" s="484">
        <v>35</v>
      </c>
      <c r="H27" s="479">
        <v>5</v>
      </c>
      <c r="I27" s="479">
        <v>3</v>
      </c>
      <c r="J27" s="479">
        <f aca="true" t="shared" si="12" ref="J27:K31">+N27+P27+R27+T27+V27+X27+Z27+AB27+AD27+AF27</f>
        <v>4</v>
      </c>
      <c r="K27" s="479">
        <f t="shared" si="12"/>
        <v>1</v>
      </c>
      <c r="L27" s="481">
        <f aca="true" t="shared" si="13" ref="L27:M39">J27/H27*100</f>
        <v>80</v>
      </c>
      <c r="M27" s="481">
        <f t="shared" si="13"/>
        <v>33.33333333333333</v>
      </c>
      <c r="N27" s="479">
        <v>0</v>
      </c>
      <c r="O27" s="479">
        <v>0</v>
      </c>
      <c r="P27" s="479">
        <v>0</v>
      </c>
      <c r="Q27" s="479">
        <v>0</v>
      </c>
      <c r="R27" s="479">
        <v>0</v>
      </c>
      <c r="S27" s="479">
        <v>0</v>
      </c>
      <c r="T27" s="479">
        <v>1</v>
      </c>
      <c r="U27" s="479">
        <v>0</v>
      </c>
      <c r="V27" s="479">
        <v>0</v>
      </c>
      <c r="W27" s="479">
        <v>0</v>
      </c>
      <c r="X27" s="479">
        <v>0</v>
      </c>
      <c r="Y27" s="479">
        <v>0</v>
      </c>
      <c r="Z27" s="479">
        <v>1</v>
      </c>
      <c r="AA27" s="484">
        <v>0</v>
      </c>
      <c r="AB27" s="479">
        <v>0</v>
      </c>
      <c r="AC27" s="479">
        <v>0</v>
      </c>
      <c r="AD27" s="479">
        <v>2</v>
      </c>
      <c r="AE27" s="479">
        <v>1</v>
      </c>
      <c r="AF27" s="479">
        <v>0</v>
      </c>
      <c r="AG27" s="482">
        <v>0</v>
      </c>
    </row>
    <row r="28" spans="2:33" s="295" customFormat="1" ht="18.75" customHeight="1">
      <c r="B28" s="988"/>
      <c r="C28" s="302" t="s">
        <v>294</v>
      </c>
      <c r="D28" s="496">
        <v>97</v>
      </c>
      <c r="E28" s="496">
        <v>43</v>
      </c>
      <c r="F28" s="484">
        <v>94</v>
      </c>
      <c r="G28" s="484">
        <v>43</v>
      </c>
      <c r="H28" s="484">
        <v>3</v>
      </c>
      <c r="I28" s="484">
        <v>0</v>
      </c>
      <c r="J28" s="484">
        <f t="shared" si="12"/>
        <v>3</v>
      </c>
      <c r="K28" s="484">
        <f t="shared" si="12"/>
        <v>0</v>
      </c>
      <c r="L28" s="480">
        <f t="shared" si="13"/>
        <v>100</v>
      </c>
      <c r="M28" s="480">
        <v>0</v>
      </c>
      <c r="N28" s="484">
        <v>0</v>
      </c>
      <c r="O28" s="484">
        <v>0</v>
      </c>
      <c r="P28" s="484">
        <v>0</v>
      </c>
      <c r="Q28" s="484">
        <v>0</v>
      </c>
      <c r="R28" s="484">
        <v>0</v>
      </c>
      <c r="S28" s="484">
        <v>0</v>
      </c>
      <c r="T28" s="484">
        <v>0</v>
      </c>
      <c r="U28" s="484">
        <v>0</v>
      </c>
      <c r="V28" s="484">
        <v>0</v>
      </c>
      <c r="W28" s="484">
        <v>0</v>
      </c>
      <c r="X28" s="484">
        <v>0</v>
      </c>
      <c r="Y28" s="484">
        <v>0</v>
      </c>
      <c r="Z28" s="484">
        <v>1</v>
      </c>
      <c r="AA28" s="484">
        <v>0</v>
      </c>
      <c r="AB28" s="484">
        <v>0</v>
      </c>
      <c r="AC28" s="484">
        <v>0</v>
      </c>
      <c r="AD28" s="484">
        <v>2</v>
      </c>
      <c r="AE28" s="484">
        <v>0</v>
      </c>
      <c r="AF28" s="484">
        <v>0</v>
      </c>
      <c r="AG28" s="486">
        <v>0</v>
      </c>
    </row>
    <row r="29" spans="2:33" s="295" customFormat="1" ht="18.75" customHeight="1">
      <c r="B29" s="989"/>
      <c r="C29" s="302" t="s">
        <v>295</v>
      </c>
      <c r="D29" s="496">
        <v>76</v>
      </c>
      <c r="E29" s="496">
        <v>31</v>
      </c>
      <c r="F29" s="484">
        <v>72</v>
      </c>
      <c r="G29" s="484">
        <v>30</v>
      </c>
      <c r="H29" s="484">
        <v>4</v>
      </c>
      <c r="I29" s="484">
        <v>1</v>
      </c>
      <c r="J29" s="484">
        <f t="shared" si="12"/>
        <v>4</v>
      </c>
      <c r="K29" s="484">
        <f t="shared" si="12"/>
        <v>0</v>
      </c>
      <c r="L29" s="480">
        <f t="shared" si="13"/>
        <v>100</v>
      </c>
      <c r="M29" s="480">
        <f t="shared" si="13"/>
        <v>0</v>
      </c>
      <c r="N29" s="484">
        <v>0</v>
      </c>
      <c r="O29" s="484">
        <v>0</v>
      </c>
      <c r="P29" s="484">
        <v>0</v>
      </c>
      <c r="Q29" s="484">
        <v>0</v>
      </c>
      <c r="R29" s="484">
        <v>3</v>
      </c>
      <c r="S29" s="484">
        <v>0</v>
      </c>
      <c r="T29" s="484">
        <v>0</v>
      </c>
      <c r="U29" s="484">
        <v>0</v>
      </c>
      <c r="V29" s="484">
        <v>0</v>
      </c>
      <c r="W29" s="484">
        <v>0</v>
      </c>
      <c r="X29" s="484">
        <v>0</v>
      </c>
      <c r="Y29" s="484">
        <v>0</v>
      </c>
      <c r="Z29" s="484">
        <v>0</v>
      </c>
      <c r="AA29" s="484">
        <v>0</v>
      </c>
      <c r="AB29" s="484">
        <v>0</v>
      </c>
      <c r="AC29" s="484">
        <v>0</v>
      </c>
      <c r="AD29" s="484">
        <v>1</v>
      </c>
      <c r="AE29" s="484">
        <v>0</v>
      </c>
      <c r="AF29" s="484">
        <v>0</v>
      </c>
      <c r="AG29" s="486">
        <v>0</v>
      </c>
    </row>
    <row r="30" spans="2:33" s="295" customFormat="1" ht="18.75" customHeight="1">
      <c r="B30" s="989"/>
      <c r="C30" s="302" t="s">
        <v>296</v>
      </c>
      <c r="D30" s="496">
        <v>111</v>
      </c>
      <c r="E30" s="496">
        <v>24</v>
      </c>
      <c r="F30" s="484">
        <v>103</v>
      </c>
      <c r="G30" s="484">
        <v>22</v>
      </c>
      <c r="H30" s="484">
        <v>8</v>
      </c>
      <c r="I30" s="484">
        <v>2</v>
      </c>
      <c r="J30" s="484">
        <f t="shared" si="12"/>
        <v>7</v>
      </c>
      <c r="K30" s="484">
        <f t="shared" si="12"/>
        <v>1</v>
      </c>
      <c r="L30" s="480">
        <f>J30/H30*100</f>
        <v>87.5</v>
      </c>
      <c r="M30" s="480">
        <f t="shared" si="13"/>
        <v>50</v>
      </c>
      <c r="N30" s="484">
        <v>1</v>
      </c>
      <c r="O30" s="484">
        <v>0</v>
      </c>
      <c r="P30" s="484">
        <v>0</v>
      </c>
      <c r="Q30" s="484">
        <v>0</v>
      </c>
      <c r="R30" s="484">
        <v>4</v>
      </c>
      <c r="S30" s="484">
        <v>0</v>
      </c>
      <c r="T30" s="484">
        <v>0</v>
      </c>
      <c r="U30" s="484">
        <v>0</v>
      </c>
      <c r="V30" s="484">
        <v>1</v>
      </c>
      <c r="W30" s="484">
        <v>0</v>
      </c>
      <c r="X30" s="484">
        <v>0</v>
      </c>
      <c r="Y30" s="484">
        <v>0</v>
      </c>
      <c r="Z30" s="484">
        <v>0</v>
      </c>
      <c r="AA30" s="484">
        <v>1</v>
      </c>
      <c r="AB30" s="484">
        <v>0</v>
      </c>
      <c r="AC30" s="484">
        <v>0</v>
      </c>
      <c r="AD30" s="484">
        <v>1</v>
      </c>
      <c r="AE30" s="484">
        <v>0</v>
      </c>
      <c r="AF30" s="484">
        <v>0</v>
      </c>
      <c r="AG30" s="486">
        <v>0</v>
      </c>
    </row>
    <row r="31" spans="2:33" s="295" customFormat="1" ht="18.75" customHeight="1">
      <c r="B31" s="989"/>
      <c r="C31" s="302" t="s">
        <v>297</v>
      </c>
      <c r="D31" s="496">
        <v>218</v>
      </c>
      <c r="E31" s="496">
        <v>17</v>
      </c>
      <c r="F31" s="484">
        <v>198</v>
      </c>
      <c r="G31" s="484">
        <v>16</v>
      </c>
      <c r="H31" s="484">
        <v>20</v>
      </c>
      <c r="I31" s="484">
        <v>1</v>
      </c>
      <c r="J31" s="484">
        <f t="shared" si="12"/>
        <v>15</v>
      </c>
      <c r="K31" s="484">
        <f t="shared" si="12"/>
        <v>0</v>
      </c>
      <c r="L31" s="480">
        <f aca="true" t="shared" si="14" ref="L31:L39">J31/H31*100</f>
        <v>75</v>
      </c>
      <c r="M31" s="480">
        <f t="shared" si="13"/>
        <v>0</v>
      </c>
      <c r="N31" s="484">
        <v>1</v>
      </c>
      <c r="O31" s="484">
        <v>0</v>
      </c>
      <c r="P31" s="484">
        <v>0</v>
      </c>
      <c r="Q31" s="484">
        <v>0</v>
      </c>
      <c r="R31" s="484">
        <v>10</v>
      </c>
      <c r="S31" s="484">
        <v>0</v>
      </c>
      <c r="T31" s="484">
        <v>1</v>
      </c>
      <c r="U31" s="484">
        <v>0</v>
      </c>
      <c r="V31" s="484">
        <v>1</v>
      </c>
      <c r="W31" s="484">
        <v>0</v>
      </c>
      <c r="X31" s="484">
        <v>0</v>
      </c>
      <c r="Y31" s="484">
        <v>0</v>
      </c>
      <c r="Z31" s="484">
        <v>1</v>
      </c>
      <c r="AA31" s="484">
        <v>0</v>
      </c>
      <c r="AB31" s="484">
        <v>0</v>
      </c>
      <c r="AC31" s="484">
        <v>0</v>
      </c>
      <c r="AD31" s="484">
        <v>1</v>
      </c>
      <c r="AE31" s="484">
        <v>0</v>
      </c>
      <c r="AF31" s="484">
        <v>0</v>
      </c>
      <c r="AG31" s="486">
        <v>0</v>
      </c>
    </row>
    <row r="32" spans="2:33" s="295" customFormat="1" ht="18.75" customHeight="1">
      <c r="B32" s="990"/>
      <c r="C32" s="296" t="s">
        <v>82</v>
      </c>
      <c r="D32" s="487">
        <f aca="true" t="shared" si="15" ref="D32:K32">SUM(D27:D31)</f>
        <v>612</v>
      </c>
      <c r="E32" s="489">
        <f t="shared" si="15"/>
        <v>153</v>
      </c>
      <c r="F32" s="489">
        <f t="shared" si="15"/>
        <v>572</v>
      </c>
      <c r="G32" s="489">
        <f t="shared" si="15"/>
        <v>146</v>
      </c>
      <c r="H32" s="489">
        <f t="shared" si="15"/>
        <v>40</v>
      </c>
      <c r="I32" s="489">
        <f t="shared" si="15"/>
        <v>7</v>
      </c>
      <c r="J32" s="489">
        <f t="shared" si="15"/>
        <v>33</v>
      </c>
      <c r="K32" s="489">
        <f t="shared" si="15"/>
        <v>2</v>
      </c>
      <c r="L32" s="488">
        <f t="shared" si="14"/>
        <v>82.5</v>
      </c>
      <c r="M32" s="488">
        <f t="shared" si="13"/>
        <v>28.57142857142857</v>
      </c>
      <c r="N32" s="489">
        <f aca="true" t="shared" si="16" ref="N32:AG32">SUM(N27:N31)</f>
        <v>2</v>
      </c>
      <c r="O32" s="489">
        <f t="shared" si="16"/>
        <v>0</v>
      </c>
      <c r="P32" s="489">
        <f t="shared" si="16"/>
        <v>0</v>
      </c>
      <c r="Q32" s="489">
        <f t="shared" si="16"/>
        <v>0</v>
      </c>
      <c r="R32" s="489">
        <f t="shared" si="16"/>
        <v>17</v>
      </c>
      <c r="S32" s="489">
        <f t="shared" si="16"/>
        <v>0</v>
      </c>
      <c r="T32" s="489">
        <f t="shared" si="16"/>
        <v>2</v>
      </c>
      <c r="U32" s="489">
        <f t="shared" si="16"/>
        <v>0</v>
      </c>
      <c r="V32" s="489">
        <f t="shared" si="16"/>
        <v>2</v>
      </c>
      <c r="W32" s="489">
        <f t="shared" si="16"/>
        <v>0</v>
      </c>
      <c r="X32" s="489">
        <f t="shared" si="16"/>
        <v>0</v>
      </c>
      <c r="Y32" s="489">
        <f t="shared" si="16"/>
        <v>0</v>
      </c>
      <c r="Z32" s="489">
        <f t="shared" si="16"/>
        <v>3</v>
      </c>
      <c r="AA32" s="489">
        <f t="shared" si="16"/>
        <v>1</v>
      </c>
      <c r="AB32" s="489">
        <f t="shared" si="16"/>
        <v>0</v>
      </c>
      <c r="AC32" s="489">
        <f t="shared" si="16"/>
        <v>0</v>
      </c>
      <c r="AD32" s="489">
        <f t="shared" si="16"/>
        <v>7</v>
      </c>
      <c r="AE32" s="489">
        <f t="shared" si="16"/>
        <v>1</v>
      </c>
      <c r="AF32" s="489">
        <f t="shared" si="16"/>
        <v>0</v>
      </c>
      <c r="AG32" s="490">
        <f t="shared" si="16"/>
        <v>0</v>
      </c>
    </row>
    <row r="33" spans="2:33" s="295" customFormat="1" ht="18.75" customHeight="1">
      <c r="B33" s="987" t="s">
        <v>61</v>
      </c>
      <c r="C33" s="301" t="s">
        <v>190</v>
      </c>
      <c r="D33" s="478">
        <v>277</v>
      </c>
      <c r="E33" s="478">
        <v>140</v>
      </c>
      <c r="F33" s="479">
        <v>258</v>
      </c>
      <c r="G33" s="479">
        <v>127</v>
      </c>
      <c r="H33" s="479">
        <v>19</v>
      </c>
      <c r="I33" s="479">
        <v>13</v>
      </c>
      <c r="J33" s="479">
        <f aca="true" t="shared" si="17" ref="J33:K37">+N33+P33+R33+T33+V33+X33+Z33+AB33+AD33+AF33</f>
        <v>10</v>
      </c>
      <c r="K33" s="479">
        <f t="shared" si="17"/>
        <v>6</v>
      </c>
      <c r="L33" s="481">
        <f t="shared" si="14"/>
        <v>52.63157894736842</v>
      </c>
      <c r="M33" s="481">
        <f t="shared" si="13"/>
        <v>46.15384615384615</v>
      </c>
      <c r="N33" s="484">
        <v>0</v>
      </c>
      <c r="O33" s="479">
        <v>0</v>
      </c>
      <c r="P33" s="479">
        <v>0</v>
      </c>
      <c r="Q33" s="479">
        <v>0</v>
      </c>
      <c r="R33" s="479">
        <v>1</v>
      </c>
      <c r="S33" s="479">
        <v>0</v>
      </c>
      <c r="T33" s="479">
        <v>2</v>
      </c>
      <c r="U33" s="479">
        <v>1</v>
      </c>
      <c r="V33" s="479">
        <v>0</v>
      </c>
      <c r="W33" s="479">
        <v>0</v>
      </c>
      <c r="X33" s="479">
        <v>0</v>
      </c>
      <c r="Y33" s="479">
        <v>0</v>
      </c>
      <c r="Z33" s="479">
        <v>2</v>
      </c>
      <c r="AA33" s="479">
        <v>1</v>
      </c>
      <c r="AB33" s="479">
        <v>0</v>
      </c>
      <c r="AC33" s="479">
        <v>1</v>
      </c>
      <c r="AD33" s="479">
        <v>5</v>
      </c>
      <c r="AE33" s="479">
        <v>3</v>
      </c>
      <c r="AF33" s="479">
        <v>0</v>
      </c>
      <c r="AG33" s="502">
        <v>0</v>
      </c>
    </row>
    <row r="34" spans="2:33" s="295" customFormat="1" ht="18.75" customHeight="1">
      <c r="B34" s="988"/>
      <c r="C34" s="302" t="s">
        <v>294</v>
      </c>
      <c r="D34" s="496">
        <v>266</v>
      </c>
      <c r="E34" s="496">
        <v>116</v>
      </c>
      <c r="F34" s="484">
        <v>251</v>
      </c>
      <c r="G34" s="484">
        <v>113</v>
      </c>
      <c r="H34" s="484">
        <v>15</v>
      </c>
      <c r="I34" s="484">
        <v>3</v>
      </c>
      <c r="J34" s="484">
        <f t="shared" si="17"/>
        <v>11</v>
      </c>
      <c r="K34" s="484">
        <f t="shared" si="17"/>
        <v>1</v>
      </c>
      <c r="L34" s="480">
        <f t="shared" si="14"/>
        <v>73.33333333333333</v>
      </c>
      <c r="M34" s="480">
        <f t="shared" si="13"/>
        <v>33.33333333333333</v>
      </c>
      <c r="N34" s="484">
        <v>2</v>
      </c>
      <c r="O34" s="484">
        <v>0</v>
      </c>
      <c r="P34" s="484">
        <v>0</v>
      </c>
      <c r="Q34" s="484">
        <v>0</v>
      </c>
      <c r="R34" s="484">
        <v>2</v>
      </c>
      <c r="S34" s="484">
        <v>0</v>
      </c>
      <c r="T34" s="484">
        <v>0</v>
      </c>
      <c r="U34" s="484">
        <v>0</v>
      </c>
      <c r="V34" s="484">
        <v>1</v>
      </c>
      <c r="W34" s="484">
        <v>0</v>
      </c>
      <c r="X34" s="484">
        <v>0</v>
      </c>
      <c r="Y34" s="484">
        <v>0</v>
      </c>
      <c r="Z34" s="484">
        <v>3</v>
      </c>
      <c r="AA34" s="484">
        <v>0</v>
      </c>
      <c r="AB34" s="484">
        <v>0</v>
      </c>
      <c r="AC34" s="484">
        <v>0</v>
      </c>
      <c r="AD34" s="484">
        <v>3</v>
      </c>
      <c r="AE34" s="484">
        <v>1</v>
      </c>
      <c r="AF34" s="484">
        <v>0</v>
      </c>
      <c r="AG34" s="503">
        <v>0</v>
      </c>
    </row>
    <row r="35" spans="2:33" s="295" customFormat="1" ht="18.75" customHeight="1">
      <c r="B35" s="989"/>
      <c r="C35" s="302" t="s">
        <v>295</v>
      </c>
      <c r="D35" s="496">
        <v>235</v>
      </c>
      <c r="E35" s="496">
        <v>108</v>
      </c>
      <c r="F35" s="484">
        <v>218</v>
      </c>
      <c r="G35" s="484">
        <v>101</v>
      </c>
      <c r="H35" s="484">
        <v>17</v>
      </c>
      <c r="I35" s="484">
        <v>7</v>
      </c>
      <c r="J35" s="484">
        <f t="shared" si="17"/>
        <v>13</v>
      </c>
      <c r="K35" s="484">
        <f t="shared" si="17"/>
        <v>6</v>
      </c>
      <c r="L35" s="480">
        <f t="shared" si="14"/>
        <v>76.47058823529412</v>
      </c>
      <c r="M35" s="480">
        <f t="shared" si="13"/>
        <v>85.71428571428571</v>
      </c>
      <c r="N35" s="484">
        <v>1</v>
      </c>
      <c r="O35" s="484">
        <v>0</v>
      </c>
      <c r="P35" s="484">
        <v>0</v>
      </c>
      <c r="Q35" s="484">
        <v>0</v>
      </c>
      <c r="R35" s="484">
        <v>4</v>
      </c>
      <c r="S35" s="484">
        <v>1</v>
      </c>
      <c r="T35" s="484">
        <v>0</v>
      </c>
      <c r="U35" s="484">
        <v>0</v>
      </c>
      <c r="V35" s="484">
        <v>0</v>
      </c>
      <c r="W35" s="484">
        <v>0</v>
      </c>
      <c r="X35" s="484">
        <v>0</v>
      </c>
      <c r="Y35" s="484">
        <v>0</v>
      </c>
      <c r="Z35" s="484">
        <v>4</v>
      </c>
      <c r="AA35" s="484">
        <v>1</v>
      </c>
      <c r="AB35" s="484">
        <v>0</v>
      </c>
      <c r="AC35" s="484">
        <v>0</v>
      </c>
      <c r="AD35" s="484">
        <v>4</v>
      </c>
      <c r="AE35" s="484">
        <v>4</v>
      </c>
      <c r="AF35" s="484">
        <v>0</v>
      </c>
      <c r="AG35" s="503">
        <v>0</v>
      </c>
    </row>
    <row r="36" spans="2:33" s="295" customFormat="1" ht="18.75" customHeight="1">
      <c r="B36" s="989"/>
      <c r="C36" s="302" t="s">
        <v>296</v>
      </c>
      <c r="D36" s="496">
        <v>294</v>
      </c>
      <c r="E36" s="496">
        <v>73</v>
      </c>
      <c r="F36" s="484">
        <v>278</v>
      </c>
      <c r="G36" s="484">
        <v>71</v>
      </c>
      <c r="H36" s="484">
        <v>16</v>
      </c>
      <c r="I36" s="484">
        <v>2</v>
      </c>
      <c r="J36" s="484">
        <f t="shared" si="17"/>
        <v>14</v>
      </c>
      <c r="K36" s="484">
        <f t="shared" si="17"/>
        <v>0</v>
      </c>
      <c r="L36" s="480">
        <f t="shared" si="14"/>
        <v>87.5</v>
      </c>
      <c r="M36" s="480">
        <f t="shared" si="13"/>
        <v>0</v>
      </c>
      <c r="N36" s="484">
        <v>0</v>
      </c>
      <c r="O36" s="484">
        <v>0</v>
      </c>
      <c r="P36" s="484">
        <v>0</v>
      </c>
      <c r="Q36" s="484">
        <v>0</v>
      </c>
      <c r="R36" s="484">
        <v>5</v>
      </c>
      <c r="S36" s="484">
        <v>0</v>
      </c>
      <c r="T36" s="484">
        <v>0</v>
      </c>
      <c r="U36" s="484">
        <v>0</v>
      </c>
      <c r="V36" s="484">
        <v>2</v>
      </c>
      <c r="W36" s="484">
        <v>0</v>
      </c>
      <c r="X36" s="484">
        <v>0</v>
      </c>
      <c r="Y36" s="484">
        <v>0</v>
      </c>
      <c r="Z36" s="484">
        <v>3</v>
      </c>
      <c r="AA36" s="484">
        <v>0</v>
      </c>
      <c r="AB36" s="484">
        <v>0</v>
      </c>
      <c r="AC36" s="484">
        <v>0</v>
      </c>
      <c r="AD36" s="484">
        <v>4</v>
      </c>
      <c r="AE36" s="484">
        <v>0</v>
      </c>
      <c r="AF36" s="484">
        <v>0</v>
      </c>
      <c r="AG36" s="503">
        <v>0</v>
      </c>
    </row>
    <row r="37" spans="2:33" s="295" customFormat="1" ht="18.75" customHeight="1">
      <c r="B37" s="989"/>
      <c r="C37" s="302" t="s">
        <v>297</v>
      </c>
      <c r="D37" s="496">
        <v>474</v>
      </c>
      <c r="E37" s="496">
        <v>67</v>
      </c>
      <c r="F37" s="484">
        <v>440</v>
      </c>
      <c r="G37" s="484">
        <v>64</v>
      </c>
      <c r="H37" s="484">
        <v>34</v>
      </c>
      <c r="I37" s="484">
        <v>3</v>
      </c>
      <c r="J37" s="484">
        <f t="shared" si="17"/>
        <v>29</v>
      </c>
      <c r="K37" s="484">
        <f t="shared" si="17"/>
        <v>3</v>
      </c>
      <c r="L37" s="480">
        <f t="shared" si="14"/>
        <v>85.29411764705883</v>
      </c>
      <c r="M37" s="480">
        <f t="shared" si="13"/>
        <v>100</v>
      </c>
      <c r="N37" s="484">
        <v>3</v>
      </c>
      <c r="O37" s="484">
        <v>0</v>
      </c>
      <c r="P37" s="484">
        <v>0</v>
      </c>
      <c r="Q37" s="484">
        <v>0</v>
      </c>
      <c r="R37" s="484">
        <v>5</v>
      </c>
      <c r="S37" s="484">
        <v>0</v>
      </c>
      <c r="T37" s="484">
        <v>2</v>
      </c>
      <c r="U37" s="484">
        <v>0</v>
      </c>
      <c r="V37" s="484">
        <v>2</v>
      </c>
      <c r="W37" s="484">
        <v>0</v>
      </c>
      <c r="X37" s="484">
        <v>0</v>
      </c>
      <c r="Y37" s="484">
        <v>0</v>
      </c>
      <c r="Z37" s="484">
        <v>6</v>
      </c>
      <c r="AA37" s="484">
        <v>2</v>
      </c>
      <c r="AB37" s="484">
        <v>2</v>
      </c>
      <c r="AC37" s="484">
        <v>0</v>
      </c>
      <c r="AD37" s="484">
        <v>9</v>
      </c>
      <c r="AE37" s="484">
        <v>1</v>
      </c>
      <c r="AF37" s="484">
        <v>0</v>
      </c>
      <c r="AG37" s="503">
        <v>0</v>
      </c>
    </row>
    <row r="38" spans="2:33" s="295" customFormat="1" ht="18.75" customHeight="1">
      <c r="B38" s="990"/>
      <c r="C38" s="296" t="s">
        <v>82</v>
      </c>
      <c r="D38" s="487">
        <f aca="true" t="shared" si="18" ref="D38:K38">SUM(D33:D37)</f>
        <v>1546</v>
      </c>
      <c r="E38" s="489">
        <f t="shared" si="18"/>
        <v>504</v>
      </c>
      <c r="F38" s="489">
        <f t="shared" si="18"/>
        <v>1445</v>
      </c>
      <c r="G38" s="489">
        <f t="shared" si="18"/>
        <v>476</v>
      </c>
      <c r="H38" s="489">
        <f t="shared" si="18"/>
        <v>101</v>
      </c>
      <c r="I38" s="489">
        <f t="shared" si="18"/>
        <v>28</v>
      </c>
      <c r="J38" s="489">
        <f t="shared" si="18"/>
        <v>77</v>
      </c>
      <c r="K38" s="489">
        <f t="shared" si="18"/>
        <v>16</v>
      </c>
      <c r="L38" s="488">
        <f t="shared" si="14"/>
        <v>76.23762376237624</v>
      </c>
      <c r="M38" s="488">
        <f t="shared" si="13"/>
        <v>57.14285714285714</v>
      </c>
      <c r="N38" s="489">
        <f aca="true" t="shared" si="19" ref="N38:AG38">SUM(N33:N37)</f>
        <v>6</v>
      </c>
      <c r="O38" s="489">
        <f t="shared" si="19"/>
        <v>0</v>
      </c>
      <c r="P38" s="489">
        <f t="shared" si="19"/>
        <v>0</v>
      </c>
      <c r="Q38" s="489">
        <f t="shared" si="19"/>
        <v>0</v>
      </c>
      <c r="R38" s="489">
        <f t="shared" si="19"/>
        <v>17</v>
      </c>
      <c r="S38" s="489">
        <f t="shared" si="19"/>
        <v>1</v>
      </c>
      <c r="T38" s="489">
        <f t="shared" si="19"/>
        <v>4</v>
      </c>
      <c r="U38" s="489">
        <f t="shared" si="19"/>
        <v>1</v>
      </c>
      <c r="V38" s="489">
        <f t="shared" si="19"/>
        <v>5</v>
      </c>
      <c r="W38" s="489">
        <f t="shared" si="19"/>
        <v>0</v>
      </c>
      <c r="X38" s="489">
        <f t="shared" si="19"/>
        <v>0</v>
      </c>
      <c r="Y38" s="489">
        <f t="shared" si="19"/>
        <v>0</v>
      </c>
      <c r="Z38" s="489">
        <f t="shared" si="19"/>
        <v>18</v>
      </c>
      <c r="AA38" s="489">
        <f t="shared" si="19"/>
        <v>4</v>
      </c>
      <c r="AB38" s="489">
        <f t="shared" si="19"/>
        <v>2</v>
      </c>
      <c r="AC38" s="489">
        <f t="shared" si="19"/>
        <v>1</v>
      </c>
      <c r="AD38" s="489">
        <f t="shared" si="19"/>
        <v>25</v>
      </c>
      <c r="AE38" s="489">
        <f t="shared" si="19"/>
        <v>9</v>
      </c>
      <c r="AF38" s="489">
        <f t="shared" si="19"/>
        <v>0</v>
      </c>
      <c r="AG38" s="490">
        <f t="shared" si="19"/>
        <v>0</v>
      </c>
    </row>
    <row r="39" spans="2:33" ht="18.75" customHeight="1">
      <c r="B39" s="934" t="s">
        <v>84</v>
      </c>
      <c r="C39" s="935"/>
      <c r="D39" s="498">
        <f aca="true" t="shared" si="20" ref="D39:K39">D32+D38</f>
        <v>2158</v>
      </c>
      <c r="E39" s="498">
        <f t="shared" si="20"/>
        <v>657</v>
      </c>
      <c r="F39" s="498">
        <f t="shared" si="20"/>
        <v>2017</v>
      </c>
      <c r="G39" s="498">
        <f t="shared" si="20"/>
        <v>622</v>
      </c>
      <c r="H39" s="498">
        <f t="shared" si="20"/>
        <v>141</v>
      </c>
      <c r="I39" s="498">
        <f t="shared" si="20"/>
        <v>35</v>
      </c>
      <c r="J39" s="498">
        <f t="shared" si="20"/>
        <v>110</v>
      </c>
      <c r="K39" s="498">
        <f t="shared" si="20"/>
        <v>18</v>
      </c>
      <c r="L39" s="499">
        <f t="shared" si="14"/>
        <v>78.01418439716312</v>
      </c>
      <c r="M39" s="499">
        <f t="shared" si="13"/>
        <v>51.42857142857142</v>
      </c>
      <c r="N39" s="498">
        <f aca="true" t="shared" si="21" ref="N39:AG39">N32+N38</f>
        <v>8</v>
      </c>
      <c r="O39" s="498">
        <f t="shared" si="21"/>
        <v>0</v>
      </c>
      <c r="P39" s="498">
        <f t="shared" si="21"/>
        <v>0</v>
      </c>
      <c r="Q39" s="498">
        <f t="shared" si="21"/>
        <v>0</v>
      </c>
      <c r="R39" s="489">
        <f t="shared" si="21"/>
        <v>34</v>
      </c>
      <c r="S39" s="498">
        <f t="shared" si="21"/>
        <v>1</v>
      </c>
      <c r="T39" s="498">
        <f t="shared" si="21"/>
        <v>6</v>
      </c>
      <c r="U39" s="498">
        <f t="shared" si="21"/>
        <v>1</v>
      </c>
      <c r="V39" s="498">
        <f t="shared" si="21"/>
        <v>7</v>
      </c>
      <c r="W39" s="498">
        <f t="shared" si="21"/>
        <v>0</v>
      </c>
      <c r="X39" s="498">
        <f t="shared" si="21"/>
        <v>0</v>
      </c>
      <c r="Y39" s="498">
        <f t="shared" si="21"/>
        <v>0</v>
      </c>
      <c r="Z39" s="498">
        <f t="shared" si="21"/>
        <v>21</v>
      </c>
      <c r="AA39" s="498">
        <f t="shared" si="21"/>
        <v>5</v>
      </c>
      <c r="AB39" s="498">
        <f t="shared" si="21"/>
        <v>2</v>
      </c>
      <c r="AC39" s="498">
        <f t="shared" si="21"/>
        <v>1</v>
      </c>
      <c r="AD39" s="498">
        <f t="shared" si="21"/>
        <v>32</v>
      </c>
      <c r="AE39" s="498">
        <f t="shared" si="21"/>
        <v>10</v>
      </c>
      <c r="AF39" s="498">
        <f t="shared" si="21"/>
        <v>0</v>
      </c>
      <c r="AG39" s="501">
        <f t="shared" si="21"/>
        <v>0</v>
      </c>
    </row>
    <row r="87" ht="15" customHeight="1"/>
    <row r="88" ht="15" customHeight="1"/>
    <row r="89" ht="15" customHeight="1"/>
    <row r="90" ht="15" customHeight="1"/>
    <row r="91" ht="15" customHeight="1"/>
    <row r="92" ht="15" customHeight="1"/>
  </sheetData>
  <sheetProtection/>
  <mergeCells count="44">
    <mergeCell ref="B27:B32"/>
    <mergeCell ref="B33:B38"/>
    <mergeCell ref="B39:C39"/>
    <mergeCell ref="P25:Q25"/>
    <mergeCell ref="R25:S25"/>
    <mergeCell ref="T25:U25"/>
    <mergeCell ref="F24:G25"/>
    <mergeCell ref="H24:I25"/>
    <mergeCell ref="C24:C26"/>
    <mergeCell ref="D24:E25"/>
    <mergeCell ref="AF25:AG25"/>
    <mergeCell ref="V25:W25"/>
    <mergeCell ref="X25:Y25"/>
    <mergeCell ref="A23:O23"/>
    <mergeCell ref="B24:B26"/>
    <mergeCell ref="J24:K25"/>
    <mergeCell ref="L24:M25"/>
    <mergeCell ref="AD25:AE25"/>
    <mergeCell ref="Z25:AA25"/>
    <mergeCell ref="N24:AG24"/>
    <mergeCell ref="V3:W3"/>
    <mergeCell ref="B5:B12"/>
    <mergeCell ref="B13:B20"/>
    <mergeCell ref="B21:C21"/>
    <mergeCell ref="N3:O3"/>
    <mergeCell ref="J2:K3"/>
    <mergeCell ref="L2:M3"/>
    <mergeCell ref="N2:AG2"/>
    <mergeCell ref="N25:O25"/>
    <mergeCell ref="AB3:AC3"/>
    <mergeCell ref="AD3:AE3"/>
    <mergeCell ref="AF3:AG3"/>
    <mergeCell ref="AB25:AC25"/>
    <mergeCell ref="X3:Y3"/>
    <mergeCell ref="P3:Q3"/>
    <mergeCell ref="Z3:AA3"/>
    <mergeCell ref="R3:S3"/>
    <mergeCell ref="T3:U3"/>
    <mergeCell ref="A1:O1"/>
    <mergeCell ref="B2:B4"/>
    <mergeCell ref="C2:C4"/>
    <mergeCell ref="D2:E3"/>
    <mergeCell ref="F2:G3"/>
    <mergeCell ref="H2:I3"/>
  </mergeCells>
  <printOptions/>
  <pageMargins left="0.1968503937007874" right="0.1968503937007874" top="0.35433070866141736" bottom="0.3937007874015748" header="0.31496062992125984" footer="0.31496062992125984"/>
  <pageSetup firstPageNumber="84" useFirstPageNumber="1" fitToHeight="1" fitToWidth="1" horizontalDpi="600" verticalDpi="600" orientation="landscape" paperSize="9" scale="74" r:id="rId1"/>
  <headerFooter>
    <oddFooter>&amp;C&amp;P</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AD26"/>
  <sheetViews>
    <sheetView showGridLines="0" view="pageBreakPreview" zoomScaleSheetLayoutView="100" zoomScalePageLayoutView="0" workbookViewId="0" topLeftCell="A1">
      <selection activeCell="A1" sqref="A1:IV2"/>
    </sheetView>
  </sheetViews>
  <sheetFormatPr defaultColWidth="9.00390625" defaultRowHeight="19.5" customHeight="1"/>
  <cols>
    <col min="1" max="1" width="1.625" style="1" customWidth="1"/>
    <col min="2" max="30" width="5.875" style="1" customWidth="1"/>
    <col min="31" max="50" width="4.625" style="1" customWidth="1"/>
    <col min="51" max="16384" width="9.00390625" style="1" customWidth="1"/>
  </cols>
  <sheetData>
    <row r="1" spans="1:30" ht="19.5" customHeight="1">
      <c r="A1" s="2" t="s">
        <v>545</v>
      </c>
      <c r="B1" s="2"/>
      <c r="C1" s="2"/>
      <c r="D1" s="2"/>
      <c r="E1" s="2"/>
      <c r="F1" s="2"/>
      <c r="G1" s="2"/>
      <c r="H1" s="2"/>
      <c r="I1" s="2"/>
      <c r="J1" s="2"/>
      <c r="K1" s="2"/>
      <c r="L1" s="2"/>
      <c r="M1" s="2"/>
      <c r="N1" s="2"/>
      <c r="O1" s="2"/>
      <c r="P1" s="2"/>
      <c r="Q1" s="2"/>
      <c r="R1" s="2"/>
      <c r="S1" s="2"/>
      <c r="T1" s="2"/>
      <c r="U1" s="2"/>
      <c r="V1" s="2"/>
      <c r="W1" s="2"/>
      <c r="X1" s="2"/>
      <c r="Y1" s="2"/>
      <c r="Z1" s="2"/>
      <c r="AA1" s="2"/>
      <c r="AB1" s="2"/>
      <c r="AC1" s="2"/>
      <c r="AD1" s="27"/>
    </row>
    <row r="2" spans="2:30" s="3" customFormat="1" ht="13.5">
      <c r="B2" s="1009" t="s">
        <v>119</v>
      </c>
      <c r="C2" s="1012" t="s">
        <v>65</v>
      </c>
      <c r="D2" s="1013"/>
      <c r="E2" s="1018" t="s">
        <v>120</v>
      </c>
      <c r="F2" s="1019"/>
      <c r="G2" s="1024" t="s">
        <v>88</v>
      </c>
      <c r="H2" s="1025"/>
      <c r="I2" s="1024" t="s">
        <v>66</v>
      </c>
      <c r="J2" s="1025"/>
      <c r="K2" s="1024" t="s">
        <v>90</v>
      </c>
      <c r="L2" s="1025"/>
      <c r="M2" s="1024" t="s">
        <v>491</v>
      </c>
      <c r="N2" s="1025"/>
      <c r="O2" s="943" t="s">
        <v>91</v>
      </c>
      <c r="P2" s="943"/>
      <c r="Q2" s="943"/>
      <c r="R2" s="943"/>
      <c r="S2" s="943"/>
      <c r="T2" s="943"/>
      <c r="U2" s="943"/>
      <c r="V2" s="943"/>
      <c r="W2" s="943"/>
      <c r="X2" s="943"/>
      <c r="Y2" s="943"/>
      <c r="Z2" s="943"/>
      <c r="AA2" s="943"/>
      <c r="AB2" s="1028"/>
      <c r="AC2" s="1028"/>
      <c r="AD2" s="953"/>
    </row>
    <row r="3" spans="2:30" s="3" customFormat="1" ht="15" customHeight="1">
      <c r="B3" s="1010"/>
      <c r="C3" s="1014"/>
      <c r="D3" s="1015"/>
      <c r="E3" s="1020"/>
      <c r="F3" s="1021"/>
      <c r="G3" s="1026"/>
      <c r="H3" s="1027"/>
      <c r="I3" s="1026"/>
      <c r="J3" s="1027"/>
      <c r="K3" s="1026"/>
      <c r="L3" s="1027"/>
      <c r="M3" s="1026"/>
      <c r="N3" s="1027"/>
      <c r="O3" s="1029" t="s">
        <v>121</v>
      </c>
      <c r="P3" s="1030"/>
      <c r="Q3" s="1029" t="s">
        <v>122</v>
      </c>
      <c r="R3" s="1030"/>
      <c r="S3" s="1031" t="s">
        <v>123</v>
      </c>
      <c r="T3" s="1032"/>
      <c r="U3" s="1032"/>
      <c r="V3" s="1032"/>
      <c r="W3" s="1032"/>
      <c r="X3" s="1033"/>
      <c r="Y3" s="1029" t="s">
        <v>124</v>
      </c>
      <c r="Z3" s="1030"/>
      <c r="AA3" s="1029" t="s">
        <v>94</v>
      </c>
      <c r="AB3" s="1030"/>
      <c r="AC3" s="1029" t="s">
        <v>86</v>
      </c>
      <c r="AD3" s="1034"/>
    </row>
    <row r="4" spans="2:30" s="3" customFormat="1" ht="96.75" customHeight="1">
      <c r="B4" s="1010"/>
      <c r="C4" s="1016"/>
      <c r="D4" s="1017"/>
      <c r="E4" s="1022"/>
      <c r="F4" s="1023"/>
      <c r="G4" s="1026"/>
      <c r="H4" s="1027"/>
      <c r="I4" s="1026"/>
      <c r="J4" s="1027"/>
      <c r="K4" s="1026"/>
      <c r="L4" s="1027"/>
      <c r="M4" s="1026"/>
      <c r="N4" s="1027"/>
      <c r="O4" s="1026"/>
      <c r="P4" s="1027"/>
      <c r="Q4" s="1026"/>
      <c r="R4" s="1027"/>
      <c r="S4" s="1029" t="s">
        <v>125</v>
      </c>
      <c r="T4" s="1030"/>
      <c r="U4" s="1029" t="s">
        <v>126</v>
      </c>
      <c r="V4" s="1030"/>
      <c r="W4" s="1029" t="s">
        <v>127</v>
      </c>
      <c r="X4" s="1030"/>
      <c r="Y4" s="1026"/>
      <c r="Z4" s="1027"/>
      <c r="AA4" s="1026"/>
      <c r="AB4" s="1027"/>
      <c r="AC4" s="1026"/>
      <c r="AD4" s="1035"/>
    </row>
    <row r="5" spans="2:30" s="3" customFormat="1" ht="48.75" customHeight="1">
      <c r="B5" s="1011"/>
      <c r="C5" s="308" t="s">
        <v>492</v>
      </c>
      <c r="D5" s="309" t="s">
        <v>493</v>
      </c>
      <c r="E5" s="308" t="s">
        <v>492</v>
      </c>
      <c r="F5" s="309" t="s">
        <v>493</v>
      </c>
      <c r="G5" s="308" t="s">
        <v>492</v>
      </c>
      <c r="H5" s="309" t="s">
        <v>493</v>
      </c>
      <c r="I5" s="308" t="s">
        <v>492</v>
      </c>
      <c r="J5" s="309" t="s">
        <v>493</v>
      </c>
      <c r="K5" s="308" t="s">
        <v>492</v>
      </c>
      <c r="L5" s="309" t="s">
        <v>493</v>
      </c>
      <c r="M5" s="308" t="s">
        <v>492</v>
      </c>
      <c r="N5" s="309" t="s">
        <v>493</v>
      </c>
      <c r="O5" s="309" t="s">
        <v>492</v>
      </c>
      <c r="P5" s="309" t="s">
        <v>493</v>
      </c>
      <c r="Q5" s="309" t="s">
        <v>492</v>
      </c>
      <c r="R5" s="309" t="s">
        <v>493</v>
      </c>
      <c r="S5" s="308" t="s">
        <v>492</v>
      </c>
      <c r="T5" s="309" t="s">
        <v>493</v>
      </c>
      <c r="U5" s="308" t="s">
        <v>492</v>
      </c>
      <c r="V5" s="309" t="s">
        <v>493</v>
      </c>
      <c r="W5" s="308" t="s">
        <v>492</v>
      </c>
      <c r="X5" s="309" t="s">
        <v>493</v>
      </c>
      <c r="Y5" s="308" t="s">
        <v>492</v>
      </c>
      <c r="Z5" s="309" t="s">
        <v>493</v>
      </c>
      <c r="AA5" s="308" t="s">
        <v>492</v>
      </c>
      <c r="AB5" s="309" t="s">
        <v>493</v>
      </c>
      <c r="AC5" s="308" t="s">
        <v>492</v>
      </c>
      <c r="AD5" s="310" t="s">
        <v>493</v>
      </c>
    </row>
    <row r="6" spans="2:30" s="46" customFormat="1" ht="19.5" customHeight="1">
      <c r="B6" s="50" t="s">
        <v>494</v>
      </c>
      <c r="C6" s="504">
        <v>408</v>
      </c>
      <c r="D6" s="505">
        <v>84</v>
      </c>
      <c r="E6" s="505">
        <v>249</v>
      </c>
      <c r="F6" s="505">
        <v>48</v>
      </c>
      <c r="G6" s="505">
        <v>122</v>
      </c>
      <c r="H6" s="505">
        <v>28</v>
      </c>
      <c r="I6" s="505">
        <v>37</v>
      </c>
      <c r="J6" s="505">
        <v>8</v>
      </c>
      <c r="K6" s="505">
        <f aca="true" t="shared" si="0" ref="K6:L9">O6+Q6+S6+U6+W6+Y6+AA6+AC6</f>
        <v>26</v>
      </c>
      <c r="L6" s="505">
        <f t="shared" si="0"/>
        <v>4</v>
      </c>
      <c r="M6" s="506">
        <f aca="true" t="shared" si="1" ref="M6:N10">K6/I6*100</f>
        <v>70.27027027027027</v>
      </c>
      <c r="N6" s="506">
        <f t="shared" si="1"/>
        <v>50</v>
      </c>
      <c r="O6" s="505">
        <v>1</v>
      </c>
      <c r="P6" s="505">
        <v>0</v>
      </c>
      <c r="Q6" s="505">
        <v>0</v>
      </c>
      <c r="R6" s="505">
        <v>0</v>
      </c>
      <c r="S6" s="505">
        <v>8</v>
      </c>
      <c r="T6" s="505">
        <v>3</v>
      </c>
      <c r="U6" s="505">
        <v>9</v>
      </c>
      <c r="V6" s="505">
        <v>0</v>
      </c>
      <c r="W6" s="505">
        <v>1</v>
      </c>
      <c r="X6" s="505">
        <v>1</v>
      </c>
      <c r="Y6" s="505">
        <v>1</v>
      </c>
      <c r="Z6" s="505">
        <v>0</v>
      </c>
      <c r="AA6" s="505">
        <v>0</v>
      </c>
      <c r="AB6" s="505">
        <v>0</v>
      </c>
      <c r="AC6" s="505">
        <v>6</v>
      </c>
      <c r="AD6" s="507">
        <v>0</v>
      </c>
    </row>
    <row r="7" spans="2:30" s="46" customFormat="1" ht="19.5" customHeight="1">
      <c r="B7" s="47" t="s">
        <v>495</v>
      </c>
      <c r="C7" s="508">
        <v>538</v>
      </c>
      <c r="D7" s="509">
        <v>108</v>
      </c>
      <c r="E7" s="509">
        <v>256</v>
      </c>
      <c r="F7" s="509">
        <v>64</v>
      </c>
      <c r="G7" s="509">
        <v>202</v>
      </c>
      <c r="H7" s="509">
        <v>25</v>
      </c>
      <c r="I7" s="509">
        <v>80</v>
      </c>
      <c r="J7" s="509">
        <v>19</v>
      </c>
      <c r="K7" s="509">
        <f t="shared" si="0"/>
        <v>49</v>
      </c>
      <c r="L7" s="509">
        <f t="shared" si="0"/>
        <v>6</v>
      </c>
      <c r="M7" s="510">
        <f t="shared" si="1"/>
        <v>61.25000000000001</v>
      </c>
      <c r="N7" s="510">
        <f t="shared" si="1"/>
        <v>31.57894736842105</v>
      </c>
      <c r="O7" s="509">
        <v>6</v>
      </c>
      <c r="P7" s="509">
        <v>0</v>
      </c>
      <c r="Q7" s="509">
        <v>0</v>
      </c>
      <c r="R7" s="509">
        <v>0</v>
      </c>
      <c r="S7" s="509">
        <v>9</v>
      </c>
      <c r="T7" s="509">
        <v>2</v>
      </c>
      <c r="U7" s="509">
        <v>19</v>
      </c>
      <c r="V7" s="509">
        <v>2</v>
      </c>
      <c r="W7" s="509">
        <v>5</v>
      </c>
      <c r="X7" s="509">
        <v>0</v>
      </c>
      <c r="Y7" s="509">
        <v>1</v>
      </c>
      <c r="Z7" s="509">
        <v>0</v>
      </c>
      <c r="AA7" s="509">
        <v>0</v>
      </c>
      <c r="AB7" s="509">
        <v>0</v>
      </c>
      <c r="AC7" s="509">
        <v>9</v>
      </c>
      <c r="AD7" s="511">
        <v>2</v>
      </c>
    </row>
    <row r="8" spans="2:30" s="46" customFormat="1" ht="19.5" customHeight="1">
      <c r="B8" s="47" t="s">
        <v>496</v>
      </c>
      <c r="C8" s="508">
        <v>2187</v>
      </c>
      <c r="D8" s="509">
        <v>198</v>
      </c>
      <c r="E8" s="509">
        <v>918</v>
      </c>
      <c r="F8" s="509">
        <v>96</v>
      </c>
      <c r="G8" s="509">
        <v>906</v>
      </c>
      <c r="H8" s="509">
        <v>63</v>
      </c>
      <c r="I8" s="509">
        <v>363</v>
      </c>
      <c r="J8" s="509">
        <v>39</v>
      </c>
      <c r="K8" s="509">
        <f t="shared" si="0"/>
        <v>242</v>
      </c>
      <c r="L8" s="509">
        <f t="shared" si="0"/>
        <v>15</v>
      </c>
      <c r="M8" s="510">
        <f t="shared" si="1"/>
        <v>66.66666666666666</v>
      </c>
      <c r="N8" s="510">
        <f t="shared" si="1"/>
        <v>38.46153846153847</v>
      </c>
      <c r="O8" s="509">
        <v>26</v>
      </c>
      <c r="P8" s="509">
        <v>1</v>
      </c>
      <c r="Q8" s="509">
        <v>1</v>
      </c>
      <c r="R8" s="509">
        <v>2</v>
      </c>
      <c r="S8" s="509">
        <v>44</v>
      </c>
      <c r="T8" s="509">
        <v>6</v>
      </c>
      <c r="U8" s="509">
        <v>114</v>
      </c>
      <c r="V8" s="509">
        <v>3</v>
      </c>
      <c r="W8" s="509">
        <v>12</v>
      </c>
      <c r="X8" s="509">
        <v>2</v>
      </c>
      <c r="Y8" s="509">
        <v>12</v>
      </c>
      <c r="Z8" s="509">
        <v>0</v>
      </c>
      <c r="AA8" s="509">
        <v>0</v>
      </c>
      <c r="AB8" s="509">
        <v>1</v>
      </c>
      <c r="AC8" s="509">
        <v>33</v>
      </c>
      <c r="AD8" s="511">
        <v>0</v>
      </c>
    </row>
    <row r="9" spans="2:30" s="46" customFormat="1" ht="19.5" customHeight="1">
      <c r="B9" s="48" t="s">
        <v>497</v>
      </c>
      <c r="C9" s="512">
        <v>2393</v>
      </c>
      <c r="D9" s="513">
        <v>270</v>
      </c>
      <c r="E9" s="513">
        <v>920</v>
      </c>
      <c r="F9" s="513">
        <v>112</v>
      </c>
      <c r="G9" s="513">
        <v>1076</v>
      </c>
      <c r="H9" s="513">
        <v>106</v>
      </c>
      <c r="I9" s="513">
        <v>397</v>
      </c>
      <c r="J9" s="513">
        <v>52</v>
      </c>
      <c r="K9" s="513">
        <f t="shared" si="0"/>
        <v>285</v>
      </c>
      <c r="L9" s="513">
        <f t="shared" si="0"/>
        <v>24</v>
      </c>
      <c r="M9" s="514">
        <f t="shared" si="1"/>
        <v>71.78841309823679</v>
      </c>
      <c r="N9" s="514">
        <f t="shared" si="1"/>
        <v>46.15384615384615</v>
      </c>
      <c r="O9" s="513">
        <v>27</v>
      </c>
      <c r="P9" s="513">
        <v>4</v>
      </c>
      <c r="Q9" s="513">
        <v>3</v>
      </c>
      <c r="R9" s="513">
        <v>4</v>
      </c>
      <c r="S9" s="513">
        <v>58</v>
      </c>
      <c r="T9" s="513">
        <v>7</v>
      </c>
      <c r="U9" s="513">
        <v>136</v>
      </c>
      <c r="V9" s="513">
        <v>7</v>
      </c>
      <c r="W9" s="513">
        <v>11</v>
      </c>
      <c r="X9" s="513">
        <v>0</v>
      </c>
      <c r="Y9" s="513">
        <v>7</v>
      </c>
      <c r="Z9" s="515">
        <v>1</v>
      </c>
      <c r="AA9" s="241">
        <v>0</v>
      </c>
      <c r="AB9" s="513">
        <v>1</v>
      </c>
      <c r="AC9" s="513">
        <v>43</v>
      </c>
      <c r="AD9" s="516">
        <v>0</v>
      </c>
    </row>
    <row r="10" spans="2:30" s="46" customFormat="1" ht="19.5" customHeight="1">
      <c r="B10" s="49" t="s">
        <v>82</v>
      </c>
      <c r="C10" s="242">
        <f>E10+G10+I10</f>
        <v>5526</v>
      </c>
      <c r="D10" s="243">
        <f>F10+H10+J10</f>
        <v>660</v>
      </c>
      <c r="E10" s="244">
        <f aca="true" t="shared" si="2" ref="E10:L10">SUM(E6:E9)</f>
        <v>2343</v>
      </c>
      <c r="F10" s="244">
        <f t="shared" si="2"/>
        <v>320</v>
      </c>
      <c r="G10" s="245">
        <f t="shared" si="2"/>
        <v>2306</v>
      </c>
      <c r="H10" s="243">
        <f t="shared" si="2"/>
        <v>222</v>
      </c>
      <c r="I10" s="244">
        <f t="shared" si="2"/>
        <v>877</v>
      </c>
      <c r="J10" s="244">
        <f t="shared" si="2"/>
        <v>118</v>
      </c>
      <c r="K10" s="244">
        <f t="shared" si="2"/>
        <v>602</v>
      </c>
      <c r="L10" s="244">
        <f t="shared" si="2"/>
        <v>49</v>
      </c>
      <c r="M10" s="246">
        <f t="shared" si="1"/>
        <v>68.6431014823261</v>
      </c>
      <c r="N10" s="246">
        <f t="shared" si="1"/>
        <v>41.52542372881356</v>
      </c>
      <c r="O10" s="245">
        <f aca="true" t="shared" si="3" ref="O10:AD10">SUM(O6:O9)</f>
        <v>60</v>
      </c>
      <c r="P10" s="241">
        <f t="shared" si="3"/>
        <v>5</v>
      </c>
      <c r="Q10" s="241">
        <f>SUM(Q6:Q9)</f>
        <v>4</v>
      </c>
      <c r="R10" s="247">
        <f t="shared" si="3"/>
        <v>6</v>
      </c>
      <c r="S10" s="247">
        <f t="shared" si="3"/>
        <v>119</v>
      </c>
      <c r="T10" s="247">
        <f t="shared" si="3"/>
        <v>18</v>
      </c>
      <c r="U10" s="247">
        <f t="shared" si="3"/>
        <v>278</v>
      </c>
      <c r="V10" s="247">
        <f t="shared" si="3"/>
        <v>12</v>
      </c>
      <c r="W10" s="247">
        <f t="shared" si="3"/>
        <v>29</v>
      </c>
      <c r="X10" s="247">
        <f t="shared" si="3"/>
        <v>3</v>
      </c>
      <c r="Y10" s="247">
        <f t="shared" si="3"/>
        <v>21</v>
      </c>
      <c r="Z10" s="245">
        <f t="shared" si="3"/>
        <v>1</v>
      </c>
      <c r="AA10" s="247">
        <f t="shared" si="3"/>
        <v>0</v>
      </c>
      <c r="AB10" s="247">
        <f t="shared" si="3"/>
        <v>2</v>
      </c>
      <c r="AC10" s="247">
        <f t="shared" si="3"/>
        <v>91</v>
      </c>
      <c r="AD10" s="248">
        <f t="shared" si="3"/>
        <v>2</v>
      </c>
    </row>
    <row r="11" spans="1:30" ht="19.5" customHeight="1">
      <c r="A11" s="1036" t="s">
        <v>498</v>
      </c>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7"/>
      <c r="AB11" s="1037"/>
      <c r="AC11" s="1037"/>
      <c r="AD11" s="1037"/>
    </row>
    <row r="12" spans="1:30" ht="19.5" customHeight="1">
      <c r="A12" s="852" t="s">
        <v>546</v>
      </c>
      <c r="B12" s="852"/>
      <c r="C12" s="852"/>
      <c r="D12" s="852"/>
      <c r="E12" s="852"/>
      <c r="F12" s="852"/>
      <c r="G12" s="852"/>
      <c r="H12" s="852"/>
      <c r="I12" s="852"/>
      <c r="J12" s="852"/>
      <c r="K12" s="852"/>
      <c r="L12" s="852"/>
      <c r="M12" s="852"/>
      <c r="N12" s="852"/>
      <c r="O12" s="852"/>
      <c r="P12" s="852"/>
      <c r="Q12" s="852"/>
      <c r="R12" s="852"/>
      <c r="S12" s="852"/>
      <c r="T12" s="852"/>
      <c r="U12" s="852"/>
      <c r="V12" s="852"/>
      <c r="W12" s="852"/>
      <c r="X12" s="852"/>
      <c r="Y12" s="852"/>
      <c r="Z12" s="852"/>
      <c r="AA12" s="852"/>
      <c r="AB12" s="852"/>
      <c r="AC12" s="852"/>
      <c r="AD12" s="852"/>
    </row>
    <row r="13" spans="2:22" s="3" customFormat="1" ht="19.5" customHeight="1">
      <c r="B13" s="1009" t="s">
        <v>499</v>
      </c>
      <c r="C13" s="1038" t="s">
        <v>65</v>
      </c>
      <c r="D13" s="1039"/>
      <c r="E13" s="1042" t="s">
        <v>500</v>
      </c>
      <c r="F13" s="1039"/>
      <c r="G13" s="1044" t="s">
        <v>128</v>
      </c>
      <c r="H13" s="1045"/>
      <c r="I13" s="1044" t="s">
        <v>66</v>
      </c>
      <c r="J13" s="1045"/>
      <c r="K13" s="1044" t="s">
        <v>90</v>
      </c>
      <c r="L13" s="1045"/>
      <c r="M13" s="1042" t="s">
        <v>491</v>
      </c>
      <c r="N13" s="1039"/>
      <c r="O13" s="1048" t="s">
        <v>91</v>
      </c>
      <c r="P13" s="1049"/>
      <c r="Q13" s="1049"/>
      <c r="R13" s="1049"/>
      <c r="S13" s="1049"/>
      <c r="T13" s="1049"/>
      <c r="U13" s="1049"/>
      <c r="V13" s="1050"/>
    </row>
    <row r="14" spans="2:22" s="3" customFormat="1" ht="63" customHeight="1">
      <c r="B14" s="1010"/>
      <c r="C14" s="1040"/>
      <c r="D14" s="1041"/>
      <c r="E14" s="1043"/>
      <c r="F14" s="1041"/>
      <c r="G14" s="1046"/>
      <c r="H14" s="1047"/>
      <c r="I14" s="1046"/>
      <c r="J14" s="1047"/>
      <c r="K14" s="1046"/>
      <c r="L14" s="1047"/>
      <c r="M14" s="1043"/>
      <c r="N14" s="1041"/>
      <c r="O14" s="1026" t="s">
        <v>501</v>
      </c>
      <c r="P14" s="1027"/>
      <c r="Q14" s="1026" t="s">
        <v>129</v>
      </c>
      <c r="R14" s="1027"/>
      <c r="S14" s="1026" t="s">
        <v>86</v>
      </c>
      <c r="T14" s="1027"/>
      <c r="U14" s="1051" t="s">
        <v>94</v>
      </c>
      <c r="V14" s="1052"/>
    </row>
    <row r="15" spans="2:22" s="3" customFormat="1" ht="48.75" customHeight="1">
      <c r="B15" s="1011"/>
      <c r="C15" s="311" t="s">
        <v>492</v>
      </c>
      <c r="D15" s="309" t="s">
        <v>493</v>
      </c>
      <c r="E15" s="308" t="s">
        <v>492</v>
      </c>
      <c r="F15" s="309" t="s">
        <v>493</v>
      </c>
      <c r="G15" s="308" t="s">
        <v>492</v>
      </c>
      <c r="H15" s="309" t="s">
        <v>493</v>
      </c>
      <c r="I15" s="308" t="s">
        <v>492</v>
      </c>
      <c r="J15" s="309" t="s">
        <v>493</v>
      </c>
      <c r="K15" s="308" t="s">
        <v>492</v>
      </c>
      <c r="L15" s="309" t="s">
        <v>493</v>
      </c>
      <c r="M15" s="308" t="s">
        <v>492</v>
      </c>
      <c r="N15" s="309" t="s">
        <v>493</v>
      </c>
      <c r="O15" s="309" t="s">
        <v>492</v>
      </c>
      <c r="P15" s="309" t="s">
        <v>493</v>
      </c>
      <c r="Q15" s="309" t="s">
        <v>492</v>
      </c>
      <c r="R15" s="309" t="s">
        <v>493</v>
      </c>
      <c r="S15" s="308" t="s">
        <v>492</v>
      </c>
      <c r="T15" s="309" t="s">
        <v>493</v>
      </c>
      <c r="U15" s="309" t="s">
        <v>492</v>
      </c>
      <c r="V15" s="310" t="s">
        <v>493</v>
      </c>
    </row>
    <row r="16" spans="2:22" s="3" customFormat="1" ht="19.5" customHeight="1">
      <c r="B16" s="68" t="s">
        <v>188</v>
      </c>
      <c r="C16" s="517">
        <v>0</v>
      </c>
      <c r="D16" s="249">
        <v>37</v>
      </c>
      <c r="E16" s="249">
        <v>0</v>
      </c>
      <c r="F16" s="249">
        <v>26</v>
      </c>
      <c r="G16" s="249">
        <v>0</v>
      </c>
      <c r="H16" s="249">
        <v>10</v>
      </c>
      <c r="I16" s="249">
        <v>0</v>
      </c>
      <c r="J16" s="249">
        <v>1</v>
      </c>
      <c r="K16" s="249">
        <f>+O16+Q16+S16+U16</f>
        <v>0</v>
      </c>
      <c r="L16" s="249">
        <f>+P16+R16+T16+V16</f>
        <v>0</v>
      </c>
      <c r="M16" s="250">
        <v>0</v>
      </c>
      <c r="N16" s="250">
        <v>0</v>
      </c>
      <c r="O16" s="249">
        <v>0</v>
      </c>
      <c r="P16" s="249">
        <v>0</v>
      </c>
      <c r="Q16" s="249">
        <v>0</v>
      </c>
      <c r="R16" s="249">
        <v>0</v>
      </c>
      <c r="S16" s="249">
        <v>0</v>
      </c>
      <c r="T16" s="249">
        <v>0</v>
      </c>
      <c r="U16" s="249">
        <v>0</v>
      </c>
      <c r="V16" s="251">
        <v>0</v>
      </c>
    </row>
    <row r="17" spans="2:22" s="3" customFormat="1" ht="19.5" customHeight="1">
      <c r="B17" s="69" t="s">
        <v>189</v>
      </c>
      <c r="C17" s="518">
        <v>0</v>
      </c>
      <c r="D17" s="252">
        <v>72</v>
      </c>
      <c r="E17" s="252">
        <v>0</v>
      </c>
      <c r="F17" s="252">
        <v>57</v>
      </c>
      <c r="G17" s="252">
        <v>0</v>
      </c>
      <c r="H17" s="252">
        <v>13</v>
      </c>
      <c r="I17" s="252">
        <v>0</v>
      </c>
      <c r="J17" s="252">
        <v>2</v>
      </c>
      <c r="K17" s="252">
        <f aca="true" t="shared" si="4" ref="K17:K24">+O17+Q17+S17+U17</f>
        <v>0</v>
      </c>
      <c r="L17" s="252">
        <f aca="true" t="shared" si="5" ref="L17:L24">+P17+R17+T17+V17</f>
        <v>0</v>
      </c>
      <c r="M17" s="463">
        <v>0</v>
      </c>
      <c r="N17" s="463">
        <v>0</v>
      </c>
      <c r="O17" s="252">
        <v>0</v>
      </c>
      <c r="P17" s="252">
        <v>0</v>
      </c>
      <c r="Q17" s="252">
        <v>0</v>
      </c>
      <c r="R17" s="252">
        <v>0</v>
      </c>
      <c r="S17" s="253">
        <v>0</v>
      </c>
      <c r="T17" s="252">
        <v>0</v>
      </c>
      <c r="U17" s="253">
        <v>0</v>
      </c>
      <c r="V17" s="254">
        <v>0</v>
      </c>
    </row>
    <row r="18" spans="2:22" s="3" customFormat="1" ht="19.5" customHeight="1">
      <c r="B18" s="69" t="s">
        <v>502</v>
      </c>
      <c r="C18" s="518">
        <v>435</v>
      </c>
      <c r="D18" s="252">
        <v>144</v>
      </c>
      <c r="E18" s="252">
        <v>331</v>
      </c>
      <c r="F18" s="252">
        <v>121</v>
      </c>
      <c r="G18" s="252">
        <v>77</v>
      </c>
      <c r="H18" s="252">
        <v>22</v>
      </c>
      <c r="I18" s="252">
        <v>27</v>
      </c>
      <c r="J18" s="252">
        <v>1</v>
      </c>
      <c r="K18" s="252">
        <f t="shared" si="4"/>
        <v>12</v>
      </c>
      <c r="L18" s="252">
        <f t="shared" si="5"/>
        <v>0</v>
      </c>
      <c r="M18" s="463">
        <f aca="true" t="shared" si="6" ref="M18:M25">K18/I18*100</f>
        <v>44.44444444444444</v>
      </c>
      <c r="N18" s="463">
        <v>0</v>
      </c>
      <c r="O18" s="252">
        <v>2</v>
      </c>
      <c r="P18" s="252">
        <v>0</v>
      </c>
      <c r="Q18" s="252">
        <v>5</v>
      </c>
      <c r="R18" s="252">
        <v>0</v>
      </c>
      <c r="S18" s="252">
        <v>5</v>
      </c>
      <c r="T18" s="252">
        <v>0</v>
      </c>
      <c r="U18" s="253">
        <v>0</v>
      </c>
      <c r="V18" s="254">
        <v>0</v>
      </c>
    </row>
    <row r="19" spans="2:22" s="3" customFormat="1" ht="19.5" customHeight="1">
      <c r="B19" s="69" t="s">
        <v>130</v>
      </c>
      <c r="C19" s="518">
        <v>433</v>
      </c>
      <c r="D19" s="252">
        <v>116</v>
      </c>
      <c r="E19" s="252">
        <v>317</v>
      </c>
      <c r="F19" s="252">
        <v>101</v>
      </c>
      <c r="G19" s="252">
        <v>80</v>
      </c>
      <c r="H19" s="252">
        <v>15</v>
      </c>
      <c r="I19" s="252">
        <v>36</v>
      </c>
      <c r="J19" s="252">
        <v>0</v>
      </c>
      <c r="K19" s="252">
        <f t="shared" si="4"/>
        <v>14</v>
      </c>
      <c r="L19" s="252">
        <f t="shared" si="5"/>
        <v>0</v>
      </c>
      <c r="M19" s="463">
        <f t="shared" si="6"/>
        <v>38.88888888888889</v>
      </c>
      <c r="N19" s="463">
        <v>0</v>
      </c>
      <c r="O19" s="252">
        <v>1</v>
      </c>
      <c r="P19" s="252">
        <v>0</v>
      </c>
      <c r="Q19" s="252">
        <v>10</v>
      </c>
      <c r="R19" s="252">
        <v>0</v>
      </c>
      <c r="S19" s="252">
        <v>3</v>
      </c>
      <c r="T19" s="252">
        <v>0</v>
      </c>
      <c r="U19" s="253">
        <v>0</v>
      </c>
      <c r="V19" s="254">
        <v>0</v>
      </c>
    </row>
    <row r="20" spans="2:22" s="3" customFormat="1" ht="19.5" customHeight="1">
      <c r="B20" s="69" t="s">
        <v>131</v>
      </c>
      <c r="C20" s="518">
        <v>445</v>
      </c>
      <c r="D20" s="252">
        <v>83</v>
      </c>
      <c r="E20" s="252">
        <v>317</v>
      </c>
      <c r="F20" s="252">
        <v>67</v>
      </c>
      <c r="G20" s="252">
        <v>94</v>
      </c>
      <c r="H20" s="252">
        <v>15</v>
      </c>
      <c r="I20" s="252">
        <v>34</v>
      </c>
      <c r="J20" s="252">
        <v>1</v>
      </c>
      <c r="K20" s="252">
        <f t="shared" si="4"/>
        <v>18</v>
      </c>
      <c r="L20" s="252">
        <f t="shared" si="5"/>
        <v>0</v>
      </c>
      <c r="M20" s="463">
        <f t="shared" si="6"/>
        <v>52.94117647058824</v>
      </c>
      <c r="N20" s="463">
        <v>0</v>
      </c>
      <c r="O20" s="252">
        <v>4</v>
      </c>
      <c r="P20" s="252">
        <v>0</v>
      </c>
      <c r="Q20" s="252">
        <v>8</v>
      </c>
      <c r="R20" s="252">
        <v>0</v>
      </c>
      <c r="S20" s="252">
        <v>6</v>
      </c>
      <c r="T20" s="252">
        <v>0</v>
      </c>
      <c r="U20" s="253">
        <v>0</v>
      </c>
      <c r="V20" s="254">
        <v>0</v>
      </c>
    </row>
    <row r="21" spans="2:22" s="3" customFormat="1" ht="19.5" customHeight="1">
      <c r="B21" s="69" t="s">
        <v>132</v>
      </c>
      <c r="C21" s="518">
        <v>481</v>
      </c>
      <c r="D21" s="252">
        <f>SUM(F21+H21+J21)</f>
        <v>0</v>
      </c>
      <c r="E21" s="252">
        <v>258</v>
      </c>
      <c r="F21" s="252">
        <v>0</v>
      </c>
      <c r="G21" s="252">
        <v>121</v>
      </c>
      <c r="H21" s="252">
        <v>0</v>
      </c>
      <c r="I21" s="252">
        <v>99</v>
      </c>
      <c r="J21" s="252">
        <v>0</v>
      </c>
      <c r="K21" s="252">
        <f t="shared" si="4"/>
        <v>63</v>
      </c>
      <c r="L21" s="252">
        <f t="shared" si="5"/>
        <v>0</v>
      </c>
      <c r="M21" s="463">
        <f t="shared" si="6"/>
        <v>63.63636363636363</v>
      </c>
      <c r="N21" s="463">
        <v>0</v>
      </c>
      <c r="O21" s="252">
        <v>14</v>
      </c>
      <c r="P21" s="252">
        <v>0</v>
      </c>
      <c r="Q21" s="252">
        <v>34</v>
      </c>
      <c r="R21" s="252">
        <v>0</v>
      </c>
      <c r="S21" s="252">
        <v>14</v>
      </c>
      <c r="T21" s="252">
        <v>0</v>
      </c>
      <c r="U21" s="252">
        <v>1</v>
      </c>
      <c r="V21" s="254">
        <v>0</v>
      </c>
    </row>
    <row r="22" spans="2:22" s="3" customFormat="1" ht="19.5" customHeight="1">
      <c r="B22" s="69" t="s">
        <v>133</v>
      </c>
      <c r="C22" s="518">
        <v>611</v>
      </c>
      <c r="D22" s="252">
        <f>SUM(F22+H22+J22)</f>
        <v>0</v>
      </c>
      <c r="E22" s="252">
        <v>227</v>
      </c>
      <c r="F22" s="252">
        <v>0</v>
      </c>
      <c r="G22" s="252">
        <v>217</v>
      </c>
      <c r="H22" s="252">
        <v>0</v>
      </c>
      <c r="I22" s="252">
        <v>154</v>
      </c>
      <c r="J22" s="252">
        <v>0</v>
      </c>
      <c r="K22" s="252">
        <f t="shared" si="4"/>
        <v>102</v>
      </c>
      <c r="L22" s="252">
        <f t="shared" si="5"/>
        <v>0</v>
      </c>
      <c r="M22" s="463">
        <f t="shared" si="6"/>
        <v>66.23376623376623</v>
      </c>
      <c r="N22" s="463">
        <v>0</v>
      </c>
      <c r="O22" s="252">
        <v>33</v>
      </c>
      <c r="P22" s="252">
        <v>0</v>
      </c>
      <c r="Q22" s="252">
        <v>50</v>
      </c>
      <c r="R22" s="252">
        <v>0</v>
      </c>
      <c r="S22" s="252">
        <v>19</v>
      </c>
      <c r="T22" s="252">
        <v>0</v>
      </c>
      <c r="U22" s="252">
        <v>0</v>
      </c>
      <c r="V22" s="254">
        <v>0</v>
      </c>
    </row>
    <row r="23" spans="2:22" s="3" customFormat="1" ht="19.5" customHeight="1">
      <c r="B23" s="69" t="s">
        <v>134</v>
      </c>
      <c r="C23" s="518">
        <v>955</v>
      </c>
      <c r="D23" s="252">
        <f>SUM(F23+H23+J23)</f>
        <v>0</v>
      </c>
      <c r="E23" s="252">
        <v>207</v>
      </c>
      <c r="F23" s="252">
        <v>0</v>
      </c>
      <c r="G23" s="252">
        <v>276</v>
      </c>
      <c r="H23" s="252">
        <v>0</v>
      </c>
      <c r="I23" s="252">
        <v>411</v>
      </c>
      <c r="J23" s="252">
        <v>0</v>
      </c>
      <c r="K23" s="252">
        <f t="shared" si="4"/>
        <v>232</v>
      </c>
      <c r="L23" s="252">
        <f t="shared" si="5"/>
        <v>0</v>
      </c>
      <c r="M23" s="463">
        <f t="shared" si="6"/>
        <v>56.447688564476884</v>
      </c>
      <c r="N23" s="463">
        <v>0</v>
      </c>
      <c r="O23" s="252">
        <v>88</v>
      </c>
      <c r="P23" s="252">
        <v>0</v>
      </c>
      <c r="Q23" s="252">
        <v>99</v>
      </c>
      <c r="R23" s="252">
        <v>0</v>
      </c>
      <c r="S23" s="252">
        <v>44</v>
      </c>
      <c r="T23" s="252">
        <v>0</v>
      </c>
      <c r="U23" s="253">
        <v>1</v>
      </c>
      <c r="V23" s="254">
        <v>0</v>
      </c>
    </row>
    <row r="24" spans="2:22" s="3" customFormat="1" ht="19.5" customHeight="1">
      <c r="B24" s="70" t="s">
        <v>135</v>
      </c>
      <c r="C24" s="519">
        <v>826</v>
      </c>
      <c r="D24" s="255">
        <f>SUM(F24+H24+J24)</f>
        <v>0</v>
      </c>
      <c r="E24" s="255">
        <v>145</v>
      </c>
      <c r="F24" s="255">
        <v>0</v>
      </c>
      <c r="G24" s="255">
        <v>183</v>
      </c>
      <c r="H24" s="255">
        <v>0</v>
      </c>
      <c r="I24" s="255">
        <v>394</v>
      </c>
      <c r="J24" s="255">
        <v>0</v>
      </c>
      <c r="K24" s="255">
        <f t="shared" si="4"/>
        <v>256</v>
      </c>
      <c r="L24" s="255">
        <f t="shared" si="5"/>
        <v>0</v>
      </c>
      <c r="M24" s="466">
        <f t="shared" si="6"/>
        <v>64.9746192893401</v>
      </c>
      <c r="N24" s="466">
        <v>0</v>
      </c>
      <c r="O24" s="255">
        <v>110</v>
      </c>
      <c r="P24" s="255">
        <v>0</v>
      </c>
      <c r="Q24" s="255">
        <v>109</v>
      </c>
      <c r="R24" s="255">
        <v>0</v>
      </c>
      <c r="S24" s="255">
        <v>36</v>
      </c>
      <c r="T24" s="255">
        <v>0</v>
      </c>
      <c r="U24" s="255">
        <v>1</v>
      </c>
      <c r="V24" s="256">
        <v>0</v>
      </c>
    </row>
    <row r="25" spans="2:22" s="3" customFormat="1" ht="19.5" customHeight="1">
      <c r="B25" s="71" t="s">
        <v>82</v>
      </c>
      <c r="C25" s="520">
        <f aca="true" t="shared" si="7" ref="C25:I25">SUM(C16:C24)</f>
        <v>4186</v>
      </c>
      <c r="D25" s="520">
        <f t="shared" si="7"/>
        <v>452</v>
      </c>
      <c r="E25" s="257">
        <f t="shared" si="7"/>
        <v>1802</v>
      </c>
      <c r="F25" s="257">
        <f t="shared" si="7"/>
        <v>372</v>
      </c>
      <c r="G25" s="257">
        <f t="shared" si="7"/>
        <v>1048</v>
      </c>
      <c r="H25" s="257">
        <f t="shared" si="7"/>
        <v>75</v>
      </c>
      <c r="I25" s="257">
        <f t="shared" si="7"/>
        <v>1155</v>
      </c>
      <c r="J25" s="257">
        <f aca="true" t="shared" si="8" ref="J25:V25">SUM(J16:J24)</f>
        <v>5</v>
      </c>
      <c r="K25" s="257">
        <f>SUM(K16:K24)</f>
        <v>697</v>
      </c>
      <c r="L25" s="257">
        <f t="shared" si="8"/>
        <v>0</v>
      </c>
      <c r="M25" s="246">
        <f t="shared" si="6"/>
        <v>60.34632034632035</v>
      </c>
      <c r="N25" s="240">
        <f t="shared" si="8"/>
        <v>0</v>
      </c>
      <c r="O25" s="257">
        <f>SUM(O16:O24)</f>
        <v>252</v>
      </c>
      <c r="P25" s="257">
        <f t="shared" si="8"/>
        <v>0</v>
      </c>
      <c r="Q25" s="257">
        <f>SUM(Q16:Q24)</f>
        <v>315</v>
      </c>
      <c r="R25" s="257">
        <f t="shared" si="8"/>
        <v>0</v>
      </c>
      <c r="S25" s="257">
        <f>SUM(S16:S24)</f>
        <v>127</v>
      </c>
      <c r="T25" s="258">
        <f t="shared" si="8"/>
        <v>0</v>
      </c>
      <c r="U25" s="257">
        <f>SUM(U16:U24)</f>
        <v>3</v>
      </c>
      <c r="V25" s="259">
        <f t="shared" si="8"/>
        <v>0</v>
      </c>
    </row>
    <row r="26" spans="2:26" s="3" customFormat="1" ht="19.5" customHeight="1">
      <c r="B26" s="932" t="s">
        <v>503</v>
      </c>
      <c r="C26" s="932"/>
      <c r="D26" s="932"/>
      <c r="E26" s="932"/>
      <c r="F26" s="932"/>
      <c r="G26" s="932"/>
      <c r="H26" s="932"/>
      <c r="I26" s="932"/>
      <c r="J26" s="932"/>
      <c r="K26" s="932"/>
      <c r="L26" s="932"/>
      <c r="M26" s="932"/>
      <c r="N26" s="932"/>
      <c r="O26" s="932"/>
      <c r="P26" s="932"/>
      <c r="Q26" s="932"/>
      <c r="R26" s="932"/>
      <c r="S26" s="932"/>
      <c r="T26" s="932"/>
      <c r="U26" s="932"/>
      <c r="V26" s="932"/>
      <c r="W26" s="32"/>
      <c r="X26" s="32"/>
      <c r="Y26" s="32"/>
      <c r="Z26" s="32"/>
    </row>
    <row r="27" s="3" customFormat="1" ht="19.5" customHeight="1"/>
    <row r="87" ht="15" customHeight="1"/>
    <row r="88" ht="15" customHeight="1"/>
    <row r="89" ht="15" customHeight="1"/>
    <row r="90" ht="15" customHeight="1"/>
    <row r="91" ht="15" customHeight="1"/>
    <row r="92" ht="15" customHeight="1"/>
  </sheetData>
  <sheetProtection/>
  <mergeCells count="32">
    <mergeCell ref="O13:V13"/>
    <mergeCell ref="O14:P14"/>
    <mergeCell ref="Q14:R14"/>
    <mergeCell ref="S14:T14"/>
    <mergeCell ref="U14:V14"/>
    <mergeCell ref="B26:V26"/>
    <mergeCell ref="W4:X4"/>
    <mergeCell ref="A11:AD11"/>
    <mergeCell ref="A12:AD12"/>
    <mergeCell ref="B13:B15"/>
    <mergeCell ref="C13:D14"/>
    <mergeCell ref="E13:F14"/>
    <mergeCell ref="G13:H14"/>
    <mergeCell ref="I13:J14"/>
    <mergeCell ref="K13:L14"/>
    <mergeCell ref="M13:N14"/>
    <mergeCell ref="M2:N4"/>
    <mergeCell ref="O2:AD2"/>
    <mergeCell ref="O3:P4"/>
    <mergeCell ref="Q3:R4"/>
    <mergeCell ref="S3:X3"/>
    <mergeCell ref="Y3:Z4"/>
    <mergeCell ref="AA3:AB4"/>
    <mergeCell ref="AC3:AD4"/>
    <mergeCell ref="S4:T4"/>
    <mergeCell ref="U4:V4"/>
    <mergeCell ref="B2:B5"/>
    <mergeCell ref="C2:D4"/>
    <mergeCell ref="E2:F4"/>
    <mergeCell ref="G2:H4"/>
    <mergeCell ref="I2:J4"/>
    <mergeCell ref="K2:L4"/>
  </mergeCells>
  <printOptions/>
  <pageMargins left="0.7086614173228347" right="0.7086614173228347" top="0.7480314960629921" bottom="0.7480314960629921" header="0.31496062992125984" footer="0.31496062992125984"/>
  <pageSetup firstPageNumber="85" useFirstPageNumber="1" fitToHeight="1" fitToWidth="1" horizontalDpi="600" verticalDpi="600" orientation="landscape" paperSize="9" scale="77" r:id="rId1"/>
  <headerFooter>
    <oddFooter>&amp;C&amp;P</oddFooter>
  </headerFooter>
  <colBreaks count="1" manualBreakCount="1">
    <brk id="16"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Y35"/>
  <sheetViews>
    <sheetView showGridLines="0" view="pageBreakPreview" zoomScale="85" zoomScaleNormal="115" zoomScaleSheetLayoutView="85" zoomScalePageLayoutView="0" workbookViewId="0" topLeftCell="A1">
      <pane xSplit="3" ySplit="4" topLeftCell="D5" activePane="bottomRight" state="frozen"/>
      <selection pane="topLeft" activeCell="A1" sqref="A1:L1"/>
      <selection pane="topRight" activeCell="A1" sqref="A1:L1"/>
      <selection pane="bottomLeft" activeCell="A1" sqref="A1:L1"/>
      <selection pane="bottomRight" activeCell="A1" sqref="A1:IV1"/>
    </sheetView>
  </sheetViews>
  <sheetFormatPr defaultColWidth="9.00390625" defaultRowHeight="19.5" customHeight="1"/>
  <cols>
    <col min="1" max="1" width="1.625" style="1" customWidth="1"/>
    <col min="2" max="2" width="3.50390625" style="1" bestFit="1" customWidth="1"/>
    <col min="3" max="3" width="10.50390625" style="1" bestFit="1" customWidth="1"/>
    <col min="4" max="25" width="7.125" style="1" customWidth="1"/>
    <col min="26" max="39" width="4.625" style="1" customWidth="1"/>
    <col min="40" max="16384" width="9.00390625" style="1" customWidth="1"/>
  </cols>
  <sheetData>
    <row r="1" spans="1:25" ht="19.5" customHeight="1">
      <c r="A1" s="852" t="s">
        <v>547</v>
      </c>
      <c r="B1" s="852"/>
      <c r="C1" s="852"/>
      <c r="D1" s="852"/>
      <c r="E1" s="852"/>
      <c r="F1" s="852"/>
      <c r="G1" s="852"/>
      <c r="H1" s="852"/>
      <c r="I1" s="852"/>
      <c r="J1" s="852"/>
      <c r="K1" s="852"/>
      <c r="L1" s="852"/>
      <c r="M1" s="852"/>
      <c r="N1" s="2"/>
      <c r="O1" s="2"/>
      <c r="P1" s="2"/>
      <c r="Q1" s="2"/>
      <c r="Y1" s="27"/>
    </row>
    <row r="2" spans="2:25" s="3" customFormat="1" ht="13.5">
      <c r="B2" s="939" t="s">
        <v>87</v>
      </c>
      <c r="C2" s="913" t="s">
        <v>85</v>
      </c>
      <c r="D2" s="942" t="s">
        <v>65</v>
      </c>
      <c r="E2" s="943"/>
      <c r="F2" s="943" t="s">
        <v>136</v>
      </c>
      <c r="G2" s="1054"/>
      <c r="H2" s="1054" t="s">
        <v>66</v>
      </c>
      <c r="I2" s="1054"/>
      <c r="J2" s="1054" t="s">
        <v>90</v>
      </c>
      <c r="K2" s="1054"/>
      <c r="L2" s="1054" t="s">
        <v>101</v>
      </c>
      <c r="M2" s="1054"/>
      <c r="N2" s="1054" t="s">
        <v>91</v>
      </c>
      <c r="O2" s="1054"/>
      <c r="P2" s="1054"/>
      <c r="Q2" s="1054"/>
      <c r="R2" s="1054"/>
      <c r="S2" s="1054"/>
      <c r="T2" s="1054"/>
      <c r="U2" s="1054"/>
      <c r="V2" s="1054"/>
      <c r="W2" s="1054"/>
      <c r="X2" s="1054"/>
      <c r="Y2" s="913"/>
    </row>
    <row r="3" spans="2:25" s="3" customFormat="1" ht="26.25" customHeight="1">
      <c r="B3" s="940"/>
      <c r="C3" s="937"/>
      <c r="D3" s="944"/>
      <c r="E3" s="945"/>
      <c r="F3" s="1055"/>
      <c r="G3" s="1055"/>
      <c r="H3" s="1055"/>
      <c r="I3" s="1055"/>
      <c r="J3" s="1055"/>
      <c r="K3" s="1055"/>
      <c r="L3" s="1055"/>
      <c r="M3" s="1055"/>
      <c r="N3" s="1055" t="s">
        <v>137</v>
      </c>
      <c r="O3" s="1055"/>
      <c r="P3" s="1055" t="s">
        <v>138</v>
      </c>
      <c r="Q3" s="1055"/>
      <c r="R3" s="1055" t="s">
        <v>139</v>
      </c>
      <c r="S3" s="1055"/>
      <c r="T3" s="1055" t="s">
        <v>140</v>
      </c>
      <c r="U3" s="1055"/>
      <c r="V3" s="1055" t="s">
        <v>94</v>
      </c>
      <c r="W3" s="1055"/>
      <c r="X3" s="958" t="s">
        <v>141</v>
      </c>
      <c r="Y3" s="1053"/>
    </row>
    <row r="4" spans="2:25" s="3" customFormat="1" ht="26.25" customHeight="1">
      <c r="B4" s="941"/>
      <c r="C4" s="938"/>
      <c r="D4" s="289" t="s">
        <v>68</v>
      </c>
      <c r="E4" s="290" t="s">
        <v>69</v>
      </c>
      <c r="F4" s="290" t="s">
        <v>68</v>
      </c>
      <c r="G4" s="290" t="s">
        <v>69</v>
      </c>
      <c r="H4" s="290" t="s">
        <v>68</v>
      </c>
      <c r="I4" s="290" t="s">
        <v>69</v>
      </c>
      <c r="J4" s="290" t="s">
        <v>68</v>
      </c>
      <c r="K4" s="290" t="s">
        <v>69</v>
      </c>
      <c r="L4" s="290" t="s">
        <v>68</v>
      </c>
      <c r="M4" s="290" t="s">
        <v>69</v>
      </c>
      <c r="N4" s="290" t="s">
        <v>68</v>
      </c>
      <c r="O4" s="290" t="s">
        <v>69</v>
      </c>
      <c r="P4" s="290" t="s">
        <v>68</v>
      </c>
      <c r="Q4" s="290" t="s">
        <v>69</v>
      </c>
      <c r="R4" s="290" t="s">
        <v>68</v>
      </c>
      <c r="S4" s="290" t="s">
        <v>69</v>
      </c>
      <c r="T4" s="290" t="s">
        <v>68</v>
      </c>
      <c r="U4" s="290" t="s">
        <v>69</v>
      </c>
      <c r="V4" s="290" t="s">
        <v>68</v>
      </c>
      <c r="W4" s="290" t="s">
        <v>69</v>
      </c>
      <c r="X4" s="290" t="s">
        <v>68</v>
      </c>
      <c r="Y4" s="291" t="s">
        <v>69</v>
      </c>
    </row>
    <row r="5" spans="2:25" s="3" customFormat="1" ht="21.75" customHeight="1">
      <c r="B5" s="1056" t="s">
        <v>81</v>
      </c>
      <c r="C5" s="312" t="s">
        <v>190</v>
      </c>
      <c r="D5" s="521">
        <v>147</v>
      </c>
      <c r="E5" s="249">
        <v>43</v>
      </c>
      <c r="F5" s="249">
        <v>147</v>
      </c>
      <c r="G5" s="249">
        <v>43</v>
      </c>
      <c r="H5" s="260">
        <v>0</v>
      </c>
      <c r="I5" s="249">
        <v>0</v>
      </c>
      <c r="J5" s="249">
        <f aca="true" t="shared" si="0" ref="J5:K9">N5+P5+R5+T5+V5+X5</f>
        <v>0</v>
      </c>
      <c r="K5" s="249">
        <f t="shared" si="0"/>
        <v>0</v>
      </c>
      <c r="L5" s="250">
        <v>0</v>
      </c>
      <c r="M5" s="250">
        <v>0</v>
      </c>
      <c r="N5" s="260">
        <v>0</v>
      </c>
      <c r="O5" s="260">
        <v>0</v>
      </c>
      <c r="P5" s="260">
        <v>0</v>
      </c>
      <c r="Q5" s="260">
        <v>0</v>
      </c>
      <c r="R5" s="260">
        <v>0</v>
      </c>
      <c r="S5" s="260">
        <v>0</v>
      </c>
      <c r="T5" s="260">
        <v>0</v>
      </c>
      <c r="U5" s="260">
        <v>0</v>
      </c>
      <c r="V5" s="260">
        <v>0</v>
      </c>
      <c r="W5" s="260">
        <v>0</v>
      </c>
      <c r="X5" s="260">
        <v>0</v>
      </c>
      <c r="Y5" s="261">
        <v>0</v>
      </c>
    </row>
    <row r="6" spans="2:25" s="3" customFormat="1" ht="21.75" customHeight="1">
      <c r="B6" s="1057"/>
      <c r="C6" s="313" t="s">
        <v>294</v>
      </c>
      <c r="D6" s="522">
        <v>181</v>
      </c>
      <c r="E6" s="262">
        <v>45</v>
      </c>
      <c r="F6" s="262">
        <v>181</v>
      </c>
      <c r="G6" s="262">
        <v>45</v>
      </c>
      <c r="H6" s="252">
        <v>0</v>
      </c>
      <c r="I6" s="252">
        <v>0</v>
      </c>
      <c r="J6" s="252">
        <f t="shared" si="0"/>
        <v>0</v>
      </c>
      <c r="K6" s="252">
        <f t="shared" si="0"/>
        <v>0</v>
      </c>
      <c r="L6" s="252">
        <v>0</v>
      </c>
      <c r="M6" s="252">
        <v>0</v>
      </c>
      <c r="N6" s="252">
        <v>0</v>
      </c>
      <c r="O6" s="252">
        <v>0</v>
      </c>
      <c r="P6" s="252">
        <v>0</v>
      </c>
      <c r="Q6" s="252">
        <v>0</v>
      </c>
      <c r="R6" s="252">
        <v>0</v>
      </c>
      <c r="S6" s="252">
        <v>0</v>
      </c>
      <c r="T6" s="252">
        <v>0</v>
      </c>
      <c r="U6" s="252">
        <v>0</v>
      </c>
      <c r="V6" s="252">
        <v>0</v>
      </c>
      <c r="W6" s="252">
        <v>0</v>
      </c>
      <c r="X6" s="252">
        <v>0</v>
      </c>
      <c r="Y6" s="254">
        <v>0</v>
      </c>
    </row>
    <row r="7" spans="2:25" s="3" customFormat="1" ht="21.75" customHeight="1">
      <c r="B7" s="1057"/>
      <c r="C7" s="313" t="s">
        <v>295</v>
      </c>
      <c r="D7" s="522">
        <v>162</v>
      </c>
      <c r="E7" s="262">
        <v>27</v>
      </c>
      <c r="F7" s="262">
        <v>162</v>
      </c>
      <c r="G7" s="262">
        <v>27</v>
      </c>
      <c r="H7" s="252">
        <v>0</v>
      </c>
      <c r="I7" s="252">
        <v>0</v>
      </c>
      <c r="J7" s="252">
        <f t="shared" si="0"/>
        <v>0</v>
      </c>
      <c r="K7" s="252">
        <f t="shared" si="0"/>
        <v>0</v>
      </c>
      <c r="L7" s="263">
        <v>0</v>
      </c>
      <c r="M7" s="252">
        <v>0</v>
      </c>
      <c r="N7" s="252">
        <v>0</v>
      </c>
      <c r="O7" s="252">
        <v>0</v>
      </c>
      <c r="P7" s="252">
        <v>0</v>
      </c>
      <c r="Q7" s="252">
        <v>0</v>
      </c>
      <c r="R7" s="252">
        <v>0</v>
      </c>
      <c r="S7" s="252">
        <v>0</v>
      </c>
      <c r="T7" s="252">
        <v>0</v>
      </c>
      <c r="U7" s="252">
        <v>0</v>
      </c>
      <c r="V7" s="252">
        <v>0</v>
      </c>
      <c r="W7" s="252">
        <v>0</v>
      </c>
      <c r="X7" s="252">
        <v>0</v>
      </c>
      <c r="Y7" s="254">
        <v>0</v>
      </c>
    </row>
    <row r="8" spans="2:25" s="3" customFormat="1" ht="21.75" customHeight="1">
      <c r="B8" s="1057"/>
      <c r="C8" s="313" t="s">
        <v>296</v>
      </c>
      <c r="D8" s="522">
        <v>195</v>
      </c>
      <c r="E8" s="262">
        <v>25</v>
      </c>
      <c r="F8" s="262">
        <v>195</v>
      </c>
      <c r="G8" s="262">
        <v>25</v>
      </c>
      <c r="H8" s="252">
        <v>0</v>
      </c>
      <c r="I8" s="252">
        <v>0</v>
      </c>
      <c r="J8" s="252">
        <f t="shared" si="0"/>
        <v>0</v>
      </c>
      <c r="K8" s="252">
        <f t="shared" si="0"/>
        <v>0</v>
      </c>
      <c r="L8" s="252">
        <v>0</v>
      </c>
      <c r="M8" s="252">
        <v>0</v>
      </c>
      <c r="N8" s="252">
        <v>0</v>
      </c>
      <c r="O8" s="252">
        <v>0</v>
      </c>
      <c r="P8" s="252">
        <v>0</v>
      </c>
      <c r="Q8" s="252">
        <v>0</v>
      </c>
      <c r="R8" s="252">
        <v>0</v>
      </c>
      <c r="S8" s="252">
        <v>0</v>
      </c>
      <c r="T8" s="252">
        <v>0</v>
      </c>
      <c r="U8" s="252">
        <v>0</v>
      </c>
      <c r="V8" s="252">
        <v>0</v>
      </c>
      <c r="W8" s="252">
        <v>0</v>
      </c>
      <c r="X8" s="252">
        <v>0</v>
      </c>
      <c r="Y8" s="254">
        <v>0</v>
      </c>
    </row>
    <row r="9" spans="2:25" s="3" customFormat="1" ht="21.75" customHeight="1">
      <c r="B9" s="1057"/>
      <c r="C9" s="313" t="s">
        <v>297</v>
      </c>
      <c r="D9" s="522">
        <v>231</v>
      </c>
      <c r="E9" s="262">
        <v>21</v>
      </c>
      <c r="F9" s="262">
        <v>230</v>
      </c>
      <c r="G9" s="262">
        <v>21</v>
      </c>
      <c r="H9" s="252">
        <v>1</v>
      </c>
      <c r="I9" s="252">
        <v>0</v>
      </c>
      <c r="J9" s="252">
        <f t="shared" si="0"/>
        <v>0</v>
      </c>
      <c r="K9" s="252">
        <f t="shared" si="0"/>
        <v>0</v>
      </c>
      <c r="L9" s="252">
        <v>0</v>
      </c>
      <c r="M9" s="252">
        <v>0</v>
      </c>
      <c r="N9" s="252">
        <v>0</v>
      </c>
      <c r="O9" s="252">
        <v>0</v>
      </c>
      <c r="P9" s="252">
        <v>0</v>
      </c>
      <c r="Q9" s="252">
        <v>0</v>
      </c>
      <c r="R9" s="252">
        <v>0</v>
      </c>
      <c r="S9" s="252">
        <v>0</v>
      </c>
      <c r="T9" s="252">
        <v>0</v>
      </c>
      <c r="U9" s="252">
        <v>0</v>
      </c>
      <c r="V9" s="252">
        <v>0</v>
      </c>
      <c r="W9" s="252">
        <v>0</v>
      </c>
      <c r="X9" s="252">
        <v>0</v>
      </c>
      <c r="Y9" s="254">
        <v>0</v>
      </c>
    </row>
    <row r="10" spans="2:25" s="3" customFormat="1" ht="21.75" customHeight="1">
      <c r="B10" s="1058"/>
      <c r="C10" s="314" t="s">
        <v>10</v>
      </c>
      <c r="D10" s="523">
        <f>SUM(F10,H10)</f>
        <v>916</v>
      </c>
      <c r="E10" s="255">
        <f>SUM(G10,I10)</f>
        <v>161</v>
      </c>
      <c r="F10" s="255">
        <f aca="true" t="shared" si="1" ref="F10:K10">SUM(F5:F9)</f>
        <v>915</v>
      </c>
      <c r="G10" s="255">
        <f t="shared" si="1"/>
        <v>161</v>
      </c>
      <c r="H10" s="255">
        <f t="shared" si="1"/>
        <v>1</v>
      </c>
      <c r="I10" s="255">
        <f t="shared" si="1"/>
        <v>0</v>
      </c>
      <c r="J10" s="255">
        <f t="shared" si="1"/>
        <v>0</v>
      </c>
      <c r="K10" s="255">
        <f t="shared" si="1"/>
        <v>0</v>
      </c>
      <c r="L10" s="264">
        <f>J10/H10*100</f>
        <v>0</v>
      </c>
      <c r="M10" s="255">
        <v>0</v>
      </c>
      <c r="N10" s="255">
        <f>SUM(N5:N9)</f>
        <v>0</v>
      </c>
      <c r="O10" s="255">
        <f aca="true" t="shared" si="2" ref="O10:Y10">SUM(O5:O9)</f>
        <v>0</v>
      </c>
      <c r="P10" s="255">
        <f t="shared" si="2"/>
        <v>0</v>
      </c>
      <c r="Q10" s="255">
        <f t="shared" si="2"/>
        <v>0</v>
      </c>
      <c r="R10" s="255">
        <f t="shared" si="2"/>
        <v>0</v>
      </c>
      <c r="S10" s="255">
        <f t="shared" si="2"/>
        <v>0</v>
      </c>
      <c r="T10" s="255">
        <f t="shared" si="2"/>
        <v>0</v>
      </c>
      <c r="U10" s="255">
        <f t="shared" si="2"/>
        <v>0</v>
      </c>
      <c r="V10" s="255">
        <f t="shared" si="2"/>
        <v>0</v>
      </c>
      <c r="W10" s="255">
        <f t="shared" si="2"/>
        <v>0</v>
      </c>
      <c r="X10" s="255">
        <v>0</v>
      </c>
      <c r="Y10" s="256">
        <f t="shared" si="2"/>
        <v>0</v>
      </c>
    </row>
    <row r="11" spans="2:25" s="3" customFormat="1" ht="21.75" customHeight="1">
      <c r="B11" s="1056" t="s">
        <v>83</v>
      </c>
      <c r="C11" s="313" t="s">
        <v>190</v>
      </c>
      <c r="D11" s="522">
        <v>496</v>
      </c>
      <c r="E11" s="262">
        <v>167</v>
      </c>
      <c r="F11" s="262">
        <v>496</v>
      </c>
      <c r="G11" s="262">
        <v>167</v>
      </c>
      <c r="H11" s="262">
        <v>0</v>
      </c>
      <c r="I11" s="262">
        <v>0</v>
      </c>
      <c r="J11" s="249">
        <f aca="true" t="shared" si="3" ref="J11:K16">N11+P11+R11+T11+V11+X11</f>
        <v>0</v>
      </c>
      <c r="K11" s="249">
        <f t="shared" si="3"/>
        <v>0</v>
      </c>
      <c r="L11" s="239">
        <v>0</v>
      </c>
      <c r="M11" s="239">
        <v>0</v>
      </c>
      <c r="N11" s="249">
        <v>0</v>
      </c>
      <c r="O11" s="262">
        <v>0</v>
      </c>
      <c r="P11" s="262">
        <v>0</v>
      </c>
      <c r="Q11" s="262">
        <v>0</v>
      </c>
      <c r="R11" s="262">
        <v>0</v>
      </c>
      <c r="S11" s="262">
        <v>0</v>
      </c>
      <c r="T11" s="262">
        <v>0</v>
      </c>
      <c r="U11" s="262">
        <v>0</v>
      </c>
      <c r="V11" s="262">
        <v>0</v>
      </c>
      <c r="W11" s="262">
        <v>0</v>
      </c>
      <c r="X11" s="262">
        <v>0</v>
      </c>
      <c r="Y11" s="265">
        <v>0</v>
      </c>
    </row>
    <row r="12" spans="2:25" s="3" customFormat="1" ht="21.75" customHeight="1">
      <c r="B12" s="1057"/>
      <c r="C12" s="313" t="s">
        <v>294</v>
      </c>
      <c r="D12" s="522">
        <v>460</v>
      </c>
      <c r="E12" s="262">
        <v>122</v>
      </c>
      <c r="F12" s="262">
        <v>459</v>
      </c>
      <c r="G12" s="262">
        <v>122</v>
      </c>
      <c r="H12" s="262">
        <v>1</v>
      </c>
      <c r="I12" s="262">
        <v>0</v>
      </c>
      <c r="J12" s="252">
        <f t="shared" si="3"/>
        <v>0</v>
      </c>
      <c r="K12" s="252">
        <f t="shared" si="3"/>
        <v>0</v>
      </c>
      <c r="L12" s="239">
        <v>0</v>
      </c>
      <c r="M12" s="239">
        <v>0</v>
      </c>
      <c r="N12" s="262">
        <v>0</v>
      </c>
      <c r="O12" s="262">
        <v>0</v>
      </c>
      <c r="P12" s="262">
        <v>0</v>
      </c>
      <c r="Q12" s="262">
        <v>0</v>
      </c>
      <c r="R12" s="262">
        <v>0</v>
      </c>
      <c r="S12" s="262">
        <v>0</v>
      </c>
      <c r="T12" s="262">
        <v>0</v>
      </c>
      <c r="U12" s="262">
        <v>0</v>
      </c>
      <c r="V12" s="262">
        <v>0</v>
      </c>
      <c r="W12" s="262">
        <v>0</v>
      </c>
      <c r="X12" s="262">
        <v>0</v>
      </c>
      <c r="Y12" s="265">
        <v>0</v>
      </c>
    </row>
    <row r="13" spans="2:25" s="3" customFormat="1" ht="21.75" customHeight="1">
      <c r="B13" s="1057"/>
      <c r="C13" s="313" t="s">
        <v>295</v>
      </c>
      <c r="D13" s="522">
        <v>465</v>
      </c>
      <c r="E13" s="262">
        <v>96</v>
      </c>
      <c r="F13" s="262">
        <v>465</v>
      </c>
      <c r="G13" s="262">
        <v>96</v>
      </c>
      <c r="H13" s="262">
        <v>0</v>
      </c>
      <c r="I13" s="262">
        <v>0</v>
      </c>
      <c r="J13" s="252">
        <f t="shared" si="3"/>
        <v>0</v>
      </c>
      <c r="K13" s="252">
        <f t="shared" si="3"/>
        <v>0</v>
      </c>
      <c r="L13" s="239">
        <v>0</v>
      </c>
      <c r="M13" s="239">
        <v>0</v>
      </c>
      <c r="N13" s="262">
        <v>0</v>
      </c>
      <c r="O13" s="262">
        <v>0</v>
      </c>
      <c r="P13" s="262">
        <v>0</v>
      </c>
      <c r="Q13" s="262">
        <v>0</v>
      </c>
      <c r="R13" s="262">
        <v>0</v>
      </c>
      <c r="S13" s="262">
        <v>0</v>
      </c>
      <c r="T13" s="262">
        <v>0</v>
      </c>
      <c r="U13" s="262">
        <v>0</v>
      </c>
      <c r="V13" s="262">
        <v>0</v>
      </c>
      <c r="W13" s="262">
        <v>0</v>
      </c>
      <c r="X13" s="262">
        <v>0</v>
      </c>
      <c r="Y13" s="265">
        <v>0</v>
      </c>
    </row>
    <row r="14" spans="2:25" s="3" customFormat="1" ht="21.75" customHeight="1">
      <c r="B14" s="1057"/>
      <c r="C14" s="313" t="s">
        <v>296</v>
      </c>
      <c r="D14" s="522">
        <v>512</v>
      </c>
      <c r="E14" s="262">
        <v>84</v>
      </c>
      <c r="F14" s="262">
        <v>511</v>
      </c>
      <c r="G14" s="262">
        <v>84</v>
      </c>
      <c r="H14" s="262">
        <v>1</v>
      </c>
      <c r="I14" s="262">
        <v>0</v>
      </c>
      <c r="J14" s="252">
        <f t="shared" si="3"/>
        <v>1</v>
      </c>
      <c r="K14" s="252">
        <f t="shared" si="3"/>
        <v>0</v>
      </c>
      <c r="L14" s="263">
        <f>J14/H14*100</f>
        <v>100</v>
      </c>
      <c r="M14" s="239">
        <v>0</v>
      </c>
      <c r="N14" s="262">
        <v>1</v>
      </c>
      <c r="O14" s="262">
        <v>0</v>
      </c>
      <c r="P14" s="262">
        <v>0</v>
      </c>
      <c r="Q14" s="262">
        <v>0</v>
      </c>
      <c r="R14" s="262">
        <v>0</v>
      </c>
      <c r="S14" s="262">
        <v>0</v>
      </c>
      <c r="T14" s="262">
        <v>0</v>
      </c>
      <c r="U14" s="262">
        <v>0</v>
      </c>
      <c r="V14" s="262">
        <v>0</v>
      </c>
      <c r="W14" s="262">
        <v>0</v>
      </c>
      <c r="X14" s="262">
        <v>0</v>
      </c>
      <c r="Y14" s="265">
        <v>0</v>
      </c>
    </row>
    <row r="15" spans="2:25" s="3" customFormat="1" ht="21.75" customHeight="1">
      <c r="B15" s="1057"/>
      <c r="C15" s="313" t="s">
        <v>297</v>
      </c>
      <c r="D15" s="522">
        <v>590</v>
      </c>
      <c r="E15" s="262">
        <v>75</v>
      </c>
      <c r="F15" s="262">
        <v>589</v>
      </c>
      <c r="G15" s="262">
        <v>75</v>
      </c>
      <c r="H15" s="262">
        <v>1</v>
      </c>
      <c r="I15" s="262">
        <v>0</v>
      </c>
      <c r="J15" s="252">
        <f t="shared" si="3"/>
        <v>1</v>
      </c>
      <c r="K15" s="252">
        <f t="shared" si="3"/>
        <v>0</v>
      </c>
      <c r="L15" s="263">
        <f>J15/H15*100</f>
        <v>100</v>
      </c>
      <c r="M15" s="239">
        <v>0</v>
      </c>
      <c r="N15" s="262">
        <v>1</v>
      </c>
      <c r="O15" s="262">
        <v>0</v>
      </c>
      <c r="P15" s="262">
        <v>0</v>
      </c>
      <c r="Q15" s="262">
        <v>0</v>
      </c>
      <c r="R15" s="262">
        <v>0</v>
      </c>
      <c r="S15" s="262">
        <v>0</v>
      </c>
      <c r="T15" s="262">
        <v>0</v>
      </c>
      <c r="U15" s="262">
        <v>0</v>
      </c>
      <c r="V15" s="262">
        <v>0</v>
      </c>
      <c r="W15" s="262">
        <v>0</v>
      </c>
      <c r="X15" s="262">
        <v>0</v>
      </c>
      <c r="Y15" s="265">
        <v>0</v>
      </c>
    </row>
    <row r="16" spans="2:25" s="3" customFormat="1" ht="21.75" customHeight="1">
      <c r="B16" s="1057"/>
      <c r="C16" s="315" t="s">
        <v>10</v>
      </c>
      <c r="D16" s="320">
        <f>SUM(F16,H16)</f>
        <v>2523</v>
      </c>
      <c r="E16" s="320">
        <f>SUM(G16,I16)</f>
        <v>544</v>
      </c>
      <c r="F16" s="253">
        <f>SUM(F11:F15)</f>
        <v>2520</v>
      </c>
      <c r="G16" s="253">
        <v>544</v>
      </c>
      <c r="H16" s="253">
        <f>SUM(H11:H15)</f>
        <v>3</v>
      </c>
      <c r="I16" s="253">
        <f>SUM(I11:I15)</f>
        <v>0</v>
      </c>
      <c r="J16" s="255">
        <f t="shared" si="3"/>
        <v>2</v>
      </c>
      <c r="K16" s="255">
        <f t="shared" si="3"/>
        <v>0</v>
      </c>
      <c r="L16" s="263">
        <f>J16/H16*100</f>
        <v>66.66666666666666</v>
      </c>
      <c r="M16" s="239">
        <v>0</v>
      </c>
      <c r="N16" s="253">
        <f>SUM(N11:N15)</f>
        <v>2</v>
      </c>
      <c r="O16" s="253">
        <f aca="true" t="shared" si="4" ref="O16:Y16">SUM(O11:O15)</f>
        <v>0</v>
      </c>
      <c r="P16" s="253">
        <f t="shared" si="4"/>
        <v>0</v>
      </c>
      <c r="Q16" s="253">
        <f t="shared" si="4"/>
        <v>0</v>
      </c>
      <c r="R16" s="253">
        <f t="shared" si="4"/>
        <v>0</v>
      </c>
      <c r="S16" s="253">
        <f t="shared" si="4"/>
        <v>0</v>
      </c>
      <c r="T16" s="253">
        <f t="shared" si="4"/>
        <v>0</v>
      </c>
      <c r="U16" s="253">
        <f t="shared" si="4"/>
        <v>0</v>
      </c>
      <c r="V16" s="253">
        <f t="shared" si="4"/>
        <v>0</v>
      </c>
      <c r="W16" s="253">
        <f t="shared" si="4"/>
        <v>0</v>
      </c>
      <c r="X16" s="253">
        <v>0</v>
      </c>
      <c r="Y16" s="266">
        <f t="shared" si="4"/>
        <v>0</v>
      </c>
    </row>
    <row r="17" spans="2:25" s="3" customFormat="1" ht="21.75" customHeight="1">
      <c r="B17" s="1059" t="s">
        <v>84</v>
      </c>
      <c r="C17" s="1060"/>
      <c r="D17" s="267">
        <f>SUM(D10,D16)</f>
        <v>3439</v>
      </c>
      <c r="E17" s="267">
        <f>SUM(E10,E16)</f>
        <v>705</v>
      </c>
      <c r="F17" s="267">
        <f>SUM(F10,F16)</f>
        <v>3435</v>
      </c>
      <c r="G17" s="267">
        <f>SUM(G10,G16)</f>
        <v>705</v>
      </c>
      <c r="H17" s="267">
        <f>SUM(H10,H16)</f>
        <v>4</v>
      </c>
      <c r="I17" s="267">
        <f aca="true" t="shared" si="5" ref="I17:Y17">SUM(I10,I16)</f>
        <v>0</v>
      </c>
      <c r="J17" s="267">
        <f t="shared" si="5"/>
        <v>2</v>
      </c>
      <c r="K17" s="267">
        <f t="shared" si="5"/>
        <v>0</v>
      </c>
      <c r="L17" s="268">
        <f>J17/H17*100</f>
        <v>50</v>
      </c>
      <c r="M17" s="267">
        <f t="shared" si="5"/>
        <v>0</v>
      </c>
      <c r="N17" s="319">
        <f t="shared" si="5"/>
        <v>2</v>
      </c>
      <c r="O17" s="267">
        <f t="shared" si="5"/>
        <v>0</v>
      </c>
      <c r="P17" s="267">
        <f t="shared" si="5"/>
        <v>0</v>
      </c>
      <c r="Q17" s="267">
        <f t="shared" si="5"/>
        <v>0</v>
      </c>
      <c r="R17" s="267">
        <f t="shared" si="5"/>
        <v>0</v>
      </c>
      <c r="S17" s="267">
        <f t="shared" si="5"/>
        <v>0</v>
      </c>
      <c r="T17" s="267">
        <f t="shared" si="5"/>
        <v>0</v>
      </c>
      <c r="U17" s="267">
        <f t="shared" si="5"/>
        <v>0</v>
      </c>
      <c r="V17" s="267">
        <f t="shared" si="5"/>
        <v>0</v>
      </c>
      <c r="W17" s="267">
        <f t="shared" si="5"/>
        <v>0</v>
      </c>
      <c r="X17" s="267">
        <f t="shared" si="5"/>
        <v>0</v>
      </c>
      <c r="Y17" s="269">
        <f t="shared" si="5"/>
        <v>0</v>
      </c>
    </row>
    <row r="18" s="3" customFormat="1" ht="25.5" customHeight="1"/>
    <row r="19" spans="1:13" ht="14.25">
      <c r="A19" s="852" t="s">
        <v>548</v>
      </c>
      <c r="B19" s="852"/>
      <c r="C19" s="852"/>
      <c r="D19" s="852"/>
      <c r="E19" s="852"/>
      <c r="F19" s="852"/>
      <c r="G19" s="852"/>
      <c r="H19" s="852"/>
      <c r="I19" s="852"/>
      <c r="J19" s="852"/>
      <c r="K19" s="852"/>
      <c r="L19" s="852"/>
      <c r="M19" s="852"/>
    </row>
    <row r="20" spans="2:25" s="3" customFormat="1" ht="26.25" customHeight="1">
      <c r="B20" s="939" t="s">
        <v>87</v>
      </c>
      <c r="C20" s="913" t="s">
        <v>85</v>
      </c>
      <c r="D20" s="942" t="s">
        <v>65</v>
      </c>
      <c r="E20" s="943"/>
      <c r="F20" s="943" t="s">
        <v>136</v>
      </c>
      <c r="G20" s="1054"/>
      <c r="H20" s="1054" t="s">
        <v>66</v>
      </c>
      <c r="I20" s="1054"/>
      <c r="J20" s="1054" t="s">
        <v>90</v>
      </c>
      <c r="K20" s="1054"/>
      <c r="L20" s="1054" t="s">
        <v>101</v>
      </c>
      <c r="M20" s="1054"/>
      <c r="N20" s="1054" t="s">
        <v>91</v>
      </c>
      <c r="O20" s="1054"/>
      <c r="P20" s="1054"/>
      <c r="Q20" s="1054"/>
      <c r="R20" s="1054"/>
      <c r="S20" s="1054"/>
      <c r="T20" s="1054"/>
      <c r="U20" s="1054"/>
      <c r="V20" s="1054"/>
      <c r="W20" s="1054"/>
      <c r="X20" s="1054"/>
      <c r="Y20" s="913"/>
    </row>
    <row r="21" spans="2:25" s="3" customFormat="1" ht="26.25" customHeight="1">
      <c r="B21" s="940"/>
      <c r="C21" s="937"/>
      <c r="D21" s="944"/>
      <c r="E21" s="945"/>
      <c r="F21" s="1055"/>
      <c r="G21" s="1055"/>
      <c r="H21" s="1055"/>
      <c r="I21" s="1055"/>
      <c r="J21" s="1055"/>
      <c r="K21" s="1055"/>
      <c r="L21" s="1055"/>
      <c r="M21" s="1055"/>
      <c r="N21" s="1055" t="s">
        <v>137</v>
      </c>
      <c r="O21" s="1055"/>
      <c r="P21" s="1055" t="s">
        <v>138</v>
      </c>
      <c r="Q21" s="1055"/>
      <c r="R21" s="1055" t="s">
        <v>139</v>
      </c>
      <c r="S21" s="1055"/>
      <c r="T21" s="1055" t="s">
        <v>140</v>
      </c>
      <c r="U21" s="1055"/>
      <c r="V21" s="1055" t="s">
        <v>94</v>
      </c>
      <c r="W21" s="1055"/>
      <c r="X21" s="958" t="s">
        <v>141</v>
      </c>
      <c r="Y21" s="1053"/>
    </row>
    <row r="22" spans="2:25" s="3" customFormat="1" ht="26.25" customHeight="1">
      <c r="B22" s="941"/>
      <c r="C22" s="938"/>
      <c r="D22" s="289" t="s">
        <v>68</v>
      </c>
      <c r="E22" s="290" t="s">
        <v>69</v>
      </c>
      <c r="F22" s="290" t="s">
        <v>68</v>
      </c>
      <c r="G22" s="290" t="s">
        <v>69</v>
      </c>
      <c r="H22" s="290" t="s">
        <v>68</v>
      </c>
      <c r="I22" s="290" t="s">
        <v>69</v>
      </c>
      <c r="J22" s="290" t="s">
        <v>68</v>
      </c>
      <c r="K22" s="290" t="s">
        <v>69</v>
      </c>
      <c r="L22" s="290" t="s">
        <v>68</v>
      </c>
      <c r="M22" s="290" t="s">
        <v>69</v>
      </c>
      <c r="N22" s="290" t="s">
        <v>68</v>
      </c>
      <c r="O22" s="290" t="s">
        <v>69</v>
      </c>
      <c r="P22" s="290" t="s">
        <v>68</v>
      </c>
      <c r="Q22" s="290" t="s">
        <v>69</v>
      </c>
      <c r="R22" s="290" t="s">
        <v>68</v>
      </c>
      <c r="S22" s="290" t="s">
        <v>69</v>
      </c>
      <c r="T22" s="290" t="s">
        <v>68</v>
      </c>
      <c r="U22" s="290" t="s">
        <v>69</v>
      </c>
      <c r="V22" s="290" t="s">
        <v>68</v>
      </c>
      <c r="W22" s="290" t="s">
        <v>69</v>
      </c>
      <c r="X22" s="290" t="s">
        <v>68</v>
      </c>
      <c r="Y22" s="291" t="s">
        <v>69</v>
      </c>
    </row>
    <row r="23" spans="2:25" s="3" customFormat="1" ht="21.75" customHeight="1">
      <c r="B23" s="1056" t="s">
        <v>81</v>
      </c>
      <c r="C23" s="312" t="s">
        <v>190</v>
      </c>
      <c r="D23" s="521">
        <v>147</v>
      </c>
      <c r="E23" s="249">
        <v>43</v>
      </c>
      <c r="F23" s="249">
        <v>147</v>
      </c>
      <c r="G23" s="249">
        <v>41</v>
      </c>
      <c r="H23" s="260">
        <v>0</v>
      </c>
      <c r="I23" s="249">
        <v>2</v>
      </c>
      <c r="J23" s="249">
        <f aca="true" t="shared" si="6" ref="J23:K27">N23+P23+R23+T23+V23+X23</f>
        <v>0</v>
      </c>
      <c r="K23" s="249">
        <f t="shared" si="6"/>
        <v>0</v>
      </c>
      <c r="L23" s="250">
        <v>0</v>
      </c>
      <c r="M23" s="263">
        <f aca="true" t="shared" si="7" ref="L23:M35">K23/I23*100</f>
        <v>0</v>
      </c>
      <c r="N23" s="260">
        <v>0</v>
      </c>
      <c r="O23" s="260">
        <v>0</v>
      </c>
      <c r="P23" s="260">
        <v>0</v>
      </c>
      <c r="Q23" s="260">
        <v>0</v>
      </c>
      <c r="R23" s="260">
        <v>0</v>
      </c>
      <c r="S23" s="260">
        <v>0</v>
      </c>
      <c r="T23" s="260">
        <v>0</v>
      </c>
      <c r="U23" s="260">
        <v>0</v>
      </c>
      <c r="V23" s="260">
        <v>0</v>
      </c>
      <c r="W23" s="260">
        <v>0</v>
      </c>
      <c r="X23" s="260">
        <v>0</v>
      </c>
      <c r="Y23" s="261">
        <v>0</v>
      </c>
    </row>
    <row r="24" spans="2:25" s="3" customFormat="1" ht="21.75" customHeight="1">
      <c r="B24" s="1057"/>
      <c r="C24" s="313" t="s">
        <v>294</v>
      </c>
      <c r="D24" s="522">
        <v>181</v>
      </c>
      <c r="E24" s="262">
        <v>45</v>
      </c>
      <c r="F24" s="262">
        <v>179</v>
      </c>
      <c r="G24" s="262">
        <v>45</v>
      </c>
      <c r="H24" s="252">
        <v>2</v>
      </c>
      <c r="I24" s="252">
        <v>0</v>
      </c>
      <c r="J24" s="252">
        <f t="shared" si="6"/>
        <v>1</v>
      </c>
      <c r="K24" s="252">
        <f t="shared" si="6"/>
        <v>0</v>
      </c>
      <c r="L24" s="263">
        <f t="shared" si="7"/>
        <v>50</v>
      </c>
      <c r="M24" s="252">
        <v>0</v>
      </c>
      <c r="N24" s="252">
        <v>1</v>
      </c>
      <c r="O24" s="252">
        <v>0</v>
      </c>
      <c r="P24" s="252">
        <v>0</v>
      </c>
      <c r="Q24" s="252">
        <v>0</v>
      </c>
      <c r="R24" s="252">
        <v>0</v>
      </c>
      <c r="S24" s="252">
        <v>0</v>
      </c>
      <c r="T24" s="252">
        <v>0</v>
      </c>
      <c r="U24" s="252">
        <v>0</v>
      </c>
      <c r="V24" s="252">
        <v>0</v>
      </c>
      <c r="W24" s="252">
        <v>0</v>
      </c>
      <c r="X24" s="252">
        <v>0</v>
      </c>
      <c r="Y24" s="254">
        <v>0</v>
      </c>
    </row>
    <row r="25" spans="2:25" s="3" customFormat="1" ht="21.75" customHeight="1">
      <c r="B25" s="1057"/>
      <c r="C25" s="313" t="s">
        <v>295</v>
      </c>
      <c r="D25" s="522">
        <v>162</v>
      </c>
      <c r="E25" s="262">
        <v>27</v>
      </c>
      <c r="F25" s="262">
        <v>162</v>
      </c>
      <c r="G25" s="262">
        <v>27</v>
      </c>
      <c r="H25" s="252">
        <v>0</v>
      </c>
      <c r="I25" s="252">
        <v>0</v>
      </c>
      <c r="J25" s="252">
        <f t="shared" si="6"/>
        <v>0</v>
      </c>
      <c r="K25" s="252">
        <f t="shared" si="6"/>
        <v>0</v>
      </c>
      <c r="L25" s="263">
        <v>0</v>
      </c>
      <c r="M25" s="252">
        <v>0</v>
      </c>
      <c r="N25" s="252">
        <v>0</v>
      </c>
      <c r="O25" s="252">
        <v>0</v>
      </c>
      <c r="P25" s="252">
        <v>0</v>
      </c>
      <c r="Q25" s="252">
        <v>0</v>
      </c>
      <c r="R25" s="252">
        <v>0</v>
      </c>
      <c r="S25" s="252">
        <v>0</v>
      </c>
      <c r="T25" s="252">
        <v>0</v>
      </c>
      <c r="U25" s="252">
        <v>0</v>
      </c>
      <c r="V25" s="252">
        <v>0</v>
      </c>
      <c r="W25" s="252">
        <v>0</v>
      </c>
      <c r="X25" s="252">
        <v>0</v>
      </c>
      <c r="Y25" s="254">
        <v>0</v>
      </c>
    </row>
    <row r="26" spans="2:25" s="3" customFormat="1" ht="21.75" customHeight="1">
      <c r="B26" s="1057"/>
      <c r="C26" s="313" t="s">
        <v>296</v>
      </c>
      <c r="D26" s="522">
        <v>195</v>
      </c>
      <c r="E26" s="262">
        <v>25</v>
      </c>
      <c r="F26" s="262">
        <v>195</v>
      </c>
      <c r="G26" s="262">
        <v>25</v>
      </c>
      <c r="H26" s="252">
        <v>0</v>
      </c>
      <c r="I26" s="252">
        <v>0</v>
      </c>
      <c r="J26" s="252">
        <f t="shared" si="6"/>
        <v>0</v>
      </c>
      <c r="K26" s="252">
        <f t="shared" si="6"/>
        <v>0</v>
      </c>
      <c r="L26" s="263">
        <v>0</v>
      </c>
      <c r="M26" s="252">
        <v>0</v>
      </c>
      <c r="N26" s="252">
        <v>0</v>
      </c>
      <c r="O26" s="252">
        <v>0</v>
      </c>
      <c r="P26" s="252">
        <v>0</v>
      </c>
      <c r="Q26" s="252">
        <v>0</v>
      </c>
      <c r="R26" s="252">
        <v>0</v>
      </c>
      <c r="S26" s="252">
        <v>0</v>
      </c>
      <c r="T26" s="252">
        <v>0</v>
      </c>
      <c r="U26" s="252">
        <v>0</v>
      </c>
      <c r="V26" s="252">
        <v>0</v>
      </c>
      <c r="W26" s="252">
        <v>0</v>
      </c>
      <c r="X26" s="252">
        <v>0</v>
      </c>
      <c r="Y26" s="254">
        <v>0</v>
      </c>
    </row>
    <row r="27" spans="2:25" s="3" customFormat="1" ht="21.75" customHeight="1">
      <c r="B27" s="1057"/>
      <c r="C27" s="313" t="s">
        <v>297</v>
      </c>
      <c r="D27" s="522">
        <v>231</v>
      </c>
      <c r="E27" s="262">
        <v>21</v>
      </c>
      <c r="F27" s="262">
        <v>230</v>
      </c>
      <c r="G27" s="262">
        <v>20</v>
      </c>
      <c r="H27" s="252">
        <v>1</v>
      </c>
      <c r="I27" s="252">
        <v>1</v>
      </c>
      <c r="J27" s="252">
        <f t="shared" si="6"/>
        <v>1</v>
      </c>
      <c r="K27" s="252">
        <f t="shared" si="6"/>
        <v>0</v>
      </c>
      <c r="L27" s="263">
        <f t="shared" si="7"/>
        <v>100</v>
      </c>
      <c r="M27" s="263">
        <f t="shared" si="7"/>
        <v>0</v>
      </c>
      <c r="N27" s="252">
        <v>0</v>
      </c>
      <c r="O27" s="252">
        <v>0</v>
      </c>
      <c r="P27" s="252">
        <v>0</v>
      </c>
      <c r="Q27" s="252">
        <v>0</v>
      </c>
      <c r="R27" s="252">
        <v>0</v>
      </c>
      <c r="S27" s="252">
        <v>0</v>
      </c>
      <c r="T27" s="252">
        <v>0</v>
      </c>
      <c r="U27" s="252">
        <v>0</v>
      </c>
      <c r="V27" s="252">
        <v>1</v>
      </c>
      <c r="W27" s="252">
        <v>0</v>
      </c>
      <c r="X27" s="252">
        <v>0</v>
      </c>
      <c r="Y27" s="254">
        <v>0</v>
      </c>
    </row>
    <row r="28" spans="2:25" s="3" customFormat="1" ht="21.75" customHeight="1">
      <c r="B28" s="1058"/>
      <c r="C28" s="314" t="s">
        <v>10</v>
      </c>
      <c r="D28" s="523">
        <f>SUM(F28,H28)</f>
        <v>916</v>
      </c>
      <c r="E28" s="255">
        <f>SUM(G28,I28)</f>
        <v>161</v>
      </c>
      <c r="F28" s="255">
        <f aca="true" t="shared" si="8" ref="F28:K28">SUM(F23:F27)</f>
        <v>913</v>
      </c>
      <c r="G28" s="255">
        <f t="shared" si="8"/>
        <v>158</v>
      </c>
      <c r="H28" s="255">
        <f t="shared" si="8"/>
        <v>3</v>
      </c>
      <c r="I28" s="255">
        <f t="shared" si="8"/>
        <v>3</v>
      </c>
      <c r="J28" s="255">
        <f t="shared" si="8"/>
        <v>2</v>
      </c>
      <c r="K28" s="255">
        <f t="shared" si="8"/>
        <v>0</v>
      </c>
      <c r="L28" s="264">
        <f t="shared" si="7"/>
        <v>66.66666666666666</v>
      </c>
      <c r="M28" s="255">
        <v>0</v>
      </c>
      <c r="N28" s="255">
        <f>SUM(N23:N27)</f>
        <v>1</v>
      </c>
      <c r="O28" s="255">
        <f aca="true" t="shared" si="9" ref="O28:Y28">SUM(O23:O27)</f>
        <v>0</v>
      </c>
      <c r="P28" s="255">
        <f t="shared" si="9"/>
        <v>0</v>
      </c>
      <c r="Q28" s="255">
        <f t="shared" si="9"/>
        <v>0</v>
      </c>
      <c r="R28" s="255">
        <f t="shared" si="9"/>
        <v>0</v>
      </c>
      <c r="S28" s="255">
        <f t="shared" si="9"/>
        <v>0</v>
      </c>
      <c r="T28" s="255">
        <f t="shared" si="9"/>
        <v>0</v>
      </c>
      <c r="U28" s="255">
        <f t="shared" si="9"/>
        <v>0</v>
      </c>
      <c r="V28" s="255">
        <f>SUM(V23:V27)</f>
        <v>1</v>
      </c>
      <c r="W28" s="255">
        <f t="shared" si="9"/>
        <v>0</v>
      </c>
      <c r="X28" s="255">
        <f>SUM(X23:X27)</f>
        <v>0</v>
      </c>
      <c r="Y28" s="256">
        <f t="shared" si="9"/>
        <v>0</v>
      </c>
    </row>
    <row r="29" spans="2:25" s="3" customFormat="1" ht="21.75" customHeight="1">
      <c r="B29" s="1056" t="s">
        <v>83</v>
      </c>
      <c r="C29" s="313" t="s">
        <v>190</v>
      </c>
      <c r="D29" s="522">
        <v>496</v>
      </c>
      <c r="E29" s="262">
        <v>167</v>
      </c>
      <c r="F29" s="262">
        <v>496</v>
      </c>
      <c r="G29" s="262">
        <v>166</v>
      </c>
      <c r="H29" s="262">
        <v>0</v>
      </c>
      <c r="I29" s="262">
        <v>1</v>
      </c>
      <c r="J29" s="249">
        <f aca="true" t="shared" si="10" ref="J29:K33">N29+P29+R29+T29+V29+X29</f>
        <v>0</v>
      </c>
      <c r="K29" s="249">
        <f t="shared" si="10"/>
        <v>0</v>
      </c>
      <c r="L29" s="270">
        <v>0</v>
      </c>
      <c r="M29" s="263">
        <f t="shared" si="7"/>
        <v>0</v>
      </c>
      <c r="N29" s="249">
        <v>0</v>
      </c>
      <c r="O29" s="262">
        <v>0</v>
      </c>
      <c r="P29" s="262">
        <v>0</v>
      </c>
      <c r="Q29" s="262">
        <v>0</v>
      </c>
      <c r="R29" s="262">
        <v>0</v>
      </c>
      <c r="S29" s="262">
        <v>0</v>
      </c>
      <c r="T29" s="262">
        <v>0</v>
      </c>
      <c r="U29" s="262">
        <v>0</v>
      </c>
      <c r="V29" s="262">
        <v>0</v>
      </c>
      <c r="W29" s="262">
        <v>0</v>
      </c>
      <c r="X29" s="262">
        <v>0</v>
      </c>
      <c r="Y29" s="265">
        <v>0</v>
      </c>
    </row>
    <row r="30" spans="2:25" s="3" customFormat="1" ht="21.75" customHeight="1">
      <c r="B30" s="1057"/>
      <c r="C30" s="313" t="s">
        <v>294</v>
      </c>
      <c r="D30" s="522">
        <v>460</v>
      </c>
      <c r="E30" s="262">
        <v>122</v>
      </c>
      <c r="F30" s="262">
        <v>460</v>
      </c>
      <c r="G30" s="262">
        <v>122</v>
      </c>
      <c r="H30" s="262">
        <v>0</v>
      </c>
      <c r="I30" s="262">
        <v>0</v>
      </c>
      <c r="J30" s="252">
        <f t="shared" si="10"/>
        <v>0</v>
      </c>
      <c r="K30" s="252">
        <f t="shared" si="10"/>
        <v>0</v>
      </c>
      <c r="L30" s="263">
        <v>0</v>
      </c>
      <c r="M30" s="239">
        <v>0</v>
      </c>
      <c r="N30" s="262">
        <v>0</v>
      </c>
      <c r="O30" s="262">
        <v>0</v>
      </c>
      <c r="P30" s="262">
        <v>0</v>
      </c>
      <c r="Q30" s="262">
        <v>0</v>
      </c>
      <c r="R30" s="262">
        <v>0</v>
      </c>
      <c r="S30" s="262">
        <v>0</v>
      </c>
      <c r="T30" s="262">
        <v>0</v>
      </c>
      <c r="U30" s="262">
        <v>0</v>
      </c>
      <c r="V30" s="262">
        <v>0</v>
      </c>
      <c r="W30" s="262">
        <v>0</v>
      </c>
      <c r="X30" s="262">
        <v>0</v>
      </c>
      <c r="Y30" s="265">
        <v>0</v>
      </c>
    </row>
    <row r="31" spans="2:25" s="3" customFormat="1" ht="21.75" customHeight="1">
      <c r="B31" s="1057"/>
      <c r="C31" s="313" t="s">
        <v>295</v>
      </c>
      <c r="D31" s="522">
        <v>465</v>
      </c>
      <c r="E31" s="262">
        <v>96</v>
      </c>
      <c r="F31" s="262">
        <v>463</v>
      </c>
      <c r="G31" s="262">
        <v>96</v>
      </c>
      <c r="H31" s="262">
        <v>2</v>
      </c>
      <c r="I31" s="262">
        <v>0</v>
      </c>
      <c r="J31" s="252">
        <f t="shared" si="10"/>
        <v>1</v>
      </c>
      <c r="K31" s="252">
        <f t="shared" si="10"/>
        <v>0</v>
      </c>
      <c r="L31" s="263">
        <f t="shared" si="7"/>
        <v>50</v>
      </c>
      <c r="M31" s="239">
        <v>0</v>
      </c>
      <c r="N31" s="262">
        <v>0</v>
      </c>
      <c r="O31" s="262">
        <v>0</v>
      </c>
      <c r="P31" s="262">
        <v>0</v>
      </c>
      <c r="Q31" s="262">
        <v>0</v>
      </c>
      <c r="R31" s="262">
        <v>0</v>
      </c>
      <c r="S31" s="262">
        <v>0</v>
      </c>
      <c r="T31" s="262">
        <v>0</v>
      </c>
      <c r="U31" s="262">
        <v>0</v>
      </c>
      <c r="V31" s="262">
        <v>0</v>
      </c>
      <c r="W31" s="262">
        <v>0</v>
      </c>
      <c r="X31" s="262">
        <v>1</v>
      </c>
      <c r="Y31" s="265">
        <v>0</v>
      </c>
    </row>
    <row r="32" spans="2:25" s="3" customFormat="1" ht="21.75" customHeight="1">
      <c r="B32" s="1057"/>
      <c r="C32" s="313" t="s">
        <v>296</v>
      </c>
      <c r="D32" s="522">
        <v>512</v>
      </c>
      <c r="E32" s="262">
        <v>84</v>
      </c>
      <c r="F32" s="262">
        <v>510</v>
      </c>
      <c r="G32" s="262">
        <v>83</v>
      </c>
      <c r="H32" s="262">
        <v>2</v>
      </c>
      <c r="I32" s="262">
        <v>1</v>
      </c>
      <c r="J32" s="252">
        <f t="shared" si="10"/>
        <v>2</v>
      </c>
      <c r="K32" s="252">
        <f t="shared" si="10"/>
        <v>0</v>
      </c>
      <c r="L32" s="263">
        <f t="shared" si="7"/>
        <v>100</v>
      </c>
      <c r="M32" s="263">
        <f t="shared" si="7"/>
        <v>0</v>
      </c>
      <c r="N32" s="262">
        <v>0</v>
      </c>
      <c r="O32" s="262">
        <v>0</v>
      </c>
      <c r="P32" s="262">
        <v>0</v>
      </c>
      <c r="Q32" s="262">
        <v>0</v>
      </c>
      <c r="R32" s="262">
        <v>0</v>
      </c>
      <c r="S32" s="262">
        <v>0</v>
      </c>
      <c r="T32" s="262">
        <v>0</v>
      </c>
      <c r="U32" s="262">
        <v>0</v>
      </c>
      <c r="V32" s="262">
        <v>0</v>
      </c>
      <c r="W32" s="262">
        <v>0</v>
      </c>
      <c r="X32" s="262">
        <v>2</v>
      </c>
      <c r="Y32" s="265">
        <v>0</v>
      </c>
    </row>
    <row r="33" spans="2:25" s="3" customFormat="1" ht="21.75" customHeight="1">
      <c r="B33" s="1057"/>
      <c r="C33" s="313" t="s">
        <v>297</v>
      </c>
      <c r="D33" s="522">
        <v>590</v>
      </c>
      <c r="E33" s="262">
        <v>75</v>
      </c>
      <c r="F33" s="262">
        <v>589</v>
      </c>
      <c r="G33" s="262">
        <v>75</v>
      </c>
      <c r="H33" s="262">
        <v>1</v>
      </c>
      <c r="I33" s="262">
        <v>0</v>
      </c>
      <c r="J33" s="252">
        <f t="shared" si="10"/>
        <v>1</v>
      </c>
      <c r="K33" s="252">
        <f t="shared" si="10"/>
        <v>0</v>
      </c>
      <c r="L33" s="263">
        <f t="shared" si="7"/>
        <v>100</v>
      </c>
      <c r="M33" s="239">
        <v>0</v>
      </c>
      <c r="N33" s="262">
        <v>0</v>
      </c>
      <c r="O33" s="262">
        <v>0</v>
      </c>
      <c r="P33" s="262">
        <v>0</v>
      </c>
      <c r="Q33" s="262">
        <v>0</v>
      </c>
      <c r="R33" s="262">
        <v>0</v>
      </c>
      <c r="S33" s="262">
        <v>0</v>
      </c>
      <c r="T33" s="262">
        <v>0</v>
      </c>
      <c r="U33" s="262">
        <v>0</v>
      </c>
      <c r="V33" s="262">
        <v>0</v>
      </c>
      <c r="W33" s="262">
        <v>0</v>
      </c>
      <c r="X33" s="262">
        <v>1</v>
      </c>
      <c r="Y33" s="265">
        <v>0</v>
      </c>
    </row>
    <row r="34" spans="2:25" s="3" customFormat="1" ht="21.75" customHeight="1">
      <c r="B34" s="1057"/>
      <c r="C34" s="315" t="s">
        <v>10</v>
      </c>
      <c r="D34" s="320">
        <f>SUM(F34,H34)</f>
        <v>2523</v>
      </c>
      <c r="E34" s="320">
        <f>SUM(G34,I34)</f>
        <v>544</v>
      </c>
      <c r="F34" s="253">
        <f aca="true" t="shared" si="11" ref="F34:K34">SUM(F29:F33)</f>
        <v>2518</v>
      </c>
      <c r="G34" s="253">
        <f t="shared" si="11"/>
        <v>542</v>
      </c>
      <c r="H34" s="253">
        <f t="shared" si="11"/>
        <v>5</v>
      </c>
      <c r="I34" s="253">
        <f t="shared" si="11"/>
        <v>2</v>
      </c>
      <c r="J34" s="253">
        <f>SUM(J29:J33)</f>
        <v>4</v>
      </c>
      <c r="K34" s="253">
        <f t="shared" si="11"/>
        <v>0</v>
      </c>
      <c r="L34" s="263">
        <f t="shared" si="7"/>
        <v>80</v>
      </c>
      <c r="M34" s="263">
        <f t="shared" si="7"/>
        <v>0</v>
      </c>
      <c r="N34" s="253">
        <f>SUM(N29:N33)</f>
        <v>0</v>
      </c>
      <c r="O34" s="253">
        <f aca="true" t="shared" si="12" ref="O34:Y34">SUM(O29:O33)</f>
        <v>0</v>
      </c>
      <c r="P34" s="253">
        <f t="shared" si="12"/>
        <v>0</v>
      </c>
      <c r="Q34" s="253">
        <f t="shared" si="12"/>
        <v>0</v>
      </c>
      <c r="R34" s="253">
        <f t="shared" si="12"/>
        <v>0</v>
      </c>
      <c r="S34" s="253">
        <f t="shared" si="12"/>
        <v>0</v>
      </c>
      <c r="T34" s="253">
        <f t="shared" si="12"/>
        <v>0</v>
      </c>
      <c r="U34" s="253">
        <f t="shared" si="12"/>
        <v>0</v>
      </c>
      <c r="V34" s="253">
        <f>SUM(V29:V33)</f>
        <v>0</v>
      </c>
      <c r="W34" s="253">
        <f t="shared" si="12"/>
        <v>0</v>
      </c>
      <c r="X34" s="253">
        <f>SUM(X29:X33)</f>
        <v>4</v>
      </c>
      <c r="Y34" s="266">
        <f t="shared" si="12"/>
        <v>0</v>
      </c>
    </row>
    <row r="35" spans="2:25" s="3" customFormat="1" ht="21.75" customHeight="1">
      <c r="B35" s="1059" t="s">
        <v>84</v>
      </c>
      <c r="C35" s="1060"/>
      <c r="D35" s="267">
        <f aca="true" t="shared" si="13" ref="D35:K35">SUM(D28,D34)</f>
        <v>3439</v>
      </c>
      <c r="E35" s="267">
        <f t="shared" si="13"/>
        <v>705</v>
      </c>
      <c r="F35" s="267">
        <f t="shared" si="13"/>
        <v>3431</v>
      </c>
      <c r="G35" s="267">
        <f t="shared" si="13"/>
        <v>700</v>
      </c>
      <c r="H35" s="267">
        <f t="shared" si="13"/>
        <v>8</v>
      </c>
      <c r="I35" s="267">
        <f t="shared" si="13"/>
        <v>5</v>
      </c>
      <c r="J35" s="267">
        <f>SUM(J28,J34)</f>
        <v>6</v>
      </c>
      <c r="K35" s="267">
        <f t="shared" si="13"/>
        <v>0</v>
      </c>
      <c r="L35" s="268">
        <f t="shared" si="7"/>
        <v>75</v>
      </c>
      <c r="M35" s="267">
        <f aca="true" t="shared" si="14" ref="M35:Y35">SUM(M28,M34)</f>
        <v>0</v>
      </c>
      <c r="N35" s="319">
        <f>SUM(N28,N34)</f>
        <v>1</v>
      </c>
      <c r="O35" s="267">
        <f t="shared" si="14"/>
        <v>0</v>
      </c>
      <c r="P35" s="267">
        <f t="shared" si="14"/>
        <v>0</v>
      </c>
      <c r="Q35" s="267">
        <f t="shared" si="14"/>
        <v>0</v>
      </c>
      <c r="R35" s="267">
        <f t="shared" si="14"/>
        <v>0</v>
      </c>
      <c r="S35" s="267">
        <f t="shared" si="14"/>
        <v>0</v>
      </c>
      <c r="T35" s="267">
        <f t="shared" si="14"/>
        <v>0</v>
      </c>
      <c r="U35" s="267">
        <f t="shared" si="14"/>
        <v>0</v>
      </c>
      <c r="V35" s="267">
        <f>SUM(V28,V34)</f>
        <v>1</v>
      </c>
      <c r="W35" s="267">
        <f t="shared" si="14"/>
        <v>0</v>
      </c>
      <c r="X35" s="267">
        <f>SUM(X28,X34)</f>
        <v>4</v>
      </c>
      <c r="Y35" s="269">
        <f t="shared" si="14"/>
        <v>0</v>
      </c>
    </row>
    <row r="97" ht="15" customHeight="1"/>
    <row r="98" ht="15" customHeight="1"/>
    <row r="99" ht="15" customHeight="1"/>
    <row r="100" ht="15" customHeight="1"/>
    <row r="101" ht="15" customHeight="1"/>
    <row r="102" ht="15" customHeight="1"/>
  </sheetData>
  <sheetProtection/>
  <mergeCells count="36">
    <mergeCell ref="B23:B28"/>
    <mergeCell ref="B29:B34"/>
    <mergeCell ref="B35:C35"/>
    <mergeCell ref="L20:M21"/>
    <mergeCell ref="N20:Y20"/>
    <mergeCell ref="N21:O21"/>
    <mergeCell ref="P21:Q21"/>
    <mergeCell ref="R21:S21"/>
    <mergeCell ref="T21:U21"/>
    <mergeCell ref="V21:W21"/>
    <mergeCell ref="B5:B10"/>
    <mergeCell ref="B11:B16"/>
    <mergeCell ref="B17:C17"/>
    <mergeCell ref="A19:M19"/>
    <mergeCell ref="B20:B22"/>
    <mergeCell ref="C20:C22"/>
    <mergeCell ref="D20:E21"/>
    <mergeCell ref="F20:G21"/>
    <mergeCell ref="H20:I21"/>
    <mergeCell ref="J20:K21"/>
    <mergeCell ref="N3:O3"/>
    <mergeCell ref="P3:Q3"/>
    <mergeCell ref="R3:S3"/>
    <mergeCell ref="T3:U3"/>
    <mergeCell ref="V3:W3"/>
    <mergeCell ref="X3:Y3"/>
    <mergeCell ref="X21:Y21"/>
    <mergeCell ref="A1:M1"/>
    <mergeCell ref="B2:B4"/>
    <mergeCell ref="C2:C4"/>
    <mergeCell ref="D2:E3"/>
    <mergeCell ref="F2:G3"/>
    <mergeCell ref="H2:I3"/>
    <mergeCell ref="J2:K3"/>
    <mergeCell ref="L2:M3"/>
    <mergeCell ref="N2:Y2"/>
  </mergeCells>
  <printOptions/>
  <pageMargins left="0.8661417322834646" right="0.1968503937007874" top="0.35433070866141736" bottom="0.3937007874015748" header="0.31496062992125984" footer="0.31496062992125984"/>
  <pageSetup firstPageNumber="86" useFirstPageNumber="1" fitToHeight="1" fitToWidth="1" horizontalDpi="600" verticalDpi="600" orientation="landscape" paperSize="9" scale="77"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H50"/>
  <sheetViews>
    <sheetView showGridLines="0" view="pageBreakPreview" zoomScaleNormal="115" zoomScaleSheetLayoutView="100" zoomScalePageLayoutView="0" workbookViewId="0" topLeftCell="A19">
      <selection activeCell="B11" sqref="B11:H11"/>
    </sheetView>
  </sheetViews>
  <sheetFormatPr defaultColWidth="9.00390625" defaultRowHeight="19.5" customHeight="1"/>
  <cols>
    <col min="1" max="1" width="1.625" style="1" customWidth="1"/>
    <col min="2" max="2" width="5.50390625" style="1" bestFit="1" customWidth="1"/>
    <col min="3" max="3" width="13.875" style="1" bestFit="1" customWidth="1"/>
    <col min="4" max="8" width="12.625" style="1" customWidth="1"/>
    <col min="9" max="25" width="7.125" style="1" customWidth="1"/>
    <col min="26" max="16384" width="9.00390625" style="1" customWidth="1"/>
  </cols>
  <sheetData>
    <row r="1" spans="1:8" ht="19.5" customHeight="1">
      <c r="A1" s="2" t="s">
        <v>549</v>
      </c>
      <c r="B1" s="2"/>
      <c r="C1" s="2"/>
      <c r="D1" s="2"/>
      <c r="E1" s="2"/>
      <c r="F1" s="2"/>
      <c r="G1" s="2"/>
      <c r="H1" s="32"/>
    </row>
    <row r="2" spans="2:8" s="3" customFormat="1" ht="13.5">
      <c r="B2" s="939" t="s">
        <v>87</v>
      </c>
      <c r="C2" s="913" t="s">
        <v>85</v>
      </c>
      <c r="D2" s="1070" t="s">
        <v>65</v>
      </c>
      <c r="E2" s="1054" t="s">
        <v>142</v>
      </c>
      <c r="F2" s="1054"/>
      <c r="G2" s="1054"/>
      <c r="H2" s="913"/>
    </row>
    <row r="3" spans="2:8" s="3" customFormat="1" ht="21.75" customHeight="1">
      <c r="B3" s="957"/>
      <c r="C3" s="938"/>
      <c r="D3" s="882"/>
      <c r="E3" s="51" t="s">
        <v>86</v>
      </c>
      <c r="F3" s="51" t="s">
        <v>143</v>
      </c>
      <c r="G3" s="51" t="s">
        <v>144</v>
      </c>
      <c r="H3" s="34" t="s">
        <v>145</v>
      </c>
    </row>
    <row r="4" spans="2:8" s="3" customFormat="1" ht="21.75" customHeight="1">
      <c r="B4" s="949" t="s">
        <v>81</v>
      </c>
      <c r="C4" s="52" t="s">
        <v>240</v>
      </c>
      <c r="D4" s="223">
        <f aca="true" t="shared" si="0" ref="D4:D10">SUM(E4:H4)</f>
        <v>268</v>
      </c>
      <c r="E4" s="192">
        <v>176</v>
      </c>
      <c r="F4" s="192">
        <v>82</v>
      </c>
      <c r="G4" s="192">
        <v>9</v>
      </c>
      <c r="H4" s="222">
        <v>1</v>
      </c>
    </row>
    <row r="5" spans="2:8" s="3" customFormat="1" ht="21.75" customHeight="1">
      <c r="B5" s="946"/>
      <c r="C5" s="45" t="s">
        <v>241</v>
      </c>
      <c r="D5" s="223">
        <f t="shared" si="0"/>
        <v>370</v>
      </c>
      <c r="E5" s="193">
        <v>167</v>
      </c>
      <c r="F5" s="193">
        <v>159</v>
      </c>
      <c r="G5" s="193">
        <v>34</v>
      </c>
      <c r="H5" s="225">
        <v>10</v>
      </c>
    </row>
    <row r="6" spans="2:8" s="3" customFormat="1" ht="21.75" customHeight="1">
      <c r="B6" s="947"/>
      <c r="C6" s="43" t="s">
        <v>82</v>
      </c>
      <c r="D6" s="228">
        <f t="shared" si="0"/>
        <v>638</v>
      </c>
      <c r="E6" s="229">
        <f>SUM(E4:E5)</f>
        <v>343</v>
      </c>
      <c r="F6" s="229">
        <f>SUM(F4:F5)</f>
        <v>241</v>
      </c>
      <c r="G6" s="229">
        <f>SUM(G4:G5)</f>
        <v>43</v>
      </c>
      <c r="H6" s="423">
        <f>SUM(H4:H5)</f>
        <v>11</v>
      </c>
    </row>
    <row r="7" spans="2:8" s="3" customFormat="1" ht="21.75" customHeight="1">
      <c r="B7" s="948" t="s">
        <v>83</v>
      </c>
      <c r="C7" s="52" t="s">
        <v>240</v>
      </c>
      <c r="D7" s="234">
        <f t="shared" si="0"/>
        <v>665</v>
      </c>
      <c r="E7" s="235">
        <v>498</v>
      </c>
      <c r="F7" s="235">
        <v>142</v>
      </c>
      <c r="G7" s="235">
        <v>22</v>
      </c>
      <c r="H7" s="237">
        <v>3</v>
      </c>
    </row>
    <row r="8" spans="2:8" s="3" customFormat="1" ht="21.75" customHeight="1">
      <c r="B8" s="946"/>
      <c r="C8" s="45" t="s">
        <v>241</v>
      </c>
      <c r="D8" s="223">
        <f t="shared" si="0"/>
        <v>607</v>
      </c>
      <c r="E8" s="193">
        <v>395</v>
      </c>
      <c r="F8" s="193">
        <v>159</v>
      </c>
      <c r="G8" s="193">
        <v>47</v>
      </c>
      <c r="H8" s="225">
        <v>6</v>
      </c>
    </row>
    <row r="9" spans="2:8" s="3" customFormat="1" ht="21" customHeight="1">
      <c r="B9" s="950"/>
      <c r="C9" s="43" t="s">
        <v>82</v>
      </c>
      <c r="D9" s="12">
        <f t="shared" si="0"/>
        <v>1272</v>
      </c>
      <c r="E9" s="226">
        <f>SUM(E7:E8)</f>
        <v>893</v>
      </c>
      <c r="F9" s="226">
        <f>SUM(F7:F8)</f>
        <v>301</v>
      </c>
      <c r="G9" s="226">
        <f>SUM(G7:G8)</f>
        <v>69</v>
      </c>
      <c r="H9" s="422">
        <f>SUM(H7:H8)</f>
        <v>9</v>
      </c>
    </row>
    <row r="10" spans="2:8" s="3" customFormat="1" ht="21.75" customHeight="1">
      <c r="B10" s="934" t="s">
        <v>84</v>
      </c>
      <c r="C10" s="935"/>
      <c r="D10" s="271">
        <f t="shared" si="0"/>
        <v>1910</v>
      </c>
      <c r="E10" s="272">
        <f>E6+E9</f>
        <v>1236</v>
      </c>
      <c r="F10" s="272">
        <f>F6+F9</f>
        <v>542</v>
      </c>
      <c r="G10" s="272">
        <f>G6+G9</f>
        <v>112</v>
      </c>
      <c r="H10" s="273">
        <f>H6+H9</f>
        <v>20</v>
      </c>
    </row>
    <row r="11" spans="2:8" s="3" customFormat="1" ht="19.5" customHeight="1">
      <c r="B11" s="1037" t="s">
        <v>388</v>
      </c>
      <c r="C11" s="1037"/>
      <c r="D11" s="1037"/>
      <c r="E11" s="1037"/>
      <c r="F11" s="1037"/>
      <c r="G11" s="1037"/>
      <c r="H11" s="1037"/>
    </row>
    <row r="13" spans="1:7" ht="19.5" customHeight="1">
      <c r="A13" s="2" t="s">
        <v>550</v>
      </c>
      <c r="B13" s="2"/>
      <c r="C13" s="2"/>
      <c r="D13" s="2"/>
      <c r="E13" s="2"/>
      <c r="F13" s="2"/>
      <c r="G13" s="32"/>
    </row>
    <row r="14" spans="2:7" s="3" customFormat="1" ht="22.5" customHeight="1">
      <c r="B14" s="939" t="s">
        <v>87</v>
      </c>
      <c r="C14" s="913" t="s">
        <v>85</v>
      </c>
      <c r="D14" s="1070" t="s">
        <v>65</v>
      </c>
      <c r="E14" s="1054" t="s">
        <v>142</v>
      </c>
      <c r="F14" s="1054"/>
      <c r="G14" s="913"/>
    </row>
    <row r="15" spans="2:7" s="3" customFormat="1" ht="34.5" customHeight="1">
      <c r="B15" s="957"/>
      <c r="C15" s="938"/>
      <c r="D15" s="882"/>
      <c r="E15" s="51" t="s">
        <v>86</v>
      </c>
      <c r="F15" s="51" t="s">
        <v>156</v>
      </c>
      <c r="G15" s="34" t="s">
        <v>157</v>
      </c>
    </row>
    <row r="16" spans="2:7" s="3" customFormat="1" ht="21" customHeight="1">
      <c r="B16" s="949" t="s">
        <v>81</v>
      </c>
      <c r="C16" s="53" t="s">
        <v>131</v>
      </c>
      <c r="D16" s="220">
        <f aca="true" t="shared" si="1" ref="D16:D24">SUM(E16:G16)</f>
        <v>29</v>
      </c>
      <c r="E16" s="192">
        <v>20</v>
      </c>
      <c r="F16" s="192">
        <v>1</v>
      </c>
      <c r="G16" s="222">
        <v>8</v>
      </c>
    </row>
    <row r="17" spans="2:7" s="3" customFormat="1" ht="21" customHeight="1">
      <c r="B17" s="949"/>
      <c r="C17" s="54" t="s">
        <v>132</v>
      </c>
      <c r="D17" s="223">
        <f t="shared" si="1"/>
        <v>50</v>
      </c>
      <c r="E17" s="193">
        <v>30</v>
      </c>
      <c r="F17" s="193">
        <v>10</v>
      </c>
      <c r="G17" s="225">
        <v>10</v>
      </c>
    </row>
    <row r="18" spans="2:7" s="3" customFormat="1" ht="21" customHeight="1">
      <c r="B18" s="946"/>
      <c r="C18" s="54" t="s">
        <v>133</v>
      </c>
      <c r="D18" s="223">
        <f t="shared" si="1"/>
        <v>52</v>
      </c>
      <c r="E18" s="193">
        <v>39</v>
      </c>
      <c r="F18" s="193">
        <v>3</v>
      </c>
      <c r="G18" s="225">
        <v>10</v>
      </c>
    </row>
    <row r="19" spans="2:7" s="3" customFormat="1" ht="21" customHeight="1">
      <c r="B19" s="947"/>
      <c r="C19" s="43" t="s">
        <v>82</v>
      </c>
      <c r="D19" s="228">
        <f t="shared" si="1"/>
        <v>131</v>
      </c>
      <c r="E19" s="229">
        <f>SUM(E16:E18)</f>
        <v>89</v>
      </c>
      <c r="F19" s="229">
        <f>SUM(F16:F18)</f>
        <v>14</v>
      </c>
      <c r="G19" s="423">
        <f>SUM(G16:G18)</f>
        <v>28</v>
      </c>
    </row>
    <row r="20" spans="2:7" s="3" customFormat="1" ht="21" customHeight="1">
      <c r="B20" s="948" t="s">
        <v>83</v>
      </c>
      <c r="C20" s="53" t="s">
        <v>131</v>
      </c>
      <c r="D20" s="234">
        <f t="shared" si="1"/>
        <v>251</v>
      </c>
      <c r="E20" s="235">
        <v>204</v>
      </c>
      <c r="F20" s="235">
        <v>17</v>
      </c>
      <c r="G20" s="237">
        <v>30</v>
      </c>
    </row>
    <row r="21" spans="2:7" s="3" customFormat="1" ht="21" customHeight="1">
      <c r="B21" s="949"/>
      <c r="C21" s="54" t="s">
        <v>132</v>
      </c>
      <c r="D21" s="223">
        <f t="shared" si="1"/>
        <v>261</v>
      </c>
      <c r="E21" s="193">
        <v>201</v>
      </c>
      <c r="F21" s="193">
        <v>18</v>
      </c>
      <c r="G21" s="225">
        <v>42</v>
      </c>
    </row>
    <row r="22" spans="2:7" s="3" customFormat="1" ht="21" customHeight="1">
      <c r="B22" s="946"/>
      <c r="C22" s="54" t="s">
        <v>133</v>
      </c>
      <c r="D22" s="223">
        <f t="shared" si="1"/>
        <v>292</v>
      </c>
      <c r="E22" s="193">
        <v>198</v>
      </c>
      <c r="F22" s="193">
        <v>38</v>
      </c>
      <c r="G22" s="225">
        <v>56</v>
      </c>
    </row>
    <row r="23" spans="2:7" s="3" customFormat="1" ht="21" customHeight="1">
      <c r="B23" s="950"/>
      <c r="C23" s="43" t="s">
        <v>82</v>
      </c>
      <c r="D23" s="12">
        <f t="shared" si="1"/>
        <v>804</v>
      </c>
      <c r="E23" s="226">
        <f>SUM(E20:E22)</f>
        <v>603</v>
      </c>
      <c r="F23" s="226">
        <f>SUM(F20:F22)</f>
        <v>73</v>
      </c>
      <c r="G23" s="422">
        <f>SUM(G20:G22)</f>
        <v>128</v>
      </c>
    </row>
    <row r="24" spans="2:7" s="3" customFormat="1" ht="21" customHeight="1">
      <c r="B24" s="934" t="s">
        <v>84</v>
      </c>
      <c r="C24" s="935"/>
      <c r="D24" s="271">
        <f t="shared" si="1"/>
        <v>935</v>
      </c>
      <c r="E24" s="272">
        <f>E19+E23</f>
        <v>692</v>
      </c>
      <c r="F24" s="272">
        <f>F19+F23</f>
        <v>87</v>
      </c>
      <c r="G24" s="273">
        <f>G19+G23</f>
        <v>156</v>
      </c>
    </row>
    <row r="25" spans="2:7" s="3" customFormat="1" ht="19.5" customHeight="1">
      <c r="B25" s="1037" t="s">
        <v>146</v>
      </c>
      <c r="C25" s="1037"/>
      <c r="D25" s="1037"/>
      <c r="E25" s="1037"/>
      <c r="F25" s="1037"/>
      <c r="G25" s="1037"/>
    </row>
    <row r="26" s="3" customFormat="1" ht="19.5" customHeight="1"/>
    <row r="27" spans="1:8" s="3" customFormat="1" ht="19.5" customHeight="1">
      <c r="A27" s="2" t="s">
        <v>551</v>
      </c>
      <c r="G27" s="148"/>
      <c r="H27" s="148"/>
    </row>
    <row r="28" spans="2:8" s="3" customFormat="1" ht="19.5" customHeight="1">
      <c r="B28" s="1064" t="s">
        <v>87</v>
      </c>
      <c r="C28" s="1065" t="s">
        <v>85</v>
      </c>
      <c r="D28" s="1065" t="s">
        <v>65</v>
      </c>
      <c r="E28" s="1063" t="s">
        <v>395</v>
      </c>
      <c r="F28" s="1063"/>
      <c r="G28" s="1063"/>
      <c r="H28" s="1063"/>
    </row>
    <row r="29" spans="2:8" ht="19.5" customHeight="1">
      <c r="B29" s="1065"/>
      <c r="C29" s="1065"/>
      <c r="D29" s="1065"/>
      <c r="E29" s="274" t="s">
        <v>396</v>
      </c>
      <c r="F29" s="274" t="s">
        <v>397</v>
      </c>
      <c r="G29" s="274" t="s">
        <v>398</v>
      </c>
      <c r="H29" s="274" t="s">
        <v>399</v>
      </c>
    </row>
    <row r="30" spans="2:8" ht="19.5" customHeight="1">
      <c r="B30" s="1067" t="s">
        <v>60</v>
      </c>
      <c r="C30" s="275" t="s">
        <v>135</v>
      </c>
      <c r="D30" s="325">
        <v>440</v>
      </c>
      <c r="E30" s="325">
        <v>325</v>
      </c>
      <c r="F30" s="325">
        <v>93</v>
      </c>
      <c r="G30" s="325">
        <v>21</v>
      </c>
      <c r="H30" s="325">
        <v>1</v>
      </c>
    </row>
    <row r="31" spans="2:8" ht="19.5" customHeight="1">
      <c r="B31" s="1068"/>
      <c r="C31" s="316" t="s">
        <v>514</v>
      </c>
      <c r="D31" s="326">
        <v>845</v>
      </c>
      <c r="E31" s="326">
        <v>602</v>
      </c>
      <c r="F31" s="326">
        <v>196</v>
      </c>
      <c r="G31" s="326">
        <v>42</v>
      </c>
      <c r="H31" s="326">
        <v>5</v>
      </c>
    </row>
    <row r="32" spans="2:8" ht="19.5" customHeight="1">
      <c r="B32" s="1068"/>
      <c r="C32" s="316" t="s">
        <v>393</v>
      </c>
      <c r="D32" s="326">
        <v>583</v>
      </c>
      <c r="E32" s="326">
        <v>400</v>
      </c>
      <c r="F32" s="326">
        <v>156</v>
      </c>
      <c r="G32" s="326">
        <v>24</v>
      </c>
      <c r="H32" s="326">
        <v>3</v>
      </c>
    </row>
    <row r="33" spans="2:8" ht="19.5" customHeight="1">
      <c r="B33" s="1069"/>
      <c r="C33" s="42" t="s">
        <v>82</v>
      </c>
      <c r="D33" s="327">
        <v>1868</v>
      </c>
      <c r="E33" s="326">
        <v>1327</v>
      </c>
      <c r="F33" s="326">
        <v>445</v>
      </c>
      <c r="G33" s="326">
        <v>87</v>
      </c>
      <c r="H33" s="326">
        <v>9</v>
      </c>
    </row>
    <row r="34" spans="2:8" ht="19.5" customHeight="1">
      <c r="B34" s="1071" t="s">
        <v>61</v>
      </c>
      <c r="C34" s="323" t="s">
        <v>135</v>
      </c>
      <c r="D34" s="328">
        <v>700</v>
      </c>
      <c r="E34" s="328">
        <v>471</v>
      </c>
      <c r="F34" s="328">
        <v>212</v>
      </c>
      <c r="G34" s="328">
        <v>13</v>
      </c>
      <c r="H34" s="328">
        <v>4</v>
      </c>
    </row>
    <row r="35" spans="2:8" ht="19.5" customHeight="1">
      <c r="B35" s="1072"/>
      <c r="C35" s="316" t="s">
        <v>514</v>
      </c>
      <c r="D35" s="326">
        <v>1063</v>
      </c>
      <c r="E35" s="326">
        <v>745</v>
      </c>
      <c r="F35" s="326">
        <v>274</v>
      </c>
      <c r="G35" s="326">
        <v>35</v>
      </c>
      <c r="H35" s="326">
        <v>9</v>
      </c>
    </row>
    <row r="36" spans="2:8" ht="19.5" customHeight="1">
      <c r="B36" s="1072"/>
      <c r="C36" s="316" t="s">
        <v>393</v>
      </c>
      <c r="D36" s="326">
        <v>895</v>
      </c>
      <c r="E36" s="326">
        <v>598</v>
      </c>
      <c r="F36" s="326">
        <v>274</v>
      </c>
      <c r="G36" s="326">
        <v>20</v>
      </c>
      <c r="H36" s="326">
        <v>3</v>
      </c>
    </row>
    <row r="37" spans="2:8" ht="19.5" customHeight="1">
      <c r="B37" s="1073"/>
      <c r="C37" s="324" t="s">
        <v>82</v>
      </c>
      <c r="D37" s="326">
        <v>2658</v>
      </c>
      <c r="E37" s="326">
        <v>1814</v>
      </c>
      <c r="F37" s="326">
        <v>760</v>
      </c>
      <c r="G37" s="326">
        <v>68</v>
      </c>
      <c r="H37" s="326">
        <v>16</v>
      </c>
    </row>
    <row r="38" spans="1:8" ht="19.5" customHeight="1">
      <c r="A38" s="148"/>
      <c r="B38" s="1074" t="s">
        <v>400</v>
      </c>
      <c r="C38" s="1075"/>
      <c r="D38" s="524">
        <v>4526</v>
      </c>
      <c r="E38" s="524">
        <v>3141</v>
      </c>
      <c r="F38" s="524">
        <v>1205</v>
      </c>
      <c r="G38" s="524">
        <v>155</v>
      </c>
      <c r="H38" s="524">
        <v>25</v>
      </c>
    </row>
    <row r="39" spans="1:8" ht="19.5" customHeight="1">
      <c r="A39" s="148"/>
      <c r="B39" s="148"/>
      <c r="C39" s="148"/>
      <c r="D39" s="148"/>
      <c r="E39" s="148"/>
      <c r="F39" s="148"/>
      <c r="G39" s="148"/>
      <c r="H39" s="148"/>
    </row>
    <row r="40" spans="1:8" ht="19.5" customHeight="1">
      <c r="A40" s="148"/>
      <c r="B40" s="1064" t="s">
        <v>87</v>
      </c>
      <c r="C40" s="1065" t="s">
        <v>85</v>
      </c>
      <c r="D40" s="1065" t="s">
        <v>65</v>
      </c>
      <c r="E40" s="1066" t="s">
        <v>401</v>
      </c>
      <c r="F40" s="1066"/>
      <c r="G40" s="1066"/>
      <c r="H40" s="1066"/>
    </row>
    <row r="41" spans="1:8" ht="19.5" customHeight="1">
      <c r="A41" s="148"/>
      <c r="B41" s="1065"/>
      <c r="C41" s="1065"/>
      <c r="D41" s="1065"/>
      <c r="E41" s="317" t="s">
        <v>396</v>
      </c>
      <c r="F41" s="317" t="s">
        <v>397</v>
      </c>
      <c r="G41" s="317" t="s">
        <v>398</v>
      </c>
      <c r="H41" s="317" t="s">
        <v>402</v>
      </c>
    </row>
    <row r="42" spans="1:8" ht="19.5" customHeight="1">
      <c r="A42" s="148"/>
      <c r="B42" s="1067" t="s">
        <v>60</v>
      </c>
      <c r="C42" s="275" t="s">
        <v>135</v>
      </c>
      <c r="D42" s="325">
        <v>74</v>
      </c>
      <c r="E42" s="525">
        <v>64</v>
      </c>
      <c r="F42" s="525">
        <v>7</v>
      </c>
      <c r="G42" s="525">
        <v>2</v>
      </c>
      <c r="H42" s="525">
        <v>1</v>
      </c>
    </row>
    <row r="43" spans="1:8" ht="19.5" customHeight="1">
      <c r="A43" s="148"/>
      <c r="B43" s="1068"/>
      <c r="C43" s="316" t="s">
        <v>514</v>
      </c>
      <c r="D43" s="326">
        <v>180</v>
      </c>
      <c r="E43" s="526">
        <v>146</v>
      </c>
      <c r="F43" s="526">
        <v>19</v>
      </c>
      <c r="G43" s="526">
        <v>9</v>
      </c>
      <c r="H43" s="526">
        <v>6</v>
      </c>
    </row>
    <row r="44" spans="2:8" ht="19.5" customHeight="1">
      <c r="B44" s="1068"/>
      <c r="C44" s="316" t="s">
        <v>393</v>
      </c>
      <c r="D44" s="326">
        <v>126</v>
      </c>
      <c r="E44" s="527">
        <v>98</v>
      </c>
      <c r="F44" s="527">
        <v>16</v>
      </c>
      <c r="G44" s="527">
        <v>8</v>
      </c>
      <c r="H44" s="527">
        <v>4</v>
      </c>
    </row>
    <row r="45" spans="2:8" ht="19.5" customHeight="1">
      <c r="B45" s="1069"/>
      <c r="C45" s="42" t="s">
        <v>82</v>
      </c>
      <c r="D45" s="327">
        <v>380</v>
      </c>
      <c r="E45" s="327">
        <v>308</v>
      </c>
      <c r="F45" s="327">
        <v>42</v>
      </c>
      <c r="G45" s="327">
        <v>19</v>
      </c>
      <c r="H45" s="327">
        <v>11</v>
      </c>
    </row>
    <row r="46" spans="1:8" ht="19.5" customHeight="1">
      <c r="A46" s="148"/>
      <c r="B46" s="1071" t="s">
        <v>61</v>
      </c>
      <c r="C46" s="323" t="s">
        <v>135</v>
      </c>
      <c r="D46" s="328">
        <v>206</v>
      </c>
      <c r="E46" s="525">
        <v>197</v>
      </c>
      <c r="F46" s="525">
        <v>4</v>
      </c>
      <c r="G46" s="525">
        <v>2</v>
      </c>
      <c r="H46" s="525">
        <v>3</v>
      </c>
    </row>
    <row r="47" spans="2:8" ht="19.5" customHeight="1">
      <c r="B47" s="1072"/>
      <c r="C47" s="316" t="s">
        <v>514</v>
      </c>
      <c r="D47" s="326">
        <v>235</v>
      </c>
      <c r="E47" s="526">
        <v>223</v>
      </c>
      <c r="F47" s="526">
        <v>7</v>
      </c>
      <c r="G47" s="526">
        <v>3</v>
      </c>
      <c r="H47" s="526">
        <v>2</v>
      </c>
    </row>
    <row r="48" spans="2:8" ht="19.5" customHeight="1">
      <c r="B48" s="1072"/>
      <c r="C48" s="276" t="s">
        <v>393</v>
      </c>
      <c r="D48" s="326">
        <v>179</v>
      </c>
      <c r="E48" s="528">
        <v>150</v>
      </c>
      <c r="F48" s="528">
        <v>14</v>
      </c>
      <c r="G48" s="528">
        <v>11</v>
      </c>
      <c r="H48" s="528">
        <v>4</v>
      </c>
    </row>
    <row r="49" spans="2:8" ht="19.5" customHeight="1">
      <c r="B49" s="1073"/>
      <c r="C49" s="324" t="s">
        <v>82</v>
      </c>
      <c r="D49" s="326">
        <v>620</v>
      </c>
      <c r="E49" s="326">
        <v>570</v>
      </c>
      <c r="F49" s="326">
        <v>25</v>
      </c>
      <c r="G49" s="326">
        <v>16</v>
      </c>
      <c r="H49" s="326">
        <v>9</v>
      </c>
    </row>
    <row r="50" spans="2:8" ht="19.5" customHeight="1">
      <c r="B50" s="1061" t="s">
        <v>400</v>
      </c>
      <c r="C50" s="1062"/>
      <c r="D50" s="524">
        <v>1000</v>
      </c>
      <c r="E50" s="524">
        <v>878</v>
      </c>
      <c r="F50" s="524">
        <v>67</v>
      </c>
      <c r="G50" s="524">
        <v>35</v>
      </c>
      <c r="H50" s="524">
        <v>20</v>
      </c>
    </row>
    <row r="93" ht="15" customHeight="1"/>
    <row r="94" ht="15" customHeight="1"/>
    <row r="95" ht="15" customHeight="1"/>
    <row r="96" ht="15" customHeight="1"/>
    <row r="97" ht="15" customHeight="1"/>
    <row r="98" ht="15" customHeight="1"/>
  </sheetData>
  <sheetProtection/>
  <mergeCells count="30">
    <mergeCell ref="B34:B37"/>
    <mergeCell ref="B42:B45"/>
    <mergeCell ref="B46:B49"/>
    <mergeCell ref="B14:B15"/>
    <mergeCell ref="C14:C15"/>
    <mergeCell ref="B38:C38"/>
    <mergeCell ref="D14:D15"/>
    <mergeCell ref="E14:G14"/>
    <mergeCell ref="B16:B19"/>
    <mergeCell ref="B20:B23"/>
    <mergeCell ref="B24:C24"/>
    <mergeCell ref="B25:G25"/>
    <mergeCell ref="B10:C10"/>
    <mergeCell ref="B11:H11"/>
    <mergeCell ref="D2:D3"/>
    <mergeCell ref="E2:H2"/>
    <mergeCell ref="B2:B3"/>
    <mergeCell ref="C2:C3"/>
    <mergeCell ref="B4:B6"/>
    <mergeCell ref="B7:B9"/>
    <mergeCell ref="B50:C50"/>
    <mergeCell ref="E28:H28"/>
    <mergeCell ref="B40:B41"/>
    <mergeCell ref="C40:C41"/>
    <mergeCell ref="D40:D41"/>
    <mergeCell ref="E40:H40"/>
    <mergeCell ref="B28:B29"/>
    <mergeCell ref="C28:C29"/>
    <mergeCell ref="D28:D29"/>
    <mergeCell ref="B30:B33"/>
  </mergeCells>
  <printOptions/>
  <pageMargins left="0.7086614173228347" right="0.7086614173228347" top="0.7480314960629921" bottom="0.7480314960629921" header="0.31496062992125984" footer="0.31496062992125984"/>
  <pageSetup firstPageNumber="87" useFirstPageNumber="1" horizontalDpi="600" verticalDpi="600" orientation="portrait" paperSize="9" scale="78"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53"/>
  <sheetViews>
    <sheetView showGridLines="0" view="pageBreakPreview" zoomScaleSheetLayoutView="100" zoomScalePageLayoutView="0" workbookViewId="0" topLeftCell="A1">
      <selection activeCell="E27" sqref="E27"/>
    </sheetView>
  </sheetViews>
  <sheetFormatPr defaultColWidth="9.00390625" defaultRowHeight="15" customHeight="1"/>
  <cols>
    <col min="1" max="2" width="9.00390625" style="121" customWidth="1"/>
    <col min="3" max="3" width="10.50390625" style="121" customWidth="1"/>
    <col min="4" max="6" width="11.875" style="121" customWidth="1"/>
    <col min="7" max="7" width="13.875" style="121" customWidth="1"/>
    <col min="8" max="16384" width="9.00390625" style="121" customWidth="1"/>
  </cols>
  <sheetData>
    <row r="1" ht="18.75" customHeight="1">
      <c r="A1" s="120" t="s">
        <v>698</v>
      </c>
    </row>
    <row r="2" ht="14.25">
      <c r="A2" s="119"/>
    </row>
    <row r="3" ht="16.5" customHeight="1">
      <c r="A3" s="121" t="s">
        <v>255</v>
      </c>
    </row>
    <row r="4" ht="16.5" customHeight="1">
      <c r="A4" s="121" t="s">
        <v>256</v>
      </c>
    </row>
    <row r="5" ht="16.5" customHeight="1"/>
    <row r="6" spans="1:7" ht="14.25">
      <c r="A6" s="122" t="s">
        <v>552</v>
      </c>
      <c r="B6" s="122"/>
      <c r="C6" s="122"/>
      <c r="D6" s="122"/>
      <c r="E6" s="122"/>
      <c r="F6" s="122"/>
      <c r="G6" s="122"/>
    </row>
    <row r="7" spans="1:7" ht="12">
      <c r="A7" s="1077" t="s">
        <v>197</v>
      </c>
      <c r="B7" s="1084" t="s">
        <v>257</v>
      </c>
      <c r="C7" s="1076" t="s">
        <v>258</v>
      </c>
      <c r="D7" s="1078" t="s">
        <v>298</v>
      </c>
      <c r="E7" s="1079"/>
      <c r="F7" s="1080"/>
      <c r="G7" s="330" t="s">
        <v>302</v>
      </c>
    </row>
    <row r="8" spans="1:7" ht="16.5" customHeight="1">
      <c r="A8" s="1077"/>
      <c r="B8" s="1084"/>
      <c r="C8" s="1076"/>
      <c r="D8" s="1081" t="s">
        <v>299</v>
      </c>
      <c r="E8" s="1083" t="s">
        <v>300</v>
      </c>
      <c r="F8" s="1081" t="s">
        <v>301</v>
      </c>
      <c r="G8" s="1083" t="s">
        <v>303</v>
      </c>
    </row>
    <row r="9" spans="1:7" ht="12">
      <c r="A9" s="1077"/>
      <c r="B9" s="1084"/>
      <c r="C9" s="1076"/>
      <c r="D9" s="1082"/>
      <c r="E9" s="1082"/>
      <c r="F9" s="1082"/>
      <c r="G9" s="1082"/>
    </row>
    <row r="10" spans="1:7" ht="12">
      <c r="A10" s="1077"/>
      <c r="B10" s="1084"/>
      <c r="C10" s="1076"/>
      <c r="D10" s="330" t="s">
        <v>259</v>
      </c>
      <c r="E10" s="330" t="s">
        <v>259</v>
      </c>
      <c r="F10" s="330" t="s">
        <v>259</v>
      </c>
      <c r="G10" s="330" t="s">
        <v>259</v>
      </c>
    </row>
    <row r="11" spans="1:7" ht="15" customHeight="1">
      <c r="A11" s="1076" t="s">
        <v>60</v>
      </c>
      <c r="B11" s="331" t="s">
        <v>691</v>
      </c>
      <c r="C11" s="580">
        <f>SUM(D11:F11)</f>
        <v>1</v>
      </c>
      <c r="D11" s="579">
        <v>0</v>
      </c>
      <c r="E11" s="579">
        <v>1</v>
      </c>
      <c r="F11" s="579">
        <v>0</v>
      </c>
      <c r="G11" s="578">
        <v>0</v>
      </c>
    </row>
    <row r="12" spans="1:7" ht="15" customHeight="1">
      <c r="A12" s="1076"/>
      <c r="B12" s="333" t="s">
        <v>690</v>
      </c>
      <c r="C12" s="574">
        <f>SUM(D12:F12)</f>
        <v>30</v>
      </c>
      <c r="D12" s="574">
        <v>5</v>
      </c>
      <c r="E12" s="574">
        <v>16</v>
      </c>
      <c r="F12" s="574">
        <v>9</v>
      </c>
      <c r="G12" s="577">
        <v>9</v>
      </c>
    </row>
    <row r="13" spans="1:7" ht="15" customHeight="1">
      <c r="A13" s="1076"/>
      <c r="B13" s="333" t="s">
        <v>689</v>
      </c>
      <c r="C13" s="574">
        <f>SUM(D13:F13)</f>
        <v>42</v>
      </c>
      <c r="D13" s="574">
        <v>7</v>
      </c>
      <c r="E13" s="574">
        <v>29</v>
      </c>
      <c r="F13" s="574">
        <v>6</v>
      </c>
      <c r="G13" s="577">
        <v>8</v>
      </c>
    </row>
    <row r="14" spans="1:7" ht="15" customHeight="1">
      <c r="A14" s="1076"/>
      <c r="B14" s="333" t="s">
        <v>688</v>
      </c>
      <c r="C14" s="574">
        <f>SUM(D14:F14)</f>
        <v>82</v>
      </c>
      <c r="D14" s="582">
        <v>6</v>
      </c>
      <c r="E14" s="582">
        <v>48</v>
      </c>
      <c r="F14" s="582">
        <v>28</v>
      </c>
      <c r="G14" s="577">
        <v>39</v>
      </c>
    </row>
    <row r="15" spans="1:7" ht="15" customHeight="1">
      <c r="A15" s="1076"/>
      <c r="B15" s="336" t="s">
        <v>687</v>
      </c>
      <c r="C15" s="576">
        <f>SUM(D15:F15)</f>
        <v>125</v>
      </c>
      <c r="D15" s="581">
        <v>10</v>
      </c>
      <c r="E15" s="581">
        <v>91</v>
      </c>
      <c r="F15" s="581">
        <v>24</v>
      </c>
      <c r="G15" s="575">
        <v>43</v>
      </c>
    </row>
    <row r="16" spans="1:7" ht="15" customHeight="1">
      <c r="A16" s="1076"/>
      <c r="B16" s="330" t="s">
        <v>10</v>
      </c>
      <c r="C16" s="556">
        <f>SUM(C11:C15)</f>
        <v>280</v>
      </c>
      <c r="D16" s="556">
        <f>SUM(D11:D15)</f>
        <v>28</v>
      </c>
      <c r="E16" s="556">
        <f>SUM(E11:E15)</f>
        <v>185</v>
      </c>
      <c r="F16" s="556">
        <f>SUM(F11:F15)</f>
        <v>67</v>
      </c>
      <c r="G16" s="556">
        <f>SUM(G11:G15)</f>
        <v>99</v>
      </c>
    </row>
    <row r="17" spans="1:7" ht="15" customHeight="1">
      <c r="A17" s="1076" t="s">
        <v>61</v>
      </c>
      <c r="B17" s="331" t="s">
        <v>691</v>
      </c>
      <c r="C17" s="580">
        <f>SUM(D17:F17)</f>
        <v>2</v>
      </c>
      <c r="D17" s="579">
        <v>1</v>
      </c>
      <c r="E17" s="579">
        <v>1</v>
      </c>
      <c r="F17" s="579">
        <v>0</v>
      </c>
      <c r="G17" s="578">
        <v>0</v>
      </c>
    </row>
    <row r="18" spans="1:7" ht="15" customHeight="1">
      <c r="A18" s="1076"/>
      <c r="B18" s="333" t="s">
        <v>690</v>
      </c>
      <c r="C18" s="574">
        <f>SUM(D18:F18)</f>
        <v>53</v>
      </c>
      <c r="D18" s="574">
        <v>14</v>
      </c>
      <c r="E18" s="574">
        <v>34</v>
      </c>
      <c r="F18" s="574">
        <v>5</v>
      </c>
      <c r="G18" s="577">
        <v>4</v>
      </c>
    </row>
    <row r="19" spans="1:7" ht="15" customHeight="1">
      <c r="A19" s="1076"/>
      <c r="B19" s="333" t="s">
        <v>689</v>
      </c>
      <c r="C19" s="574">
        <f>SUM(D19:F19)</f>
        <v>132</v>
      </c>
      <c r="D19" s="574">
        <v>39</v>
      </c>
      <c r="E19" s="574">
        <v>85</v>
      </c>
      <c r="F19" s="574">
        <v>8</v>
      </c>
      <c r="G19" s="577">
        <v>7</v>
      </c>
    </row>
    <row r="20" spans="1:7" ht="15" customHeight="1">
      <c r="A20" s="1076"/>
      <c r="B20" s="333" t="s">
        <v>688</v>
      </c>
      <c r="C20" s="574">
        <f>SUM(D20:F20)</f>
        <v>463</v>
      </c>
      <c r="D20" s="574">
        <v>134</v>
      </c>
      <c r="E20" s="574">
        <v>307</v>
      </c>
      <c r="F20" s="574">
        <v>22</v>
      </c>
      <c r="G20" s="577">
        <v>17</v>
      </c>
    </row>
    <row r="21" spans="1:7" ht="15" customHeight="1">
      <c r="A21" s="1076"/>
      <c r="B21" s="336" t="s">
        <v>687</v>
      </c>
      <c r="C21" s="576">
        <f>SUM(D21:F21)</f>
        <v>716</v>
      </c>
      <c r="D21" s="573">
        <v>166</v>
      </c>
      <c r="E21" s="573">
        <v>503</v>
      </c>
      <c r="F21" s="573">
        <v>47</v>
      </c>
      <c r="G21" s="575">
        <v>43</v>
      </c>
    </row>
    <row r="22" spans="1:7" ht="15" customHeight="1">
      <c r="A22" s="1076"/>
      <c r="B22" s="330" t="s">
        <v>10</v>
      </c>
      <c r="C22" s="556">
        <f>SUM(C17:C21)</f>
        <v>1366</v>
      </c>
      <c r="D22" s="556">
        <f>SUM(D17:D21)</f>
        <v>354</v>
      </c>
      <c r="E22" s="556">
        <f>SUM(E17:E21)</f>
        <v>930</v>
      </c>
      <c r="F22" s="556">
        <f>SUM(F17:F21)</f>
        <v>82</v>
      </c>
      <c r="G22" s="556">
        <f>SUM(G17:G21)</f>
        <v>71</v>
      </c>
    </row>
    <row r="23" spans="1:7" ht="15" customHeight="1">
      <c r="A23" s="1076" t="s">
        <v>10</v>
      </c>
      <c r="B23" s="331" t="s">
        <v>691</v>
      </c>
      <c r="C23" s="564">
        <f>SUM(C11+C17)</f>
        <v>3</v>
      </c>
      <c r="D23" s="563">
        <f>SUM(D11+D17)</f>
        <v>1</v>
      </c>
      <c r="E23" s="563">
        <f>SUM(E11+E17)</f>
        <v>2</v>
      </c>
      <c r="F23" s="563">
        <f>SUM(F11+F17)</f>
        <v>0</v>
      </c>
      <c r="G23" s="563">
        <f>SUM(G11+G17)</f>
        <v>0</v>
      </c>
    </row>
    <row r="24" spans="1:7" ht="15" customHeight="1">
      <c r="A24" s="1076"/>
      <c r="B24" s="333" t="s">
        <v>690</v>
      </c>
      <c r="C24" s="561">
        <f>SUM(C12+C18)</f>
        <v>83</v>
      </c>
      <c r="D24" s="574">
        <f aca="true" t="shared" si="0" ref="D24:G27">D12+D18</f>
        <v>19</v>
      </c>
      <c r="E24" s="574">
        <f t="shared" si="0"/>
        <v>50</v>
      </c>
      <c r="F24" s="574">
        <f t="shared" si="0"/>
        <v>14</v>
      </c>
      <c r="G24" s="574">
        <f t="shared" si="0"/>
        <v>13</v>
      </c>
    </row>
    <row r="25" spans="1:7" ht="15" customHeight="1">
      <c r="A25" s="1076"/>
      <c r="B25" s="333" t="s">
        <v>689</v>
      </c>
      <c r="C25" s="561">
        <f>SUM(C13+C19)</f>
        <v>174</v>
      </c>
      <c r="D25" s="574">
        <f t="shared" si="0"/>
        <v>46</v>
      </c>
      <c r="E25" s="574">
        <f t="shared" si="0"/>
        <v>114</v>
      </c>
      <c r="F25" s="574">
        <f t="shared" si="0"/>
        <v>14</v>
      </c>
      <c r="G25" s="574">
        <f t="shared" si="0"/>
        <v>15</v>
      </c>
    </row>
    <row r="26" spans="1:7" ht="15" customHeight="1">
      <c r="A26" s="1076"/>
      <c r="B26" s="333" t="s">
        <v>688</v>
      </c>
      <c r="C26" s="561">
        <f>SUM(C14+C20)</f>
        <v>545</v>
      </c>
      <c r="D26" s="574">
        <f t="shared" si="0"/>
        <v>140</v>
      </c>
      <c r="E26" s="574">
        <f t="shared" si="0"/>
        <v>355</v>
      </c>
      <c r="F26" s="574">
        <f t="shared" si="0"/>
        <v>50</v>
      </c>
      <c r="G26" s="574">
        <f t="shared" si="0"/>
        <v>56</v>
      </c>
    </row>
    <row r="27" spans="1:7" ht="15" customHeight="1">
      <c r="A27" s="1076"/>
      <c r="B27" s="336" t="s">
        <v>687</v>
      </c>
      <c r="C27" s="559">
        <f>SUM(C15+C21)</f>
        <v>841</v>
      </c>
      <c r="D27" s="573">
        <f t="shared" si="0"/>
        <v>176</v>
      </c>
      <c r="E27" s="573">
        <f t="shared" si="0"/>
        <v>594</v>
      </c>
      <c r="F27" s="573">
        <f t="shared" si="0"/>
        <v>71</v>
      </c>
      <c r="G27" s="573">
        <f t="shared" si="0"/>
        <v>86</v>
      </c>
    </row>
    <row r="28" spans="1:7" ht="15" customHeight="1">
      <c r="A28" s="1076"/>
      <c r="B28" s="330" t="s">
        <v>10</v>
      </c>
      <c r="C28" s="556">
        <f>SUM(C23:C27)</f>
        <v>1646</v>
      </c>
      <c r="D28" s="556">
        <f>SUM(D23:D27)</f>
        <v>382</v>
      </c>
      <c r="E28" s="556">
        <f>SUM(E23:E27)</f>
        <v>1115</v>
      </c>
      <c r="F28" s="556">
        <f>SUM(F23:F27)</f>
        <v>149</v>
      </c>
      <c r="G28" s="556">
        <f>SUM(G23:G27)</f>
        <v>170</v>
      </c>
    </row>
    <row r="29" spans="1:13" ht="12">
      <c r="A29" s="572"/>
      <c r="B29" s="572"/>
      <c r="C29" s="572"/>
      <c r="D29" s="572"/>
      <c r="E29" s="572"/>
      <c r="H29" s="555"/>
      <c r="I29" s="555"/>
      <c r="J29" s="555"/>
      <c r="K29" s="555"/>
      <c r="L29" s="555"/>
      <c r="M29" s="555"/>
    </row>
    <row r="30" ht="12"/>
    <row r="31" s="555" customFormat="1" ht="14.25">
      <c r="A31" s="122" t="s">
        <v>553</v>
      </c>
    </row>
    <row r="32" spans="1:6" s="555" customFormat="1" ht="15" customHeight="1">
      <c r="A32" s="1076" t="s">
        <v>197</v>
      </c>
      <c r="B32" s="1076" t="s">
        <v>270</v>
      </c>
      <c r="C32" s="1076" t="s">
        <v>258</v>
      </c>
      <c r="D32" s="565" t="s">
        <v>80</v>
      </c>
      <c r="E32" s="565" t="s">
        <v>271</v>
      </c>
      <c r="F32" s="565" t="s">
        <v>697</v>
      </c>
    </row>
    <row r="33" spans="1:14" s="555" customFormat="1" ht="15" customHeight="1">
      <c r="A33" s="1076"/>
      <c r="B33" s="1076"/>
      <c r="C33" s="1076"/>
      <c r="D33" s="571" t="s">
        <v>696</v>
      </c>
      <c r="E33" s="571" t="s">
        <v>695</v>
      </c>
      <c r="F33" s="571" t="s">
        <v>272</v>
      </c>
      <c r="K33" s="122"/>
      <c r="L33" s="122"/>
      <c r="M33" s="121"/>
      <c r="N33" s="121"/>
    </row>
    <row r="34" spans="1:6" s="555" customFormat="1" ht="15" customHeight="1">
      <c r="A34" s="1076"/>
      <c r="B34" s="1076"/>
      <c r="C34" s="1076"/>
      <c r="D34" s="560" t="s">
        <v>694</v>
      </c>
      <c r="E34" s="560" t="s">
        <v>693</v>
      </c>
      <c r="F34" s="560" t="s">
        <v>692</v>
      </c>
    </row>
    <row r="35" spans="1:6" s="555" customFormat="1" ht="15" customHeight="1">
      <c r="A35" s="557" t="s">
        <v>197</v>
      </c>
      <c r="B35" s="570" t="s">
        <v>257</v>
      </c>
      <c r="C35" s="557" t="s">
        <v>258</v>
      </c>
      <c r="D35" s="557" t="s">
        <v>259</v>
      </c>
      <c r="E35" s="557" t="s">
        <v>259</v>
      </c>
      <c r="F35" s="557" t="s">
        <v>259</v>
      </c>
    </row>
    <row r="36" spans="1:6" s="555" customFormat="1" ht="15" customHeight="1">
      <c r="A36" s="1076" t="s">
        <v>60</v>
      </c>
      <c r="B36" s="565" t="s">
        <v>691</v>
      </c>
      <c r="C36" s="563">
        <f>SUM(D36:F36)</f>
        <v>1</v>
      </c>
      <c r="D36" s="563">
        <v>1</v>
      </c>
      <c r="E36" s="563">
        <v>0</v>
      </c>
      <c r="F36" s="563">
        <v>0</v>
      </c>
    </row>
    <row r="37" spans="1:6" s="569" customFormat="1" ht="15" customHeight="1">
      <c r="A37" s="1076"/>
      <c r="B37" s="562" t="s">
        <v>690</v>
      </c>
      <c r="C37" s="561">
        <f>SUM(D37:F37)</f>
        <v>30</v>
      </c>
      <c r="D37" s="561">
        <v>28</v>
      </c>
      <c r="E37" s="561">
        <v>2</v>
      </c>
      <c r="F37" s="561">
        <v>0</v>
      </c>
    </row>
    <row r="38" spans="1:6" s="555" customFormat="1" ht="15" customHeight="1">
      <c r="A38" s="1076"/>
      <c r="B38" s="562" t="s">
        <v>689</v>
      </c>
      <c r="C38" s="561">
        <f>SUM(D38:F38)</f>
        <v>42</v>
      </c>
      <c r="D38" s="561">
        <v>36</v>
      </c>
      <c r="E38" s="561">
        <v>4</v>
      </c>
      <c r="F38" s="561">
        <v>2</v>
      </c>
    </row>
    <row r="39" spans="1:6" s="555" customFormat="1" ht="15" customHeight="1">
      <c r="A39" s="1076"/>
      <c r="B39" s="562" t="s">
        <v>688</v>
      </c>
      <c r="C39" s="561">
        <f>SUM(D39:F39)</f>
        <v>82</v>
      </c>
      <c r="D39" s="568">
        <v>67</v>
      </c>
      <c r="E39" s="568">
        <v>12</v>
      </c>
      <c r="F39" s="568">
        <v>3</v>
      </c>
    </row>
    <row r="40" spans="1:6" s="555" customFormat="1" ht="15" customHeight="1">
      <c r="A40" s="1076"/>
      <c r="B40" s="560" t="s">
        <v>687</v>
      </c>
      <c r="C40" s="558">
        <f>SUM(D40:F40)</f>
        <v>125</v>
      </c>
      <c r="D40" s="567">
        <v>103</v>
      </c>
      <c r="E40" s="567">
        <v>12</v>
      </c>
      <c r="F40" s="567">
        <v>10</v>
      </c>
    </row>
    <row r="41" spans="1:6" s="555" customFormat="1" ht="15" customHeight="1">
      <c r="A41" s="1076"/>
      <c r="B41" s="557" t="s">
        <v>10</v>
      </c>
      <c r="C41" s="556">
        <f>SUM(C36:C40)</f>
        <v>280</v>
      </c>
      <c r="D41" s="556">
        <f>SUM(D36:D40)</f>
        <v>235</v>
      </c>
      <c r="E41" s="556">
        <f>SUM(E36:E40)</f>
        <v>30</v>
      </c>
      <c r="F41" s="556">
        <f>SUM(F36:F40)</f>
        <v>15</v>
      </c>
    </row>
    <row r="42" spans="1:6" s="555" customFormat="1" ht="15" customHeight="1">
      <c r="A42" s="1076" t="s">
        <v>61</v>
      </c>
      <c r="B42" s="565" t="s">
        <v>691</v>
      </c>
      <c r="C42" s="566">
        <f>SUM(D42:F42)</f>
        <v>2</v>
      </c>
      <c r="D42" s="563">
        <v>2</v>
      </c>
      <c r="E42" s="563">
        <v>0</v>
      </c>
      <c r="F42" s="563">
        <v>0</v>
      </c>
    </row>
    <row r="43" spans="1:6" s="555" customFormat="1" ht="15" customHeight="1">
      <c r="A43" s="1076"/>
      <c r="B43" s="562" t="s">
        <v>690</v>
      </c>
      <c r="C43" s="561">
        <f>SUM(D43:F43)</f>
        <v>53</v>
      </c>
      <c r="D43" s="561">
        <v>51</v>
      </c>
      <c r="E43" s="561">
        <v>1</v>
      </c>
      <c r="F43" s="561">
        <v>1</v>
      </c>
    </row>
    <row r="44" spans="1:6" s="555" customFormat="1" ht="15" customHeight="1">
      <c r="A44" s="1076"/>
      <c r="B44" s="562" t="s">
        <v>689</v>
      </c>
      <c r="C44" s="561">
        <f>SUM(D44:F44)</f>
        <v>132</v>
      </c>
      <c r="D44" s="561">
        <v>131</v>
      </c>
      <c r="E44" s="561">
        <v>1</v>
      </c>
      <c r="F44" s="561">
        <v>0</v>
      </c>
    </row>
    <row r="45" spans="1:6" s="555" customFormat="1" ht="15" customHeight="1">
      <c r="A45" s="1076"/>
      <c r="B45" s="562" t="s">
        <v>688</v>
      </c>
      <c r="C45" s="561">
        <f>SUM(D45:F45)</f>
        <v>463</v>
      </c>
      <c r="D45" s="561">
        <v>456</v>
      </c>
      <c r="E45" s="561">
        <v>4</v>
      </c>
      <c r="F45" s="561">
        <v>3</v>
      </c>
    </row>
    <row r="46" spans="1:6" s="555" customFormat="1" ht="15" customHeight="1">
      <c r="A46" s="1076"/>
      <c r="B46" s="560" t="s">
        <v>687</v>
      </c>
      <c r="C46" s="558">
        <f>SUM(D46:F46)</f>
        <v>716</v>
      </c>
      <c r="D46" s="558">
        <v>687</v>
      </c>
      <c r="E46" s="558">
        <v>19</v>
      </c>
      <c r="F46" s="558">
        <v>10</v>
      </c>
    </row>
    <row r="47" spans="1:6" s="555" customFormat="1" ht="15" customHeight="1">
      <c r="A47" s="1076"/>
      <c r="B47" s="557" t="s">
        <v>10</v>
      </c>
      <c r="C47" s="556">
        <f>SUM(C42:C46)</f>
        <v>1366</v>
      </c>
      <c r="D47" s="556">
        <f>SUM(D42:D46)</f>
        <v>1327</v>
      </c>
      <c r="E47" s="556">
        <f>SUM(E42:E46)</f>
        <v>25</v>
      </c>
      <c r="F47" s="556">
        <f>SUM(F42:F46)</f>
        <v>14</v>
      </c>
    </row>
    <row r="48" spans="1:6" s="555" customFormat="1" ht="15" customHeight="1">
      <c r="A48" s="1076" t="s">
        <v>10</v>
      </c>
      <c r="B48" s="565" t="s">
        <v>691</v>
      </c>
      <c r="C48" s="564">
        <f>SUM(C36+C42)</f>
        <v>3</v>
      </c>
      <c r="D48" s="564">
        <f>SUM(D36+D42)</f>
        <v>3</v>
      </c>
      <c r="E48" s="563">
        <f>SUM(E36+E42)</f>
        <v>0</v>
      </c>
      <c r="F48" s="563">
        <f>F36+F42</f>
        <v>0</v>
      </c>
    </row>
    <row r="49" spans="1:6" s="555" customFormat="1" ht="15" customHeight="1">
      <c r="A49" s="1076"/>
      <c r="B49" s="562" t="s">
        <v>690</v>
      </c>
      <c r="C49" s="561">
        <f aca="true" t="shared" si="1" ref="C49:D52">SUM(C37+C43)</f>
        <v>83</v>
      </c>
      <c r="D49" s="561">
        <f t="shared" si="1"/>
        <v>79</v>
      </c>
      <c r="E49" s="561">
        <v>3</v>
      </c>
      <c r="F49" s="561">
        <f>F37+F43</f>
        <v>1</v>
      </c>
    </row>
    <row r="50" spans="1:6" s="555" customFormat="1" ht="15" customHeight="1">
      <c r="A50" s="1076"/>
      <c r="B50" s="562" t="s">
        <v>689</v>
      </c>
      <c r="C50" s="561">
        <f t="shared" si="1"/>
        <v>174</v>
      </c>
      <c r="D50" s="561">
        <f t="shared" si="1"/>
        <v>167</v>
      </c>
      <c r="E50" s="561">
        <f>E38+E44</f>
        <v>5</v>
      </c>
      <c r="F50" s="561">
        <f>F38+F44</f>
        <v>2</v>
      </c>
    </row>
    <row r="51" spans="1:6" s="555" customFormat="1" ht="15" customHeight="1">
      <c r="A51" s="1076"/>
      <c r="B51" s="562" t="s">
        <v>688</v>
      </c>
      <c r="C51" s="561">
        <f t="shared" si="1"/>
        <v>545</v>
      </c>
      <c r="D51" s="561">
        <f t="shared" si="1"/>
        <v>523</v>
      </c>
      <c r="E51" s="561">
        <f>E39+E45</f>
        <v>16</v>
      </c>
      <c r="F51" s="561">
        <f>F39+F45</f>
        <v>6</v>
      </c>
    </row>
    <row r="52" spans="1:6" s="555" customFormat="1" ht="15" customHeight="1">
      <c r="A52" s="1076"/>
      <c r="B52" s="560" t="s">
        <v>687</v>
      </c>
      <c r="C52" s="559">
        <f t="shared" si="1"/>
        <v>841</v>
      </c>
      <c r="D52" s="559">
        <f t="shared" si="1"/>
        <v>790</v>
      </c>
      <c r="E52" s="558">
        <f>E40+E46</f>
        <v>31</v>
      </c>
      <c r="F52" s="558">
        <f>F40+F46</f>
        <v>20</v>
      </c>
    </row>
    <row r="53" spans="1:6" s="555" customFormat="1" ht="15" customHeight="1">
      <c r="A53" s="1076"/>
      <c r="B53" s="557" t="s">
        <v>10</v>
      </c>
      <c r="C53" s="556">
        <f>SUM(C48:C52)</f>
        <v>1646</v>
      </c>
      <c r="D53" s="556">
        <f>SUM(D48:D52)</f>
        <v>1562</v>
      </c>
      <c r="E53" s="556">
        <f>SUM(E48:E52)</f>
        <v>55</v>
      </c>
      <c r="F53" s="556">
        <f>SUM(F48:F52)</f>
        <v>29</v>
      </c>
    </row>
    <row r="54" s="555" customFormat="1" ht="12"/>
  </sheetData>
  <sheetProtection/>
  <mergeCells count="17">
    <mergeCell ref="D7:F7"/>
    <mergeCell ref="D8:D9"/>
    <mergeCell ref="E8:E9"/>
    <mergeCell ref="F8:F9"/>
    <mergeCell ref="G8:G9"/>
    <mergeCell ref="B32:B34"/>
    <mergeCell ref="C32:C34"/>
    <mergeCell ref="B7:B10"/>
    <mergeCell ref="C7:C10"/>
    <mergeCell ref="A36:A41"/>
    <mergeCell ref="A42:A47"/>
    <mergeCell ref="A48:A53"/>
    <mergeCell ref="A23:A28"/>
    <mergeCell ref="A32:A34"/>
    <mergeCell ref="A7:A10"/>
    <mergeCell ref="A17:A22"/>
    <mergeCell ref="A11:A16"/>
  </mergeCells>
  <printOptions/>
  <pageMargins left="0.7086614173228347" right="0.7086614173228347" top="0.7480314960629921" bottom="0.7480314960629921" header="0.31496062992125984" footer="0.31496062992125984"/>
  <pageSetup firstPageNumber="88" useFirstPageNumber="1" fitToHeight="1" fitToWidth="1" horizontalDpi="600" verticalDpi="600" orientation="portrait"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2:F46"/>
  <sheetViews>
    <sheetView view="pageBreakPreview" zoomScale="145" zoomScaleSheetLayoutView="145" zoomScalePageLayoutView="0" workbookViewId="0" topLeftCell="A37">
      <selection activeCell="E27" sqref="E27"/>
    </sheetView>
  </sheetViews>
  <sheetFormatPr defaultColWidth="9.00390625" defaultRowHeight="13.5"/>
  <cols>
    <col min="1" max="1" width="6.25390625" style="555" customWidth="1"/>
    <col min="2" max="2" width="11.25390625" style="583" customWidth="1"/>
    <col min="3" max="3" width="11.25390625" style="555" customWidth="1"/>
    <col min="4" max="6" width="12.50390625" style="555" customWidth="1"/>
    <col min="7" max="16384" width="9.00390625" style="555" customWidth="1"/>
  </cols>
  <sheetData>
    <row r="2" ht="14.25">
      <c r="A2" s="122" t="s">
        <v>554</v>
      </c>
    </row>
    <row r="3" spans="1:6" ht="18.75" customHeight="1">
      <c r="A3" s="1076" t="s">
        <v>197</v>
      </c>
      <c r="B3" s="1084" t="s">
        <v>257</v>
      </c>
      <c r="C3" s="1076" t="s">
        <v>258</v>
      </c>
      <c r="D3" s="565" t="s">
        <v>80</v>
      </c>
      <c r="E3" s="565" t="s">
        <v>271</v>
      </c>
      <c r="F3" s="565" t="s">
        <v>706</v>
      </c>
    </row>
    <row r="4" spans="1:6" ht="18.75" customHeight="1">
      <c r="A4" s="1076"/>
      <c r="B4" s="1084"/>
      <c r="C4" s="1076"/>
      <c r="D4" s="560" t="s">
        <v>711</v>
      </c>
      <c r="E4" s="560" t="s">
        <v>710</v>
      </c>
      <c r="F4" s="560" t="s">
        <v>709</v>
      </c>
    </row>
    <row r="5" spans="1:6" ht="18.75" customHeight="1">
      <c r="A5" s="1076"/>
      <c r="B5" s="1084"/>
      <c r="C5" s="1076"/>
      <c r="D5" s="557" t="s">
        <v>259</v>
      </c>
      <c r="E5" s="557" t="s">
        <v>259</v>
      </c>
      <c r="F5" s="557" t="s">
        <v>259</v>
      </c>
    </row>
    <row r="6" spans="1:6" ht="18.75" customHeight="1">
      <c r="A6" s="1076" t="s">
        <v>60</v>
      </c>
      <c r="B6" s="565" t="s">
        <v>691</v>
      </c>
      <c r="C6" s="563">
        <f>SUM(D6:F6)</f>
        <v>1</v>
      </c>
      <c r="D6" s="563">
        <v>1</v>
      </c>
      <c r="E6" s="563">
        <v>0</v>
      </c>
      <c r="F6" s="563">
        <v>0</v>
      </c>
    </row>
    <row r="7" spans="1:6" s="569" customFormat="1" ht="18.75" customHeight="1">
      <c r="A7" s="1076"/>
      <c r="B7" s="562" t="s">
        <v>690</v>
      </c>
      <c r="C7" s="561">
        <f>SUM(D7:F7)</f>
        <v>30</v>
      </c>
      <c r="D7" s="561">
        <v>27</v>
      </c>
      <c r="E7" s="561">
        <v>2</v>
      </c>
      <c r="F7" s="561">
        <v>1</v>
      </c>
    </row>
    <row r="8" spans="1:6" ht="18.75" customHeight="1">
      <c r="A8" s="1076"/>
      <c r="B8" s="562" t="s">
        <v>708</v>
      </c>
      <c r="C8" s="561">
        <f>SUM(D8:F8)</f>
        <v>42</v>
      </c>
      <c r="D8" s="561">
        <v>34</v>
      </c>
      <c r="E8" s="561">
        <v>6</v>
      </c>
      <c r="F8" s="561">
        <v>2</v>
      </c>
    </row>
    <row r="9" spans="1:6" ht="18.75" customHeight="1">
      <c r="A9" s="1076"/>
      <c r="B9" s="562" t="s">
        <v>688</v>
      </c>
      <c r="C9" s="561">
        <f>SUM(D9:F9)</f>
        <v>82</v>
      </c>
      <c r="D9" s="568">
        <v>60</v>
      </c>
      <c r="E9" s="568">
        <v>15</v>
      </c>
      <c r="F9" s="568">
        <v>7</v>
      </c>
    </row>
    <row r="10" spans="1:6" ht="18.75" customHeight="1">
      <c r="A10" s="1076"/>
      <c r="B10" s="560" t="s">
        <v>704</v>
      </c>
      <c r="C10" s="558">
        <f>SUM(D10:F10)</f>
        <v>125</v>
      </c>
      <c r="D10" s="567">
        <v>92</v>
      </c>
      <c r="E10" s="567">
        <v>21</v>
      </c>
      <c r="F10" s="567">
        <v>12</v>
      </c>
    </row>
    <row r="11" spans="1:6" ht="18.75" customHeight="1">
      <c r="A11" s="1076"/>
      <c r="B11" s="557" t="s">
        <v>10</v>
      </c>
      <c r="C11" s="556">
        <f>SUM(C6:C10)</f>
        <v>280</v>
      </c>
      <c r="D11" s="556">
        <f>SUM(D6:D10)</f>
        <v>214</v>
      </c>
      <c r="E11" s="556">
        <f>SUM(E6:E10)</f>
        <v>44</v>
      </c>
      <c r="F11" s="556">
        <f>SUM(F6:F10)</f>
        <v>22</v>
      </c>
    </row>
    <row r="12" spans="1:6" ht="18.75" customHeight="1">
      <c r="A12" s="1076" t="s">
        <v>61</v>
      </c>
      <c r="B12" s="565" t="s">
        <v>691</v>
      </c>
      <c r="C12" s="566">
        <f>SUM(D12:F12)</f>
        <v>2</v>
      </c>
      <c r="D12" s="563">
        <v>2</v>
      </c>
      <c r="E12" s="563">
        <v>0</v>
      </c>
      <c r="F12" s="563">
        <v>0</v>
      </c>
    </row>
    <row r="13" spans="1:6" ht="18.75" customHeight="1">
      <c r="A13" s="1076"/>
      <c r="B13" s="562" t="s">
        <v>690</v>
      </c>
      <c r="C13" s="561">
        <f>SUM(D13:F13)</f>
        <v>53</v>
      </c>
      <c r="D13" s="561">
        <v>48</v>
      </c>
      <c r="E13" s="561">
        <v>5</v>
      </c>
      <c r="F13" s="561">
        <v>0</v>
      </c>
    </row>
    <row r="14" spans="1:6" ht="18.75" customHeight="1">
      <c r="A14" s="1076"/>
      <c r="B14" s="562" t="s">
        <v>689</v>
      </c>
      <c r="C14" s="561">
        <f>SUM(D14:F14)</f>
        <v>132</v>
      </c>
      <c r="D14" s="561">
        <v>129</v>
      </c>
      <c r="E14" s="561">
        <v>3</v>
      </c>
      <c r="F14" s="561">
        <v>0</v>
      </c>
    </row>
    <row r="15" spans="1:6" ht="18.75" customHeight="1">
      <c r="A15" s="1076"/>
      <c r="B15" s="562" t="s">
        <v>688</v>
      </c>
      <c r="C15" s="561">
        <f>SUM(D15:F15)</f>
        <v>463</v>
      </c>
      <c r="D15" s="561">
        <v>442</v>
      </c>
      <c r="E15" s="561">
        <v>20</v>
      </c>
      <c r="F15" s="561">
        <v>1</v>
      </c>
    </row>
    <row r="16" spans="1:6" ht="18.75" customHeight="1">
      <c r="A16" s="1076"/>
      <c r="B16" s="560" t="s">
        <v>687</v>
      </c>
      <c r="C16" s="558">
        <f>SUM(D16:F16)</f>
        <v>716</v>
      </c>
      <c r="D16" s="558">
        <v>660</v>
      </c>
      <c r="E16" s="558">
        <v>49</v>
      </c>
      <c r="F16" s="558">
        <v>7</v>
      </c>
    </row>
    <row r="17" spans="1:6" ht="18.75" customHeight="1">
      <c r="A17" s="1076"/>
      <c r="B17" s="557" t="s">
        <v>10</v>
      </c>
      <c r="C17" s="556">
        <f>SUM(C12:C16)</f>
        <v>1366</v>
      </c>
      <c r="D17" s="556">
        <f>SUM(D12:D16)</f>
        <v>1281</v>
      </c>
      <c r="E17" s="556">
        <f>SUM(E12:E16)</f>
        <v>77</v>
      </c>
      <c r="F17" s="556">
        <f>SUM(F12:F16)</f>
        <v>8</v>
      </c>
    </row>
    <row r="18" spans="1:6" ht="18.75" customHeight="1">
      <c r="A18" s="1076" t="s">
        <v>10</v>
      </c>
      <c r="B18" s="565" t="s">
        <v>691</v>
      </c>
      <c r="C18" s="563">
        <f>SUM(D18:F18)</f>
        <v>3</v>
      </c>
      <c r="D18" s="563">
        <v>3</v>
      </c>
      <c r="E18" s="563">
        <v>0</v>
      </c>
      <c r="F18" s="563">
        <v>0</v>
      </c>
    </row>
    <row r="19" spans="1:6" ht="18.75" customHeight="1">
      <c r="A19" s="1076"/>
      <c r="B19" s="562" t="s">
        <v>690</v>
      </c>
      <c r="C19" s="561">
        <f>SUM(D19:F19)</f>
        <v>83</v>
      </c>
      <c r="D19" s="561">
        <v>75</v>
      </c>
      <c r="E19" s="561">
        <v>7</v>
      </c>
      <c r="F19" s="561">
        <v>1</v>
      </c>
    </row>
    <row r="20" spans="1:6" ht="18.75" customHeight="1">
      <c r="A20" s="1076"/>
      <c r="B20" s="562" t="s">
        <v>689</v>
      </c>
      <c r="C20" s="561">
        <f>SUM(D20:F20)</f>
        <v>174</v>
      </c>
      <c r="D20" s="561">
        <v>163</v>
      </c>
      <c r="E20" s="561">
        <v>9</v>
      </c>
      <c r="F20" s="561">
        <v>2</v>
      </c>
    </row>
    <row r="21" spans="1:6" ht="18.75" customHeight="1">
      <c r="A21" s="1076"/>
      <c r="B21" s="562" t="s">
        <v>688</v>
      </c>
      <c r="C21" s="561">
        <f>SUM(D21:F21)</f>
        <v>545</v>
      </c>
      <c r="D21" s="561">
        <v>502</v>
      </c>
      <c r="E21" s="561">
        <v>35</v>
      </c>
      <c r="F21" s="561">
        <v>8</v>
      </c>
    </row>
    <row r="22" spans="1:6" ht="18.75" customHeight="1">
      <c r="A22" s="1076"/>
      <c r="B22" s="560" t="s">
        <v>687</v>
      </c>
      <c r="C22" s="558">
        <f>SUM(D22:F22)</f>
        <v>841</v>
      </c>
      <c r="D22" s="558">
        <v>752</v>
      </c>
      <c r="E22" s="558">
        <v>70</v>
      </c>
      <c r="F22" s="558">
        <v>19</v>
      </c>
    </row>
    <row r="23" spans="1:6" ht="18.75" customHeight="1">
      <c r="A23" s="1076"/>
      <c r="B23" s="557" t="s">
        <v>10</v>
      </c>
      <c r="C23" s="556">
        <f>C11+C17</f>
        <v>1646</v>
      </c>
      <c r="D23" s="556">
        <f>D11+D17</f>
        <v>1495</v>
      </c>
      <c r="E23" s="556">
        <f>E11+E17</f>
        <v>121</v>
      </c>
      <c r="F23" s="556">
        <f>F11+F17</f>
        <v>30</v>
      </c>
    </row>
    <row r="24" ht="18.75" customHeight="1"/>
    <row r="25" ht="18.75" customHeight="1">
      <c r="A25" s="122" t="s">
        <v>707</v>
      </c>
    </row>
    <row r="26" spans="1:6" ht="18.75" customHeight="1">
      <c r="A26" s="1076" t="s">
        <v>197</v>
      </c>
      <c r="B26" s="1084" t="s">
        <v>257</v>
      </c>
      <c r="C26" s="1076" t="s">
        <v>258</v>
      </c>
      <c r="D26" s="565" t="s">
        <v>80</v>
      </c>
      <c r="E26" s="565" t="s">
        <v>271</v>
      </c>
      <c r="F26" s="565" t="s">
        <v>706</v>
      </c>
    </row>
    <row r="27" spans="1:6" ht="18.75" customHeight="1">
      <c r="A27" s="1076"/>
      <c r="B27" s="1084"/>
      <c r="C27" s="1076"/>
      <c r="D27" s="560" t="s">
        <v>705</v>
      </c>
      <c r="E27" s="560" t="s">
        <v>704</v>
      </c>
      <c r="F27" s="560" t="s">
        <v>703</v>
      </c>
    </row>
    <row r="28" spans="1:6" ht="18.75" customHeight="1">
      <c r="A28" s="1076"/>
      <c r="B28" s="1084"/>
      <c r="C28" s="1076"/>
      <c r="D28" s="557" t="s">
        <v>259</v>
      </c>
      <c r="E28" s="557" t="s">
        <v>259</v>
      </c>
      <c r="F28" s="557" t="s">
        <v>259</v>
      </c>
    </row>
    <row r="29" spans="1:6" ht="18.75" customHeight="1">
      <c r="A29" s="1076" t="s">
        <v>60</v>
      </c>
      <c r="B29" s="565" t="s">
        <v>691</v>
      </c>
      <c r="C29" s="563">
        <f>SUM(D29:F29)</f>
        <v>1</v>
      </c>
      <c r="D29" s="563">
        <v>1</v>
      </c>
      <c r="E29" s="563">
        <v>0</v>
      </c>
      <c r="F29" s="563">
        <v>0</v>
      </c>
    </row>
    <row r="30" spans="1:6" s="569" customFormat="1" ht="18.75" customHeight="1">
      <c r="A30" s="1076"/>
      <c r="B30" s="562" t="s">
        <v>690</v>
      </c>
      <c r="C30" s="561">
        <f>SUM(D30:F30)</f>
        <v>30</v>
      </c>
      <c r="D30" s="561">
        <v>29</v>
      </c>
      <c r="E30" s="561">
        <v>1</v>
      </c>
      <c r="F30" s="561">
        <v>0</v>
      </c>
    </row>
    <row r="31" spans="1:6" ht="18.75" customHeight="1">
      <c r="A31" s="1076"/>
      <c r="B31" s="562" t="s">
        <v>689</v>
      </c>
      <c r="C31" s="561">
        <f>SUM(D31:F31)</f>
        <v>42</v>
      </c>
      <c r="D31" s="561">
        <v>39</v>
      </c>
      <c r="E31" s="561">
        <v>3</v>
      </c>
      <c r="F31" s="561">
        <v>0</v>
      </c>
    </row>
    <row r="32" spans="1:6" ht="18.75" customHeight="1">
      <c r="A32" s="1076"/>
      <c r="B32" s="562" t="s">
        <v>688</v>
      </c>
      <c r="C32" s="561">
        <f>SUM(D32:F32)</f>
        <v>82</v>
      </c>
      <c r="D32" s="568">
        <v>69</v>
      </c>
      <c r="E32" s="568">
        <v>8</v>
      </c>
      <c r="F32" s="568">
        <v>5</v>
      </c>
    </row>
    <row r="33" spans="1:6" ht="18.75" customHeight="1">
      <c r="A33" s="1076"/>
      <c r="B33" s="560" t="s">
        <v>687</v>
      </c>
      <c r="C33" s="558">
        <f>SUM(D33:F33)</f>
        <v>125</v>
      </c>
      <c r="D33" s="567">
        <v>115</v>
      </c>
      <c r="E33" s="567">
        <v>5</v>
      </c>
      <c r="F33" s="567">
        <v>5</v>
      </c>
    </row>
    <row r="34" spans="1:6" ht="18.75" customHeight="1">
      <c r="A34" s="1076"/>
      <c r="B34" s="557" t="s">
        <v>10</v>
      </c>
      <c r="C34" s="556">
        <f>SUM(C29:C33)</f>
        <v>280</v>
      </c>
      <c r="D34" s="556">
        <f>SUM(D29:D33)</f>
        <v>253</v>
      </c>
      <c r="E34" s="556">
        <f>SUM(E29:E33)</f>
        <v>17</v>
      </c>
      <c r="F34" s="556">
        <f>SUM(F29:F33)</f>
        <v>10</v>
      </c>
    </row>
    <row r="35" spans="1:6" ht="18.75" customHeight="1">
      <c r="A35" s="1076" t="s">
        <v>61</v>
      </c>
      <c r="B35" s="565" t="s">
        <v>691</v>
      </c>
      <c r="C35" s="566">
        <f>SUM(D35:F35)</f>
        <v>2</v>
      </c>
      <c r="D35" s="563">
        <v>2</v>
      </c>
      <c r="E35" s="563">
        <v>0</v>
      </c>
      <c r="F35" s="563">
        <v>0</v>
      </c>
    </row>
    <row r="36" spans="1:6" ht="18.75" customHeight="1">
      <c r="A36" s="1076"/>
      <c r="B36" s="562" t="s">
        <v>690</v>
      </c>
      <c r="C36" s="561">
        <f>SUM(D36:F36)</f>
        <v>53</v>
      </c>
      <c r="D36" s="561">
        <v>53</v>
      </c>
      <c r="E36" s="561">
        <v>0</v>
      </c>
      <c r="F36" s="561">
        <v>0</v>
      </c>
    </row>
    <row r="37" spans="1:6" ht="18.75" customHeight="1">
      <c r="A37" s="1076"/>
      <c r="B37" s="562" t="s">
        <v>689</v>
      </c>
      <c r="C37" s="561">
        <f>SUM(D37:F37)</f>
        <v>132</v>
      </c>
      <c r="D37" s="561">
        <v>130</v>
      </c>
      <c r="E37" s="561">
        <v>2</v>
      </c>
      <c r="F37" s="561">
        <v>0</v>
      </c>
    </row>
    <row r="38" spans="1:6" ht="18.75" customHeight="1">
      <c r="A38" s="1076"/>
      <c r="B38" s="562" t="s">
        <v>688</v>
      </c>
      <c r="C38" s="561">
        <f>SUM(D38:F38)</f>
        <v>463</v>
      </c>
      <c r="D38" s="561">
        <v>457</v>
      </c>
      <c r="E38" s="561">
        <v>2</v>
      </c>
      <c r="F38" s="561">
        <v>4</v>
      </c>
    </row>
    <row r="39" spans="1:6" ht="18.75" customHeight="1">
      <c r="A39" s="1076"/>
      <c r="B39" s="560" t="s">
        <v>687</v>
      </c>
      <c r="C39" s="558">
        <f>SUM(D39:F39)</f>
        <v>716</v>
      </c>
      <c r="D39" s="558">
        <v>705</v>
      </c>
      <c r="E39" s="558">
        <v>10</v>
      </c>
      <c r="F39" s="558">
        <v>1</v>
      </c>
    </row>
    <row r="40" spans="1:6" ht="18.75" customHeight="1">
      <c r="A40" s="1076"/>
      <c r="B40" s="557" t="s">
        <v>10</v>
      </c>
      <c r="C40" s="556">
        <f>SUM(C35:C39)</f>
        <v>1366</v>
      </c>
      <c r="D40" s="556">
        <f>SUM(D35:D39)</f>
        <v>1347</v>
      </c>
      <c r="E40" s="556">
        <f>SUM(E35:E39)</f>
        <v>14</v>
      </c>
      <c r="F40" s="556">
        <f>SUM(F35:F39)</f>
        <v>5</v>
      </c>
    </row>
    <row r="41" spans="1:6" ht="18.75" customHeight="1">
      <c r="A41" s="1076" t="s">
        <v>10</v>
      </c>
      <c r="B41" s="565" t="s">
        <v>702</v>
      </c>
      <c r="C41" s="563">
        <f>SUM(D41:F41)</f>
        <v>3</v>
      </c>
      <c r="D41" s="563">
        <v>3</v>
      </c>
      <c r="E41" s="563">
        <v>0</v>
      </c>
      <c r="F41" s="563">
        <v>0</v>
      </c>
    </row>
    <row r="42" spans="1:6" ht="18.75" customHeight="1">
      <c r="A42" s="1076"/>
      <c r="B42" s="562" t="s">
        <v>690</v>
      </c>
      <c r="C42" s="561">
        <f>SUM(D42:F42)</f>
        <v>83</v>
      </c>
      <c r="D42" s="561">
        <v>82</v>
      </c>
      <c r="E42" s="561">
        <v>1</v>
      </c>
      <c r="F42" s="561">
        <v>0</v>
      </c>
    </row>
    <row r="43" spans="1:6" ht="18.75" customHeight="1">
      <c r="A43" s="1076"/>
      <c r="B43" s="562" t="s">
        <v>701</v>
      </c>
      <c r="C43" s="561">
        <f>SUM(D43:F43)</f>
        <v>174</v>
      </c>
      <c r="D43" s="561">
        <v>169</v>
      </c>
      <c r="E43" s="561">
        <v>5</v>
      </c>
      <c r="F43" s="561">
        <v>0</v>
      </c>
    </row>
    <row r="44" spans="1:6" ht="18.75" customHeight="1">
      <c r="A44" s="1076"/>
      <c r="B44" s="562" t="s">
        <v>700</v>
      </c>
      <c r="C44" s="561">
        <f>SUM(D44:F44)</f>
        <v>545</v>
      </c>
      <c r="D44" s="561">
        <v>526</v>
      </c>
      <c r="E44" s="561">
        <v>10</v>
      </c>
      <c r="F44" s="561">
        <v>9</v>
      </c>
    </row>
    <row r="45" spans="1:6" ht="18.75" customHeight="1">
      <c r="A45" s="1076"/>
      <c r="B45" s="560" t="s">
        <v>699</v>
      </c>
      <c r="C45" s="558">
        <f>SUM(D45:F45)</f>
        <v>841</v>
      </c>
      <c r="D45" s="558">
        <v>820</v>
      </c>
      <c r="E45" s="558">
        <v>15</v>
      </c>
      <c r="F45" s="558">
        <v>6</v>
      </c>
    </row>
    <row r="46" spans="1:6" ht="18.75" customHeight="1">
      <c r="A46" s="1076"/>
      <c r="B46" s="557" t="s">
        <v>10</v>
      </c>
      <c r="C46" s="556">
        <f>C34+C40</f>
        <v>1646</v>
      </c>
      <c r="D46" s="556">
        <f>D34+D40</f>
        <v>1600</v>
      </c>
      <c r="E46" s="556">
        <f>E34+E40</f>
        <v>31</v>
      </c>
      <c r="F46" s="556">
        <f>F34+F40</f>
        <v>15</v>
      </c>
    </row>
    <row r="86" ht="15" customHeight="1"/>
    <row r="87" ht="15" customHeight="1"/>
    <row r="88" ht="15" customHeight="1"/>
    <row r="89" ht="15" customHeight="1"/>
    <row r="90" ht="15" customHeight="1"/>
    <row r="91" ht="15" customHeight="1"/>
  </sheetData>
  <sheetProtection/>
  <mergeCells count="12">
    <mergeCell ref="A35:A40"/>
    <mergeCell ref="A41:A46"/>
    <mergeCell ref="A26:A28"/>
    <mergeCell ref="B26:B28"/>
    <mergeCell ref="C26:C28"/>
    <mergeCell ref="A29:A34"/>
    <mergeCell ref="C3:C5"/>
    <mergeCell ref="A6:A11"/>
    <mergeCell ref="A12:A17"/>
    <mergeCell ref="A18:A23"/>
    <mergeCell ref="A3:A5"/>
    <mergeCell ref="B3:B5"/>
  </mergeCells>
  <printOptions/>
  <pageMargins left="0.7086614173228347" right="0.7086614173228347" top="0.7480314960629921" bottom="0.7480314960629921" header="0.31496062992125984" footer="0.31496062992125984"/>
  <pageSetup firstPageNumber="89" useFirstPageNumber="1" horizontalDpi="600" verticalDpi="600" orientation="portrait" paperSize="9" scale="95"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F45"/>
  <sheetViews>
    <sheetView view="pageBreakPreview" zoomScale="145" zoomScaleSheetLayoutView="145" zoomScalePageLayoutView="0" workbookViewId="0" topLeftCell="A37">
      <selection activeCell="E27" sqref="E27"/>
    </sheetView>
  </sheetViews>
  <sheetFormatPr defaultColWidth="9.00390625" defaultRowHeight="15" customHeight="1"/>
  <cols>
    <col min="1" max="1" width="6.25390625" style="121" customWidth="1"/>
    <col min="2" max="2" width="11.125" style="584" customWidth="1"/>
    <col min="3" max="3" width="11.125" style="121" customWidth="1"/>
    <col min="4" max="6" width="12.50390625" style="121" customWidth="1"/>
    <col min="7" max="16384" width="9.00390625" style="121" customWidth="1"/>
  </cols>
  <sheetData>
    <row r="1" ht="14.25">
      <c r="A1" s="122" t="s">
        <v>719</v>
      </c>
    </row>
    <row r="2" spans="1:6" ht="12">
      <c r="A2" s="1076" t="s">
        <v>197</v>
      </c>
      <c r="B2" s="1084" t="s">
        <v>257</v>
      </c>
      <c r="C2" s="1076" t="s">
        <v>258</v>
      </c>
      <c r="D2" s="331" t="s">
        <v>80</v>
      </c>
      <c r="E2" s="331" t="s">
        <v>271</v>
      </c>
      <c r="F2" s="331" t="s">
        <v>706</v>
      </c>
    </row>
    <row r="3" spans="1:6" ht="18.75" customHeight="1">
      <c r="A3" s="1076"/>
      <c r="B3" s="1084"/>
      <c r="C3" s="1076"/>
      <c r="D3" s="336" t="s">
        <v>718</v>
      </c>
      <c r="E3" s="336" t="s">
        <v>717</v>
      </c>
      <c r="F3" s="336" t="s">
        <v>716</v>
      </c>
    </row>
    <row r="4" spans="1:6" ht="18.75" customHeight="1">
      <c r="A4" s="1076"/>
      <c r="B4" s="1084"/>
      <c r="C4" s="1076"/>
      <c r="D4" s="330" t="s">
        <v>259</v>
      </c>
      <c r="E4" s="330" t="s">
        <v>259</v>
      </c>
      <c r="F4" s="330" t="s">
        <v>259</v>
      </c>
    </row>
    <row r="5" spans="1:6" ht="18" customHeight="1">
      <c r="A5" s="1076" t="s">
        <v>60</v>
      </c>
      <c r="B5" s="331" t="s">
        <v>691</v>
      </c>
      <c r="C5" s="563">
        <f>SUM(D5:F5)</f>
        <v>1</v>
      </c>
      <c r="D5" s="332">
        <v>1</v>
      </c>
      <c r="E5" s="332">
        <v>0</v>
      </c>
      <c r="F5" s="332">
        <v>0</v>
      </c>
    </row>
    <row r="6" spans="1:6" s="335" customFormat="1" ht="18" customHeight="1">
      <c r="A6" s="1076"/>
      <c r="B6" s="333" t="s">
        <v>690</v>
      </c>
      <c r="C6" s="561">
        <f>SUM(D6:F6)</f>
        <v>30</v>
      </c>
      <c r="D6" s="334">
        <v>26</v>
      </c>
      <c r="E6" s="334">
        <v>3</v>
      </c>
      <c r="F6" s="334">
        <v>1</v>
      </c>
    </row>
    <row r="7" spans="1:6" ht="18" customHeight="1">
      <c r="A7" s="1076"/>
      <c r="B7" s="333" t="s">
        <v>689</v>
      </c>
      <c r="C7" s="561">
        <f>SUM(D7:F7)</f>
        <v>42</v>
      </c>
      <c r="D7" s="334">
        <v>28</v>
      </c>
      <c r="E7" s="334">
        <v>5</v>
      </c>
      <c r="F7" s="334">
        <v>9</v>
      </c>
    </row>
    <row r="8" spans="1:6" ht="18" customHeight="1">
      <c r="A8" s="1076"/>
      <c r="B8" s="333" t="s">
        <v>688</v>
      </c>
      <c r="C8" s="561">
        <f>SUM(D8:F8)</f>
        <v>82</v>
      </c>
      <c r="D8" s="586">
        <v>57</v>
      </c>
      <c r="E8" s="334">
        <v>14</v>
      </c>
      <c r="F8" s="586">
        <v>11</v>
      </c>
    </row>
    <row r="9" spans="1:6" ht="18" customHeight="1">
      <c r="A9" s="1076"/>
      <c r="B9" s="336" t="s">
        <v>687</v>
      </c>
      <c r="C9" s="558">
        <f>SUM(D9:F9)</f>
        <v>125</v>
      </c>
      <c r="D9" s="585">
        <v>69</v>
      </c>
      <c r="E9" s="585">
        <v>33</v>
      </c>
      <c r="F9" s="585">
        <v>23</v>
      </c>
    </row>
    <row r="10" spans="1:6" ht="18" customHeight="1">
      <c r="A10" s="1076"/>
      <c r="B10" s="330" t="s">
        <v>10</v>
      </c>
      <c r="C10" s="556">
        <f>SUM(C5:C9)</f>
        <v>280</v>
      </c>
      <c r="D10" s="338">
        <f>SUM(D5:D9)</f>
        <v>181</v>
      </c>
      <c r="E10" s="338">
        <f>SUM(E5:E9)</f>
        <v>55</v>
      </c>
      <c r="F10" s="338">
        <f>SUM(F5:F9)</f>
        <v>44</v>
      </c>
    </row>
    <row r="11" spans="1:6" ht="18" customHeight="1">
      <c r="A11" s="1076" t="s">
        <v>61</v>
      </c>
      <c r="B11" s="331" t="s">
        <v>691</v>
      </c>
      <c r="C11" s="566">
        <f>SUM(D11:F11)</f>
        <v>2</v>
      </c>
      <c r="D11" s="332">
        <v>1</v>
      </c>
      <c r="E11" s="332">
        <v>1</v>
      </c>
      <c r="F11" s="332">
        <v>0</v>
      </c>
    </row>
    <row r="12" spans="1:6" ht="18" customHeight="1">
      <c r="A12" s="1076"/>
      <c r="B12" s="333" t="s">
        <v>690</v>
      </c>
      <c r="C12" s="561">
        <f>SUM(D12:F12)</f>
        <v>53</v>
      </c>
      <c r="D12" s="334">
        <v>44</v>
      </c>
      <c r="E12" s="334">
        <v>5</v>
      </c>
      <c r="F12" s="334">
        <v>4</v>
      </c>
    </row>
    <row r="13" spans="1:6" ht="18" customHeight="1">
      <c r="A13" s="1076"/>
      <c r="B13" s="333" t="s">
        <v>689</v>
      </c>
      <c r="C13" s="561">
        <f>SUM(D13:F13)</f>
        <v>132</v>
      </c>
      <c r="D13" s="334">
        <v>105</v>
      </c>
      <c r="E13" s="334">
        <v>17</v>
      </c>
      <c r="F13" s="334">
        <v>10</v>
      </c>
    </row>
    <row r="14" spans="1:6" ht="18" customHeight="1">
      <c r="A14" s="1076"/>
      <c r="B14" s="333" t="s">
        <v>688</v>
      </c>
      <c r="C14" s="561">
        <f>SUM(D14:F14)</f>
        <v>463</v>
      </c>
      <c r="D14" s="334">
        <v>376</v>
      </c>
      <c r="E14" s="334">
        <v>50</v>
      </c>
      <c r="F14" s="334">
        <v>37</v>
      </c>
    </row>
    <row r="15" spans="1:6" ht="18" customHeight="1">
      <c r="A15" s="1076"/>
      <c r="B15" s="336" t="s">
        <v>687</v>
      </c>
      <c r="C15" s="558">
        <f>SUM(D15:F15)</f>
        <v>716</v>
      </c>
      <c r="D15" s="337">
        <v>548</v>
      </c>
      <c r="E15" s="337">
        <v>113</v>
      </c>
      <c r="F15" s="337">
        <v>55</v>
      </c>
    </row>
    <row r="16" spans="1:6" ht="18" customHeight="1">
      <c r="A16" s="1076"/>
      <c r="B16" s="330" t="s">
        <v>10</v>
      </c>
      <c r="C16" s="556">
        <f>SUM(C11:C15)</f>
        <v>1366</v>
      </c>
      <c r="D16" s="338">
        <f>SUM(D11:D15)</f>
        <v>1074</v>
      </c>
      <c r="E16" s="338">
        <f>SUM(E11:E15)</f>
        <v>186</v>
      </c>
      <c r="F16" s="338">
        <f>SUM(F11:F15)</f>
        <v>106</v>
      </c>
    </row>
    <row r="17" spans="1:6" ht="18" customHeight="1">
      <c r="A17" s="1076" t="s">
        <v>10</v>
      </c>
      <c r="B17" s="331" t="s">
        <v>691</v>
      </c>
      <c r="C17" s="563">
        <f>SUM(D17:F17)</f>
        <v>3</v>
      </c>
      <c r="D17" s="332">
        <v>2</v>
      </c>
      <c r="E17" s="332">
        <v>1</v>
      </c>
      <c r="F17" s="332">
        <v>0</v>
      </c>
    </row>
    <row r="18" spans="1:6" ht="18" customHeight="1">
      <c r="A18" s="1076"/>
      <c r="B18" s="333" t="s">
        <v>690</v>
      </c>
      <c r="C18" s="561">
        <f>SUM(D18:F18)</f>
        <v>83</v>
      </c>
      <c r="D18" s="334">
        <v>70</v>
      </c>
      <c r="E18" s="334">
        <v>8</v>
      </c>
      <c r="F18" s="334">
        <v>5</v>
      </c>
    </row>
    <row r="19" spans="1:6" ht="18" customHeight="1">
      <c r="A19" s="1076"/>
      <c r="B19" s="333" t="s">
        <v>689</v>
      </c>
      <c r="C19" s="561">
        <f>SUM(D19:F19)</f>
        <v>174</v>
      </c>
      <c r="D19" s="334">
        <v>133</v>
      </c>
      <c r="E19" s="334">
        <v>22</v>
      </c>
      <c r="F19" s="334">
        <v>19</v>
      </c>
    </row>
    <row r="20" spans="1:6" ht="18" customHeight="1">
      <c r="A20" s="1076"/>
      <c r="B20" s="333" t="s">
        <v>688</v>
      </c>
      <c r="C20" s="561">
        <f>SUM(D20:F20)</f>
        <v>545</v>
      </c>
      <c r="D20" s="334">
        <v>433</v>
      </c>
      <c r="E20" s="334">
        <v>64</v>
      </c>
      <c r="F20" s="334">
        <v>48</v>
      </c>
    </row>
    <row r="21" spans="1:6" ht="18" customHeight="1">
      <c r="A21" s="1076"/>
      <c r="B21" s="336" t="s">
        <v>687</v>
      </c>
      <c r="C21" s="558">
        <f>SUM(D21:F21)</f>
        <v>841</v>
      </c>
      <c r="D21" s="337">
        <v>617</v>
      </c>
      <c r="E21" s="337">
        <v>146</v>
      </c>
      <c r="F21" s="337">
        <v>78</v>
      </c>
    </row>
    <row r="22" spans="1:6" ht="18" customHeight="1">
      <c r="A22" s="1076"/>
      <c r="B22" s="330" t="s">
        <v>10</v>
      </c>
      <c r="C22" s="556">
        <f>C10+C16</f>
        <v>1646</v>
      </c>
      <c r="D22" s="338">
        <f>D10+D16</f>
        <v>1255</v>
      </c>
      <c r="E22" s="338">
        <f>E10+E16</f>
        <v>241</v>
      </c>
      <c r="F22" s="338">
        <f>F10+F16</f>
        <v>150</v>
      </c>
    </row>
    <row r="23" ht="18.75" customHeight="1"/>
    <row r="24" ht="18.75" customHeight="1">
      <c r="A24" s="122" t="s">
        <v>715</v>
      </c>
    </row>
    <row r="25" spans="1:6" ht="18.75" customHeight="1">
      <c r="A25" s="1076" t="s">
        <v>197</v>
      </c>
      <c r="B25" s="1084" t="s">
        <v>257</v>
      </c>
      <c r="C25" s="1076" t="s">
        <v>258</v>
      </c>
      <c r="D25" s="331" t="s">
        <v>80</v>
      </c>
      <c r="E25" s="331" t="s">
        <v>271</v>
      </c>
      <c r="F25" s="331" t="s">
        <v>706</v>
      </c>
    </row>
    <row r="26" spans="1:6" ht="18.75" customHeight="1">
      <c r="A26" s="1076"/>
      <c r="B26" s="1084"/>
      <c r="C26" s="1076"/>
      <c r="D26" s="336" t="s">
        <v>714</v>
      </c>
      <c r="E26" s="336" t="s">
        <v>713</v>
      </c>
      <c r="F26" s="336" t="s">
        <v>712</v>
      </c>
    </row>
    <row r="27" spans="1:6" ht="18.75" customHeight="1">
      <c r="A27" s="1076"/>
      <c r="B27" s="1084"/>
      <c r="C27" s="1076"/>
      <c r="D27" s="330" t="s">
        <v>259</v>
      </c>
      <c r="E27" s="330" t="s">
        <v>259</v>
      </c>
      <c r="F27" s="330" t="s">
        <v>259</v>
      </c>
    </row>
    <row r="28" spans="1:6" ht="18" customHeight="1">
      <c r="A28" s="1076" t="s">
        <v>60</v>
      </c>
      <c r="B28" s="331" t="s">
        <v>691</v>
      </c>
      <c r="C28" s="563">
        <f>SUM(D28:F28)</f>
        <v>1</v>
      </c>
      <c r="D28" s="332">
        <v>1</v>
      </c>
      <c r="E28" s="332">
        <v>0</v>
      </c>
      <c r="F28" s="332">
        <v>0</v>
      </c>
    </row>
    <row r="29" spans="1:6" s="335" customFormat="1" ht="18" customHeight="1">
      <c r="A29" s="1076"/>
      <c r="B29" s="333" t="s">
        <v>690</v>
      </c>
      <c r="C29" s="568">
        <f>SUM(D29:F29)</f>
        <v>30</v>
      </c>
      <c r="D29" s="334">
        <v>28</v>
      </c>
      <c r="E29" s="334">
        <v>2</v>
      </c>
      <c r="F29" s="334">
        <v>0</v>
      </c>
    </row>
    <row r="30" spans="1:6" ht="18" customHeight="1">
      <c r="A30" s="1076"/>
      <c r="B30" s="333" t="s">
        <v>689</v>
      </c>
      <c r="C30" s="568">
        <f>SUM(D30:F30)</f>
        <v>42</v>
      </c>
      <c r="D30" s="334">
        <v>38</v>
      </c>
      <c r="E30" s="334">
        <v>4</v>
      </c>
      <c r="F30" s="334">
        <v>0</v>
      </c>
    </row>
    <row r="31" spans="1:6" ht="18" customHeight="1">
      <c r="A31" s="1076"/>
      <c r="B31" s="333" t="s">
        <v>688</v>
      </c>
      <c r="C31" s="561">
        <f>SUM(D31:F31)</f>
        <v>82</v>
      </c>
      <c r="D31" s="586">
        <v>69</v>
      </c>
      <c r="E31" s="334">
        <v>11</v>
      </c>
      <c r="F31" s="586">
        <v>2</v>
      </c>
    </row>
    <row r="32" spans="1:6" ht="18" customHeight="1">
      <c r="A32" s="1076"/>
      <c r="B32" s="336" t="s">
        <v>687</v>
      </c>
      <c r="C32" s="567">
        <f>SUM(D32:F32)</f>
        <v>125</v>
      </c>
      <c r="D32" s="585">
        <v>108</v>
      </c>
      <c r="E32" s="585">
        <v>13</v>
      </c>
      <c r="F32" s="585">
        <v>4</v>
      </c>
    </row>
    <row r="33" spans="1:6" ht="18" customHeight="1">
      <c r="A33" s="1076"/>
      <c r="B33" s="330" t="s">
        <v>10</v>
      </c>
      <c r="C33" s="556">
        <f>SUM(C28:C32)</f>
        <v>280</v>
      </c>
      <c r="D33" s="338">
        <f>SUM(D28:D32)</f>
        <v>244</v>
      </c>
      <c r="E33" s="338">
        <f>SUM(E28:E32)</f>
        <v>30</v>
      </c>
      <c r="F33" s="338">
        <f>SUM(F28:F32)</f>
        <v>6</v>
      </c>
    </row>
    <row r="34" spans="1:6" ht="18" customHeight="1">
      <c r="A34" s="1076" t="s">
        <v>61</v>
      </c>
      <c r="B34" s="331" t="s">
        <v>691</v>
      </c>
      <c r="C34" s="566">
        <f>SUM(D34:F34)</f>
        <v>2</v>
      </c>
      <c r="D34" s="332">
        <v>2</v>
      </c>
      <c r="E34" s="332">
        <v>0</v>
      </c>
      <c r="F34" s="332">
        <v>0</v>
      </c>
    </row>
    <row r="35" spans="1:6" ht="18" customHeight="1">
      <c r="A35" s="1076"/>
      <c r="B35" s="333" t="s">
        <v>690</v>
      </c>
      <c r="C35" s="561">
        <f>SUM(D35:F35)</f>
        <v>53</v>
      </c>
      <c r="D35" s="334">
        <v>53</v>
      </c>
      <c r="E35" s="334">
        <v>0</v>
      </c>
      <c r="F35" s="334">
        <v>0</v>
      </c>
    </row>
    <row r="36" spans="1:6" ht="18" customHeight="1">
      <c r="A36" s="1076"/>
      <c r="B36" s="333" t="s">
        <v>689</v>
      </c>
      <c r="C36" s="561">
        <f>SUM(D36:F36)</f>
        <v>132</v>
      </c>
      <c r="D36" s="334">
        <v>127</v>
      </c>
      <c r="E36" s="586">
        <v>4</v>
      </c>
      <c r="F36" s="334">
        <v>1</v>
      </c>
    </row>
    <row r="37" spans="1:6" ht="18" customHeight="1">
      <c r="A37" s="1076"/>
      <c r="B37" s="333" t="s">
        <v>688</v>
      </c>
      <c r="C37" s="561">
        <f>SUM(D37:F37)</f>
        <v>463</v>
      </c>
      <c r="D37" s="334">
        <v>457</v>
      </c>
      <c r="E37" s="334">
        <v>5</v>
      </c>
      <c r="F37" s="334">
        <v>1</v>
      </c>
    </row>
    <row r="38" spans="1:6" ht="18" customHeight="1">
      <c r="A38" s="1076"/>
      <c r="B38" s="336" t="s">
        <v>687</v>
      </c>
      <c r="C38" s="567">
        <f>SUM(D38:F38)</f>
        <v>716</v>
      </c>
      <c r="D38" s="585">
        <v>704</v>
      </c>
      <c r="E38" s="337">
        <v>12</v>
      </c>
      <c r="F38" s="337">
        <v>0</v>
      </c>
    </row>
    <row r="39" spans="1:6" ht="18" customHeight="1">
      <c r="A39" s="1076"/>
      <c r="B39" s="330" t="s">
        <v>10</v>
      </c>
      <c r="C39" s="556">
        <f>SUM(C34:C38)</f>
        <v>1366</v>
      </c>
      <c r="D39" s="338">
        <f>SUM(D34:D38)</f>
        <v>1343</v>
      </c>
      <c r="E39" s="338">
        <f>SUM(E34:E38)</f>
        <v>21</v>
      </c>
      <c r="F39" s="338">
        <f>SUM(F34:F38)</f>
        <v>2</v>
      </c>
    </row>
    <row r="40" spans="1:6" ht="18" customHeight="1">
      <c r="A40" s="1076" t="s">
        <v>10</v>
      </c>
      <c r="B40" s="331" t="s">
        <v>691</v>
      </c>
      <c r="C40" s="563">
        <f>SUM(D40:F40)</f>
        <v>3</v>
      </c>
      <c r="D40" s="332">
        <v>3</v>
      </c>
      <c r="E40" s="332">
        <v>0</v>
      </c>
      <c r="F40" s="332">
        <v>0</v>
      </c>
    </row>
    <row r="41" spans="1:6" ht="18" customHeight="1">
      <c r="A41" s="1076"/>
      <c r="B41" s="333" t="s">
        <v>690</v>
      </c>
      <c r="C41" s="561">
        <f>SUM(D41:F41)</f>
        <v>83</v>
      </c>
      <c r="D41" s="334">
        <v>81</v>
      </c>
      <c r="E41" s="334">
        <v>2</v>
      </c>
      <c r="F41" s="334">
        <v>0</v>
      </c>
    </row>
    <row r="42" spans="1:6" ht="18" customHeight="1">
      <c r="A42" s="1076"/>
      <c r="B42" s="333" t="s">
        <v>689</v>
      </c>
      <c r="C42" s="561">
        <f>SUM(D42:F42)</f>
        <v>174</v>
      </c>
      <c r="D42" s="334">
        <v>165</v>
      </c>
      <c r="E42" s="334">
        <v>8</v>
      </c>
      <c r="F42" s="334">
        <v>1</v>
      </c>
    </row>
    <row r="43" spans="1:6" ht="18" customHeight="1">
      <c r="A43" s="1076"/>
      <c r="B43" s="333" t="s">
        <v>688</v>
      </c>
      <c r="C43" s="561">
        <f>SUM(D43:F43)</f>
        <v>545</v>
      </c>
      <c r="D43" s="334">
        <v>526</v>
      </c>
      <c r="E43" s="334">
        <v>16</v>
      </c>
      <c r="F43" s="334">
        <v>3</v>
      </c>
    </row>
    <row r="44" spans="1:6" ht="18" customHeight="1">
      <c r="A44" s="1076"/>
      <c r="B44" s="336" t="s">
        <v>687</v>
      </c>
      <c r="C44" s="558">
        <f>SUM(D44:F44)</f>
        <v>841</v>
      </c>
      <c r="D44" s="337">
        <v>812</v>
      </c>
      <c r="E44" s="337">
        <v>25</v>
      </c>
      <c r="F44" s="337">
        <v>4</v>
      </c>
    </row>
    <row r="45" spans="1:6" ht="18" customHeight="1">
      <c r="A45" s="1076"/>
      <c r="B45" s="330" t="s">
        <v>10</v>
      </c>
      <c r="C45" s="556">
        <f>C33+C39</f>
        <v>1646</v>
      </c>
      <c r="D45" s="338">
        <f>D33+D39</f>
        <v>1587</v>
      </c>
      <c r="E45" s="338">
        <f>E33+E39</f>
        <v>51</v>
      </c>
      <c r="F45" s="338">
        <f>F33+F39</f>
        <v>8</v>
      </c>
    </row>
    <row r="46" ht="18.75" customHeight="1"/>
  </sheetData>
  <sheetProtection/>
  <mergeCells count="12">
    <mergeCell ref="A34:A39"/>
    <mergeCell ref="A40:A45"/>
    <mergeCell ref="A5:A10"/>
    <mergeCell ref="A11:A16"/>
    <mergeCell ref="A17:A22"/>
    <mergeCell ref="A25:A27"/>
    <mergeCell ref="B25:B27"/>
    <mergeCell ref="C25:C27"/>
    <mergeCell ref="A2:A4"/>
    <mergeCell ref="B2:B4"/>
    <mergeCell ref="C2:C4"/>
    <mergeCell ref="A28:A33"/>
  </mergeCells>
  <printOptions/>
  <pageMargins left="0.7086614173228347" right="0.7086614173228347" top="0.7480314960629921" bottom="0.7480314960629921" header="0.31496062992125984" footer="0.31496062992125984"/>
  <pageSetup firstPageNumber="90" useFirstPageNumber="1" horizontalDpi="600" verticalDpi="600" orientation="portrait" paperSize="9"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F45"/>
  <sheetViews>
    <sheetView view="pageBreakPreview" zoomScale="145" zoomScaleSheetLayoutView="145" zoomScalePageLayoutView="0" workbookViewId="0" topLeftCell="A37">
      <selection activeCell="E27" sqref="E27"/>
    </sheetView>
  </sheetViews>
  <sheetFormatPr defaultColWidth="9.00390625" defaultRowHeight="15" customHeight="1"/>
  <cols>
    <col min="1" max="1" width="6.25390625" style="555" customWidth="1"/>
    <col min="2" max="2" width="11.125" style="583" customWidth="1"/>
    <col min="3" max="3" width="11.125" style="555" customWidth="1"/>
    <col min="4" max="6" width="12.50390625" style="555" customWidth="1"/>
    <col min="7" max="16384" width="9.00390625" style="555" customWidth="1"/>
  </cols>
  <sheetData>
    <row r="1" ht="18.75" customHeight="1">
      <c r="A1" s="122" t="s">
        <v>725</v>
      </c>
    </row>
    <row r="2" spans="1:6" ht="12">
      <c r="A2" s="1076" t="s">
        <v>197</v>
      </c>
      <c r="B2" s="1084" t="s">
        <v>257</v>
      </c>
      <c r="C2" s="1076" t="s">
        <v>258</v>
      </c>
      <c r="D2" s="565" t="s">
        <v>80</v>
      </c>
      <c r="E2" s="565" t="s">
        <v>271</v>
      </c>
      <c r="F2" s="565" t="s">
        <v>706</v>
      </c>
    </row>
    <row r="3" spans="1:6" ht="16.5" customHeight="1">
      <c r="A3" s="1076"/>
      <c r="B3" s="1084"/>
      <c r="C3" s="1076"/>
      <c r="D3" s="560" t="s">
        <v>724</v>
      </c>
      <c r="E3" s="560" t="s">
        <v>713</v>
      </c>
      <c r="F3" s="560" t="s">
        <v>712</v>
      </c>
    </row>
    <row r="4" spans="1:6" ht="16.5" customHeight="1">
      <c r="A4" s="1076"/>
      <c r="B4" s="1084"/>
      <c r="C4" s="1076"/>
      <c r="D4" s="557" t="s">
        <v>259</v>
      </c>
      <c r="E4" s="557" t="s">
        <v>259</v>
      </c>
      <c r="F4" s="557" t="s">
        <v>259</v>
      </c>
    </row>
    <row r="5" spans="1:6" ht="18" customHeight="1">
      <c r="A5" s="1076" t="s">
        <v>60</v>
      </c>
      <c r="B5" s="565" t="s">
        <v>691</v>
      </c>
      <c r="C5" s="563">
        <f>SUM(D5:F5)</f>
        <v>1</v>
      </c>
      <c r="D5" s="563">
        <v>1</v>
      </c>
      <c r="E5" s="563">
        <v>0</v>
      </c>
      <c r="F5" s="563">
        <v>0</v>
      </c>
    </row>
    <row r="6" spans="1:6" s="569" customFormat="1" ht="18" customHeight="1">
      <c r="A6" s="1076"/>
      <c r="B6" s="562" t="s">
        <v>690</v>
      </c>
      <c r="C6" s="561">
        <f>SUM(D6:F6)</f>
        <v>30</v>
      </c>
      <c r="D6" s="561">
        <v>24</v>
      </c>
      <c r="E6" s="561">
        <v>3</v>
      </c>
      <c r="F6" s="561">
        <v>3</v>
      </c>
    </row>
    <row r="7" spans="1:6" ht="18" customHeight="1">
      <c r="A7" s="1076"/>
      <c r="B7" s="562" t="s">
        <v>689</v>
      </c>
      <c r="C7" s="561">
        <f>SUM(D7:F7)</f>
        <v>42</v>
      </c>
      <c r="D7" s="568">
        <v>32</v>
      </c>
      <c r="E7" s="561">
        <v>9</v>
      </c>
      <c r="F7" s="561">
        <v>1</v>
      </c>
    </row>
    <row r="8" spans="1:6" ht="18" customHeight="1">
      <c r="A8" s="1076"/>
      <c r="B8" s="562" t="s">
        <v>688</v>
      </c>
      <c r="C8" s="561">
        <f>SUM(D8:F8)</f>
        <v>82</v>
      </c>
      <c r="D8" s="568">
        <v>56</v>
      </c>
      <c r="E8" s="561">
        <v>15</v>
      </c>
      <c r="F8" s="568">
        <v>11</v>
      </c>
    </row>
    <row r="9" spans="1:6" ht="18" customHeight="1">
      <c r="A9" s="1076"/>
      <c r="B9" s="560" t="s">
        <v>687</v>
      </c>
      <c r="C9" s="558">
        <f>SUM(D9:F9)</f>
        <v>125</v>
      </c>
      <c r="D9" s="567">
        <v>94</v>
      </c>
      <c r="E9" s="567">
        <v>20</v>
      </c>
      <c r="F9" s="567">
        <v>11</v>
      </c>
    </row>
    <row r="10" spans="1:6" ht="18" customHeight="1">
      <c r="A10" s="1076"/>
      <c r="B10" s="557" t="s">
        <v>10</v>
      </c>
      <c r="C10" s="556">
        <f>SUM(C5:C9)</f>
        <v>280</v>
      </c>
      <c r="D10" s="556">
        <f>SUM(D5:D9)</f>
        <v>207</v>
      </c>
      <c r="E10" s="556">
        <f>SUM(E5:E9)</f>
        <v>47</v>
      </c>
      <c r="F10" s="556">
        <f>SUM(F5:F9)</f>
        <v>26</v>
      </c>
    </row>
    <row r="11" spans="1:6" ht="18" customHeight="1">
      <c r="A11" s="1076" t="s">
        <v>61</v>
      </c>
      <c r="B11" s="565" t="s">
        <v>691</v>
      </c>
      <c r="C11" s="566">
        <f>SUM(D11:F11)</f>
        <v>2</v>
      </c>
      <c r="D11" s="563">
        <v>2</v>
      </c>
      <c r="E11" s="563">
        <v>0</v>
      </c>
      <c r="F11" s="563">
        <v>0</v>
      </c>
    </row>
    <row r="12" spans="1:6" ht="18" customHeight="1">
      <c r="A12" s="1076"/>
      <c r="B12" s="562" t="s">
        <v>690</v>
      </c>
      <c r="C12" s="561">
        <f>SUM(D12:F12)</f>
        <v>53</v>
      </c>
      <c r="D12" s="561">
        <v>52</v>
      </c>
      <c r="E12" s="561">
        <v>1</v>
      </c>
      <c r="F12" s="561">
        <v>0</v>
      </c>
    </row>
    <row r="13" spans="1:6" ht="18" customHeight="1">
      <c r="A13" s="1076"/>
      <c r="B13" s="562" t="s">
        <v>689</v>
      </c>
      <c r="C13" s="568">
        <f>SUM(D13:F13)</f>
        <v>132</v>
      </c>
      <c r="D13" s="561">
        <v>128</v>
      </c>
      <c r="E13" s="561">
        <v>3</v>
      </c>
      <c r="F13" s="561">
        <v>1</v>
      </c>
    </row>
    <row r="14" spans="1:6" ht="18" customHeight="1">
      <c r="A14" s="1076"/>
      <c r="B14" s="562" t="s">
        <v>688</v>
      </c>
      <c r="C14" s="568">
        <f>SUM(D14:F14)</f>
        <v>463</v>
      </c>
      <c r="D14" s="568">
        <v>450</v>
      </c>
      <c r="E14" s="561">
        <v>10</v>
      </c>
      <c r="F14" s="561">
        <v>3</v>
      </c>
    </row>
    <row r="15" spans="1:6" ht="18" customHeight="1">
      <c r="A15" s="1076"/>
      <c r="B15" s="560" t="s">
        <v>687</v>
      </c>
      <c r="C15" s="558">
        <f>SUM(D15:F15)</f>
        <v>716</v>
      </c>
      <c r="D15" s="567">
        <v>693</v>
      </c>
      <c r="E15" s="558">
        <v>18</v>
      </c>
      <c r="F15" s="558">
        <v>5</v>
      </c>
    </row>
    <row r="16" spans="1:6" ht="18" customHeight="1">
      <c r="A16" s="1076"/>
      <c r="B16" s="557" t="s">
        <v>10</v>
      </c>
      <c r="C16" s="556">
        <f>SUM(C11:C15)</f>
        <v>1366</v>
      </c>
      <c r="D16" s="556">
        <f>SUM(D11:D15)</f>
        <v>1325</v>
      </c>
      <c r="E16" s="556">
        <f>SUM(E11:E15)</f>
        <v>32</v>
      </c>
      <c r="F16" s="556">
        <f>SUM(F11:F15)</f>
        <v>9</v>
      </c>
    </row>
    <row r="17" spans="1:6" ht="18" customHeight="1">
      <c r="A17" s="1076" t="s">
        <v>10</v>
      </c>
      <c r="B17" s="565" t="s">
        <v>691</v>
      </c>
      <c r="C17" s="563">
        <f>SUM(D17:F17)</f>
        <v>3</v>
      </c>
      <c r="D17" s="563">
        <v>3</v>
      </c>
      <c r="E17" s="563">
        <v>0</v>
      </c>
      <c r="F17" s="563">
        <v>0</v>
      </c>
    </row>
    <row r="18" spans="1:6" ht="18" customHeight="1">
      <c r="A18" s="1076"/>
      <c r="B18" s="562" t="s">
        <v>690</v>
      </c>
      <c r="C18" s="561">
        <f>SUM(D18:F18)</f>
        <v>83</v>
      </c>
      <c r="D18" s="561">
        <v>76</v>
      </c>
      <c r="E18" s="561">
        <v>4</v>
      </c>
      <c r="F18" s="561">
        <v>3</v>
      </c>
    </row>
    <row r="19" spans="1:6" ht="18" customHeight="1">
      <c r="A19" s="1076"/>
      <c r="B19" s="562" t="s">
        <v>689</v>
      </c>
      <c r="C19" s="561">
        <f>SUM(D19:F19)</f>
        <v>174</v>
      </c>
      <c r="D19" s="561">
        <v>160</v>
      </c>
      <c r="E19" s="561">
        <v>12</v>
      </c>
      <c r="F19" s="561">
        <v>2</v>
      </c>
    </row>
    <row r="20" spans="1:6" ht="18" customHeight="1">
      <c r="A20" s="1076"/>
      <c r="B20" s="562" t="s">
        <v>688</v>
      </c>
      <c r="C20" s="561">
        <f>SUM(D20:F20)</f>
        <v>545</v>
      </c>
      <c r="D20" s="561">
        <v>506</v>
      </c>
      <c r="E20" s="561">
        <v>25</v>
      </c>
      <c r="F20" s="561">
        <v>14</v>
      </c>
    </row>
    <row r="21" spans="1:6" ht="18" customHeight="1">
      <c r="A21" s="1076"/>
      <c r="B21" s="560" t="s">
        <v>687</v>
      </c>
      <c r="C21" s="558">
        <f>SUM(D21:F21)</f>
        <v>841</v>
      </c>
      <c r="D21" s="558">
        <v>787</v>
      </c>
      <c r="E21" s="558">
        <v>38</v>
      </c>
      <c r="F21" s="558">
        <v>16</v>
      </c>
    </row>
    <row r="22" spans="1:6" ht="18" customHeight="1">
      <c r="A22" s="1076"/>
      <c r="B22" s="557" t="s">
        <v>10</v>
      </c>
      <c r="C22" s="556">
        <f>C10+C16</f>
        <v>1646</v>
      </c>
      <c r="D22" s="556">
        <f>D10+D16</f>
        <v>1532</v>
      </c>
      <c r="E22" s="556">
        <f>E10+E16</f>
        <v>79</v>
      </c>
      <c r="F22" s="556">
        <f>F10+F16</f>
        <v>35</v>
      </c>
    </row>
    <row r="23" ht="16.5" customHeight="1"/>
    <row r="24" ht="16.5" customHeight="1">
      <c r="A24" s="122" t="s">
        <v>723</v>
      </c>
    </row>
    <row r="25" spans="1:6" ht="16.5" customHeight="1">
      <c r="A25" s="1076" t="s">
        <v>197</v>
      </c>
      <c r="B25" s="1084" t="s">
        <v>257</v>
      </c>
      <c r="C25" s="1076" t="s">
        <v>258</v>
      </c>
      <c r="D25" s="565" t="s">
        <v>80</v>
      </c>
      <c r="E25" s="565" t="s">
        <v>271</v>
      </c>
      <c r="F25" s="565" t="s">
        <v>697</v>
      </c>
    </row>
    <row r="26" spans="1:6" ht="16.5" customHeight="1">
      <c r="A26" s="1076"/>
      <c r="B26" s="1084"/>
      <c r="C26" s="1076"/>
      <c r="D26" s="560" t="s">
        <v>722</v>
      </c>
      <c r="E26" s="560" t="s">
        <v>721</v>
      </c>
      <c r="F26" s="560" t="s">
        <v>720</v>
      </c>
    </row>
    <row r="27" spans="1:6" ht="16.5" customHeight="1">
      <c r="A27" s="1076"/>
      <c r="B27" s="1084"/>
      <c r="C27" s="1076"/>
      <c r="D27" s="557" t="s">
        <v>259</v>
      </c>
      <c r="E27" s="557" t="s">
        <v>259</v>
      </c>
      <c r="F27" s="557" t="s">
        <v>259</v>
      </c>
    </row>
    <row r="28" spans="1:6" ht="18" customHeight="1">
      <c r="A28" s="1076" t="s">
        <v>60</v>
      </c>
      <c r="B28" s="565" t="s">
        <v>691</v>
      </c>
      <c r="C28" s="563">
        <f>SUM(D28:F28)</f>
        <v>1</v>
      </c>
      <c r="D28" s="563">
        <v>1</v>
      </c>
      <c r="E28" s="563">
        <v>0</v>
      </c>
      <c r="F28" s="563">
        <v>0</v>
      </c>
    </row>
    <row r="29" spans="1:6" s="569" customFormat="1" ht="18" customHeight="1">
      <c r="A29" s="1076"/>
      <c r="B29" s="562" t="s">
        <v>690</v>
      </c>
      <c r="C29" s="561">
        <f>SUM(D29:F29)</f>
        <v>30</v>
      </c>
      <c r="D29" s="561">
        <v>29</v>
      </c>
      <c r="E29" s="561">
        <v>0</v>
      </c>
      <c r="F29" s="561">
        <v>1</v>
      </c>
    </row>
    <row r="30" spans="1:6" ht="18" customHeight="1">
      <c r="A30" s="1076"/>
      <c r="B30" s="562" t="s">
        <v>689</v>
      </c>
      <c r="C30" s="561">
        <f>SUM(D30:F30)</f>
        <v>42</v>
      </c>
      <c r="D30" s="561">
        <v>37</v>
      </c>
      <c r="E30" s="561">
        <v>4</v>
      </c>
      <c r="F30" s="561">
        <v>1</v>
      </c>
    </row>
    <row r="31" spans="1:6" ht="18" customHeight="1">
      <c r="A31" s="1076"/>
      <c r="B31" s="562" t="s">
        <v>688</v>
      </c>
      <c r="C31" s="561">
        <f>SUM(D31:F31)</f>
        <v>82</v>
      </c>
      <c r="D31" s="568">
        <v>70</v>
      </c>
      <c r="E31" s="561">
        <v>8</v>
      </c>
      <c r="F31" s="568">
        <v>4</v>
      </c>
    </row>
    <row r="32" spans="1:6" ht="18" customHeight="1">
      <c r="A32" s="1076"/>
      <c r="B32" s="560" t="s">
        <v>687</v>
      </c>
      <c r="C32" s="558">
        <f>SUM(D32:F32)</f>
        <v>125</v>
      </c>
      <c r="D32" s="567">
        <v>102</v>
      </c>
      <c r="E32" s="567">
        <v>16</v>
      </c>
      <c r="F32" s="567">
        <v>7</v>
      </c>
    </row>
    <row r="33" spans="1:6" ht="18" customHeight="1">
      <c r="A33" s="1076"/>
      <c r="B33" s="557" t="s">
        <v>10</v>
      </c>
      <c r="C33" s="556">
        <f>SUM(C28:C32)</f>
        <v>280</v>
      </c>
      <c r="D33" s="556">
        <f>SUM(D28:D32)</f>
        <v>239</v>
      </c>
      <c r="E33" s="556">
        <f>SUM(E28:E32)</f>
        <v>28</v>
      </c>
      <c r="F33" s="556">
        <f>SUM(F28:F32)</f>
        <v>13</v>
      </c>
    </row>
    <row r="34" spans="1:6" ht="18" customHeight="1">
      <c r="A34" s="1076" t="s">
        <v>61</v>
      </c>
      <c r="B34" s="565" t="s">
        <v>691</v>
      </c>
      <c r="C34" s="566">
        <f>SUM(D34:F34)</f>
        <v>2</v>
      </c>
      <c r="D34" s="563">
        <v>2</v>
      </c>
      <c r="E34" s="563">
        <v>0</v>
      </c>
      <c r="F34" s="563">
        <v>0</v>
      </c>
    </row>
    <row r="35" spans="1:6" ht="18" customHeight="1">
      <c r="A35" s="1076"/>
      <c r="B35" s="562" t="s">
        <v>690</v>
      </c>
      <c r="C35" s="561">
        <f>SUM(D35:F35)</f>
        <v>53</v>
      </c>
      <c r="D35" s="561">
        <v>53</v>
      </c>
      <c r="E35" s="561">
        <v>0</v>
      </c>
      <c r="F35" s="561">
        <v>0</v>
      </c>
    </row>
    <row r="36" spans="1:6" ht="18" customHeight="1">
      <c r="A36" s="1076"/>
      <c r="B36" s="562" t="s">
        <v>689</v>
      </c>
      <c r="C36" s="561">
        <f>SUM(D36:F36)</f>
        <v>132</v>
      </c>
      <c r="D36" s="561">
        <v>131</v>
      </c>
      <c r="E36" s="561">
        <v>1</v>
      </c>
      <c r="F36" s="561">
        <v>0</v>
      </c>
    </row>
    <row r="37" spans="1:6" ht="18" customHeight="1">
      <c r="A37" s="1076"/>
      <c r="B37" s="562" t="s">
        <v>688</v>
      </c>
      <c r="C37" s="561">
        <f>SUM(D37:F37)</f>
        <v>463</v>
      </c>
      <c r="D37" s="561">
        <v>457</v>
      </c>
      <c r="E37" s="561">
        <v>6</v>
      </c>
      <c r="F37" s="561">
        <v>0</v>
      </c>
    </row>
    <row r="38" spans="1:6" ht="18" customHeight="1">
      <c r="A38" s="1076"/>
      <c r="B38" s="560" t="s">
        <v>687</v>
      </c>
      <c r="C38" s="558">
        <f>SUM(D38:F38)</f>
        <v>716</v>
      </c>
      <c r="D38" s="558">
        <v>704</v>
      </c>
      <c r="E38" s="558">
        <v>11</v>
      </c>
      <c r="F38" s="558">
        <v>1</v>
      </c>
    </row>
    <row r="39" spans="1:6" ht="18" customHeight="1">
      <c r="A39" s="1076"/>
      <c r="B39" s="557" t="s">
        <v>10</v>
      </c>
      <c r="C39" s="556">
        <f>SUM(C34:C38)</f>
        <v>1366</v>
      </c>
      <c r="D39" s="556">
        <f>SUM(D34:D38)</f>
        <v>1347</v>
      </c>
      <c r="E39" s="556">
        <f>SUM(E34:E38)</f>
        <v>18</v>
      </c>
      <c r="F39" s="556">
        <f>SUM(F34:F38)</f>
        <v>1</v>
      </c>
    </row>
    <row r="40" spans="1:6" ht="18" customHeight="1">
      <c r="A40" s="1076" t="s">
        <v>10</v>
      </c>
      <c r="B40" s="565" t="s">
        <v>691</v>
      </c>
      <c r="C40" s="563">
        <f>SUM(D40:F40)</f>
        <v>3</v>
      </c>
      <c r="D40" s="563">
        <v>3</v>
      </c>
      <c r="E40" s="563">
        <v>0</v>
      </c>
      <c r="F40" s="563">
        <v>0</v>
      </c>
    </row>
    <row r="41" spans="1:6" ht="18" customHeight="1">
      <c r="A41" s="1076"/>
      <c r="B41" s="562" t="s">
        <v>690</v>
      </c>
      <c r="C41" s="561">
        <f>SUM(D41:F41)</f>
        <v>83</v>
      </c>
      <c r="D41" s="561">
        <v>82</v>
      </c>
      <c r="E41" s="561">
        <v>0</v>
      </c>
      <c r="F41" s="561">
        <v>1</v>
      </c>
    </row>
    <row r="42" spans="1:6" ht="18" customHeight="1">
      <c r="A42" s="1076"/>
      <c r="B42" s="562" t="s">
        <v>689</v>
      </c>
      <c r="C42" s="561">
        <f>SUM(D42:F42)</f>
        <v>174</v>
      </c>
      <c r="D42" s="561">
        <v>168</v>
      </c>
      <c r="E42" s="561">
        <v>5</v>
      </c>
      <c r="F42" s="561">
        <v>1</v>
      </c>
    </row>
    <row r="43" spans="1:6" ht="18" customHeight="1">
      <c r="A43" s="1076"/>
      <c r="B43" s="562" t="s">
        <v>688</v>
      </c>
      <c r="C43" s="561">
        <f>SUM(D43:F43)</f>
        <v>545</v>
      </c>
      <c r="D43" s="561">
        <v>527</v>
      </c>
      <c r="E43" s="561">
        <v>14</v>
      </c>
      <c r="F43" s="561">
        <v>4</v>
      </c>
    </row>
    <row r="44" spans="1:6" ht="18" customHeight="1">
      <c r="A44" s="1076"/>
      <c r="B44" s="560" t="s">
        <v>687</v>
      </c>
      <c r="C44" s="558">
        <f>SUM(D44:F44)</f>
        <v>841</v>
      </c>
      <c r="D44" s="558">
        <v>806</v>
      </c>
      <c r="E44" s="558">
        <v>27</v>
      </c>
      <c r="F44" s="558">
        <v>8</v>
      </c>
    </row>
    <row r="45" spans="1:6" ht="18" customHeight="1">
      <c r="A45" s="1076"/>
      <c r="B45" s="557" t="s">
        <v>10</v>
      </c>
      <c r="C45" s="556">
        <f>C33+C39</f>
        <v>1646</v>
      </c>
      <c r="D45" s="556">
        <f>D33+D39</f>
        <v>1586</v>
      </c>
      <c r="E45" s="556">
        <f>E33+E39</f>
        <v>46</v>
      </c>
      <c r="F45" s="556">
        <f>F33+F39</f>
        <v>14</v>
      </c>
    </row>
    <row r="46" ht="16.5" customHeight="1"/>
  </sheetData>
  <sheetProtection/>
  <mergeCells count="12">
    <mergeCell ref="A34:A39"/>
    <mergeCell ref="A40:A45"/>
    <mergeCell ref="A25:A27"/>
    <mergeCell ref="B25:B27"/>
    <mergeCell ref="C25:C27"/>
    <mergeCell ref="A28:A33"/>
    <mergeCell ref="C2:C4"/>
    <mergeCell ref="A5:A10"/>
    <mergeCell ref="A11:A16"/>
    <mergeCell ref="A17:A22"/>
    <mergeCell ref="A2:A4"/>
    <mergeCell ref="B2:B4"/>
  </mergeCells>
  <printOptions/>
  <pageMargins left="0.7086614173228347" right="0.7086614173228347" top="0.7480314960629921" bottom="0.7480314960629921" header="0.31496062992125984" footer="0.31496062992125984"/>
  <pageSetup firstPageNumber="91" useFirstPageNumber="1" horizontalDpi="600" verticalDpi="600" orientation="portrait" paperSize="9"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37">
      <selection activeCell="E27" sqref="E27"/>
    </sheetView>
  </sheetViews>
  <sheetFormatPr defaultColWidth="9.00390625" defaultRowHeight="13.5"/>
  <cols>
    <col min="1" max="1" width="5.00390625" style="121" customWidth="1"/>
    <col min="2" max="2" width="10.125" style="584" customWidth="1"/>
    <col min="3" max="3" width="10.00390625" style="121" customWidth="1"/>
    <col min="4" max="6" width="9.375" style="121" customWidth="1"/>
    <col min="7" max="7" width="12.00390625" style="121" customWidth="1"/>
    <col min="8" max="8" width="9.375" style="121" customWidth="1"/>
    <col min="9" max="9" width="7.75390625" style="121" bestFit="1" customWidth="1"/>
    <col min="10" max="16384" width="9.00390625" style="121" customWidth="1"/>
  </cols>
  <sheetData>
    <row r="1" ht="14.25">
      <c r="A1" s="122" t="s">
        <v>555</v>
      </c>
    </row>
    <row r="2" spans="1:9" ht="18" customHeight="1">
      <c r="A2" s="1076" t="s">
        <v>197</v>
      </c>
      <c r="B2" s="1084" t="s">
        <v>257</v>
      </c>
      <c r="C2" s="1076" t="s">
        <v>258</v>
      </c>
      <c r="D2" s="1097" t="s">
        <v>80</v>
      </c>
      <c r="E2" s="1098"/>
      <c r="F2" s="1097" t="s">
        <v>271</v>
      </c>
      <c r="G2" s="1098"/>
      <c r="H2" s="1097" t="s">
        <v>735</v>
      </c>
      <c r="I2" s="1098"/>
    </row>
    <row r="3" spans="1:9" ht="18" customHeight="1">
      <c r="A3" s="1076"/>
      <c r="B3" s="1084"/>
      <c r="C3" s="1076"/>
      <c r="D3" s="1093" t="s">
        <v>273</v>
      </c>
      <c r="E3" s="1094"/>
      <c r="F3" s="1093" t="s">
        <v>274</v>
      </c>
      <c r="G3" s="1094"/>
      <c r="H3" s="1093" t="s">
        <v>275</v>
      </c>
      <c r="I3" s="1094"/>
    </row>
    <row r="4" spans="1:9" ht="18" customHeight="1">
      <c r="A4" s="1076"/>
      <c r="B4" s="1084"/>
      <c r="C4" s="1076"/>
      <c r="D4" s="1093" t="s">
        <v>734</v>
      </c>
      <c r="E4" s="1094"/>
      <c r="F4" s="1093" t="s">
        <v>734</v>
      </c>
      <c r="G4" s="1094"/>
      <c r="H4" s="1093" t="s">
        <v>733</v>
      </c>
      <c r="I4" s="1094"/>
    </row>
    <row r="5" spans="1:9" ht="18" customHeight="1">
      <c r="A5" s="1076"/>
      <c r="B5" s="1084"/>
      <c r="C5" s="1076"/>
      <c r="D5" s="1095" t="s">
        <v>525</v>
      </c>
      <c r="E5" s="1096"/>
      <c r="F5" s="1095" t="s">
        <v>526</v>
      </c>
      <c r="G5" s="1096"/>
      <c r="H5" s="1095" t="s">
        <v>527</v>
      </c>
      <c r="I5" s="1096"/>
    </row>
    <row r="6" spans="1:9" ht="18" customHeight="1">
      <c r="A6" s="1076"/>
      <c r="B6" s="1084"/>
      <c r="C6" s="1076"/>
      <c r="D6" s="1078" t="s">
        <v>259</v>
      </c>
      <c r="E6" s="1080"/>
      <c r="F6" s="1078" t="s">
        <v>259</v>
      </c>
      <c r="G6" s="1080"/>
      <c r="H6" s="1078" t="s">
        <v>259</v>
      </c>
      <c r="I6" s="1080"/>
    </row>
    <row r="7" spans="1:9" ht="18" customHeight="1">
      <c r="A7" s="1076" t="s">
        <v>60</v>
      </c>
      <c r="B7" s="331" t="s">
        <v>732</v>
      </c>
      <c r="C7" s="332">
        <f>SUM(D7:I7)</f>
        <v>1</v>
      </c>
      <c r="D7" s="1091">
        <v>0</v>
      </c>
      <c r="E7" s="1092"/>
      <c r="F7" s="1091">
        <v>1</v>
      </c>
      <c r="G7" s="1092"/>
      <c r="H7" s="1091">
        <v>0</v>
      </c>
      <c r="I7" s="1092"/>
    </row>
    <row r="8" spans="1:9" s="335" customFormat="1" ht="18" customHeight="1">
      <c r="A8" s="1076"/>
      <c r="B8" s="333" t="s">
        <v>731</v>
      </c>
      <c r="C8" s="334">
        <f>SUM(D8:I8)</f>
        <v>30</v>
      </c>
      <c r="D8" s="1089">
        <v>23</v>
      </c>
      <c r="E8" s="1090"/>
      <c r="F8" s="1089">
        <v>7</v>
      </c>
      <c r="G8" s="1090"/>
      <c r="H8" s="1089">
        <v>0</v>
      </c>
      <c r="I8" s="1090"/>
    </row>
    <row r="9" spans="1:9" ht="18" customHeight="1">
      <c r="A9" s="1076"/>
      <c r="B9" s="333" t="s">
        <v>689</v>
      </c>
      <c r="C9" s="334">
        <f>SUM(D9:I9)</f>
        <v>42</v>
      </c>
      <c r="D9" s="1089">
        <v>30</v>
      </c>
      <c r="E9" s="1090"/>
      <c r="F9" s="1089">
        <v>12</v>
      </c>
      <c r="G9" s="1090"/>
      <c r="H9" s="1089">
        <v>0</v>
      </c>
      <c r="I9" s="1090"/>
    </row>
    <row r="10" spans="1:9" ht="18" customHeight="1">
      <c r="A10" s="1076"/>
      <c r="B10" s="333" t="s">
        <v>688</v>
      </c>
      <c r="C10" s="334">
        <f>SUM(D10:I10)</f>
        <v>82</v>
      </c>
      <c r="D10" s="1089">
        <v>60</v>
      </c>
      <c r="E10" s="1090"/>
      <c r="F10" s="1089">
        <v>21</v>
      </c>
      <c r="G10" s="1090"/>
      <c r="H10" s="1089">
        <v>1</v>
      </c>
      <c r="I10" s="1090"/>
    </row>
    <row r="11" spans="1:9" ht="18" customHeight="1">
      <c r="A11" s="1076"/>
      <c r="B11" s="336" t="s">
        <v>687</v>
      </c>
      <c r="C11" s="337">
        <f>SUM(D11:I11)</f>
        <v>125</v>
      </c>
      <c r="D11" s="1085">
        <v>84</v>
      </c>
      <c r="E11" s="1086"/>
      <c r="F11" s="1085">
        <v>39</v>
      </c>
      <c r="G11" s="1086"/>
      <c r="H11" s="1085">
        <v>2</v>
      </c>
      <c r="I11" s="1086"/>
    </row>
    <row r="12" spans="1:9" ht="18" customHeight="1">
      <c r="A12" s="1076"/>
      <c r="B12" s="330" t="s">
        <v>10</v>
      </c>
      <c r="C12" s="338">
        <f>SUM(C7:C11)</f>
        <v>280</v>
      </c>
      <c r="D12" s="1087">
        <f>SUM(D7:E11)</f>
        <v>197</v>
      </c>
      <c r="E12" s="1088"/>
      <c r="F12" s="1087">
        <f>SUM(F7:G11)</f>
        <v>80</v>
      </c>
      <c r="G12" s="1088"/>
      <c r="H12" s="1087">
        <f>SUM(H7:I11)</f>
        <v>3</v>
      </c>
      <c r="I12" s="1088"/>
    </row>
    <row r="13" spans="1:9" ht="18" customHeight="1">
      <c r="A13" s="1076" t="s">
        <v>61</v>
      </c>
      <c r="B13" s="331" t="s">
        <v>691</v>
      </c>
      <c r="C13" s="339">
        <f>SUM(D13:I13)</f>
        <v>2</v>
      </c>
      <c r="D13" s="1091">
        <v>2</v>
      </c>
      <c r="E13" s="1092"/>
      <c r="F13" s="1091">
        <v>0</v>
      </c>
      <c r="G13" s="1092"/>
      <c r="H13" s="1091">
        <v>0</v>
      </c>
      <c r="I13" s="1092"/>
    </row>
    <row r="14" spans="1:9" ht="18" customHeight="1">
      <c r="A14" s="1076"/>
      <c r="B14" s="333" t="s">
        <v>690</v>
      </c>
      <c r="C14" s="334">
        <f>SUM(D14:I14)</f>
        <v>53</v>
      </c>
      <c r="D14" s="1089">
        <v>43</v>
      </c>
      <c r="E14" s="1090"/>
      <c r="F14" s="1089">
        <v>10</v>
      </c>
      <c r="G14" s="1090"/>
      <c r="H14" s="1089">
        <v>0</v>
      </c>
      <c r="I14" s="1090"/>
    </row>
    <row r="15" spans="1:9" ht="18" customHeight="1">
      <c r="A15" s="1076"/>
      <c r="B15" s="333" t="s">
        <v>689</v>
      </c>
      <c r="C15" s="334">
        <f>SUM(D15:I15)</f>
        <v>132</v>
      </c>
      <c r="D15" s="1089">
        <v>103</v>
      </c>
      <c r="E15" s="1090"/>
      <c r="F15" s="1089">
        <v>28</v>
      </c>
      <c r="G15" s="1090"/>
      <c r="H15" s="1089">
        <v>1</v>
      </c>
      <c r="I15" s="1090"/>
    </row>
    <row r="16" spans="1:9" ht="18" customHeight="1">
      <c r="A16" s="1076"/>
      <c r="B16" s="333" t="s">
        <v>688</v>
      </c>
      <c r="C16" s="334">
        <f>SUM(D16:I16)</f>
        <v>463</v>
      </c>
      <c r="D16" s="1089">
        <v>348</v>
      </c>
      <c r="E16" s="1090"/>
      <c r="F16" s="1089">
        <v>115</v>
      </c>
      <c r="G16" s="1090"/>
      <c r="H16" s="1089">
        <v>0</v>
      </c>
      <c r="I16" s="1090"/>
    </row>
    <row r="17" spans="1:9" ht="18" customHeight="1">
      <c r="A17" s="1076"/>
      <c r="B17" s="336" t="s">
        <v>687</v>
      </c>
      <c r="C17" s="337">
        <f>SUM(D17:I17)</f>
        <v>716</v>
      </c>
      <c r="D17" s="1085">
        <v>467</v>
      </c>
      <c r="E17" s="1086"/>
      <c r="F17" s="1085">
        <v>249</v>
      </c>
      <c r="G17" s="1086"/>
      <c r="H17" s="1085">
        <v>0</v>
      </c>
      <c r="I17" s="1086"/>
    </row>
    <row r="18" spans="1:9" ht="18" customHeight="1">
      <c r="A18" s="1076"/>
      <c r="B18" s="330" t="s">
        <v>10</v>
      </c>
      <c r="C18" s="338">
        <f>SUM(C13:C17)</f>
        <v>1366</v>
      </c>
      <c r="D18" s="1087">
        <f>SUM(D13:E17)</f>
        <v>963</v>
      </c>
      <c r="E18" s="1088"/>
      <c r="F18" s="1087">
        <f>SUM(F13:G17)</f>
        <v>402</v>
      </c>
      <c r="G18" s="1088"/>
      <c r="H18" s="1087">
        <f>SUM(H13:I17)</f>
        <v>1</v>
      </c>
      <c r="I18" s="1088"/>
    </row>
    <row r="19" spans="1:9" ht="18" customHeight="1">
      <c r="A19" s="1076" t="s">
        <v>10</v>
      </c>
      <c r="B19" s="331" t="s">
        <v>691</v>
      </c>
      <c r="C19" s="332">
        <f>SUM(D19:I19)</f>
        <v>3</v>
      </c>
      <c r="D19" s="1091">
        <f aca="true" t="shared" si="0" ref="D19:D24">D7+D13</f>
        <v>2</v>
      </c>
      <c r="E19" s="1092"/>
      <c r="F19" s="1091">
        <f aca="true" t="shared" si="1" ref="F19:F24">F7+F13</f>
        <v>1</v>
      </c>
      <c r="G19" s="1092"/>
      <c r="H19" s="1091">
        <f aca="true" t="shared" si="2" ref="H19:H24">H7+H13</f>
        <v>0</v>
      </c>
      <c r="I19" s="1092"/>
    </row>
    <row r="20" spans="1:9" ht="18" customHeight="1">
      <c r="A20" s="1076"/>
      <c r="B20" s="333" t="s">
        <v>727</v>
      </c>
      <c r="C20" s="334">
        <f>SUM(D20:I20)</f>
        <v>83</v>
      </c>
      <c r="D20" s="1089">
        <f t="shared" si="0"/>
        <v>66</v>
      </c>
      <c r="E20" s="1090"/>
      <c r="F20" s="1089">
        <f t="shared" si="1"/>
        <v>17</v>
      </c>
      <c r="G20" s="1090"/>
      <c r="H20" s="1089">
        <f t="shared" si="2"/>
        <v>0</v>
      </c>
      <c r="I20" s="1090"/>
    </row>
    <row r="21" spans="1:9" ht="18" customHeight="1">
      <c r="A21" s="1076"/>
      <c r="B21" s="333" t="s">
        <v>701</v>
      </c>
      <c r="C21" s="334">
        <f>SUM(D21:I21)</f>
        <v>174</v>
      </c>
      <c r="D21" s="1089">
        <f t="shared" si="0"/>
        <v>133</v>
      </c>
      <c r="E21" s="1090"/>
      <c r="F21" s="1089">
        <f t="shared" si="1"/>
        <v>40</v>
      </c>
      <c r="G21" s="1090"/>
      <c r="H21" s="1089">
        <f t="shared" si="2"/>
        <v>1</v>
      </c>
      <c r="I21" s="1090"/>
    </row>
    <row r="22" spans="1:9" ht="18" customHeight="1">
      <c r="A22" s="1076"/>
      <c r="B22" s="333" t="s">
        <v>730</v>
      </c>
      <c r="C22" s="334">
        <f>SUM(D22:I22)</f>
        <v>545</v>
      </c>
      <c r="D22" s="1089">
        <f t="shared" si="0"/>
        <v>408</v>
      </c>
      <c r="E22" s="1090"/>
      <c r="F22" s="1089">
        <f t="shared" si="1"/>
        <v>136</v>
      </c>
      <c r="G22" s="1090"/>
      <c r="H22" s="1089">
        <f t="shared" si="2"/>
        <v>1</v>
      </c>
      <c r="I22" s="1090"/>
    </row>
    <row r="23" spans="1:9" ht="18" customHeight="1">
      <c r="A23" s="1076"/>
      <c r="B23" s="336" t="s">
        <v>687</v>
      </c>
      <c r="C23" s="337">
        <f>SUM(D23:I23)</f>
        <v>841</v>
      </c>
      <c r="D23" s="1085">
        <f t="shared" si="0"/>
        <v>551</v>
      </c>
      <c r="E23" s="1086"/>
      <c r="F23" s="1085">
        <f t="shared" si="1"/>
        <v>288</v>
      </c>
      <c r="G23" s="1086"/>
      <c r="H23" s="1085">
        <f t="shared" si="2"/>
        <v>2</v>
      </c>
      <c r="I23" s="1086"/>
    </row>
    <row r="24" spans="1:9" ht="18" customHeight="1">
      <c r="A24" s="1076"/>
      <c r="B24" s="330" t="s">
        <v>10</v>
      </c>
      <c r="C24" s="338">
        <f>SUM(C19:C23)</f>
        <v>1646</v>
      </c>
      <c r="D24" s="1087">
        <f t="shared" si="0"/>
        <v>1160</v>
      </c>
      <c r="E24" s="1088"/>
      <c r="F24" s="1087">
        <f t="shared" si="1"/>
        <v>482</v>
      </c>
      <c r="G24" s="1088"/>
      <c r="H24" s="1087">
        <f t="shared" si="2"/>
        <v>4</v>
      </c>
      <c r="I24" s="1088"/>
    </row>
    <row r="25" spans="1:9" ht="18" customHeight="1">
      <c r="A25" s="590"/>
      <c r="B25" s="590"/>
      <c r="C25" s="589"/>
      <c r="D25" s="588"/>
      <c r="E25" s="588"/>
      <c r="F25" s="588"/>
      <c r="G25" s="588"/>
      <c r="H25" s="588"/>
      <c r="I25" s="588"/>
    </row>
    <row r="26" ht="18" customHeight="1">
      <c r="A26" s="122" t="s">
        <v>556</v>
      </c>
    </row>
    <row r="27" spans="1:9" ht="18" customHeight="1">
      <c r="A27" s="1076" t="s">
        <v>197</v>
      </c>
      <c r="B27" s="1084" t="s">
        <v>257</v>
      </c>
      <c r="C27" s="1076" t="s">
        <v>258</v>
      </c>
      <c r="D27" s="1078" t="s">
        <v>276</v>
      </c>
      <c r="E27" s="1079"/>
      <c r="F27" s="1080"/>
      <c r="G27" s="1078" t="s">
        <v>198</v>
      </c>
      <c r="H27" s="1079"/>
      <c r="I27" s="1080"/>
    </row>
    <row r="28" spans="1:9" ht="18" customHeight="1">
      <c r="A28" s="1076"/>
      <c r="B28" s="1084"/>
      <c r="C28" s="1076"/>
      <c r="D28" s="336" t="s">
        <v>729</v>
      </c>
      <c r="E28" s="336" t="s">
        <v>277</v>
      </c>
      <c r="F28" s="336" t="s">
        <v>79</v>
      </c>
      <c r="G28" s="336" t="s">
        <v>729</v>
      </c>
      <c r="H28" s="336" t="s">
        <v>277</v>
      </c>
      <c r="I28" s="336" t="s">
        <v>79</v>
      </c>
    </row>
    <row r="29" spans="1:9" ht="18" customHeight="1">
      <c r="A29" s="1076"/>
      <c r="B29" s="1084"/>
      <c r="C29" s="1076"/>
      <c r="D29" s="330" t="s">
        <v>259</v>
      </c>
      <c r="E29" s="330" t="s">
        <v>259</v>
      </c>
      <c r="F29" s="330" t="s">
        <v>259</v>
      </c>
      <c r="G29" s="330" t="s">
        <v>259</v>
      </c>
      <c r="H29" s="330" t="s">
        <v>259</v>
      </c>
      <c r="I29" s="330" t="s">
        <v>259</v>
      </c>
    </row>
    <row r="30" spans="1:9" ht="18" customHeight="1">
      <c r="A30" s="1076" t="s">
        <v>60</v>
      </c>
      <c r="B30" s="331" t="s">
        <v>691</v>
      </c>
      <c r="C30" s="332">
        <f>SUM(D30:F30)</f>
        <v>1</v>
      </c>
      <c r="D30" s="332">
        <v>1</v>
      </c>
      <c r="E30" s="332">
        <v>0</v>
      </c>
      <c r="F30" s="332">
        <v>0</v>
      </c>
      <c r="G30" s="332">
        <v>1</v>
      </c>
      <c r="H30" s="332">
        <v>0</v>
      </c>
      <c r="I30" s="332">
        <v>0</v>
      </c>
    </row>
    <row r="31" spans="1:9" s="335" customFormat="1" ht="18" customHeight="1">
      <c r="A31" s="1076"/>
      <c r="B31" s="333" t="s">
        <v>690</v>
      </c>
      <c r="C31" s="334">
        <f>SUM(D31:F31)</f>
        <v>30</v>
      </c>
      <c r="D31" s="334">
        <v>29</v>
      </c>
      <c r="E31" s="334">
        <v>1</v>
      </c>
      <c r="F31" s="334">
        <v>0</v>
      </c>
      <c r="G31" s="334">
        <v>30</v>
      </c>
      <c r="H31" s="334">
        <v>0</v>
      </c>
      <c r="I31" s="334">
        <v>0</v>
      </c>
    </row>
    <row r="32" spans="1:9" ht="18" customHeight="1">
      <c r="A32" s="1076"/>
      <c r="B32" s="333" t="s">
        <v>689</v>
      </c>
      <c r="C32" s="334">
        <f>SUM(D32:F32)</f>
        <v>42</v>
      </c>
      <c r="D32" s="334">
        <v>41</v>
      </c>
      <c r="E32" s="334">
        <v>1</v>
      </c>
      <c r="F32" s="334">
        <v>0</v>
      </c>
      <c r="G32" s="334">
        <v>42</v>
      </c>
      <c r="H32" s="334">
        <v>0</v>
      </c>
      <c r="I32" s="334">
        <v>0</v>
      </c>
    </row>
    <row r="33" spans="1:9" ht="18" customHeight="1">
      <c r="A33" s="1076"/>
      <c r="B33" s="333" t="s">
        <v>688</v>
      </c>
      <c r="C33" s="334">
        <f>SUM(D33:F33)</f>
        <v>82</v>
      </c>
      <c r="D33" s="586">
        <v>80</v>
      </c>
      <c r="E33" s="334">
        <v>2</v>
      </c>
      <c r="F33" s="334">
        <v>0</v>
      </c>
      <c r="G33" s="586">
        <v>82</v>
      </c>
      <c r="H33" s="334">
        <v>0</v>
      </c>
      <c r="I33" s="334">
        <v>0</v>
      </c>
    </row>
    <row r="34" spans="1:9" ht="18" customHeight="1">
      <c r="A34" s="1076"/>
      <c r="B34" s="336" t="s">
        <v>687</v>
      </c>
      <c r="C34" s="337">
        <f>SUM(D34:F34)</f>
        <v>125</v>
      </c>
      <c r="D34" s="585">
        <v>123</v>
      </c>
      <c r="E34" s="585">
        <v>2</v>
      </c>
      <c r="F34" s="337">
        <v>0</v>
      </c>
      <c r="G34" s="585">
        <v>124</v>
      </c>
      <c r="H34" s="585">
        <v>1</v>
      </c>
      <c r="I34" s="337">
        <v>0</v>
      </c>
    </row>
    <row r="35" spans="1:9" ht="18" customHeight="1">
      <c r="A35" s="1076"/>
      <c r="B35" s="330" t="s">
        <v>10</v>
      </c>
      <c r="C35" s="338">
        <f aca="true" t="shared" si="3" ref="C35:I35">SUM(C30:C34)</f>
        <v>280</v>
      </c>
      <c r="D35" s="587">
        <f t="shared" si="3"/>
        <v>274</v>
      </c>
      <c r="E35" s="587">
        <f t="shared" si="3"/>
        <v>6</v>
      </c>
      <c r="F35" s="587">
        <f t="shared" si="3"/>
        <v>0</v>
      </c>
      <c r="G35" s="587">
        <f t="shared" si="3"/>
        <v>279</v>
      </c>
      <c r="H35" s="587">
        <f t="shared" si="3"/>
        <v>1</v>
      </c>
      <c r="I35" s="587">
        <f t="shared" si="3"/>
        <v>0</v>
      </c>
    </row>
    <row r="36" spans="1:9" ht="18" customHeight="1">
      <c r="A36" s="1076" t="s">
        <v>61</v>
      </c>
      <c r="B36" s="331" t="s">
        <v>702</v>
      </c>
      <c r="C36" s="339">
        <f>SUM(D36:F36)</f>
        <v>2</v>
      </c>
      <c r="D36" s="332">
        <v>2</v>
      </c>
      <c r="E36" s="332">
        <v>0</v>
      </c>
      <c r="F36" s="332">
        <v>0</v>
      </c>
      <c r="G36" s="332">
        <v>2</v>
      </c>
      <c r="H36" s="332">
        <v>0</v>
      </c>
      <c r="I36" s="332">
        <v>0</v>
      </c>
    </row>
    <row r="37" spans="1:9" ht="18" customHeight="1">
      <c r="A37" s="1076"/>
      <c r="B37" s="333" t="s">
        <v>690</v>
      </c>
      <c r="C37" s="334">
        <f>SUM(D37:F37)</f>
        <v>53</v>
      </c>
      <c r="D37" s="334">
        <v>49</v>
      </c>
      <c r="E37" s="334">
        <v>4</v>
      </c>
      <c r="F37" s="334">
        <v>0</v>
      </c>
      <c r="G37" s="334">
        <v>53</v>
      </c>
      <c r="H37" s="334">
        <v>0</v>
      </c>
      <c r="I37" s="334">
        <v>0</v>
      </c>
    </row>
    <row r="38" spans="1:9" ht="18" customHeight="1">
      <c r="A38" s="1076"/>
      <c r="B38" s="333" t="s">
        <v>689</v>
      </c>
      <c r="C38" s="334">
        <f>SUM(D38:F38)</f>
        <v>132</v>
      </c>
      <c r="D38" s="334">
        <v>128</v>
      </c>
      <c r="E38" s="334">
        <v>4</v>
      </c>
      <c r="F38" s="334">
        <v>0</v>
      </c>
      <c r="G38" s="334">
        <v>132</v>
      </c>
      <c r="H38" s="334">
        <v>0</v>
      </c>
      <c r="I38" s="334">
        <v>0</v>
      </c>
    </row>
    <row r="39" spans="1:9" ht="18" customHeight="1">
      <c r="A39" s="1076"/>
      <c r="B39" s="333" t="s">
        <v>688</v>
      </c>
      <c r="C39" s="334">
        <f>SUM(D39:F39)</f>
        <v>463</v>
      </c>
      <c r="D39" s="334">
        <v>448</v>
      </c>
      <c r="E39" s="334">
        <v>15</v>
      </c>
      <c r="F39" s="334">
        <v>0</v>
      </c>
      <c r="G39" s="334">
        <v>463</v>
      </c>
      <c r="H39" s="334">
        <v>0</v>
      </c>
      <c r="I39" s="334">
        <v>0</v>
      </c>
    </row>
    <row r="40" spans="1:9" ht="18" customHeight="1">
      <c r="A40" s="1076"/>
      <c r="B40" s="336" t="s">
        <v>687</v>
      </c>
      <c r="C40" s="337">
        <f>SUM(D40:F40)</f>
        <v>716</v>
      </c>
      <c r="D40" s="337">
        <v>696</v>
      </c>
      <c r="E40" s="337">
        <v>18</v>
      </c>
      <c r="F40" s="337">
        <v>2</v>
      </c>
      <c r="G40" s="337">
        <v>714</v>
      </c>
      <c r="H40" s="337">
        <v>0</v>
      </c>
      <c r="I40" s="337">
        <v>2</v>
      </c>
    </row>
    <row r="41" spans="1:9" ht="18" customHeight="1">
      <c r="A41" s="1076"/>
      <c r="B41" s="330" t="s">
        <v>10</v>
      </c>
      <c r="C41" s="338">
        <f aca="true" t="shared" si="4" ref="C41:I41">SUM(C36:C40)</f>
        <v>1366</v>
      </c>
      <c r="D41" s="587">
        <f t="shared" si="4"/>
        <v>1323</v>
      </c>
      <c r="E41" s="587">
        <f t="shared" si="4"/>
        <v>41</v>
      </c>
      <c r="F41" s="587">
        <f t="shared" si="4"/>
        <v>2</v>
      </c>
      <c r="G41" s="587">
        <f t="shared" si="4"/>
        <v>1364</v>
      </c>
      <c r="H41" s="587">
        <f t="shared" si="4"/>
        <v>0</v>
      </c>
      <c r="I41" s="587">
        <f t="shared" si="4"/>
        <v>2</v>
      </c>
    </row>
    <row r="42" spans="1:9" ht="18" customHeight="1">
      <c r="A42" s="1076" t="s">
        <v>10</v>
      </c>
      <c r="B42" s="331" t="s">
        <v>728</v>
      </c>
      <c r="C42" s="332">
        <f>SUM(D42:F42)</f>
        <v>3</v>
      </c>
      <c r="D42" s="332">
        <v>3</v>
      </c>
      <c r="E42" s="332">
        <v>0</v>
      </c>
      <c r="F42" s="332">
        <v>0</v>
      </c>
      <c r="G42" s="332">
        <v>3</v>
      </c>
      <c r="H42" s="332">
        <v>0</v>
      </c>
      <c r="I42" s="332">
        <v>0</v>
      </c>
    </row>
    <row r="43" spans="1:9" ht="18" customHeight="1">
      <c r="A43" s="1076"/>
      <c r="B43" s="333" t="s">
        <v>727</v>
      </c>
      <c r="C43" s="334">
        <f>SUM(D43:F43)</f>
        <v>83</v>
      </c>
      <c r="D43" s="334">
        <v>78</v>
      </c>
      <c r="E43" s="334">
        <v>5</v>
      </c>
      <c r="F43" s="334">
        <v>0</v>
      </c>
      <c r="G43" s="334">
        <v>83</v>
      </c>
      <c r="H43" s="334">
        <v>0</v>
      </c>
      <c r="I43" s="334">
        <v>0</v>
      </c>
    </row>
    <row r="44" spans="1:9" ht="18" customHeight="1">
      <c r="A44" s="1076"/>
      <c r="B44" s="333" t="s">
        <v>689</v>
      </c>
      <c r="C44" s="334">
        <f>SUM(D44:F44)</f>
        <v>174</v>
      </c>
      <c r="D44" s="334">
        <v>169</v>
      </c>
      <c r="E44" s="334">
        <v>5</v>
      </c>
      <c r="F44" s="334">
        <v>0</v>
      </c>
      <c r="G44" s="334">
        <v>174</v>
      </c>
      <c r="H44" s="334">
        <v>0</v>
      </c>
      <c r="I44" s="334">
        <v>0</v>
      </c>
    </row>
    <row r="45" spans="1:9" ht="18" customHeight="1">
      <c r="A45" s="1076"/>
      <c r="B45" s="333" t="s">
        <v>726</v>
      </c>
      <c r="C45" s="334">
        <f>SUM(D45:F45)</f>
        <v>545</v>
      </c>
      <c r="D45" s="334">
        <v>528</v>
      </c>
      <c r="E45" s="334">
        <v>17</v>
      </c>
      <c r="F45" s="334">
        <v>0</v>
      </c>
      <c r="G45" s="334">
        <v>545</v>
      </c>
      <c r="H45" s="334">
        <v>0</v>
      </c>
      <c r="I45" s="334">
        <v>0</v>
      </c>
    </row>
    <row r="46" spans="1:9" ht="18" customHeight="1">
      <c r="A46" s="1076"/>
      <c r="B46" s="336" t="s">
        <v>699</v>
      </c>
      <c r="C46" s="337">
        <f>SUM(D46:F46)</f>
        <v>841</v>
      </c>
      <c r="D46" s="337">
        <v>819</v>
      </c>
      <c r="E46" s="337">
        <v>20</v>
      </c>
      <c r="F46" s="337">
        <v>2</v>
      </c>
      <c r="G46" s="337">
        <v>838</v>
      </c>
      <c r="H46" s="337">
        <v>1</v>
      </c>
      <c r="I46" s="337">
        <v>2</v>
      </c>
    </row>
    <row r="47" spans="1:9" ht="18" customHeight="1">
      <c r="A47" s="1076"/>
      <c r="B47" s="330" t="s">
        <v>10</v>
      </c>
      <c r="C47" s="338">
        <f>SUM(C42:C46)</f>
        <v>1646</v>
      </c>
      <c r="D47" s="338">
        <f aca="true" t="shared" si="5" ref="D47:I47">D35+D41</f>
        <v>1597</v>
      </c>
      <c r="E47" s="338">
        <f t="shared" si="5"/>
        <v>47</v>
      </c>
      <c r="F47" s="338">
        <f t="shared" si="5"/>
        <v>2</v>
      </c>
      <c r="G47" s="338">
        <f t="shared" si="5"/>
        <v>1643</v>
      </c>
      <c r="H47" s="338">
        <f t="shared" si="5"/>
        <v>1</v>
      </c>
      <c r="I47" s="338">
        <f t="shared" si="5"/>
        <v>2</v>
      </c>
    </row>
    <row r="84" ht="15" customHeight="1"/>
    <row r="85" ht="15" customHeight="1"/>
    <row r="86" ht="15" customHeight="1"/>
    <row r="87" ht="15" customHeight="1"/>
    <row r="88" ht="15" customHeight="1"/>
    <row r="89" ht="15" customHeight="1"/>
  </sheetData>
  <sheetProtection/>
  <mergeCells count="83">
    <mergeCell ref="A42:A47"/>
    <mergeCell ref="A27:A29"/>
    <mergeCell ref="B27:B29"/>
    <mergeCell ref="C27:C29"/>
    <mergeCell ref="A13:A18"/>
    <mergeCell ref="A19:A24"/>
    <mergeCell ref="G27:I27"/>
    <mergeCell ref="D27:F27"/>
    <mergeCell ref="A30:A35"/>
    <mergeCell ref="A36:A41"/>
    <mergeCell ref="H22:I22"/>
    <mergeCell ref="D23:E23"/>
    <mergeCell ref="F23:G23"/>
    <mergeCell ref="H23:I23"/>
    <mergeCell ref="D24:E24"/>
    <mergeCell ref="F24:G24"/>
    <mergeCell ref="H24:I24"/>
    <mergeCell ref="D22:E22"/>
    <mergeCell ref="F2:G2"/>
    <mergeCell ref="H2:I2"/>
    <mergeCell ref="A2:A6"/>
    <mergeCell ref="B2:B6"/>
    <mergeCell ref="C2:C6"/>
    <mergeCell ref="D2:E2"/>
    <mergeCell ref="D4:E4"/>
    <mergeCell ref="A7:A12"/>
    <mergeCell ref="F4:G4"/>
    <mergeCell ref="H4:I4"/>
    <mergeCell ref="D5:E5"/>
    <mergeCell ref="F5:G5"/>
    <mergeCell ref="H5:I5"/>
    <mergeCell ref="D21:E21"/>
    <mergeCell ref="F21:G21"/>
    <mergeCell ref="H21:I21"/>
    <mergeCell ref="D19:E19"/>
    <mergeCell ref="F19:G19"/>
    <mergeCell ref="H19:I19"/>
    <mergeCell ref="D20:E20"/>
    <mergeCell ref="F20:G20"/>
    <mergeCell ref="H20:I20"/>
    <mergeCell ref="F22:G22"/>
    <mergeCell ref="D3:E3"/>
    <mergeCell ref="F3:G3"/>
    <mergeCell ref="H3:I3"/>
    <mergeCell ref="D6:E6"/>
    <mergeCell ref="F6:G6"/>
    <mergeCell ref="H6:I6"/>
    <mergeCell ref="D7:E7"/>
    <mergeCell ref="F7:G7"/>
    <mergeCell ref="H7:I7"/>
    <mergeCell ref="D8:E8"/>
    <mergeCell ref="F8:G8"/>
    <mergeCell ref="H8:I8"/>
    <mergeCell ref="D9:E9"/>
    <mergeCell ref="F9:G9"/>
    <mergeCell ref="H9:I9"/>
    <mergeCell ref="D10:E10"/>
    <mergeCell ref="F10:G10"/>
    <mergeCell ref="H10:I10"/>
    <mergeCell ref="D11:E11"/>
    <mergeCell ref="F11:G11"/>
    <mergeCell ref="H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s>
  <printOptions/>
  <pageMargins left="0.7086614173228347" right="0.7086614173228347" top="0.7480314960629921" bottom="0.7480314960629921" header="0.31496062992125984" footer="0.31496062992125984"/>
  <pageSetup firstPageNumber="92" useFirstPageNumber="1" horizontalDpi="600" verticalDpi="600" orientation="portrait" paperSize="9" scale="95" r:id="rId1"/>
  <headerFooter>
    <oddFooter>&amp;C&amp;P</oddFooter>
  </headerFooter>
</worksheet>
</file>

<file path=xl/worksheets/sheet19.xml><?xml version="1.0" encoding="utf-8"?>
<worksheet xmlns="http://schemas.openxmlformats.org/spreadsheetml/2006/main" xmlns:r="http://schemas.openxmlformats.org/officeDocument/2006/relationships">
  <dimension ref="A2:I50"/>
  <sheetViews>
    <sheetView view="pageBreakPreview" zoomScaleSheetLayoutView="100" zoomScalePageLayoutView="0" workbookViewId="0" topLeftCell="A1">
      <selection activeCell="D33" sqref="D33:I43"/>
    </sheetView>
  </sheetViews>
  <sheetFormatPr defaultColWidth="9.00390625" defaultRowHeight="13.5"/>
  <cols>
    <col min="1" max="1" width="5.00390625" style="197" customWidth="1"/>
    <col min="2" max="2" width="10.00390625" style="196" customWidth="1"/>
    <col min="3" max="3" width="10.00390625" style="197" customWidth="1"/>
    <col min="4" max="5" width="11.25390625" style="197" customWidth="1"/>
    <col min="6" max="6" width="8.75390625" style="197" customWidth="1"/>
    <col min="7" max="9" width="11.25390625" style="197" customWidth="1"/>
    <col min="10" max="16384" width="9.00390625" style="197" customWidth="1"/>
  </cols>
  <sheetData>
    <row r="2" ht="14.25">
      <c r="A2" s="75" t="s">
        <v>557</v>
      </c>
    </row>
    <row r="3" spans="1:5" s="200" customFormat="1" ht="15" customHeight="1">
      <c r="A3" s="1103" t="s">
        <v>197</v>
      </c>
      <c r="B3" s="1104" t="s">
        <v>257</v>
      </c>
      <c r="C3" s="1103" t="s">
        <v>258</v>
      </c>
      <c r="D3" s="199" t="s">
        <v>80</v>
      </c>
      <c r="E3" s="199" t="s">
        <v>62</v>
      </c>
    </row>
    <row r="4" spans="1:5" s="200" customFormat="1" ht="15" customHeight="1">
      <c r="A4" s="1103"/>
      <c r="B4" s="1104"/>
      <c r="C4" s="1103"/>
      <c r="D4" s="201" t="s">
        <v>278</v>
      </c>
      <c r="E4" s="201" t="s">
        <v>279</v>
      </c>
    </row>
    <row r="5" spans="1:5" s="200" customFormat="1" ht="15" customHeight="1">
      <c r="A5" s="1103"/>
      <c r="B5" s="1104"/>
      <c r="C5" s="1103"/>
      <c r="D5" s="201" t="s">
        <v>280</v>
      </c>
      <c r="E5" s="201" t="s">
        <v>281</v>
      </c>
    </row>
    <row r="6" spans="1:5" s="200" customFormat="1" ht="15" customHeight="1">
      <c r="A6" s="1103"/>
      <c r="B6" s="1104"/>
      <c r="C6" s="1103"/>
      <c r="D6" s="198" t="s">
        <v>259</v>
      </c>
      <c r="E6" s="198" t="s">
        <v>259</v>
      </c>
    </row>
    <row r="7" spans="1:5" ht="15" customHeight="1">
      <c r="A7" s="1099" t="s">
        <v>60</v>
      </c>
      <c r="B7" s="125" t="s">
        <v>260</v>
      </c>
      <c r="C7" s="282">
        <f>SUM(D7:E7)</f>
        <v>1</v>
      </c>
      <c r="D7" s="529">
        <v>1</v>
      </c>
      <c r="E7" s="529">
        <v>0</v>
      </c>
    </row>
    <row r="8" spans="1:5" ht="15" customHeight="1">
      <c r="A8" s="1099"/>
      <c r="B8" s="127" t="s">
        <v>261</v>
      </c>
      <c r="C8" s="283">
        <f>SUM(D8:E8)</f>
        <v>30</v>
      </c>
      <c r="D8" s="530">
        <v>30</v>
      </c>
      <c r="E8" s="530">
        <v>0</v>
      </c>
    </row>
    <row r="9" spans="1:5" ht="13.5">
      <c r="A9" s="1099"/>
      <c r="B9" s="127" t="s">
        <v>262</v>
      </c>
      <c r="C9" s="283">
        <f>SUM(D9:E9)</f>
        <v>42</v>
      </c>
      <c r="D9" s="530">
        <v>42</v>
      </c>
      <c r="E9" s="530">
        <v>0</v>
      </c>
    </row>
    <row r="10" spans="1:5" ht="15" customHeight="1">
      <c r="A10" s="1099"/>
      <c r="B10" s="127" t="s">
        <v>263</v>
      </c>
      <c r="C10" s="283">
        <f>SUM(D10:E10)</f>
        <v>82</v>
      </c>
      <c r="D10" s="531">
        <v>82</v>
      </c>
      <c r="E10" s="530">
        <v>0</v>
      </c>
    </row>
    <row r="11" spans="1:5" ht="15" customHeight="1">
      <c r="A11" s="1099"/>
      <c r="B11" s="126" t="s">
        <v>264</v>
      </c>
      <c r="C11" s="285">
        <f>SUM(D11:E11)</f>
        <v>125</v>
      </c>
      <c r="D11" s="532">
        <v>125</v>
      </c>
      <c r="E11" s="533">
        <v>0</v>
      </c>
    </row>
    <row r="12" spans="1:5" ht="15" customHeight="1">
      <c r="A12" s="1099"/>
      <c r="B12" s="72" t="s">
        <v>10</v>
      </c>
      <c r="C12" s="284">
        <f>SUM(C7:C11)</f>
        <v>280</v>
      </c>
      <c r="D12" s="286">
        <f>SUM(D7:D11)</f>
        <v>280</v>
      </c>
      <c r="E12" s="286">
        <f>SUM(E7:E11)</f>
        <v>0</v>
      </c>
    </row>
    <row r="13" spans="1:5" ht="15" customHeight="1">
      <c r="A13" s="1099" t="s">
        <v>61</v>
      </c>
      <c r="B13" s="125" t="s">
        <v>260</v>
      </c>
      <c r="C13" s="340">
        <f>SUM(D13:E13)</f>
        <v>2</v>
      </c>
      <c r="D13" s="529">
        <v>2</v>
      </c>
      <c r="E13" s="529">
        <v>0</v>
      </c>
    </row>
    <row r="14" spans="1:5" ht="15" customHeight="1">
      <c r="A14" s="1099"/>
      <c r="B14" s="127" t="s">
        <v>261</v>
      </c>
      <c r="C14" s="341">
        <f>SUM(D14:E14)</f>
        <v>53</v>
      </c>
      <c r="D14" s="530">
        <v>53</v>
      </c>
      <c r="E14" s="530">
        <v>0</v>
      </c>
    </row>
    <row r="15" spans="1:5" ht="15" customHeight="1">
      <c r="A15" s="1099"/>
      <c r="B15" s="127" t="s">
        <v>262</v>
      </c>
      <c r="C15" s="341">
        <f>SUM(D15:E15)</f>
        <v>132</v>
      </c>
      <c r="D15" s="530">
        <v>132</v>
      </c>
      <c r="E15" s="530">
        <v>0</v>
      </c>
    </row>
    <row r="16" spans="1:5" ht="15" customHeight="1">
      <c r="A16" s="1099"/>
      <c r="B16" s="127" t="s">
        <v>263</v>
      </c>
      <c r="C16" s="341">
        <f>SUM(D16:E16)</f>
        <v>463</v>
      </c>
      <c r="D16" s="530">
        <v>463</v>
      </c>
      <c r="E16" s="530">
        <v>0</v>
      </c>
    </row>
    <row r="17" spans="1:5" ht="15" customHeight="1">
      <c r="A17" s="1099"/>
      <c r="B17" s="126" t="s">
        <v>264</v>
      </c>
      <c r="C17" s="342">
        <f>SUM(D17:E17)</f>
        <v>716</v>
      </c>
      <c r="D17" s="533">
        <v>716</v>
      </c>
      <c r="E17" s="533">
        <v>0</v>
      </c>
    </row>
    <row r="18" spans="1:5" ht="15" customHeight="1">
      <c r="A18" s="1099"/>
      <c r="B18" s="72" t="s">
        <v>10</v>
      </c>
      <c r="C18" s="284">
        <f>SUM(C13:C17)</f>
        <v>1366</v>
      </c>
      <c r="D18" s="286">
        <f>SUM(D13:D17)</f>
        <v>1366</v>
      </c>
      <c r="E18" s="286">
        <f>SUM(E13:E17)</f>
        <v>0</v>
      </c>
    </row>
    <row r="19" spans="1:5" ht="15" customHeight="1">
      <c r="A19" s="1099" t="s">
        <v>10</v>
      </c>
      <c r="B19" s="125" t="s">
        <v>265</v>
      </c>
      <c r="C19" s="343">
        <f>C7+C13</f>
        <v>3</v>
      </c>
      <c r="D19" s="343">
        <f>D7+D13</f>
        <v>3</v>
      </c>
      <c r="E19" s="343">
        <f>E7+E13</f>
        <v>0</v>
      </c>
    </row>
    <row r="20" spans="1:5" ht="13.5">
      <c r="A20" s="1099"/>
      <c r="B20" s="127" t="s">
        <v>266</v>
      </c>
      <c r="C20" s="283">
        <f aca="true" t="shared" si="0" ref="C20:E23">C8+C14</f>
        <v>83</v>
      </c>
      <c r="D20" s="283">
        <f t="shared" si="0"/>
        <v>83</v>
      </c>
      <c r="E20" s="283">
        <f t="shared" si="0"/>
        <v>0</v>
      </c>
    </row>
    <row r="21" spans="1:5" ht="15" customHeight="1">
      <c r="A21" s="1099"/>
      <c r="B21" s="127" t="s">
        <v>267</v>
      </c>
      <c r="C21" s="283">
        <f t="shared" si="0"/>
        <v>174</v>
      </c>
      <c r="D21" s="283">
        <f t="shared" si="0"/>
        <v>174</v>
      </c>
      <c r="E21" s="283">
        <f t="shared" si="0"/>
        <v>0</v>
      </c>
    </row>
    <row r="22" spans="1:5" ht="13.5">
      <c r="A22" s="1099"/>
      <c r="B22" s="127" t="s">
        <v>268</v>
      </c>
      <c r="C22" s="283">
        <f t="shared" si="0"/>
        <v>545</v>
      </c>
      <c r="D22" s="283">
        <f t="shared" si="0"/>
        <v>545</v>
      </c>
      <c r="E22" s="283">
        <f t="shared" si="0"/>
        <v>0</v>
      </c>
    </row>
    <row r="23" spans="1:5" ht="15" customHeight="1">
      <c r="A23" s="1099"/>
      <c r="B23" s="126" t="s">
        <v>269</v>
      </c>
      <c r="C23" s="344">
        <f t="shared" si="0"/>
        <v>841</v>
      </c>
      <c r="D23" s="344">
        <f t="shared" si="0"/>
        <v>841</v>
      </c>
      <c r="E23" s="344">
        <f t="shared" si="0"/>
        <v>0</v>
      </c>
    </row>
    <row r="24" spans="1:5" ht="15" customHeight="1">
      <c r="A24" s="1099"/>
      <c r="B24" s="72" t="s">
        <v>10</v>
      </c>
      <c r="C24" s="284">
        <f>C12+C18</f>
        <v>1646</v>
      </c>
      <c r="D24" s="284">
        <f>D12+D18</f>
        <v>1646</v>
      </c>
      <c r="E24" s="284">
        <f>E12+E18</f>
        <v>0</v>
      </c>
    </row>
    <row r="25" spans="1:4" ht="15" customHeight="1">
      <c r="A25" s="202"/>
      <c r="B25" s="203"/>
      <c r="C25" s="202"/>
      <c r="D25" s="202"/>
    </row>
    <row r="26" ht="15" customHeight="1"/>
    <row r="27" ht="15" customHeight="1">
      <c r="A27" s="75" t="s">
        <v>558</v>
      </c>
    </row>
    <row r="28" spans="1:9" s="200" customFormat="1" ht="15" customHeight="1">
      <c r="A28" s="1103" t="s">
        <v>197</v>
      </c>
      <c r="B28" s="1104" t="s">
        <v>257</v>
      </c>
      <c r="C28" s="1103" t="s">
        <v>258</v>
      </c>
      <c r="D28" s="1101" t="s">
        <v>199</v>
      </c>
      <c r="E28" s="1101"/>
      <c r="F28" s="1101"/>
      <c r="G28" s="1100" t="s">
        <v>282</v>
      </c>
      <c r="H28" s="1101"/>
      <c r="I28" s="1102"/>
    </row>
    <row r="29" spans="1:9" s="200" customFormat="1" ht="15" customHeight="1">
      <c r="A29" s="1103"/>
      <c r="B29" s="1104"/>
      <c r="C29" s="1103"/>
      <c r="D29" s="1103" t="s">
        <v>283</v>
      </c>
      <c r="E29" s="1103" t="s">
        <v>284</v>
      </c>
      <c r="F29" s="1103" t="s">
        <v>79</v>
      </c>
      <c r="G29" s="199" t="s">
        <v>80</v>
      </c>
      <c r="H29" s="199" t="s">
        <v>271</v>
      </c>
      <c r="I29" s="199" t="s">
        <v>285</v>
      </c>
    </row>
    <row r="30" spans="1:9" s="200" customFormat="1" ht="15" customHeight="1">
      <c r="A30" s="1103"/>
      <c r="B30" s="1104"/>
      <c r="C30" s="1103"/>
      <c r="D30" s="1103"/>
      <c r="E30" s="1103"/>
      <c r="F30" s="1103"/>
      <c r="G30" s="201" t="s">
        <v>286</v>
      </c>
      <c r="H30" s="201" t="s">
        <v>287</v>
      </c>
      <c r="I30" s="201" t="s">
        <v>288</v>
      </c>
    </row>
    <row r="31" spans="1:9" s="200" customFormat="1" ht="15" customHeight="1">
      <c r="A31" s="1103"/>
      <c r="B31" s="1104"/>
      <c r="C31" s="1103"/>
      <c r="D31" s="1103" t="s">
        <v>259</v>
      </c>
      <c r="E31" s="1103" t="s">
        <v>259</v>
      </c>
      <c r="F31" s="1103" t="s">
        <v>259</v>
      </c>
      <c r="G31" s="204" t="s">
        <v>289</v>
      </c>
      <c r="H31" s="204" t="s">
        <v>290</v>
      </c>
      <c r="I31" s="204" t="s">
        <v>291</v>
      </c>
    </row>
    <row r="32" spans="1:9" s="200" customFormat="1" ht="15" customHeight="1">
      <c r="A32" s="1103"/>
      <c r="B32" s="1104"/>
      <c r="C32" s="1103"/>
      <c r="D32" s="1103"/>
      <c r="E32" s="1103"/>
      <c r="F32" s="1103"/>
      <c r="G32" s="198" t="s">
        <v>259</v>
      </c>
      <c r="H32" s="198" t="s">
        <v>259</v>
      </c>
      <c r="I32" s="198" t="s">
        <v>259</v>
      </c>
    </row>
    <row r="33" spans="1:9" ht="15" customHeight="1">
      <c r="A33" s="1099" t="s">
        <v>60</v>
      </c>
      <c r="B33" s="125" t="s">
        <v>260</v>
      </c>
      <c r="C33" s="277">
        <f>SUM(D33:F33)</f>
        <v>1</v>
      </c>
      <c r="D33" s="534">
        <v>1</v>
      </c>
      <c r="E33" s="534">
        <v>0</v>
      </c>
      <c r="F33" s="534">
        <v>0</v>
      </c>
      <c r="G33" s="534">
        <v>1</v>
      </c>
      <c r="H33" s="534">
        <v>0</v>
      </c>
      <c r="I33" s="534">
        <v>0</v>
      </c>
    </row>
    <row r="34" spans="1:9" s="73" customFormat="1" ht="15" customHeight="1">
      <c r="A34" s="1099"/>
      <c r="B34" s="127" t="s">
        <v>261</v>
      </c>
      <c r="C34" s="278">
        <f>SUM(D34:F34)</f>
        <v>30</v>
      </c>
      <c r="D34" s="535">
        <v>24</v>
      </c>
      <c r="E34" s="535">
        <v>6</v>
      </c>
      <c r="F34" s="535">
        <v>0</v>
      </c>
      <c r="G34" s="535">
        <v>30</v>
      </c>
      <c r="H34" s="535">
        <v>0</v>
      </c>
      <c r="I34" s="535">
        <v>0</v>
      </c>
    </row>
    <row r="35" spans="1:9" ht="15" customHeight="1">
      <c r="A35" s="1099"/>
      <c r="B35" s="127" t="s">
        <v>262</v>
      </c>
      <c r="C35" s="278">
        <f>SUM(D35:F35)</f>
        <v>42</v>
      </c>
      <c r="D35" s="535">
        <v>33</v>
      </c>
      <c r="E35" s="535">
        <v>9</v>
      </c>
      <c r="F35" s="535">
        <v>0</v>
      </c>
      <c r="G35" s="535">
        <v>41</v>
      </c>
      <c r="H35" s="535">
        <v>1</v>
      </c>
      <c r="I35" s="535">
        <v>0</v>
      </c>
    </row>
    <row r="36" spans="1:9" ht="15" customHeight="1">
      <c r="A36" s="1099"/>
      <c r="B36" s="127" t="s">
        <v>263</v>
      </c>
      <c r="C36" s="278">
        <f>SUM(D36:F36)</f>
        <v>82</v>
      </c>
      <c r="D36" s="536">
        <v>67</v>
      </c>
      <c r="E36" s="535">
        <v>15</v>
      </c>
      <c r="F36" s="536">
        <v>0</v>
      </c>
      <c r="G36" s="536">
        <v>81</v>
      </c>
      <c r="H36" s="535">
        <v>0</v>
      </c>
      <c r="I36" s="536">
        <v>1</v>
      </c>
    </row>
    <row r="37" spans="1:9" ht="15" customHeight="1">
      <c r="A37" s="1099"/>
      <c r="B37" s="126" t="s">
        <v>264</v>
      </c>
      <c r="C37" s="279">
        <f>SUM(D37:F37)</f>
        <v>125</v>
      </c>
      <c r="D37" s="537">
        <v>98</v>
      </c>
      <c r="E37" s="537">
        <v>27</v>
      </c>
      <c r="F37" s="537">
        <v>0</v>
      </c>
      <c r="G37" s="537">
        <v>125</v>
      </c>
      <c r="H37" s="537">
        <v>0</v>
      </c>
      <c r="I37" s="537">
        <v>0</v>
      </c>
    </row>
    <row r="38" spans="1:9" ht="15" customHeight="1">
      <c r="A38" s="1099"/>
      <c r="B38" s="72" t="s">
        <v>10</v>
      </c>
      <c r="C38" s="280">
        <f aca="true" t="shared" si="1" ref="C38:H38">SUM(C33:C37)</f>
        <v>280</v>
      </c>
      <c r="D38" s="287">
        <f t="shared" si="1"/>
        <v>223</v>
      </c>
      <c r="E38" s="287">
        <f t="shared" si="1"/>
        <v>57</v>
      </c>
      <c r="F38" s="287">
        <f t="shared" si="1"/>
        <v>0</v>
      </c>
      <c r="G38" s="287">
        <f t="shared" si="1"/>
        <v>278</v>
      </c>
      <c r="H38" s="287">
        <f t="shared" si="1"/>
        <v>1</v>
      </c>
      <c r="I38" s="287">
        <f>SUM(I33:I37)</f>
        <v>1</v>
      </c>
    </row>
    <row r="39" spans="1:9" ht="15" customHeight="1">
      <c r="A39" s="1099" t="s">
        <v>61</v>
      </c>
      <c r="B39" s="125" t="s">
        <v>260</v>
      </c>
      <c r="C39" s="281">
        <f>SUM(D39:F39)</f>
        <v>2</v>
      </c>
      <c r="D39" s="534">
        <v>2</v>
      </c>
      <c r="E39" s="534">
        <v>0</v>
      </c>
      <c r="F39" s="534">
        <v>0</v>
      </c>
      <c r="G39" s="534">
        <v>2</v>
      </c>
      <c r="H39" s="534">
        <v>0</v>
      </c>
      <c r="I39" s="534">
        <v>0</v>
      </c>
    </row>
    <row r="40" spans="1:9" ht="15" customHeight="1">
      <c r="A40" s="1099"/>
      <c r="B40" s="127" t="s">
        <v>261</v>
      </c>
      <c r="C40" s="278">
        <f>SUM(D40:F40)</f>
        <v>53</v>
      </c>
      <c r="D40" s="535">
        <v>49</v>
      </c>
      <c r="E40" s="535">
        <v>4</v>
      </c>
      <c r="F40" s="535">
        <v>0</v>
      </c>
      <c r="G40" s="535">
        <v>41</v>
      </c>
      <c r="H40" s="535">
        <v>9</v>
      </c>
      <c r="I40" s="535">
        <v>3</v>
      </c>
    </row>
    <row r="41" spans="1:9" ht="15" customHeight="1">
      <c r="A41" s="1099"/>
      <c r="B41" s="127" t="s">
        <v>262</v>
      </c>
      <c r="C41" s="278">
        <f>SUM(D41:F41)</f>
        <v>132</v>
      </c>
      <c r="D41" s="535">
        <v>120</v>
      </c>
      <c r="E41" s="535">
        <v>12</v>
      </c>
      <c r="F41" s="535">
        <v>0</v>
      </c>
      <c r="G41" s="535">
        <v>114</v>
      </c>
      <c r="H41" s="535">
        <v>14</v>
      </c>
      <c r="I41" s="535">
        <v>4</v>
      </c>
    </row>
    <row r="42" spans="1:9" ht="15" customHeight="1">
      <c r="A42" s="1099"/>
      <c r="B42" s="127" t="s">
        <v>263</v>
      </c>
      <c r="C42" s="278">
        <f>SUM(D42:F42)</f>
        <v>463</v>
      </c>
      <c r="D42" s="535">
        <v>418</v>
      </c>
      <c r="E42" s="535">
        <v>45</v>
      </c>
      <c r="F42" s="535">
        <v>0</v>
      </c>
      <c r="G42" s="535">
        <v>395</v>
      </c>
      <c r="H42" s="535">
        <v>51</v>
      </c>
      <c r="I42" s="535">
        <v>17</v>
      </c>
    </row>
    <row r="43" spans="1:9" ht="15" customHeight="1">
      <c r="A43" s="1099"/>
      <c r="B43" s="126" t="s">
        <v>264</v>
      </c>
      <c r="C43" s="279">
        <f>SUM(D43:F43)</f>
        <v>716</v>
      </c>
      <c r="D43" s="538">
        <v>665</v>
      </c>
      <c r="E43" s="538">
        <v>51</v>
      </c>
      <c r="F43" s="538">
        <v>0</v>
      </c>
      <c r="G43" s="538">
        <v>576</v>
      </c>
      <c r="H43" s="538">
        <v>95</v>
      </c>
      <c r="I43" s="538">
        <v>45</v>
      </c>
    </row>
    <row r="44" spans="1:9" ht="15" customHeight="1">
      <c r="A44" s="1099"/>
      <c r="B44" s="72" t="s">
        <v>10</v>
      </c>
      <c r="C44" s="280">
        <f aca="true" t="shared" si="2" ref="C44:I44">SUM(C39:C43)</f>
        <v>1366</v>
      </c>
      <c r="D44" s="287">
        <f t="shared" si="2"/>
        <v>1254</v>
      </c>
      <c r="E44" s="287">
        <f t="shared" si="2"/>
        <v>112</v>
      </c>
      <c r="F44" s="287">
        <f t="shared" si="2"/>
        <v>0</v>
      </c>
      <c r="G44" s="287">
        <f t="shared" si="2"/>
        <v>1128</v>
      </c>
      <c r="H44" s="287">
        <f t="shared" si="2"/>
        <v>169</v>
      </c>
      <c r="I44" s="287">
        <f t="shared" si="2"/>
        <v>69</v>
      </c>
    </row>
    <row r="45" spans="1:9" ht="15" customHeight="1">
      <c r="A45" s="1099" t="s">
        <v>10</v>
      </c>
      <c r="B45" s="125" t="s">
        <v>265</v>
      </c>
      <c r="C45" s="329">
        <f>C33+C39</f>
        <v>3</v>
      </c>
      <c r="D45" s="329">
        <f aca="true" t="shared" si="3" ref="D45:I45">D33+D39</f>
        <v>3</v>
      </c>
      <c r="E45" s="277">
        <f t="shared" si="3"/>
        <v>0</v>
      </c>
      <c r="F45" s="277">
        <f t="shared" si="3"/>
        <v>0</v>
      </c>
      <c r="G45" s="277">
        <f t="shared" si="3"/>
        <v>3</v>
      </c>
      <c r="H45" s="277">
        <f t="shared" si="3"/>
        <v>0</v>
      </c>
      <c r="I45" s="277">
        <f t="shared" si="3"/>
        <v>0</v>
      </c>
    </row>
    <row r="46" spans="1:9" ht="15" customHeight="1">
      <c r="A46" s="1099"/>
      <c r="B46" s="127" t="s">
        <v>266</v>
      </c>
      <c r="C46" s="278">
        <f aca="true" t="shared" si="4" ref="C46:I49">C34+C40</f>
        <v>83</v>
      </c>
      <c r="D46" s="278">
        <f t="shared" si="4"/>
        <v>73</v>
      </c>
      <c r="E46" s="278">
        <f t="shared" si="4"/>
        <v>10</v>
      </c>
      <c r="F46" s="278">
        <f t="shared" si="4"/>
        <v>0</v>
      </c>
      <c r="G46" s="278">
        <f t="shared" si="4"/>
        <v>71</v>
      </c>
      <c r="H46" s="278">
        <f t="shared" si="4"/>
        <v>9</v>
      </c>
      <c r="I46" s="278">
        <f t="shared" si="4"/>
        <v>3</v>
      </c>
    </row>
    <row r="47" spans="1:9" ht="15" customHeight="1">
      <c r="A47" s="1099"/>
      <c r="B47" s="127" t="s">
        <v>267</v>
      </c>
      <c r="C47" s="278">
        <f t="shared" si="4"/>
        <v>174</v>
      </c>
      <c r="D47" s="278">
        <v>153</v>
      </c>
      <c r="E47" s="278">
        <f t="shared" si="4"/>
        <v>21</v>
      </c>
      <c r="F47" s="278">
        <f t="shared" si="4"/>
        <v>0</v>
      </c>
      <c r="G47" s="278">
        <f t="shared" si="4"/>
        <v>155</v>
      </c>
      <c r="H47" s="278">
        <f t="shared" si="4"/>
        <v>15</v>
      </c>
      <c r="I47" s="278">
        <f t="shared" si="4"/>
        <v>4</v>
      </c>
    </row>
    <row r="48" spans="1:9" ht="15" customHeight="1">
      <c r="A48" s="1099"/>
      <c r="B48" s="127" t="s">
        <v>268</v>
      </c>
      <c r="C48" s="278">
        <f t="shared" si="4"/>
        <v>545</v>
      </c>
      <c r="D48" s="278">
        <v>485</v>
      </c>
      <c r="E48" s="278">
        <f t="shared" si="4"/>
        <v>60</v>
      </c>
      <c r="F48" s="278">
        <f t="shared" si="4"/>
        <v>0</v>
      </c>
      <c r="G48" s="278">
        <f t="shared" si="4"/>
        <v>476</v>
      </c>
      <c r="H48" s="278">
        <f t="shared" si="4"/>
        <v>51</v>
      </c>
      <c r="I48" s="278">
        <f t="shared" si="4"/>
        <v>18</v>
      </c>
    </row>
    <row r="49" spans="1:9" ht="15" customHeight="1">
      <c r="A49" s="1099"/>
      <c r="B49" s="126" t="s">
        <v>269</v>
      </c>
      <c r="C49" s="318">
        <f t="shared" si="4"/>
        <v>841</v>
      </c>
      <c r="D49" s="318">
        <v>763</v>
      </c>
      <c r="E49" s="318">
        <f t="shared" si="4"/>
        <v>78</v>
      </c>
      <c r="F49" s="318">
        <f t="shared" si="4"/>
        <v>0</v>
      </c>
      <c r="G49" s="318">
        <f t="shared" si="4"/>
        <v>701</v>
      </c>
      <c r="H49" s="318">
        <f t="shared" si="4"/>
        <v>95</v>
      </c>
      <c r="I49" s="318">
        <f t="shared" si="4"/>
        <v>45</v>
      </c>
    </row>
    <row r="50" spans="1:9" ht="15" customHeight="1">
      <c r="A50" s="1099"/>
      <c r="B50" s="72" t="s">
        <v>10</v>
      </c>
      <c r="C50" s="280">
        <f>C38+C44</f>
        <v>1646</v>
      </c>
      <c r="D50" s="280">
        <f aca="true" t="shared" si="5" ref="D50:I50">D38+D44</f>
        <v>1477</v>
      </c>
      <c r="E50" s="280">
        <f t="shared" si="5"/>
        <v>169</v>
      </c>
      <c r="F50" s="280">
        <f t="shared" si="5"/>
        <v>0</v>
      </c>
      <c r="G50" s="280">
        <f t="shared" si="5"/>
        <v>1406</v>
      </c>
      <c r="H50" s="280">
        <f t="shared" si="5"/>
        <v>170</v>
      </c>
      <c r="I50" s="280">
        <f t="shared" si="5"/>
        <v>70</v>
      </c>
    </row>
    <row r="87" ht="15" customHeight="1"/>
    <row r="88" ht="15" customHeight="1"/>
    <row r="89" ht="15" customHeight="1"/>
    <row r="90" ht="15" customHeight="1"/>
    <row r="91" ht="15" customHeight="1"/>
    <row r="92" ht="15" customHeight="1"/>
  </sheetData>
  <sheetProtection/>
  <mergeCells count="20">
    <mergeCell ref="A3:A6"/>
    <mergeCell ref="B3:B6"/>
    <mergeCell ref="C3:C6"/>
    <mergeCell ref="A7:A12"/>
    <mergeCell ref="A33:A38"/>
    <mergeCell ref="A39:A44"/>
    <mergeCell ref="C28:C32"/>
    <mergeCell ref="A13:A18"/>
    <mergeCell ref="A19:A24"/>
    <mergeCell ref="A28:A32"/>
    <mergeCell ref="A45:A50"/>
    <mergeCell ref="G28:I28"/>
    <mergeCell ref="D29:D30"/>
    <mergeCell ref="E29:E30"/>
    <mergeCell ref="F29:F30"/>
    <mergeCell ref="D31:D32"/>
    <mergeCell ref="E31:E32"/>
    <mergeCell ref="F31:F32"/>
    <mergeCell ref="D28:F28"/>
    <mergeCell ref="B28:B32"/>
  </mergeCells>
  <printOptions/>
  <pageMargins left="0.7086614173228347" right="0.7086614173228347" top="0.7480314960629921" bottom="0.7480314960629921" header="0.31496062992125984" footer="0.31496062992125984"/>
  <pageSetup firstPageNumber="93" useFirstPageNumber="1" horizontalDpi="600" verticalDpi="600" orientation="portrait" paperSize="9" scale="98"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V43"/>
  <sheetViews>
    <sheetView view="pageBreakPreview" zoomScaleSheetLayoutView="100" zoomScalePageLayoutView="0" workbookViewId="0" topLeftCell="A1">
      <selection activeCell="B41" sqref="B41:E41"/>
    </sheetView>
  </sheetViews>
  <sheetFormatPr defaultColWidth="9.00390625" defaultRowHeight="13.5"/>
  <cols>
    <col min="1" max="1" width="1.625" style="89" customWidth="1"/>
    <col min="2" max="2" width="3.375" style="89" customWidth="1"/>
    <col min="3" max="3" width="8.75390625" style="89" customWidth="1"/>
    <col min="4" max="4" width="11.125" style="89" customWidth="1"/>
    <col min="5" max="14" width="5.375" style="89" customWidth="1"/>
    <col min="15" max="15" width="10.125" style="89" customWidth="1"/>
    <col min="16" max="16" width="11.375" style="89" customWidth="1"/>
    <col min="17" max="17" width="1.25" style="89" customWidth="1"/>
    <col min="18" max="18" width="7.125" style="89" bestFit="1" customWidth="1"/>
    <col min="19" max="19" width="9.50390625" style="89" customWidth="1"/>
    <col min="20" max="16384" width="9.00390625" style="89" customWidth="1"/>
  </cols>
  <sheetData>
    <row r="1" spans="1:15" ht="14.25">
      <c r="A1" s="729" t="s">
        <v>625</v>
      </c>
      <c r="B1" s="729"/>
      <c r="C1" s="729"/>
      <c r="D1" s="729"/>
      <c r="E1" s="729"/>
      <c r="F1" s="729"/>
      <c r="G1" s="729"/>
      <c r="H1" s="729"/>
      <c r="I1" s="729"/>
      <c r="J1" s="729"/>
      <c r="K1" s="729"/>
      <c r="L1" s="729"/>
      <c r="M1" s="729"/>
      <c r="N1" s="729"/>
      <c r="O1" s="729"/>
    </row>
    <row r="2" spans="1:17" ht="60.75" customHeight="1">
      <c r="A2" s="652" t="s">
        <v>626</v>
      </c>
      <c r="B2" s="652"/>
      <c r="C2" s="652"/>
      <c r="D2" s="652"/>
      <c r="E2" s="652"/>
      <c r="F2" s="652"/>
      <c r="G2" s="652"/>
      <c r="H2" s="652"/>
      <c r="I2" s="652"/>
      <c r="J2" s="652"/>
      <c r="K2" s="652"/>
      <c r="L2" s="652"/>
      <c r="M2" s="652"/>
      <c r="N2" s="652"/>
      <c r="O2" s="652"/>
      <c r="P2" s="652"/>
      <c r="Q2" s="652"/>
    </row>
    <row r="3" spans="2:16" ht="21.75" customHeight="1">
      <c r="B3" s="739" t="s">
        <v>369</v>
      </c>
      <c r="C3" s="740"/>
      <c r="D3" s="741"/>
      <c r="E3" s="739" t="s">
        <v>21</v>
      </c>
      <c r="F3" s="740"/>
      <c r="G3" s="740"/>
      <c r="H3" s="740"/>
      <c r="I3" s="740"/>
      <c r="J3" s="740"/>
      <c r="K3" s="733" t="s">
        <v>627</v>
      </c>
      <c r="L3" s="700"/>
      <c r="M3" s="700"/>
      <c r="N3" s="736"/>
      <c r="O3" s="723" t="s">
        <v>628</v>
      </c>
      <c r="P3" s="745"/>
    </row>
    <row r="4" spans="2:16" ht="21.75" customHeight="1">
      <c r="B4" s="742"/>
      <c r="C4" s="743"/>
      <c r="D4" s="744"/>
      <c r="E4" s="742"/>
      <c r="F4" s="743"/>
      <c r="G4" s="743"/>
      <c r="H4" s="743"/>
      <c r="I4" s="743"/>
      <c r="J4" s="743"/>
      <c r="K4" s="733" t="s">
        <v>629</v>
      </c>
      <c r="L4" s="736"/>
      <c r="M4" s="723" t="s">
        <v>630</v>
      </c>
      <c r="N4" s="745"/>
      <c r="O4" s="347" t="s">
        <v>629</v>
      </c>
      <c r="P4" s="347" t="s">
        <v>631</v>
      </c>
    </row>
    <row r="5" spans="2:16" ht="45.75" customHeight="1">
      <c r="B5" s="723" t="s">
        <v>632</v>
      </c>
      <c r="C5" s="724"/>
      <c r="D5" s="725"/>
      <c r="E5" s="726" t="s">
        <v>633</v>
      </c>
      <c r="F5" s="727"/>
      <c r="G5" s="727"/>
      <c r="H5" s="727"/>
      <c r="I5" s="727"/>
      <c r="J5" s="727"/>
      <c r="K5" s="733">
        <v>989</v>
      </c>
      <c r="L5" s="736"/>
      <c r="M5" s="737">
        <v>1302</v>
      </c>
      <c r="N5" s="736"/>
      <c r="O5" s="371">
        <v>1176</v>
      </c>
      <c r="P5" s="371">
        <v>1280</v>
      </c>
    </row>
    <row r="6" spans="2:16" ht="10.5" customHeight="1">
      <c r="B6" s="372"/>
      <c r="C6" s="372"/>
      <c r="D6" s="373"/>
      <c r="E6" s="348"/>
      <c r="F6" s="348"/>
      <c r="G6" s="348"/>
      <c r="H6" s="348"/>
      <c r="I6" s="348"/>
      <c r="J6" s="348"/>
      <c r="K6" s="348"/>
      <c r="L6" s="348"/>
      <c r="M6" s="370"/>
      <c r="N6" s="370"/>
      <c r="O6" s="372"/>
      <c r="P6" s="372"/>
    </row>
    <row r="7" spans="2:16" ht="21.75" customHeight="1">
      <c r="B7" s="738" t="s">
        <v>634</v>
      </c>
      <c r="C7" s="738"/>
      <c r="D7" s="738"/>
      <c r="E7" s="735" t="s">
        <v>21</v>
      </c>
      <c r="F7" s="735"/>
      <c r="G7" s="735"/>
      <c r="H7" s="735"/>
      <c r="I7" s="735"/>
      <c r="J7" s="735"/>
      <c r="K7" s="735"/>
      <c r="L7" s="735"/>
      <c r="M7" s="735"/>
      <c r="N7" s="735"/>
      <c r="O7" s="146" t="s">
        <v>4</v>
      </c>
      <c r="P7" s="146" t="s">
        <v>635</v>
      </c>
    </row>
    <row r="8" spans="2:16" ht="34.5" customHeight="1">
      <c r="B8" s="723" t="s">
        <v>636</v>
      </c>
      <c r="C8" s="724"/>
      <c r="D8" s="725"/>
      <c r="E8" s="726" t="s">
        <v>637</v>
      </c>
      <c r="F8" s="727"/>
      <c r="G8" s="727"/>
      <c r="H8" s="727"/>
      <c r="I8" s="727"/>
      <c r="J8" s="727"/>
      <c r="K8" s="727"/>
      <c r="L8" s="727"/>
      <c r="M8" s="727"/>
      <c r="N8" s="728"/>
      <c r="O8" s="146">
        <v>3</v>
      </c>
      <c r="P8" s="146">
        <v>52</v>
      </c>
    </row>
    <row r="9" spans="1:17" ht="15" customHeight="1">
      <c r="A9" s="374"/>
      <c r="B9" s="375"/>
      <c r="C9" s="375"/>
      <c r="D9" s="376"/>
      <c r="E9" s="377"/>
      <c r="F9" s="377"/>
      <c r="G9" s="377"/>
      <c r="H9" s="377"/>
      <c r="I9" s="377"/>
      <c r="J9" s="377"/>
      <c r="K9" s="377"/>
      <c r="L9" s="377"/>
      <c r="M9" s="377"/>
      <c r="N9" s="377"/>
      <c r="O9" s="378"/>
      <c r="P9" s="378"/>
      <c r="Q9" s="374"/>
    </row>
    <row r="10" spans="1:18" ht="31.5" customHeight="1">
      <c r="A10" s="729" t="s">
        <v>638</v>
      </c>
      <c r="B10" s="729"/>
      <c r="C10" s="729"/>
      <c r="D10" s="729"/>
      <c r="E10" s="729"/>
      <c r="F10" s="729"/>
      <c r="G10" s="729"/>
      <c r="H10" s="729"/>
      <c r="I10" s="729"/>
      <c r="J10" s="729"/>
      <c r="K10" s="729"/>
      <c r="L10" s="729"/>
      <c r="M10" s="729"/>
      <c r="N10" s="729"/>
      <c r="O10" s="729"/>
      <c r="P10" s="88"/>
      <c r="Q10" s="88"/>
      <c r="R10" s="88"/>
    </row>
    <row r="11" spans="1:18" ht="43.5" customHeight="1">
      <c r="A11" s="730" t="s">
        <v>387</v>
      </c>
      <c r="B11" s="730"/>
      <c r="C11" s="730"/>
      <c r="D11" s="730"/>
      <c r="E11" s="730"/>
      <c r="F11" s="730"/>
      <c r="G11" s="730"/>
      <c r="H11" s="730"/>
      <c r="I11" s="730"/>
      <c r="J11" s="730"/>
      <c r="K11" s="730"/>
      <c r="L11" s="730"/>
      <c r="M11" s="730"/>
      <c r="N11" s="730"/>
      <c r="O11" s="730"/>
      <c r="P11" s="730"/>
      <c r="Q11" s="730"/>
      <c r="R11" s="86"/>
    </row>
    <row r="12" spans="1:18" ht="18" customHeight="1">
      <c r="A12" s="379" t="s">
        <v>639</v>
      </c>
      <c r="B12" s="92"/>
      <c r="C12" s="92"/>
      <c r="D12" s="92"/>
      <c r="E12" s="92"/>
      <c r="F12" s="92"/>
      <c r="G12" s="92"/>
      <c r="H12" s="92"/>
      <c r="I12" s="92"/>
      <c r="J12" s="92"/>
      <c r="K12" s="92"/>
      <c r="L12" s="92"/>
      <c r="M12" s="145"/>
      <c r="N12" s="90"/>
      <c r="O12" s="731"/>
      <c r="P12" s="732"/>
      <c r="Q12" s="732"/>
      <c r="R12" s="90"/>
    </row>
    <row r="13" spans="1:16" ht="22.5" customHeight="1">
      <c r="A13" s="94"/>
      <c r="B13" s="733" t="s">
        <v>369</v>
      </c>
      <c r="C13" s="700"/>
      <c r="D13" s="734"/>
      <c r="E13" s="735" t="s">
        <v>21</v>
      </c>
      <c r="F13" s="735"/>
      <c r="G13" s="735"/>
      <c r="H13" s="735"/>
      <c r="I13" s="735"/>
      <c r="J13" s="735"/>
      <c r="K13" s="735"/>
      <c r="L13" s="735"/>
      <c r="M13" s="735"/>
      <c r="N13" s="735"/>
      <c r="O13" s="146" t="s">
        <v>370</v>
      </c>
      <c r="P13" s="146" t="s">
        <v>220</v>
      </c>
    </row>
    <row r="14" spans="1:19" ht="31.5" customHeight="1">
      <c r="A14" s="86"/>
      <c r="B14" s="712" t="s">
        <v>219</v>
      </c>
      <c r="C14" s="713"/>
      <c r="D14" s="714"/>
      <c r="E14" s="715" t="s">
        <v>371</v>
      </c>
      <c r="F14" s="715"/>
      <c r="G14" s="715"/>
      <c r="H14" s="715"/>
      <c r="I14" s="715"/>
      <c r="J14" s="715"/>
      <c r="K14" s="715"/>
      <c r="L14" s="715"/>
      <c r="M14" s="715"/>
      <c r="N14" s="715"/>
      <c r="O14" s="207">
        <v>37</v>
      </c>
      <c r="P14" s="207">
        <v>667</v>
      </c>
      <c r="Q14" s="94"/>
      <c r="R14" s="94"/>
      <c r="S14" s="90"/>
    </row>
    <row r="15" spans="1:19" ht="31.5" customHeight="1">
      <c r="A15" s="86"/>
      <c r="B15" s="716" t="s">
        <v>177</v>
      </c>
      <c r="C15" s="410" t="s">
        <v>640</v>
      </c>
      <c r="D15" s="411"/>
      <c r="E15" s="719" t="s">
        <v>641</v>
      </c>
      <c r="F15" s="719"/>
      <c r="G15" s="719"/>
      <c r="H15" s="719"/>
      <c r="I15" s="719"/>
      <c r="J15" s="719"/>
      <c r="K15" s="719"/>
      <c r="L15" s="719"/>
      <c r="M15" s="719"/>
      <c r="N15" s="719"/>
      <c r="O15" s="412">
        <v>20</v>
      </c>
      <c r="P15" s="413">
        <v>458</v>
      </c>
      <c r="Q15" s="94"/>
      <c r="R15" s="94"/>
      <c r="S15" s="90"/>
    </row>
    <row r="16" spans="1:16" ht="31.5" customHeight="1">
      <c r="A16" s="86"/>
      <c r="B16" s="717"/>
      <c r="C16" s="720" t="s">
        <v>642</v>
      </c>
      <c r="D16" s="721"/>
      <c r="E16" s="722" t="s">
        <v>372</v>
      </c>
      <c r="F16" s="722"/>
      <c r="G16" s="722"/>
      <c r="H16" s="722"/>
      <c r="I16" s="722"/>
      <c r="J16" s="722"/>
      <c r="K16" s="722"/>
      <c r="L16" s="722"/>
      <c r="M16" s="722"/>
      <c r="N16" s="722"/>
      <c r="O16" s="414" t="s">
        <v>643</v>
      </c>
      <c r="P16" s="414" t="s">
        <v>644</v>
      </c>
    </row>
    <row r="17" spans="1:16" ht="31.5" customHeight="1">
      <c r="A17" s="86"/>
      <c r="B17" s="718"/>
      <c r="C17" s="415" t="s">
        <v>645</v>
      </c>
      <c r="D17" s="415"/>
      <c r="E17" s="416" t="s">
        <v>646</v>
      </c>
      <c r="F17" s="415"/>
      <c r="G17" s="415"/>
      <c r="H17" s="415"/>
      <c r="I17" s="415"/>
      <c r="J17" s="415"/>
      <c r="K17" s="415"/>
      <c r="L17" s="415"/>
      <c r="M17" s="415"/>
      <c r="N17" s="417"/>
      <c r="O17" s="418" t="s">
        <v>647</v>
      </c>
      <c r="P17" s="418" t="s">
        <v>648</v>
      </c>
    </row>
    <row r="18" spans="1:18" ht="14.25" customHeight="1">
      <c r="A18" s="86"/>
      <c r="B18" s="95"/>
      <c r="C18" s="95"/>
      <c r="D18" s="141"/>
      <c r="E18" s="141"/>
      <c r="F18" s="141"/>
      <c r="G18" s="141"/>
      <c r="H18" s="141"/>
      <c r="I18" s="141"/>
      <c r="J18" s="141"/>
      <c r="K18" s="141"/>
      <c r="L18" s="141"/>
      <c r="M18" s="141"/>
      <c r="N18" s="141"/>
      <c r="O18" s="141"/>
      <c r="P18" s="141"/>
      <c r="Q18" s="95"/>
      <c r="R18" s="95"/>
    </row>
    <row r="19" spans="1:10" s="147" customFormat="1" ht="22.5" customHeight="1">
      <c r="A19" s="381" t="s">
        <v>649</v>
      </c>
      <c r="B19" s="381"/>
      <c r="C19" s="381"/>
      <c r="D19" s="381"/>
      <c r="E19" s="381"/>
      <c r="F19" s="381"/>
      <c r="G19" s="381"/>
      <c r="H19" s="381"/>
      <c r="I19" s="137"/>
      <c r="J19" s="137"/>
    </row>
    <row r="20" spans="1:10" s="148" customFormat="1" ht="20.25" customHeight="1">
      <c r="A20" s="382" t="s">
        <v>373</v>
      </c>
      <c r="B20" s="382"/>
      <c r="C20" s="382"/>
      <c r="D20" s="382"/>
      <c r="E20" s="382"/>
      <c r="F20" s="382"/>
      <c r="G20" s="382"/>
      <c r="H20" s="382"/>
      <c r="I20" s="90"/>
      <c r="J20" s="90"/>
    </row>
    <row r="21" spans="1:10" s="148" customFormat="1" ht="19.5" customHeight="1">
      <c r="A21" s="382" t="s">
        <v>650</v>
      </c>
      <c r="B21" s="382"/>
      <c r="C21" s="382"/>
      <c r="D21" s="382"/>
      <c r="E21" s="382"/>
      <c r="F21" s="382"/>
      <c r="G21" s="382"/>
      <c r="H21" s="382"/>
      <c r="I21" s="90"/>
      <c r="J21" s="90"/>
    </row>
    <row r="22" spans="1:16" ht="14.25" customHeight="1">
      <c r="A22" s="383"/>
      <c r="B22" s="379"/>
      <c r="C22" s="379"/>
      <c r="D22" s="379"/>
      <c r="E22" s="379"/>
      <c r="F22" s="379"/>
      <c r="G22" s="379"/>
      <c r="H22" s="379"/>
      <c r="I22" s="92"/>
      <c r="J22" s="92"/>
      <c r="K22" s="92"/>
      <c r="L22" s="92"/>
      <c r="M22" s="92"/>
      <c r="N22" s="92"/>
      <c r="O22" s="92"/>
      <c r="P22" s="88"/>
    </row>
    <row r="23" spans="1:22" ht="24" customHeight="1">
      <c r="A23" s="381" t="s">
        <v>651</v>
      </c>
      <c r="B23" s="381"/>
      <c r="C23" s="381"/>
      <c r="D23" s="381"/>
      <c r="E23" s="381"/>
      <c r="F23" s="381"/>
      <c r="G23" s="381"/>
      <c r="H23" s="381"/>
      <c r="I23" s="137"/>
      <c r="J23" s="137"/>
      <c r="K23" s="137"/>
      <c r="L23" s="137"/>
      <c r="M23" s="137"/>
      <c r="N23" s="137"/>
      <c r="O23" s="137"/>
      <c r="P23" s="97"/>
      <c r="Q23" s="97"/>
      <c r="R23" s="97"/>
      <c r="S23" s="97"/>
      <c r="T23" s="99"/>
      <c r="U23" s="99"/>
      <c r="V23" s="99"/>
    </row>
    <row r="24" spans="2:19" ht="48" customHeight="1">
      <c r="B24" s="592" t="s">
        <v>374</v>
      </c>
      <c r="C24" s="592"/>
      <c r="D24" s="592"/>
      <c r="E24" s="592"/>
      <c r="F24" s="592"/>
      <c r="G24" s="592"/>
      <c r="H24" s="592"/>
      <c r="I24" s="592"/>
      <c r="J24" s="592"/>
      <c r="K24" s="592"/>
      <c r="L24" s="592"/>
      <c r="M24" s="592"/>
      <c r="N24" s="592"/>
      <c r="O24" s="592"/>
      <c r="P24" s="97"/>
      <c r="Q24" s="97"/>
      <c r="R24" s="97"/>
      <c r="S24" s="97"/>
    </row>
    <row r="25" spans="1:18" ht="26.25" customHeight="1">
      <c r="A25" s="88"/>
      <c r="B25" s="697" t="s">
        <v>8</v>
      </c>
      <c r="C25" s="698"/>
      <c r="D25" s="699" t="s">
        <v>20</v>
      </c>
      <c r="E25" s="700"/>
      <c r="F25" s="700"/>
      <c r="G25" s="700"/>
      <c r="H25" s="700"/>
      <c r="I25" s="700"/>
      <c r="J25" s="700"/>
      <c r="K25" s="701"/>
      <c r="L25" s="702" t="s">
        <v>19</v>
      </c>
      <c r="M25" s="703"/>
      <c r="N25" s="704" t="s">
        <v>305</v>
      </c>
      <c r="O25" s="705"/>
      <c r="P25" s="88"/>
      <c r="Q25" s="88"/>
      <c r="R25" s="88"/>
    </row>
    <row r="26" spans="1:18" ht="28.5" customHeight="1">
      <c r="A26" s="98"/>
      <c r="B26" s="142" t="s">
        <v>15</v>
      </c>
      <c r="C26" s="384"/>
      <c r="D26" s="706" t="s">
        <v>406</v>
      </c>
      <c r="E26" s="707"/>
      <c r="F26" s="707"/>
      <c r="G26" s="707"/>
      <c r="H26" s="707"/>
      <c r="I26" s="707"/>
      <c r="J26" s="707"/>
      <c r="K26" s="708"/>
      <c r="L26" s="709">
        <v>2</v>
      </c>
      <c r="M26" s="710"/>
      <c r="N26" s="709" t="s">
        <v>407</v>
      </c>
      <c r="O26" s="711"/>
      <c r="P26" s="94"/>
      <c r="Q26" s="94"/>
      <c r="R26" s="94"/>
    </row>
    <row r="27" spans="1:18" ht="28.5" customHeight="1">
      <c r="A27" s="98"/>
      <c r="B27" s="143" t="s">
        <v>14</v>
      </c>
      <c r="C27" s="385"/>
      <c r="D27" s="685" t="s">
        <v>408</v>
      </c>
      <c r="E27" s="686"/>
      <c r="F27" s="686"/>
      <c r="G27" s="686"/>
      <c r="H27" s="686"/>
      <c r="I27" s="686"/>
      <c r="J27" s="686"/>
      <c r="K27" s="687"/>
      <c r="L27" s="683">
        <v>4</v>
      </c>
      <c r="M27" s="684"/>
      <c r="N27" s="683" t="s">
        <v>407</v>
      </c>
      <c r="O27" s="693"/>
      <c r="P27" s="91"/>
      <c r="Q27" s="694"/>
      <c r="R27" s="694"/>
    </row>
    <row r="28" spans="1:18" ht="28.5" customHeight="1">
      <c r="A28" s="98"/>
      <c r="B28" s="143" t="s">
        <v>16</v>
      </c>
      <c r="C28" s="385"/>
      <c r="D28" s="685" t="s">
        <v>409</v>
      </c>
      <c r="E28" s="686"/>
      <c r="F28" s="686"/>
      <c r="G28" s="686"/>
      <c r="H28" s="686"/>
      <c r="I28" s="686"/>
      <c r="J28" s="686"/>
      <c r="K28" s="687"/>
      <c r="L28" s="683">
        <v>3</v>
      </c>
      <c r="M28" s="684"/>
      <c r="N28" s="695" t="s">
        <v>407</v>
      </c>
      <c r="O28" s="696"/>
      <c r="P28" s="94"/>
      <c r="Q28" s="671"/>
      <c r="R28" s="671"/>
    </row>
    <row r="29" spans="1:18" ht="28.5" customHeight="1">
      <c r="A29" s="98"/>
      <c r="B29" s="143" t="s">
        <v>17</v>
      </c>
      <c r="C29" s="385"/>
      <c r="D29" s="690" t="s">
        <v>410</v>
      </c>
      <c r="E29" s="691"/>
      <c r="F29" s="691"/>
      <c r="G29" s="691"/>
      <c r="H29" s="691"/>
      <c r="I29" s="691"/>
      <c r="J29" s="691"/>
      <c r="K29" s="692"/>
      <c r="L29" s="683">
        <v>9</v>
      </c>
      <c r="M29" s="684"/>
      <c r="N29" s="688">
        <v>2</v>
      </c>
      <c r="O29" s="689"/>
      <c r="P29" s="94"/>
      <c r="Q29" s="671"/>
      <c r="R29" s="671"/>
    </row>
    <row r="30" spans="1:18" ht="28.5" customHeight="1">
      <c r="A30" s="98"/>
      <c r="B30" s="143" t="s">
        <v>18</v>
      </c>
      <c r="C30" s="385"/>
      <c r="D30" s="690" t="s">
        <v>411</v>
      </c>
      <c r="E30" s="691"/>
      <c r="F30" s="691"/>
      <c r="G30" s="691"/>
      <c r="H30" s="691"/>
      <c r="I30" s="691"/>
      <c r="J30" s="691"/>
      <c r="K30" s="692"/>
      <c r="L30" s="683">
        <v>9</v>
      </c>
      <c r="M30" s="684"/>
      <c r="N30" s="688">
        <v>6</v>
      </c>
      <c r="O30" s="689"/>
      <c r="P30" s="94"/>
      <c r="Q30" s="671"/>
      <c r="R30" s="671"/>
    </row>
    <row r="31" spans="1:18" ht="28.5" customHeight="1">
      <c r="A31" s="98"/>
      <c r="B31" s="143" t="s">
        <v>24</v>
      </c>
      <c r="C31" s="385"/>
      <c r="D31" s="685" t="s">
        <v>25</v>
      </c>
      <c r="E31" s="686"/>
      <c r="F31" s="686"/>
      <c r="G31" s="686"/>
      <c r="H31" s="686"/>
      <c r="I31" s="686"/>
      <c r="J31" s="686"/>
      <c r="K31" s="687"/>
      <c r="L31" s="683">
        <v>8</v>
      </c>
      <c r="M31" s="684"/>
      <c r="N31" s="688">
        <v>18</v>
      </c>
      <c r="O31" s="689"/>
      <c r="P31" s="94"/>
      <c r="Q31" s="671"/>
      <c r="R31" s="671"/>
    </row>
    <row r="32" spans="1:18" ht="28.5" customHeight="1">
      <c r="A32" s="98"/>
      <c r="B32" s="143" t="s">
        <v>27</v>
      </c>
      <c r="C32" s="385"/>
      <c r="D32" s="133" t="s">
        <v>28</v>
      </c>
      <c r="E32" s="134"/>
      <c r="F32" s="134"/>
      <c r="G32" s="134"/>
      <c r="H32" s="134"/>
      <c r="I32" s="134"/>
      <c r="J32" s="134"/>
      <c r="K32" s="135"/>
      <c r="L32" s="668">
        <v>6</v>
      </c>
      <c r="M32" s="670"/>
      <c r="N32" s="677">
        <v>27</v>
      </c>
      <c r="O32" s="678"/>
      <c r="P32" s="94"/>
      <c r="Q32" s="671"/>
      <c r="R32" s="671"/>
    </row>
    <row r="33" spans="1:18" ht="28.5" customHeight="1">
      <c r="A33" s="98"/>
      <c r="B33" s="143" t="s">
        <v>147</v>
      </c>
      <c r="C33" s="385"/>
      <c r="D33" s="133" t="s">
        <v>148</v>
      </c>
      <c r="E33" s="134"/>
      <c r="F33" s="134"/>
      <c r="G33" s="134"/>
      <c r="H33" s="134"/>
      <c r="I33" s="134"/>
      <c r="J33" s="134"/>
      <c r="K33" s="135"/>
      <c r="L33" s="668">
        <v>4</v>
      </c>
      <c r="M33" s="670"/>
      <c r="N33" s="677">
        <v>35</v>
      </c>
      <c r="O33" s="678"/>
      <c r="P33" s="94"/>
      <c r="Q33" s="671"/>
      <c r="R33" s="671"/>
    </row>
    <row r="34" spans="1:18" ht="28.5" customHeight="1">
      <c r="A34" s="98"/>
      <c r="B34" s="144" t="s">
        <v>168</v>
      </c>
      <c r="C34" s="386"/>
      <c r="D34" s="133" t="s">
        <v>169</v>
      </c>
      <c r="E34" s="134"/>
      <c r="F34" s="134"/>
      <c r="G34" s="134"/>
      <c r="H34" s="134"/>
      <c r="I34" s="134"/>
      <c r="J34" s="134"/>
      <c r="K34" s="135"/>
      <c r="L34" s="668">
        <v>2</v>
      </c>
      <c r="M34" s="670"/>
      <c r="N34" s="677">
        <v>41</v>
      </c>
      <c r="O34" s="678"/>
      <c r="P34" s="90"/>
      <c r="Q34" s="671"/>
      <c r="R34" s="671"/>
    </row>
    <row r="35" spans="1:18" ht="28.5" customHeight="1">
      <c r="A35" s="98"/>
      <c r="B35" s="144" t="s">
        <v>200</v>
      </c>
      <c r="C35" s="386"/>
      <c r="D35" s="133" t="s">
        <v>201</v>
      </c>
      <c r="E35" s="134"/>
      <c r="F35" s="134"/>
      <c r="G35" s="134"/>
      <c r="H35" s="134"/>
      <c r="I35" s="134"/>
      <c r="J35" s="134"/>
      <c r="K35" s="135"/>
      <c r="L35" s="675">
        <v>2</v>
      </c>
      <c r="M35" s="676"/>
      <c r="N35" s="677">
        <v>45</v>
      </c>
      <c r="O35" s="678"/>
      <c r="P35" s="90"/>
      <c r="Q35" s="671"/>
      <c r="R35" s="671"/>
    </row>
    <row r="36" spans="1:18" ht="28.5" customHeight="1">
      <c r="A36" s="98"/>
      <c r="B36" s="144" t="s">
        <v>412</v>
      </c>
      <c r="C36" s="386"/>
      <c r="D36" s="111" t="s">
        <v>413</v>
      </c>
      <c r="E36" s="112"/>
      <c r="F36" s="112"/>
      <c r="G36" s="112"/>
      <c r="H36" s="112"/>
      <c r="I36" s="112"/>
      <c r="J36" s="112"/>
      <c r="K36" s="113"/>
      <c r="L36" s="679" t="s">
        <v>407</v>
      </c>
      <c r="M36" s="680"/>
      <c r="N36" s="681">
        <v>47</v>
      </c>
      <c r="O36" s="682"/>
      <c r="P36" s="90"/>
      <c r="Q36" s="97"/>
      <c r="R36" s="97"/>
    </row>
    <row r="37" spans="1:18" ht="28.5" customHeight="1">
      <c r="A37" s="98"/>
      <c r="B37" s="144" t="s">
        <v>304</v>
      </c>
      <c r="C37" s="386"/>
      <c r="D37" s="111" t="s">
        <v>413</v>
      </c>
      <c r="E37" s="112"/>
      <c r="F37" s="112"/>
      <c r="G37" s="112"/>
      <c r="H37" s="112"/>
      <c r="I37" s="112"/>
      <c r="J37" s="112"/>
      <c r="K37" s="113"/>
      <c r="L37" s="683" t="s">
        <v>407</v>
      </c>
      <c r="M37" s="684"/>
      <c r="N37" s="681">
        <v>49</v>
      </c>
      <c r="O37" s="682"/>
      <c r="P37" s="90"/>
      <c r="Q37" s="97"/>
      <c r="R37" s="97"/>
    </row>
    <row r="38" spans="1:18" ht="28.5" customHeight="1">
      <c r="A38" s="98"/>
      <c r="B38" s="144" t="s">
        <v>368</v>
      </c>
      <c r="C38" s="386"/>
      <c r="D38" s="111" t="s">
        <v>306</v>
      </c>
      <c r="E38" s="112"/>
      <c r="F38" s="112"/>
      <c r="G38" s="112"/>
      <c r="H38" s="112"/>
      <c r="I38" s="112"/>
      <c r="J38" s="112"/>
      <c r="K38" s="113"/>
      <c r="L38" s="666" t="s">
        <v>407</v>
      </c>
      <c r="M38" s="667"/>
      <c r="N38" s="668">
        <v>49</v>
      </c>
      <c r="O38" s="669"/>
      <c r="P38" s="90"/>
      <c r="Q38" s="97"/>
      <c r="R38" s="97"/>
    </row>
    <row r="39" spans="1:18" ht="28.5" customHeight="1">
      <c r="A39" s="100"/>
      <c r="B39" s="144" t="s">
        <v>414</v>
      </c>
      <c r="C39" s="554"/>
      <c r="D39" s="133" t="s">
        <v>415</v>
      </c>
      <c r="E39" s="134"/>
      <c r="F39" s="134"/>
      <c r="G39" s="134"/>
      <c r="H39" s="134"/>
      <c r="I39" s="134"/>
      <c r="J39" s="134"/>
      <c r="K39" s="135"/>
      <c r="L39" s="668">
        <v>2</v>
      </c>
      <c r="M39" s="670"/>
      <c r="N39" s="668">
        <v>49</v>
      </c>
      <c r="O39" s="669"/>
      <c r="P39" s="90"/>
      <c r="Q39" s="671"/>
      <c r="R39" s="671"/>
    </row>
    <row r="40" spans="1:18" ht="28.5" customHeight="1">
      <c r="A40" s="100"/>
      <c r="B40" s="387" t="s">
        <v>422</v>
      </c>
      <c r="C40" s="550"/>
      <c r="D40" s="551" t="s">
        <v>306</v>
      </c>
      <c r="E40" s="552"/>
      <c r="F40" s="552"/>
      <c r="G40" s="552"/>
      <c r="H40" s="552"/>
      <c r="I40" s="552"/>
      <c r="J40" s="552"/>
      <c r="K40" s="553"/>
      <c r="L40" s="672" t="s">
        <v>407</v>
      </c>
      <c r="M40" s="672"/>
      <c r="N40" s="673">
        <v>51</v>
      </c>
      <c r="O40" s="674"/>
      <c r="P40" s="90"/>
      <c r="Q40" s="671"/>
      <c r="R40" s="671"/>
    </row>
    <row r="41" spans="1:18" ht="28.5" customHeight="1">
      <c r="A41" s="101"/>
      <c r="B41" s="419" t="s">
        <v>515</v>
      </c>
      <c r="C41" s="420"/>
      <c r="D41" s="208" t="s">
        <v>306</v>
      </c>
      <c r="E41" s="380"/>
      <c r="F41" s="388"/>
      <c r="G41" s="388"/>
      <c r="H41" s="388"/>
      <c r="I41" s="388"/>
      <c r="J41" s="388"/>
      <c r="K41" s="389"/>
      <c r="L41" s="662" t="s">
        <v>407</v>
      </c>
      <c r="M41" s="662"/>
      <c r="N41" s="663">
        <v>51</v>
      </c>
      <c r="O41" s="664"/>
      <c r="P41" s="90"/>
      <c r="Q41" s="97"/>
      <c r="R41" s="97"/>
    </row>
    <row r="42" spans="1:18" ht="28.5" customHeight="1">
      <c r="A42" s="101"/>
      <c r="B42" s="665" t="s">
        <v>375</v>
      </c>
      <c r="C42" s="665"/>
      <c r="D42" s="665"/>
      <c r="E42" s="665"/>
      <c r="F42" s="665"/>
      <c r="G42" s="665"/>
      <c r="H42" s="665"/>
      <c r="I42" s="665"/>
      <c r="J42" s="665"/>
      <c r="K42" s="665"/>
      <c r="L42" s="665"/>
      <c r="M42" s="665"/>
      <c r="N42" s="665"/>
      <c r="O42" s="665"/>
      <c r="P42" s="345"/>
      <c r="Q42" s="345"/>
      <c r="R42" s="97"/>
    </row>
    <row r="43" spans="1:18" ht="22.5" customHeight="1">
      <c r="A43" s="101"/>
      <c r="B43" s="345"/>
      <c r="C43" s="345"/>
      <c r="D43" s="345"/>
      <c r="E43" s="345"/>
      <c r="F43" s="345"/>
      <c r="G43" s="345"/>
      <c r="H43" s="345"/>
      <c r="I43" s="345"/>
      <c r="J43" s="345"/>
      <c r="K43" s="345"/>
      <c r="L43" s="345"/>
      <c r="M43" s="345"/>
      <c r="N43" s="345"/>
      <c r="O43" s="345"/>
      <c r="P43" s="90"/>
      <c r="Q43" s="97"/>
      <c r="R43" s="97"/>
    </row>
  </sheetData>
  <sheetProtection/>
  <mergeCells count="82">
    <mergeCell ref="A1:O1"/>
    <mergeCell ref="A2:Q2"/>
    <mergeCell ref="B3:D4"/>
    <mergeCell ref="E3:J4"/>
    <mergeCell ref="K3:N3"/>
    <mergeCell ref="O3:P3"/>
    <mergeCell ref="K4:L4"/>
    <mergeCell ref="M4:N4"/>
    <mergeCell ref="B5:D5"/>
    <mergeCell ref="E5:J5"/>
    <mergeCell ref="K5:L5"/>
    <mergeCell ref="M5:N5"/>
    <mergeCell ref="B7:D7"/>
    <mergeCell ref="E7:N7"/>
    <mergeCell ref="B8:D8"/>
    <mergeCell ref="E8:N8"/>
    <mergeCell ref="A10:O10"/>
    <mergeCell ref="A11:Q11"/>
    <mergeCell ref="O12:Q12"/>
    <mergeCell ref="B13:D13"/>
    <mergeCell ref="E13:N13"/>
    <mergeCell ref="B14:D14"/>
    <mergeCell ref="E14:N14"/>
    <mergeCell ref="B15:B17"/>
    <mergeCell ref="E15:N15"/>
    <mergeCell ref="C16:D16"/>
    <mergeCell ref="E16:N16"/>
    <mergeCell ref="B24:O24"/>
    <mergeCell ref="B25:C25"/>
    <mergeCell ref="D25:K25"/>
    <mergeCell ref="L25:M25"/>
    <mergeCell ref="N25:O25"/>
    <mergeCell ref="D26:K26"/>
    <mergeCell ref="L26:M26"/>
    <mergeCell ref="N26:O26"/>
    <mergeCell ref="D27:K27"/>
    <mergeCell ref="L27:M27"/>
    <mergeCell ref="N27:O27"/>
    <mergeCell ref="Q27:R27"/>
    <mergeCell ref="D28:K28"/>
    <mergeCell ref="L28:M28"/>
    <mergeCell ref="N28:O28"/>
    <mergeCell ref="Q28:R28"/>
    <mergeCell ref="D29:K29"/>
    <mergeCell ref="L29:M29"/>
    <mergeCell ref="N29:O29"/>
    <mergeCell ref="Q29:R29"/>
    <mergeCell ref="D30:K30"/>
    <mergeCell ref="L30:M30"/>
    <mergeCell ref="N30:O30"/>
    <mergeCell ref="Q30:R30"/>
    <mergeCell ref="D31:K31"/>
    <mergeCell ref="L31:M31"/>
    <mergeCell ref="N31:O31"/>
    <mergeCell ref="Q31:R31"/>
    <mergeCell ref="L32:M32"/>
    <mergeCell ref="N32:O32"/>
    <mergeCell ref="Q32:R32"/>
    <mergeCell ref="N37:O37"/>
    <mergeCell ref="L33:M33"/>
    <mergeCell ref="N33:O33"/>
    <mergeCell ref="Q33:R33"/>
    <mergeCell ref="L34:M34"/>
    <mergeCell ref="N34:O34"/>
    <mergeCell ref="Q34:R34"/>
    <mergeCell ref="Q39:R39"/>
    <mergeCell ref="L40:M40"/>
    <mergeCell ref="N40:O40"/>
    <mergeCell ref="Q40:R40"/>
    <mergeCell ref="L35:M35"/>
    <mergeCell ref="N35:O35"/>
    <mergeCell ref="Q35:R35"/>
    <mergeCell ref="L36:M36"/>
    <mergeCell ref="N36:O36"/>
    <mergeCell ref="L37:M37"/>
    <mergeCell ref="L41:M41"/>
    <mergeCell ref="N41:O41"/>
    <mergeCell ref="B42:O42"/>
    <mergeCell ref="L38:M38"/>
    <mergeCell ref="N38:O38"/>
    <mergeCell ref="L39:M39"/>
    <mergeCell ref="N39:O39"/>
  </mergeCells>
  <printOptions/>
  <pageMargins left="0.7086614173228347" right="0.7086614173228347" top="0.7480314960629921" bottom="0.7480314960629921" header="0.31496062992125984" footer="0.5118110236220472"/>
  <pageSetup firstPageNumber="73" useFirstPageNumber="1" horizontalDpi="600" verticalDpi="600" orientation="portrait" paperSize="9" scale="69" r:id="rId1"/>
  <headerFooter>
    <oddFooter>&amp;C&amp;P</oddFooter>
  </headerFooter>
  <colBreaks count="1" manualBreakCount="1">
    <brk id="17" max="65535" man="1"/>
  </colBreaks>
</worksheet>
</file>

<file path=xl/worksheets/sheet20.xml><?xml version="1.0" encoding="utf-8"?>
<worksheet xmlns="http://schemas.openxmlformats.org/spreadsheetml/2006/main" xmlns:r="http://schemas.openxmlformats.org/officeDocument/2006/relationships">
  <dimension ref="A1:L28"/>
  <sheetViews>
    <sheetView showGridLines="0" view="pageBreakPreview" zoomScaleNormal="115" zoomScaleSheetLayoutView="100" zoomScalePageLayoutView="0" workbookViewId="0" topLeftCell="A10">
      <selection activeCell="A15" sqref="A15:I15"/>
    </sheetView>
  </sheetViews>
  <sheetFormatPr defaultColWidth="9.00390625" defaultRowHeight="15" customHeight="1"/>
  <cols>
    <col min="1" max="1" width="1.625" style="9" customWidth="1"/>
    <col min="2" max="2" width="13.625" style="9" customWidth="1"/>
    <col min="3" max="11" width="7.125" style="9" customWidth="1"/>
    <col min="12" max="12" width="8.875" style="9" customWidth="1"/>
    <col min="13" max="15" width="6.625" style="9" customWidth="1"/>
    <col min="16" max="16" width="7.625" style="9" customWidth="1"/>
    <col min="17" max="16384" width="9.00390625" style="9" customWidth="1"/>
  </cols>
  <sheetData>
    <row r="1" spans="1:12" s="1" customFormat="1" ht="19.5" customHeight="1">
      <c r="A1" s="729" t="s">
        <v>587</v>
      </c>
      <c r="B1" s="729"/>
      <c r="C1" s="729"/>
      <c r="D1" s="729"/>
      <c r="E1" s="729"/>
      <c r="F1" s="729"/>
      <c r="G1" s="729"/>
      <c r="H1" s="729"/>
      <c r="I1" s="729"/>
      <c r="J1" s="729"/>
      <c r="K1" s="729"/>
      <c r="L1" s="729"/>
    </row>
    <row r="2" spans="1:12" s="1" customFormat="1" ht="65.25" customHeight="1">
      <c r="A2" s="652" t="s">
        <v>684</v>
      </c>
      <c r="B2" s="652"/>
      <c r="C2" s="652"/>
      <c r="D2" s="652"/>
      <c r="E2" s="652"/>
      <c r="F2" s="652"/>
      <c r="G2" s="652"/>
      <c r="H2" s="652"/>
      <c r="I2" s="652"/>
      <c r="J2" s="652"/>
      <c r="K2" s="652"/>
      <c r="L2" s="652"/>
    </row>
    <row r="3" spans="1:12" s="1" customFormat="1" ht="18.75" customHeight="1">
      <c r="A3" s="92"/>
      <c r="B3" s="145"/>
      <c r="C3" s="92"/>
      <c r="D3" s="92"/>
      <c r="E3" s="92"/>
      <c r="F3" s="92"/>
      <c r="G3" s="92"/>
      <c r="H3" s="92"/>
      <c r="I3" s="92"/>
      <c r="J3" s="92"/>
      <c r="K3" s="92"/>
      <c r="L3" s="116" t="s">
        <v>588</v>
      </c>
    </row>
    <row r="4" spans="1:12" s="3" customFormat="1" ht="21" customHeight="1">
      <c r="A4" s="92"/>
      <c r="B4" s="124" t="s">
        <v>589</v>
      </c>
      <c r="C4" s="117"/>
      <c r="D4" s="117"/>
      <c r="E4" s="117"/>
      <c r="F4" s="117"/>
      <c r="G4" s="117"/>
      <c r="H4" s="117"/>
      <c r="I4" s="117"/>
      <c r="J4" s="117"/>
      <c r="K4" s="117"/>
      <c r="L4" s="117"/>
    </row>
    <row r="5" spans="1:12" s="3" customFormat="1" ht="24" customHeight="1">
      <c r="A5" s="90"/>
      <c r="B5" s="539" t="s">
        <v>307</v>
      </c>
      <c r="C5" s="1118">
        <v>42290</v>
      </c>
      <c r="D5" s="1119"/>
      <c r="E5" s="1119"/>
      <c r="F5" s="540"/>
      <c r="G5" s="1105" t="s">
        <v>359</v>
      </c>
      <c r="H5" s="1106"/>
      <c r="I5" s="1107" t="s">
        <v>590</v>
      </c>
      <c r="J5" s="1108"/>
      <c r="K5" s="1108"/>
      <c r="L5" s="1109"/>
    </row>
    <row r="6" spans="1:12" s="3" customFormat="1" ht="24" customHeight="1">
      <c r="A6" s="90"/>
      <c r="B6" s="541" t="s">
        <v>308</v>
      </c>
      <c r="C6" s="1110" t="s">
        <v>591</v>
      </c>
      <c r="D6" s="1110"/>
      <c r="E6" s="1110"/>
      <c r="F6" s="1110"/>
      <c r="G6" s="1111"/>
      <c r="H6" s="1110"/>
      <c r="I6" s="1110"/>
      <c r="J6" s="1110"/>
      <c r="K6" s="1110"/>
      <c r="L6" s="1110"/>
    </row>
    <row r="7" spans="1:12" s="1" customFormat="1" ht="24" customHeight="1">
      <c r="A7" s="90"/>
      <c r="B7" s="542" t="s">
        <v>390</v>
      </c>
      <c r="C7" s="1112" t="s">
        <v>389</v>
      </c>
      <c r="D7" s="1112"/>
      <c r="E7" s="1112"/>
      <c r="F7" s="1112"/>
      <c r="G7" s="1112"/>
      <c r="H7" s="1112"/>
      <c r="I7" s="1112"/>
      <c r="J7" s="1112"/>
      <c r="K7" s="1112"/>
      <c r="L7" s="1112"/>
    </row>
    <row r="8" spans="1:12" s="1" customFormat="1" ht="24" customHeight="1">
      <c r="A8" s="90"/>
      <c r="B8" s="124" t="s">
        <v>592</v>
      </c>
      <c r="C8" s="117"/>
      <c r="D8" s="117"/>
      <c r="E8" s="117"/>
      <c r="F8" s="117"/>
      <c r="G8" s="117"/>
      <c r="H8" s="117"/>
      <c r="I8" s="117"/>
      <c r="J8" s="117"/>
      <c r="K8" s="117"/>
      <c r="L8" s="117"/>
    </row>
    <row r="9" spans="1:12" s="1" customFormat="1" ht="24" customHeight="1">
      <c r="A9" s="90"/>
      <c r="B9" s="539" t="s">
        <v>307</v>
      </c>
      <c r="C9" s="1118">
        <v>42430</v>
      </c>
      <c r="D9" s="1119"/>
      <c r="E9" s="1119"/>
      <c r="F9" s="540"/>
      <c r="G9" s="1105" t="s">
        <v>359</v>
      </c>
      <c r="H9" s="1106"/>
      <c r="I9" s="1107" t="s">
        <v>593</v>
      </c>
      <c r="J9" s="1108"/>
      <c r="K9" s="1108"/>
      <c r="L9" s="1109"/>
    </row>
    <row r="10" spans="1:12" s="1" customFormat="1" ht="24" customHeight="1">
      <c r="A10" s="90"/>
      <c r="B10" s="541" t="s">
        <v>308</v>
      </c>
      <c r="C10" s="1110" t="s">
        <v>594</v>
      </c>
      <c r="D10" s="1110"/>
      <c r="E10" s="1110"/>
      <c r="F10" s="1110"/>
      <c r="G10" s="1111"/>
      <c r="H10" s="1110"/>
      <c r="I10" s="1110"/>
      <c r="J10" s="1110"/>
      <c r="K10" s="1110"/>
      <c r="L10" s="1110"/>
    </row>
    <row r="11" spans="1:12" s="3" customFormat="1" ht="24" customHeight="1">
      <c r="A11" s="90"/>
      <c r="B11" s="542" t="s">
        <v>390</v>
      </c>
      <c r="C11" s="1112" t="s">
        <v>595</v>
      </c>
      <c r="D11" s="1112"/>
      <c r="E11" s="1112"/>
      <c r="F11" s="1112"/>
      <c r="G11" s="1112"/>
      <c r="H11" s="1112"/>
      <c r="I11" s="1112"/>
      <c r="J11" s="1112"/>
      <c r="K11" s="1112"/>
      <c r="L11" s="1112"/>
    </row>
    <row r="12" spans="1:12" s="3" customFormat="1" ht="18.75" customHeight="1">
      <c r="A12" s="90"/>
      <c r="B12" s="124"/>
      <c r="C12" s="117"/>
      <c r="D12" s="117"/>
      <c r="E12" s="117"/>
      <c r="F12" s="117"/>
      <c r="G12" s="117"/>
      <c r="H12" s="117"/>
      <c r="I12" s="117"/>
      <c r="J12" s="117"/>
      <c r="K12" s="117"/>
      <c r="L12" s="117"/>
    </row>
    <row r="13" spans="1:12" s="3" customFormat="1" ht="19.5" customHeight="1">
      <c r="A13" s="852" t="s">
        <v>685</v>
      </c>
      <c r="B13" s="852"/>
      <c r="C13" s="852"/>
      <c r="D13" s="852"/>
      <c r="E13" s="852"/>
      <c r="F13" s="852"/>
      <c r="G13" s="852"/>
      <c r="H13" s="852"/>
      <c r="I13" s="852"/>
      <c r="J13" s="852"/>
      <c r="K13" s="852"/>
      <c r="L13" s="852"/>
    </row>
    <row r="14" spans="1:12" s="3" customFormat="1" ht="46.5" customHeight="1">
      <c r="A14" s="1117" t="s">
        <v>686</v>
      </c>
      <c r="B14" s="1117"/>
      <c r="C14" s="1117"/>
      <c r="D14" s="1117"/>
      <c r="E14" s="1117"/>
      <c r="F14" s="1117"/>
      <c r="G14" s="1117"/>
      <c r="H14" s="1117"/>
      <c r="I14" s="1117"/>
      <c r="J14" s="1117"/>
      <c r="K14" s="1117"/>
      <c r="L14" s="1117"/>
    </row>
    <row r="15" spans="1:12" s="3" customFormat="1" ht="21.75" customHeight="1">
      <c r="A15" s="1115" t="s">
        <v>596</v>
      </c>
      <c r="B15" s="1115"/>
      <c r="C15" s="1115"/>
      <c r="D15" s="1115"/>
      <c r="E15" s="1115"/>
      <c r="F15" s="1115"/>
      <c r="G15" s="1115"/>
      <c r="H15" s="1115"/>
      <c r="I15" s="1115"/>
      <c r="J15" s="1036"/>
      <c r="K15" s="1116"/>
      <c r="L15" s="1116"/>
    </row>
    <row r="16" spans="1:12" s="3" customFormat="1" ht="7.5" customHeight="1">
      <c r="A16" s="7"/>
      <c r="B16" s="7"/>
      <c r="C16" s="7"/>
      <c r="D16" s="7"/>
      <c r="E16" s="7"/>
      <c r="F16" s="7"/>
      <c r="G16" s="7"/>
      <c r="H16" s="7"/>
      <c r="I16" s="7"/>
      <c r="J16" s="8"/>
      <c r="K16" s="129"/>
      <c r="L16" s="129"/>
    </row>
    <row r="17" spans="2:12" s="3" customFormat="1" ht="21.75" customHeight="1">
      <c r="B17" s="1065" t="s">
        <v>158</v>
      </c>
      <c r="C17" s="939" t="s">
        <v>159</v>
      </c>
      <c r="D17" s="1054" t="s">
        <v>9</v>
      </c>
      <c r="E17" s="1054"/>
      <c r="F17" s="1054" t="s">
        <v>160</v>
      </c>
      <c r="G17" s="1054"/>
      <c r="H17" s="1054"/>
      <c r="I17" s="1054"/>
      <c r="J17" s="1054"/>
      <c r="K17" s="1054"/>
      <c r="L17" s="913"/>
    </row>
    <row r="18" spans="2:12" s="3" customFormat="1" ht="27">
      <c r="B18" s="1065"/>
      <c r="C18" s="941"/>
      <c r="D18" s="58" t="s">
        <v>5</v>
      </c>
      <c r="E18" s="58" t="s">
        <v>6</v>
      </c>
      <c r="F18" s="51" t="s">
        <v>161</v>
      </c>
      <c r="G18" s="59" t="s">
        <v>419</v>
      </c>
      <c r="H18" s="59" t="s">
        <v>420</v>
      </c>
      <c r="I18" s="58" t="s">
        <v>162</v>
      </c>
      <c r="J18" s="58" t="s">
        <v>163</v>
      </c>
      <c r="K18" s="58" t="s">
        <v>7</v>
      </c>
      <c r="L18" s="34" t="s">
        <v>164</v>
      </c>
    </row>
    <row r="19" spans="2:12" s="3" customFormat="1" ht="30" customHeight="1">
      <c r="B19" s="288" t="s">
        <v>421</v>
      </c>
      <c r="C19" s="60">
        <v>32</v>
      </c>
      <c r="D19" s="205">
        <v>15</v>
      </c>
      <c r="E19" s="205">
        <v>264</v>
      </c>
      <c r="F19" s="205">
        <v>32</v>
      </c>
      <c r="G19" s="205">
        <v>15</v>
      </c>
      <c r="H19" s="205">
        <v>2</v>
      </c>
      <c r="I19" s="205">
        <v>0</v>
      </c>
      <c r="J19" s="205">
        <v>64</v>
      </c>
      <c r="K19" s="205">
        <v>79</v>
      </c>
      <c r="L19" s="543">
        <f>SUM(F19:K19)</f>
        <v>192</v>
      </c>
    </row>
    <row r="20" spans="1:12" ht="12.75" customHeight="1">
      <c r="A20" s="1"/>
      <c r="B20" s="1"/>
      <c r="C20" s="1"/>
      <c r="D20" s="1"/>
      <c r="E20" s="1"/>
      <c r="F20" s="1"/>
      <c r="G20" s="1"/>
      <c r="H20" s="1"/>
      <c r="I20" s="1"/>
      <c r="J20" s="1"/>
      <c r="K20" s="1"/>
      <c r="L20" s="56"/>
    </row>
    <row r="21" spans="1:12" ht="21.75" customHeight="1">
      <c r="A21" s="7" t="s">
        <v>597</v>
      </c>
      <c r="B21" s="7"/>
      <c r="C21" s="7"/>
      <c r="D21" s="7"/>
      <c r="E21" s="7"/>
      <c r="F21" s="1"/>
      <c r="G21" s="4"/>
      <c r="H21" s="4"/>
      <c r="I21" s="1"/>
      <c r="J21" s="1"/>
      <c r="K21" s="1"/>
      <c r="L21" s="1"/>
    </row>
    <row r="22" spans="1:12" ht="7.5" customHeight="1">
      <c r="A22" s="7"/>
      <c r="B22" s="7"/>
      <c r="C22" s="7"/>
      <c r="D22" s="7"/>
      <c r="E22" s="7"/>
      <c r="F22" s="1"/>
      <c r="G22" s="4"/>
      <c r="H22" s="4"/>
      <c r="I22" s="1"/>
      <c r="J22" s="1"/>
      <c r="K22" s="1"/>
      <c r="L22" s="1"/>
    </row>
    <row r="23" spans="1:12" ht="24" customHeight="1">
      <c r="A23" s="3"/>
      <c r="B23" s="1065" t="s">
        <v>78</v>
      </c>
      <c r="C23" s="1113" t="s">
        <v>421</v>
      </c>
      <c r="D23" s="1114"/>
      <c r="E23" s="3"/>
      <c r="F23" s="3"/>
      <c r="G23" s="3"/>
      <c r="H23" s="3"/>
      <c r="I23" s="3"/>
      <c r="J23" s="3"/>
      <c r="K23" s="3"/>
      <c r="L23" s="3"/>
    </row>
    <row r="24" spans="1:12" ht="16.5" customHeight="1">
      <c r="A24" s="3"/>
      <c r="B24" s="1065"/>
      <c r="C24" s="61" t="s">
        <v>5</v>
      </c>
      <c r="D24" s="62" t="s">
        <v>6</v>
      </c>
      <c r="E24" s="3"/>
      <c r="F24" s="3"/>
      <c r="G24" s="3"/>
      <c r="H24" s="3"/>
      <c r="I24" s="3"/>
      <c r="J24" s="3"/>
      <c r="K24" s="3"/>
      <c r="L24" s="3"/>
    </row>
    <row r="25" spans="1:12" ht="19.5" customHeight="1">
      <c r="A25" s="3"/>
      <c r="B25" s="10" t="s">
        <v>165</v>
      </c>
      <c r="C25" s="544">
        <v>0</v>
      </c>
      <c r="D25" s="545">
        <v>0</v>
      </c>
      <c r="E25" s="3"/>
      <c r="F25" s="3"/>
      <c r="G25" s="3"/>
      <c r="H25" s="3"/>
      <c r="I25" s="3"/>
      <c r="J25" s="3"/>
      <c r="K25" s="3"/>
      <c r="L25" s="3"/>
    </row>
    <row r="26" spans="1:12" ht="19.5" customHeight="1">
      <c r="A26" s="3"/>
      <c r="B26" s="11" t="s">
        <v>166</v>
      </c>
      <c r="C26" s="546">
        <v>4</v>
      </c>
      <c r="D26" s="547">
        <v>35</v>
      </c>
      <c r="E26" s="3"/>
      <c r="F26" s="3"/>
      <c r="G26" s="3"/>
      <c r="H26" s="3"/>
      <c r="I26" s="3"/>
      <c r="J26" s="3"/>
      <c r="K26" s="3"/>
      <c r="L26" s="3"/>
    </row>
    <row r="27" spans="1:12" ht="19.5" customHeight="1">
      <c r="A27" s="3"/>
      <c r="B27" s="17" t="s">
        <v>167</v>
      </c>
      <c r="C27" s="548">
        <v>11</v>
      </c>
      <c r="D27" s="549">
        <v>229</v>
      </c>
      <c r="E27" s="3"/>
      <c r="F27" s="3"/>
      <c r="G27" s="3"/>
      <c r="H27" s="3"/>
      <c r="I27" s="3"/>
      <c r="J27" s="3"/>
      <c r="K27" s="3"/>
      <c r="L27" s="3"/>
    </row>
    <row r="28" spans="1:12" ht="19.5" customHeight="1">
      <c r="A28" s="3"/>
      <c r="B28" s="57" t="s">
        <v>10</v>
      </c>
      <c r="C28" s="60">
        <f>SUM(C25:C27)</f>
        <v>15</v>
      </c>
      <c r="D28" s="543">
        <f>SUM(D25:D27)</f>
        <v>264</v>
      </c>
      <c r="E28" s="3"/>
      <c r="F28" s="3"/>
      <c r="G28" s="3"/>
      <c r="H28" s="3"/>
      <c r="I28" s="3"/>
      <c r="J28" s="3"/>
      <c r="K28" s="3"/>
      <c r="L28" s="3"/>
    </row>
    <row r="29" ht="12.75" customHeight="1"/>
  </sheetData>
  <sheetProtection/>
  <mergeCells count="22">
    <mergeCell ref="C7:L7"/>
    <mergeCell ref="C9:E9"/>
    <mergeCell ref="A1:L1"/>
    <mergeCell ref="A2:L2"/>
    <mergeCell ref="C5:E5"/>
    <mergeCell ref="G5:H5"/>
    <mergeCell ref="I5:L5"/>
    <mergeCell ref="C6:L6"/>
    <mergeCell ref="B23:B24"/>
    <mergeCell ref="C23:D23"/>
    <mergeCell ref="A15:I15"/>
    <mergeCell ref="J15:L15"/>
    <mergeCell ref="B17:B18"/>
    <mergeCell ref="C17:C18"/>
    <mergeCell ref="D17:E17"/>
    <mergeCell ref="F17:L17"/>
    <mergeCell ref="G9:H9"/>
    <mergeCell ref="I9:L9"/>
    <mergeCell ref="C10:L10"/>
    <mergeCell ref="C11:L11"/>
    <mergeCell ref="A13:L13"/>
    <mergeCell ref="A14:L14"/>
  </mergeCells>
  <printOptions/>
  <pageMargins left="0.7086614173228347" right="0.7086614173228347" top="0.7480314960629921" bottom="0.7480314960629921" header="0.31496062992125984" footer="0.31496062992125984"/>
  <pageSetup firstPageNumber="94" useFirstPageNumber="1"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X88"/>
  <sheetViews>
    <sheetView view="pageBreakPreview" zoomScale="80" zoomScaleSheetLayoutView="80" zoomScalePageLayoutView="0" workbookViewId="0" topLeftCell="A1">
      <selection activeCell="B6" sqref="B6:D10"/>
    </sheetView>
  </sheetViews>
  <sheetFormatPr defaultColWidth="9.00390625" defaultRowHeight="15" customHeight="1"/>
  <cols>
    <col min="1" max="1" width="1.625" style="104" customWidth="1"/>
    <col min="2" max="2" width="10.25390625" style="104" customWidth="1"/>
    <col min="3" max="3" width="9.125" style="104" customWidth="1"/>
    <col min="4" max="4" width="9.25390625" style="104" customWidth="1"/>
    <col min="5" max="5" width="8.75390625" style="104" customWidth="1"/>
    <col min="6" max="6" width="9.25390625" style="104" customWidth="1"/>
    <col min="7" max="7" width="9.125" style="104" customWidth="1"/>
    <col min="8" max="9" width="9.75390625" style="104" customWidth="1"/>
    <col min="10" max="10" width="9.25390625" style="104" customWidth="1"/>
    <col min="11" max="11" width="7.375" style="104" bestFit="1" customWidth="1"/>
    <col min="12" max="12" width="7.50390625" style="104" bestFit="1" customWidth="1"/>
    <col min="13" max="15" width="6.625" style="104" customWidth="1"/>
    <col min="16" max="16" width="7.625" style="104" customWidth="1"/>
    <col min="17" max="16384" width="9.00390625" style="104" customWidth="1"/>
  </cols>
  <sheetData>
    <row r="1" spans="1:15" s="89" customFormat="1" ht="26.25" customHeight="1">
      <c r="A1" s="88" t="s">
        <v>652</v>
      </c>
      <c r="B1" s="88"/>
      <c r="C1" s="85"/>
      <c r="D1" s="85"/>
      <c r="E1" s="85"/>
      <c r="H1" s="96"/>
      <c r="I1" s="819"/>
      <c r="J1" s="820"/>
      <c r="K1" s="820"/>
      <c r="L1" s="820"/>
      <c r="M1" s="96"/>
      <c r="N1" s="96"/>
      <c r="O1" s="88"/>
    </row>
    <row r="2" spans="1:12" ht="25.5" customHeight="1">
      <c r="A2" s="106"/>
      <c r="B2" s="723" t="s">
        <v>369</v>
      </c>
      <c r="C2" s="821"/>
      <c r="D2" s="822"/>
      <c r="E2" s="390" t="s">
        <v>4</v>
      </c>
      <c r="F2" s="206" t="s">
        <v>653</v>
      </c>
      <c r="H2" s="349"/>
      <c r="I2" s="349"/>
      <c r="J2" s="106"/>
      <c r="K2" s="106"/>
      <c r="L2" s="106"/>
    </row>
    <row r="3" spans="1:9" ht="26.25" customHeight="1">
      <c r="A3" s="106"/>
      <c r="B3" s="823" t="s">
        <v>654</v>
      </c>
      <c r="C3" s="824"/>
      <c r="D3" s="825"/>
      <c r="E3" s="391">
        <v>12</v>
      </c>
      <c r="F3" s="392">
        <v>222</v>
      </c>
      <c r="H3" s="393"/>
      <c r="I3" s="106"/>
    </row>
    <row r="4" spans="1:9" ht="26.25" customHeight="1">
      <c r="A4" s="106"/>
      <c r="B4" s="812" t="s">
        <v>655</v>
      </c>
      <c r="C4" s="813"/>
      <c r="D4" s="814"/>
      <c r="E4" s="394">
        <v>12</v>
      </c>
      <c r="F4" s="395">
        <v>738</v>
      </c>
      <c r="H4" s="396"/>
      <c r="I4" s="106"/>
    </row>
    <row r="5" spans="1:9" ht="26.25" customHeight="1">
      <c r="A5" s="106"/>
      <c r="B5" s="812" t="s">
        <v>656</v>
      </c>
      <c r="C5" s="813"/>
      <c r="D5" s="814"/>
      <c r="E5" s="394">
        <v>1</v>
      </c>
      <c r="F5" s="395">
        <v>46</v>
      </c>
      <c r="G5" s="104" t="s">
        <v>657</v>
      </c>
      <c r="H5" s="397"/>
      <c r="I5" s="106"/>
    </row>
    <row r="6" spans="1:9" ht="26.25" customHeight="1">
      <c r="A6" s="106"/>
      <c r="B6" s="812" t="s">
        <v>658</v>
      </c>
      <c r="C6" s="813"/>
      <c r="D6" s="814"/>
      <c r="E6" s="394">
        <v>20</v>
      </c>
      <c r="F6" s="395">
        <v>379</v>
      </c>
      <c r="H6" s="397"/>
      <c r="I6" s="106"/>
    </row>
    <row r="7" spans="1:24" s="89" customFormat="1" ht="26.25" customHeight="1">
      <c r="A7" s="90"/>
      <c r="B7" s="812" t="s">
        <v>659</v>
      </c>
      <c r="C7" s="813"/>
      <c r="D7" s="814"/>
      <c r="E7" s="398">
        <v>3</v>
      </c>
      <c r="F7" s="399">
        <v>100</v>
      </c>
      <c r="H7" s="397"/>
      <c r="I7" s="90"/>
      <c r="J7" s="103"/>
      <c r="K7" s="103"/>
      <c r="L7" s="103"/>
      <c r="M7" s="86"/>
      <c r="N7" s="86"/>
      <c r="O7" s="90"/>
      <c r="P7" s="90"/>
      <c r="Q7" s="90"/>
      <c r="R7" s="90"/>
      <c r="S7" s="90"/>
      <c r="T7" s="90"/>
      <c r="U7" s="90"/>
      <c r="V7" s="90"/>
      <c r="W7" s="90"/>
      <c r="X7" s="90"/>
    </row>
    <row r="8" spans="1:24" s="89" customFormat="1" ht="26.25" customHeight="1">
      <c r="A8" s="90"/>
      <c r="B8" s="815" t="s">
        <v>660</v>
      </c>
      <c r="C8" s="813"/>
      <c r="D8" s="814"/>
      <c r="E8" s="394">
        <v>16</v>
      </c>
      <c r="F8" s="395">
        <v>199</v>
      </c>
      <c r="H8" s="397"/>
      <c r="I8" s="90"/>
      <c r="J8" s="103"/>
      <c r="K8" s="103"/>
      <c r="L8" s="103"/>
      <c r="O8" s="90"/>
      <c r="P8" s="90"/>
      <c r="Q8" s="90"/>
      <c r="R8" s="90"/>
      <c r="S8" s="90"/>
      <c r="T8" s="90"/>
      <c r="U8" s="90"/>
      <c r="V8" s="90"/>
      <c r="W8" s="102"/>
      <c r="X8" s="102"/>
    </row>
    <row r="9" spans="1:24" s="89" customFormat="1" ht="26.25" customHeight="1">
      <c r="A9" s="90"/>
      <c r="B9" s="815" t="s">
        <v>661</v>
      </c>
      <c r="C9" s="813"/>
      <c r="D9" s="814"/>
      <c r="E9" s="398">
        <v>13</v>
      </c>
      <c r="F9" s="399">
        <v>284</v>
      </c>
      <c r="H9" s="397"/>
      <c r="I9" s="90"/>
      <c r="J9" s="103"/>
      <c r="K9" s="103"/>
      <c r="L9" s="103"/>
      <c r="M9" s="86"/>
      <c r="N9" s="86"/>
      <c r="O9" s="90"/>
      <c r="P9" s="90"/>
      <c r="Q9" s="90"/>
      <c r="R9" s="90"/>
      <c r="S9" s="90"/>
      <c r="T9" s="90"/>
      <c r="U9" s="90"/>
      <c r="V9" s="90"/>
      <c r="W9" s="90"/>
      <c r="X9" s="90"/>
    </row>
    <row r="10" spans="1:24" s="89" customFormat="1" ht="26.25" customHeight="1">
      <c r="A10" s="90"/>
      <c r="B10" s="815" t="s">
        <v>662</v>
      </c>
      <c r="C10" s="813"/>
      <c r="D10" s="814"/>
      <c r="E10" s="150">
        <v>18</v>
      </c>
      <c r="F10" s="400">
        <v>810</v>
      </c>
      <c r="H10" s="397"/>
      <c r="I10" s="90"/>
      <c r="J10" s="103"/>
      <c r="K10" s="103"/>
      <c r="L10" s="103"/>
      <c r="M10" s="86"/>
      <c r="N10" s="86"/>
      <c r="O10" s="90"/>
      <c r="P10" s="90"/>
      <c r="Q10" s="90"/>
      <c r="R10" s="90"/>
      <c r="S10" s="90"/>
      <c r="T10" s="90"/>
      <c r="U10" s="90"/>
      <c r="V10" s="90"/>
      <c r="W10" s="90"/>
      <c r="X10" s="90"/>
    </row>
    <row r="11" spans="1:24" s="89" customFormat="1" ht="26.25" customHeight="1">
      <c r="A11" s="90"/>
      <c r="B11" s="723" t="s">
        <v>10</v>
      </c>
      <c r="C11" s="816"/>
      <c r="D11" s="817"/>
      <c r="E11" s="151">
        <f>SUM(E3:E10)</f>
        <v>95</v>
      </c>
      <c r="F11" s="401">
        <f>SUM(F3:F10)</f>
        <v>2778</v>
      </c>
      <c r="H11" s="397"/>
      <c r="I11" s="90"/>
      <c r="J11" s="103"/>
      <c r="K11" s="103"/>
      <c r="L11" s="103"/>
      <c r="M11" s="86"/>
      <c r="N11" s="86"/>
      <c r="O11" s="90"/>
      <c r="P11" s="90"/>
      <c r="Q11" s="90"/>
      <c r="R11" s="90"/>
      <c r="S11" s="90"/>
      <c r="T11" s="90"/>
      <c r="U11" s="90"/>
      <c r="V11" s="90"/>
      <c r="W11" s="90"/>
      <c r="X11" s="90"/>
    </row>
    <row r="12" spans="1:24" s="89" customFormat="1" ht="26.25" customHeight="1">
      <c r="A12" s="90"/>
      <c r="B12" s="90"/>
      <c r="C12" s="152"/>
      <c r="D12" s="152"/>
      <c r="E12" s="97"/>
      <c r="F12" s="90"/>
      <c r="G12" s="90"/>
      <c r="H12" s="106"/>
      <c r="I12" s="106"/>
      <c r="J12" s="103"/>
      <c r="K12" s="103"/>
      <c r="L12" s="103"/>
      <c r="M12" s="86"/>
      <c r="N12" s="86"/>
      <c r="O12" s="90"/>
      <c r="P12" s="90"/>
      <c r="Q12" s="90"/>
      <c r="R12" s="90"/>
      <c r="S12" s="90"/>
      <c r="T12" s="90"/>
      <c r="U12" s="90"/>
      <c r="V12" s="90"/>
      <c r="W12" s="90"/>
      <c r="X12" s="90"/>
    </row>
    <row r="13" spans="1:10" s="153" customFormat="1" ht="26.25" customHeight="1">
      <c r="A13" s="88" t="s">
        <v>663</v>
      </c>
      <c r="B13" s="88"/>
      <c r="C13" s="88"/>
      <c r="D13" s="88"/>
      <c r="E13" s="88"/>
      <c r="F13" s="88"/>
      <c r="G13" s="88"/>
      <c r="H13" s="88"/>
      <c r="I13" s="88"/>
      <c r="J13" s="88"/>
    </row>
    <row r="14" spans="1:10" s="153" customFormat="1" ht="26.25" customHeight="1">
      <c r="A14" s="105" t="s">
        <v>664</v>
      </c>
      <c r="B14" s="818" t="s">
        <v>665</v>
      </c>
      <c r="C14" s="818"/>
      <c r="D14" s="818"/>
      <c r="E14" s="818"/>
      <c r="F14" s="818"/>
      <c r="G14" s="818"/>
      <c r="H14" s="818"/>
      <c r="I14" s="818"/>
      <c r="J14" s="105"/>
    </row>
    <row r="15" spans="1:6" s="153" customFormat="1" ht="26.25" customHeight="1">
      <c r="A15" s="136" t="s">
        <v>666</v>
      </c>
      <c r="B15" s="93"/>
      <c r="C15" s="93"/>
      <c r="D15" s="93"/>
      <c r="E15" s="93"/>
      <c r="F15" s="89"/>
    </row>
    <row r="16" spans="1:6" s="153" customFormat="1" ht="25.5" customHeight="1">
      <c r="A16" s="107"/>
      <c r="B16" s="799" t="s">
        <v>8</v>
      </c>
      <c r="C16" s="800"/>
      <c r="D16" s="801"/>
      <c r="E16" s="139" t="s">
        <v>4</v>
      </c>
      <c r="F16" s="132" t="s">
        <v>376</v>
      </c>
    </row>
    <row r="17" spans="1:6" s="153" customFormat="1" ht="26.25" customHeight="1">
      <c r="A17" s="107"/>
      <c r="B17" s="802" t="s">
        <v>22</v>
      </c>
      <c r="C17" s="803"/>
      <c r="D17" s="804"/>
      <c r="E17" s="209">
        <v>244</v>
      </c>
      <c r="F17" s="209">
        <v>4073</v>
      </c>
    </row>
    <row r="18" spans="1:6" s="153" customFormat="1" ht="26.25" customHeight="1">
      <c r="A18" s="107"/>
      <c r="B18" s="778" t="s">
        <v>23</v>
      </c>
      <c r="C18" s="779"/>
      <c r="D18" s="805"/>
      <c r="E18" s="210">
        <v>55</v>
      </c>
      <c r="F18" s="210">
        <v>285</v>
      </c>
    </row>
    <row r="19" spans="1:6" s="153" customFormat="1" ht="26.25" customHeight="1">
      <c r="A19" s="107"/>
      <c r="B19" s="806" t="s">
        <v>26</v>
      </c>
      <c r="C19" s="807"/>
      <c r="D19" s="808"/>
      <c r="E19" s="210">
        <v>26</v>
      </c>
      <c r="F19" s="210">
        <v>371</v>
      </c>
    </row>
    <row r="20" spans="1:6" s="153" customFormat="1" ht="26.25" customHeight="1">
      <c r="A20" s="107"/>
      <c r="B20" s="778" t="s">
        <v>202</v>
      </c>
      <c r="C20" s="779"/>
      <c r="D20" s="805"/>
      <c r="E20" s="210">
        <v>6</v>
      </c>
      <c r="F20" s="210">
        <v>10</v>
      </c>
    </row>
    <row r="21" spans="1:6" s="153" customFormat="1" ht="26.25" customHeight="1">
      <c r="A21" s="107"/>
      <c r="B21" s="809" t="s">
        <v>170</v>
      </c>
      <c r="C21" s="810"/>
      <c r="D21" s="811"/>
      <c r="E21" s="402">
        <v>143</v>
      </c>
      <c r="F21" s="402">
        <v>1027</v>
      </c>
    </row>
    <row r="22" spans="1:6" s="153" customFormat="1" ht="26.25" customHeight="1">
      <c r="A22" s="107"/>
      <c r="B22" s="789" t="s">
        <v>377</v>
      </c>
      <c r="C22" s="790"/>
      <c r="D22" s="791"/>
      <c r="E22" s="211">
        <v>35</v>
      </c>
      <c r="F22" s="211">
        <v>875</v>
      </c>
    </row>
    <row r="23" spans="1:6" s="153" customFormat="1" ht="26.25" customHeight="1">
      <c r="A23" s="108"/>
      <c r="B23" s="792" t="s">
        <v>10</v>
      </c>
      <c r="C23" s="793"/>
      <c r="D23" s="794"/>
      <c r="E23" s="212">
        <f>SUM(E17:E22)</f>
        <v>509</v>
      </c>
      <c r="F23" s="212">
        <f>SUM(F17:F22)</f>
        <v>6641</v>
      </c>
    </row>
    <row r="24" spans="1:6" s="153" customFormat="1" ht="26.25" customHeight="1">
      <c r="A24" s="108"/>
      <c r="B24" s="115"/>
      <c r="C24" s="115"/>
      <c r="D24" s="115"/>
      <c r="E24" s="213"/>
      <c r="F24" s="213"/>
    </row>
    <row r="25" spans="1:7" ht="26.25" customHeight="1">
      <c r="A25" s="154" t="s">
        <v>667</v>
      </c>
      <c r="B25" s="155"/>
      <c r="C25" s="155"/>
      <c r="D25" s="155"/>
      <c r="E25" s="155"/>
      <c r="F25" s="155"/>
      <c r="G25" s="109"/>
    </row>
    <row r="26" spans="1:8" ht="26.25" customHeight="1">
      <c r="A26" s="154"/>
      <c r="B26" s="130" t="s">
        <v>668</v>
      </c>
      <c r="C26" s="156"/>
      <c r="D26" s="156"/>
      <c r="E26" s="156"/>
      <c r="F26" s="156"/>
      <c r="G26" s="156"/>
      <c r="H26" s="156"/>
    </row>
    <row r="27" spans="1:8" ht="25.5" customHeight="1">
      <c r="A27" s="106"/>
      <c r="B27" s="654" t="s">
        <v>8</v>
      </c>
      <c r="C27" s="655"/>
      <c r="D27" s="795"/>
      <c r="E27" s="796" t="s">
        <v>669</v>
      </c>
      <c r="F27" s="797"/>
      <c r="G27" s="157" t="s">
        <v>4</v>
      </c>
      <c r="H27" s="140" t="s">
        <v>376</v>
      </c>
    </row>
    <row r="28" spans="1:8" ht="25.5" customHeight="1">
      <c r="A28" s="106"/>
      <c r="B28" s="778" t="s">
        <v>670</v>
      </c>
      <c r="C28" s="779"/>
      <c r="D28" s="779"/>
      <c r="E28" s="798" t="s">
        <v>671</v>
      </c>
      <c r="F28" s="797"/>
      <c r="G28" s="403">
        <v>11</v>
      </c>
      <c r="H28" s="404">
        <f>SUM(H29:H34)</f>
        <v>191</v>
      </c>
    </row>
    <row r="29" spans="1:8" ht="26.25" customHeight="1">
      <c r="A29" s="106"/>
      <c r="B29" s="594" t="s">
        <v>38</v>
      </c>
      <c r="C29" s="770" t="s">
        <v>378</v>
      </c>
      <c r="D29" s="782"/>
      <c r="E29" s="783" t="s">
        <v>672</v>
      </c>
      <c r="F29" s="784"/>
      <c r="G29" s="158">
        <v>11</v>
      </c>
      <c r="H29" s="159">
        <v>70</v>
      </c>
    </row>
    <row r="30" spans="1:9" ht="26.25" customHeight="1">
      <c r="A30" s="106"/>
      <c r="B30" s="595"/>
      <c r="C30" s="751" t="s">
        <v>379</v>
      </c>
      <c r="D30" s="785"/>
      <c r="E30" s="786" t="s">
        <v>672</v>
      </c>
      <c r="F30" s="787"/>
      <c r="G30" s="160">
        <v>11</v>
      </c>
      <c r="H30" s="149">
        <v>40</v>
      </c>
      <c r="I30" s="405"/>
    </row>
    <row r="31" spans="1:9" ht="26.25" customHeight="1">
      <c r="A31" s="106"/>
      <c r="B31" s="595"/>
      <c r="C31" s="751" t="s">
        <v>383</v>
      </c>
      <c r="D31" s="788"/>
      <c r="E31" s="786" t="s">
        <v>672</v>
      </c>
      <c r="F31" s="787"/>
      <c r="G31" s="160">
        <v>11</v>
      </c>
      <c r="H31" s="149">
        <v>30</v>
      </c>
      <c r="I31" s="406"/>
    </row>
    <row r="32" spans="1:8" ht="26.25" customHeight="1">
      <c r="A32" s="106"/>
      <c r="B32" s="595"/>
      <c r="C32" s="751" t="s">
        <v>380</v>
      </c>
      <c r="D32" s="788"/>
      <c r="E32" s="786" t="s">
        <v>673</v>
      </c>
      <c r="F32" s="787"/>
      <c r="G32" s="160">
        <v>5</v>
      </c>
      <c r="H32" s="149">
        <v>17</v>
      </c>
    </row>
    <row r="33" spans="1:8" ht="26.25" customHeight="1">
      <c r="A33" s="106"/>
      <c r="B33" s="595"/>
      <c r="C33" s="751" t="s">
        <v>382</v>
      </c>
      <c r="D33" s="788"/>
      <c r="E33" s="786" t="s">
        <v>673</v>
      </c>
      <c r="F33" s="787"/>
      <c r="G33" s="160">
        <v>6</v>
      </c>
      <c r="H33" s="149">
        <v>23</v>
      </c>
    </row>
    <row r="34" spans="1:8" ht="26.25" customHeight="1">
      <c r="A34" s="106"/>
      <c r="B34" s="596"/>
      <c r="C34" s="774" t="s">
        <v>381</v>
      </c>
      <c r="D34" s="775"/>
      <c r="E34" s="776" t="s">
        <v>673</v>
      </c>
      <c r="F34" s="777"/>
      <c r="G34" s="161">
        <v>6</v>
      </c>
      <c r="H34" s="162">
        <v>11</v>
      </c>
    </row>
    <row r="35" spans="1:8" ht="26.25" customHeight="1">
      <c r="A35" s="106"/>
      <c r="B35" s="778" t="s">
        <v>674</v>
      </c>
      <c r="C35" s="779"/>
      <c r="D35" s="779"/>
      <c r="E35" s="780" t="s">
        <v>675</v>
      </c>
      <c r="F35" s="781"/>
      <c r="G35" s="407"/>
      <c r="H35" s="408">
        <v>94</v>
      </c>
    </row>
    <row r="36" spans="1:8" ht="26.25" customHeight="1">
      <c r="A36" s="106"/>
      <c r="B36" s="723" t="s">
        <v>10</v>
      </c>
      <c r="C36" s="724"/>
      <c r="D36" s="724"/>
      <c r="E36" s="724"/>
      <c r="F36" s="745"/>
      <c r="G36" s="163">
        <f>SUM(G29:G35)</f>
        <v>50</v>
      </c>
      <c r="H36" s="164">
        <f>H28+H35</f>
        <v>285</v>
      </c>
    </row>
    <row r="37" spans="1:16" ht="26.25" customHeight="1">
      <c r="A37" s="653" t="s">
        <v>676</v>
      </c>
      <c r="B37" s="653"/>
      <c r="C37" s="653"/>
      <c r="D37" s="653"/>
      <c r="E37" s="653"/>
      <c r="F37" s="653"/>
      <c r="G37" s="653"/>
      <c r="H37" s="653"/>
      <c r="I37" s="653"/>
      <c r="N37" s="107"/>
      <c r="O37" s="107"/>
      <c r="P37" s="107"/>
    </row>
    <row r="38" spans="1:10" s="107" customFormat="1" ht="33" customHeight="1">
      <c r="A38" s="652" t="s">
        <v>384</v>
      </c>
      <c r="B38" s="652"/>
      <c r="C38" s="652"/>
      <c r="D38" s="652"/>
      <c r="E38" s="652"/>
      <c r="F38" s="652"/>
      <c r="G38" s="652"/>
      <c r="H38" s="652"/>
      <c r="I38" s="652"/>
      <c r="J38" s="652"/>
    </row>
    <row r="39" spans="1:11" s="107" customFormat="1" ht="26.25" customHeight="1">
      <c r="A39" s="101"/>
      <c r="B39" s="765" t="s">
        <v>203</v>
      </c>
      <c r="C39" s="765"/>
      <c r="D39" s="765"/>
      <c r="E39" s="765"/>
      <c r="F39" s="765"/>
      <c r="G39" s="765"/>
      <c r="H39" s="765"/>
      <c r="I39" s="765"/>
      <c r="J39" s="109" t="s">
        <v>204</v>
      </c>
      <c r="K39" s="108"/>
    </row>
    <row r="40" spans="1:11" s="107" customFormat="1" ht="26.25" customHeight="1">
      <c r="A40" s="110"/>
      <c r="B40" s="766" t="s">
        <v>385</v>
      </c>
      <c r="C40" s="723" t="s">
        <v>222</v>
      </c>
      <c r="D40" s="745"/>
      <c r="E40" s="769" t="s">
        <v>416</v>
      </c>
      <c r="F40" s="745"/>
      <c r="G40" s="769" t="s">
        <v>677</v>
      </c>
      <c r="H40" s="745"/>
      <c r="I40" s="769" t="s">
        <v>678</v>
      </c>
      <c r="J40" s="745"/>
      <c r="K40" s="108"/>
    </row>
    <row r="41" spans="1:11" s="107" customFormat="1" ht="26.25" customHeight="1">
      <c r="A41" s="108"/>
      <c r="B41" s="767"/>
      <c r="C41" s="770" t="s">
        <v>223</v>
      </c>
      <c r="D41" s="771"/>
      <c r="E41" s="772">
        <v>430</v>
      </c>
      <c r="F41" s="773"/>
      <c r="G41" s="759"/>
      <c r="H41" s="760"/>
      <c r="I41" s="759"/>
      <c r="J41" s="760"/>
      <c r="K41" s="108"/>
    </row>
    <row r="42" spans="2:11" s="107" customFormat="1" ht="26.25" customHeight="1">
      <c r="B42" s="767"/>
      <c r="C42" s="761" t="s">
        <v>224</v>
      </c>
      <c r="D42" s="762"/>
      <c r="E42" s="763">
        <v>69</v>
      </c>
      <c r="F42" s="764"/>
      <c r="G42" s="763">
        <v>218</v>
      </c>
      <c r="H42" s="764"/>
      <c r="I42" s="763">
        <v>177</v>
      </c>
      <c r="J42" s="764"/>
      <c r="K42" s="108"/>
    </row>
    <row r="43" spans="2:16" s="107" customFormat="1" ht="26.25" customHeight="1">
      <c r="B43" s="767"/>
      <c r="C43" s="751" t="s">
        <v>225</v>
      </c>
      <c r="D43" s="752"/>
      <c r="E43" s="753">
        <v>295</v>
      </c>
      <c r="F43" s="754"/>
      <c r="G43" s="753">
        <v>3</v>
      </c>
      <c r="H43" s="754"/>
      <c r="I43" s="753">
        <v>1</v>
      </c>
      <c r="J43" s="754"/>
      <c r="K43" s="108"/>
      <c r="N43" s="104"/>
      <c r="O43" s="104"/>
      <c r="P43" s="104"/>
    </row>
    <row r="44" spans="2:16" s="107" customFormat="1" ht="26.25" customHeight="1">
      <c r="B44" s="767"/>
      <c r="C44" s="755" t="s">
        <v>7</v>
      </c>
      <c r="D44" s="756"/>
      <c r="E44" s="757">
        <v>7</v>
      </c>
      <c r="F44" s="758"/>
      <c r="G44" s="757">
        <v>0</v>
      </c>
      <c r="H44" s="758"/>
      <c r="I44" s="757">
        <v>1</v>
      </c>
      <c r="J44" s="758"/>
      <c r="K44" s="108"/>
      <c r="N44" s="104"/>
      <c r="O44" s="104"/>
      <c r="P44" s="104"/>
    </row>
    <row r="45" spans="2:16" s="107" customFormat="1" ht="26.25" customHeight="1">
      <c r="B45" s="768"/>
      <c r="C45" s="746" t="s">
        <v>205</v>
      </c>
      <c r="D45" s="747"/>
      <c r="E45" s="748">
        <f>SUM(E41:F44)</f>
        <v>801</v>
      </c>
      <c r="F45" s="749"/>
      <c r="G45" s="748">
        <f>SUM(G41:H44)</f>
        <v>221</v>
      </c>
      <c r="H45" s="749"/>
      <c r="I45" s="748">
        <f>SUM(I42:J44)</f>
        <v>179</v>
      </c>
      <c r="J45" s="749"/>
      <c r="K45" s="108"/>
      <c r="N45" s="104"/>
      <c r="O45" s="104"/>
      <c r="P45" s="104"/>
    </row>
    <row r="46" spans="1:10" ht="97.5" customHeight="1">
      <c r="A46" s="106"/>
      <c r="B46" s="750" t="s">
        <v>679</v>
      </c>
      <c r="C46" s="750"/>
      <c r="D46" s="750"/>
      <c r="E46" s="750"/>
      <c r="F46" s="750"/>
      <c r="G46" s="750"/>
      <c r="H46" s="750"/>
      <c r="I46" s="750"/>
      <c r="J46" s="750"/>
    </row>
    <row r="51" ht="15" customHeight="1">
      <c r="G51" s="409"/>
    </row>
    <row r="55" spans="1:2" ht="15" customHeight="1">
      <c r="A55" s="106"/>
      <c r="B55" s="106"/>
    </row>
    <row r="56" spans="1:2" ht="15" customHeight="1">
      <c r="A56" s="106"/>
      <c r="B56" s="106"/>
    </row>
    <row r="57" spans="1:2" ht="15" customHeight="1">
      <c r="A57" s="106"/>
      <c r="B57" s="106"/>
    </row>
    <row r="58" spans="1:2" ht="15" customHeight="1">
      <c r="A58" s="106"/>
      <c r="B58" s="106"/>
    </row>
    <row r="59" spans="1:2" ht="15" customHeight="1">
      <c r="A59" s="106"/>
      <c r="B59" s="106"/>
    </row>
    <row r="60" spans="1:2" ht="15" customHeight="1">
      <c r="A60" s="106"/>
      <c r="B60" s="106"/>
    </row>
    <row r="61" spans="1:2" ht="15" customHeight="1">
      <c r="A61" s="106"/>
      <c r="B61" s="106"/>
    </row>
    <row r="62" spans="1:2" ht="15" customHeight="1">
      <c r="A62" s="106"/>
      <c r="B62" s="106"/>
    </row>
    <row r="63" spans="1:2" ht="15" customHeight="1">
      <c r="A63" s="106"/>
      <c r="B63" s="106"/>
    </row>
    <row r="64" spans="1:2" ht="15" customHeight="1">
      <c r="A64" s="106"/>
      <c r="B64" s="106"/>
    </row>
    <row r="65" spans="1:2" ht="15" customHeight="1">
      <c r="A65" s="106"/>
      <c r="B65" s="106"/>
    </row>
    <row r="66" spans="1:2" ht="15" customHeight="1">
      <c r="A66" s="106"/>
      <c r="B66" s="106"/>
    </row>
    <row r="67" spans="1:2" ht="15" customHeight="1">
      <c r="A67" s="106"/>
      <c r="B67" s="106"/>
    </row>
    <row r="68" spans="1:2" ht="15" customHeight="1">
      <c r="A68" s="106"/>
      <c r="B68" s="106"/>
    </row>
    <row r="69" spans="1:2" ht="15" customHeight="1">
      <c r="A69" s="106"/>
      <c r="B69" s="106"/>
    </row>
    <row r="70" spans="1:2" ht="15" customHeight="1">
      <c r="A70" s="106"/>
      <c r="B70" s="106"/>
    </row>
    <row r="71" spans="1:2" ht="15" customHeight="1">
      <c r="A71" s="106"/>
      <c r="B71" s="106"/>
    </row>
    <row r="72" spans="1:2" ht="15" customHeight="1">
      <c r="A72" s="106"/>
      <c r="B72" s="106"/>
    </row>
    <row r="73" spans="1:2" ht="15" customHeight="1">
      <c r="A73" s="106"/>
      <c r="B73" s="106"/>
    </row>
    <row r="74" spans="1:2" ht="15" customHeight="1">
      <c r="A74" s="106"/>
      <c r="B74" s="106"/>
    </row>
    <row r="75" spans="1:2" ht="15" customHeight="1">
      <c r="A75" s="106"/>
      <c r="B75" s="106"/>
    </row>
    <row r="76" spans="1:2" ht="15" customHeight="1">
      <c r="A76" s="106"/>
      <c r="B76" s="106"/>
    </row>
    <row r="77" spans="1:2" ht="15" customHeight="1">
      <c r="A77" s="106"/>
      <c r="B77" s="106"/>
    </row>
    <row r="78" spans="1:2" ht="15" customHeight="1">
      <c r="A78" s="106"/>
      <c r="B78" s="106"/>
    </row>
    <row r="79" spans="1:2" ht="15" customHeight="1">
      <c r="A79" s="106"/>
      <c r="B79" s="106"/>
    </row>
    <row r="80" spans="1:2" ht="15" customHeight="1">
      <c r="A80" s="106"/>
      <c r="B80" s="106"/>
    </row>
    <row r="81" spans="1:2" ht="15" customHeight="1">
      <c r="A81" s="106"/>
      <c r="B81" s="106"/>
    </row>
    <row r="82" spans="1:2" ht="15" customHeight="1">
      <c r="A82" s="106"/>
      <c r="B82" s="106"/>
    </row>
    <row r="83" spans="1:2" ht="15" customHeight="1">
      <c r="A83" s="106"/>
      <c r="B83" s="106"/>
    </row>
    <row r="84" spans="1:2" ht="15" customHeight="1">
      <c r="A84" s="106"/>
      <c r="B84" s="106"/>
    </row>
    <row r="85" spans="1:2" ht="15" customHeight="1">
      <c r="A85" s="106"/>
      <c r="B85" s="106"/>
    </row>
    <row r="86" spans="1:2" ht="15" customHeight="1">
      <c r="A86" s="106"/>
      <c r="B86" s="106"/>
    </row>
    <row r="87" spans="1:2" ht="15" customHeight="1">
      <c r="A87" s="106"/>
      <c r="B87" s="106"/>
    </row>
    <row r="88" spans="1:2" ht="15" customHeight="1">
      <c r="A88" s="106"/>
      <c r="B88" s="106"/>
    </row>
  </sheetData>
  <sheetProtection/>
  <mergeCells count="69">
    <mergeCell ref="I1:L1"/>
    <mergeCell ref="B2:D2"/>
    <mergeCell ref="B3:D3"/>
    <mergeCell ref="B4:D4"/>
    <mergeCell ref="B5:D5"/>
    <mergeCell ref="B6:D6"/>
    <mergeCell ref="B7:D7"/>
    <mergeCell ref="B8:D8"/>
    <mergeCell ref="B9:D9"/>
    <mergeCell ref="B10:D10"/>
    <mergeCell ref="B11:D11"/>
    <mergeCell ref="B14:I14"/>
    <mergeCell ref="B16:D16"/>
    <mergeCell ref="B17:D17"/>
    <mergeCell ref="B18:D18"/>
    <mergeCell ref="B19:D19"/>
    <mergeCell ref="B20:D20"/>
    <mergeCell ref="B21:D21"/>
    <mergeCell ref="B22:D22"/>
    <mergeCell ref="B23:D23"/>
    <mergeCell ref="B27:D27"/>
    <mergeCell ref="E27:F27"/>
    <mergeCell ref="B28:D28"/>
    <mergeCell ref="E28:F28"/>
    <mergeCell ref="C31:D31"/>
    <mergeCell ref="E31:F31"/>
    <mergeCell ref="C32:D32"/>
    <mergeCell ref="E32:F32"/>
    <mergeCell ref="C33:D33"/>
    <mergeCell ref="E33:F33"/>
    <mergeCell ref="C34:D34"/>
    <mergeCell ref="E34:F34"/>
    <mergeCell ref="B35:D35"/>
    <mergeCell ref="E35:F35"/>
    <mergeCell ref="B36:F36"/>
    <mergeCell ref="B29:B34"/>
    <mergeCell ref="C29:D29"/>
    <mergeCell ref="E29:F29"/>
    <mergeCell ref="C30:D30"/>
    <mergeCell ref="E30:F30"/>
    <mergeCell ref="A37:I37"/>
    <mergeCell ref="A38:J38"/>
    <mergeCell ref="B39:I39"/>
    <mergeCell ref="B40:B45"/>
    <mergeCell ref="C40:D40"/>
    <mergeCell ref="E40:F40"/>
    <mergeCell ref="G40:H40"/>
    <mergeCell ref="I40:J40"/>
    <mergeCell ref="C41:D41"/>
    <mergeCell ref="E41:F41"/>
    <mergeCell ref="E44:F44"/>
    <mergeCell ref="G44:H44"/>
    <mergeCell ref="I44:J44"/>
    <mergeCell ref="G41:H41"/>
    <mergeCell ref="I41:J41"/>
    <mergeCell ref="C42:D42"/>
    <mergeCell ref="E42:F42"/>
    <mergeCell ref="G42:H42"/>
    <mergeCell ref="I42:J42"/>
    <mergeCell ref="C45:D45"/>
    <mergeCell ref="E45:F45"/>
    <mergeCell ref="G45:H45"/>
    <mergeCell ref="I45:J45"/>
    <mergeCell ref="B46:J46"/>
    <mergeCell ref="C43:D43"/>
    <mergeCell ref="E43:F43"/>
    <mergeCell ref="G43:H43"/>
    <mergeCell ref="I43:J43"/>
    <mergeCell ref="C44:D44"/>
  </mergeCells>
  <printOptions/>
  <pageMargins left="0.7086614173228347" right="0.7086614173228347" top="0.7480314960629921" bottom="0.7480314960629921" header="0.31496062992125984" footer="0.31496062992125984"/>
  <pageSetup firstPageNumber="74" useFirstPageNumber="1" horizontalDpi="600" verticalDpi="600" orientation="portrait" paperSize="9" scale="83" r:id="rId1"/>
  <headerFooter>
    <oddFooter>&amp;C&amp;P</oddFooter>
  </headerFooter>
  <rowBreaks count="1" manualBreakCount="1">
    <brk id="36" max="9" man="1"/>
  </rowBreaks>
</worksheet>
</file>

<file path=xl/worksheets/sheet4.xml><?xml version="1.0" encoding="utf-8"?>
<worksheet xmlns="http://schemas.openxmlformats.org/spreadsheetml/2006/main" xmlns:r="http://schemas.openxmlformats.org/officeDocument/2006/relationships">
  <dimension ref="A1:F33"/>
  <sheetViews>
    <sheetView showGridLines="0" view="pageBreakPreview" zoomScale="130" zoomScaleSheetLayoutView="130" zoomScalePageLayoutView="0" workbookViewId="0" topLeftCell="A28">
      <selection activeCell="D33" sqref="D33:E33"/>
    </sheetView>
  </sheetViews>
  <sheetFormatPr defaultColWidth="9.00390625" defaultRowHeight="18" customHeight="1"/>
  <cols>
    <col min="1" max="1" width="1.625" style="1" customWidth="1"/>
    <col min="2" max="2" width="16.25390625" style="1" customWidth="1"/>
    <col min="3" max="3" width="27.625" style="1" customWidth="1"/>
    <col min="4" max="4" width="8.25390625" style="1" customWidth="1"/>
    <col min="5" max="5" width="18.75390625" style="1" customWidth="1"/>
    <col min="6" max="6" width="18.25390625" style="1" customWidth="1"/>
    <col min="7" max="16384" width="9.00390625" style="1" customWidth="1"/>
  </cols>
  <sheetData>
    <row r="1" spans="1:6" ht="18" customHeight="1">
      <c r="A1" s="852" t="s">
        <v>528</v>
      </c>
      <c r="B1" s="852"/>
      <c r="C1" s="852"/>
      <c r="D1" s="852"/>
      <c r="E1" s="852"/>
      <c r="F1" s="852"/>
    </row>
    <row r="2" spans="2:6" ht="53.25" customHeight="1">
      <c r="B2" s="853" t="s">
        <v>192</v>
      </c>
      <c r="C2" s="853"/>
      <c r="D2" s="853"/>
      <c r="E2" s="853"/>
      <c r="F2" s="853"/>
    </row>
    <row r="3" ht="7.5" customHeight="1"/>
    <row r="4" spans="1:6" ht="18" customHeight="1">
      <c r="A4" s="852" t="s">
        <v>529</v>
      </c>
      <c r="B4" s="852"/>
      <c r="C4" s="852"/>
      <c r="D4" s="852"/>
      <c r="E4" s="852"/>
      <c r="F4" s="852"/>
    </row>
    <row r="5" spans="2:6" s="3" customFormat="1" ht="24" customHeight="1">
      <c r="B5" s="57" t="s">
        <v>59</v>
      </c>
      <c r="C5" s="854" t="s">
        <v>29</v>
      </c>
      <c r="D5" s="855"/>
      <c r="E5" s="856" t="s">
        <v>30</v>
      </c>
      <c r="F5" s="857"/>
    </row>
    <row r="6" spans="2:6" s="3" customFormat="1" ht="72" customHeight="1">
      <c r="B6" s="834" t="s">
        <v>31</v>
      </c>
      <c r="C6" s="850" t="s">
        <v>681</v>
      </c>
      <c r="D6" s="851"/>
      <c r="E6" s="848" t="s">
        <v>182</v>
      </c>
      <c r="F6" s="849"/>
    </row>
    <row r="7" spans="2:6" s="3" customFormat="1" ht="48" customHeight="1">
      <c r="B7" s="840"/>
      <c r="C7" s="879" t="s">
        <v>196</v>
      </c>
      <c r="D7" s="880"/>
      <c r="E7" s="848" t="s">
        <v>211</v>
      </c>
      <c r="F7" s="849"/>
    </row>
    <row r="8" spans="2:6" s="3" customFormat="1" ht="24.75" customHeight="1">
      <c r="B8" s="11" t="s">
        <v>32</v>
      </c>
      <c r="C8" s="841" t="s">
        <v>33</v>
      </c>
      <c r="D8" s="842"/>
      <c r="E8" s="832" t="s">
        <v>34</v>
      </c>
      <c r="F8" s="833"/>
    </row>
    <row r="9" spans="2:6" s="3" customFormat="1" ht="24.75" customHeight="1">
      <c r="B9" s="11" t="s">
        <v>35</v>
      </c>
      <c r="C9" s="860" t="s">
        <v>36</v>
      </c>
      <c r="D9" s="861"/>
      <c r="E9" s="875" t="s">
        <v>178</v>
      </c>
      <c r="F9" s="876"/>
    </row>
    <row r="10" spans="2:6" s="3" customFormat="1" ht="48" customHeight="1">
      <c r="B10" s="13" t="s">
        <v>37</v>
      </c>
      <c r="C10" s="883" t="s">
        <v>193</v>
      </c>
      <c r="D10" s="884"/>
      <c r="E10" s="858" t="s">
        <v>195</v>
      </c>
      <c r="F10" s="859"/>
    </row>
    <row r="11" s="3" customFormat="1" ht="18" customHeight="1"/>
    <row r="12" spans="1:6" ht="18" customHeight="1">
      <c r="A12" s="852" t="s">
        <v>530</v>
      </c>
      <c r="B12" s="852"/>
      <c r="C12" s="852"/>
      <c r="D12" s="852"/>
      <c r="E12" s="852"/>
      <c r="F12" s="852"/>
    </row>
    <row r="13" spans="2:6" s="3" customFormat="1" ht="18" customHeight="1">
      <c r="B13" s="834" t="s">
        <v>59</v>
      </c>
      <c r="C13" s="877" t="s">
        <v>38</v>
      </c>
      <c r="D13" s="836" t="s">
        <v>39</v>
      </c>
      <c r="E13" s="836"/>
      <c r="F13" s="837"/>
    </row>
    <row r="14" spans="2:6" s="3" customFormat="1" ht="18" customHeight="1">
      <c r="B14" s="835"/>
      <c r="C14" s="878"/>
      <c r="D14" s="881" t="s">
        <v>29</v>
      </c>
      <c r="E14" s="882"/>
      <c r="F14" s="14" t="s">
        <v>30</v>
      </c>
    </row>
    <row r="15" spans="2:6" s="3" customFormat="1" ht="18" customHeight="1">
      <c r="B15" s="838" t="s">
        <v>179</v>
      </c>
      <c r="C15" s="871" t="s">
        <v>207</v>
      </c>
      <c r="D15" s="843" t="s">
        <v>180</v>
      </c>
      <c r="E15" s="844"/>
      <c r="F15" s="845" t="s">
        <v>182</v>
      </c>
    </row>
    <row r="16" spans="2:6" s="3" customFormat="1" ht="18" customHeight="1">
      <c r="B16" s="839"/>
      <c r="C16" s="635"/>
      <c r="D16" s="862" t="s">
        <v>194</v>
      </c>
      <c r="E16" s="863"/>
      <c r="F16" s="846"/>
    </row>
    <row r="17" spans="2:6" s="3" customFormat="1" ht="18" customHeight="1">
      <c r="B17" s="840"/>
      <c r="C17" s="635"/>
      <c r="D17" s="872" t="s">
        <v>522</v>
      </c>
      <c r="E17" s="842"/>
      <c r="F17" s="847"/>
    </row>
    <row r="18" spans="2:6" s="3" customFormat="1" ht="15" customHeight="1">
      <c r="B18" s="11" t="s">
        <v>215</v>
      </c>
      <c r="C18" s="63"/>
      <c r="D18" s="864" t="s">
        <v>216</v>
      </c>
      <c r="E18" s="865"/>
      <c r="F18" s="21" t="s">
        <v>217</v>
      </c>
    </row>
    <row r="19" spans="2:6" s="3" customFormat="1" ht="24" customHeight="1">
      <c r="B19" s="838" t="s">
        <v>523</v>
      </c>
      <c r="C19" s="16" t="s">
        <v>40</v>
      </c>
      <c r="D19" s="826" t="s">
        <v>41</v>
      </c>
      <c r="E19" s="827"/>
      <c r="F19" s="846" t="s">
        <v>183</v>
      </c>
    </row>
    <row r="20" spans="2:6" s="3" customFormat="1" ht="24" customHeight="1">
      <c r="B20" s="839"/>
      <c r="C20" s="421" t="s">
        <v>510</v>
      </c>
      <c r="D20" s="841" t="s">
        <v>511</v>
      </c>
      <c r="E20" s="842"/>
      <c r="F20" s="846"/>
    </row>
    <row r="21" spans="2:6" s="3" customFormat="1" ht="15" customHeight="1">
      <c r="B21" s="838" t="s">
        <v>149</v>
      </c>
      <c r="C21" s="18" t="s">
        <v>42</v>
      </c>
      <c r="D21" s="868" t="s">
        <v>208</v>
      </c>
      <c r="E21" s="829"/>
      <c r="F21" s="846"/>
    </row>
    <row r="22" spans="2:6" s="3" customFormat="1" ht="15" customHeight="1">
      <c r="B22" s="839"/>
      <c r="C22" s="19" t="s">
        <v>186</v>
      </c>
      <c r="D22" s="869"/>
      <c r="E22" s="870"/>
      <c r="F22" s="846"/>
    </row>
    <row r="23" spans="2:6" s="3" customFormat="1" ht="15" customHeight="1">
      <c r="B23" s="840"/>
      <c r="C23" s="20" t="s">
        <v>44</v>
      </c>
      <c r="D23" s="866" t="s">
        <v>181</v>
      </c>
      <c r="E23" s="867"/>
      <c r="F23" s="846"/>
    </row>
    <row r="24" spans="2:6" s="3" customFormat="1" ht="24" customHeight="1">
      <c r="B24" s="11" t="s">
        <v>45</v>
      </c>
      <c r="C24" s="16" t="s">
        <v>46</v>
      </c>
      <c r="D24" s="826" t="s">
        <v>43</v>
      </c>
      <c r="E24" s="827"/>
      <c r="F24" s="847"/>
    </row>
    <row r="25" spans="2:6" s="3" customFormat="1" ht="30" customHeight="1">
      <c r="B25" s="17" t="s">
        <v>150</v>
      </c>
      <c r="C25" s="20" t="s">
        <v>47</v>
      </c>
      <c r="D25" s="826" t="s">
        <v>682</v>
      </c>
      <c r="E25" s="827"/>
      <c r="F25" s="15" t="s">
        <v>212</v>
      </c>
    </row>
    <row r="26" spans="2:6" s="3" customFormat="1" ht="30" customHeight="1">
      <c r="B26" s="11" t="s">
        <v>292</v>
      </c>
      <c r="C26" s="16" t="s">
        <v>48</v>
      </c>
      <c r="D26" s="826" t="s">
        <v>210</v>
      </c>
      <c r="E26" s="827"/>
      <c r="F26" s="21" t="s">
        <v>213</v>
      </c>
    </row>
    <row r="27" spans="2:6" s="3" customFormat="1" ht="24" customHeight="1">
      <c r="B27" s="17" t="s">
        <v>206</v>
      </c>
      <c r="C27" s="22" t="s">
        <v>51</v>
      </c>
      <c r="D27" s="830" t="s">
        <v>356</v>
      </c>
      <c r="E27" s="826"/>
      <c r="F27" s="831"/>
    </row>
    <row r="28" spans="2:6" s="3" customFormat="1" ht="24" customHeight="1">
      <c r="B28" s="11" t="s">
        <v>49</v>
      </c>
      <c r="C28" s="16" t="s">
        <v>50</v>
      </c>
      <c r="D28" s="826" t="s">
        <v>357</v>
      </c>
      <c r="E28" s="827"/>
      <c r="F28" s="21" t="s">
        <v>184</v>
      </c>
    </row>
    <row r="29" spans="2:6" s="3" customFormat="1" ht="30" customHeight="1">
      <c r="B29" s="11" t="s">
        <v>54</v>
      </c>
      <c r="C29" s="23" t="s">
        <v>55</v>
      </c>
      <c r="D29" s="826" t="s">
        <v>56</v>
      </c>
      <c r="E29" s="827"/>
      <c r="F29" s="21" t="s">
        <v>185</v>
      </c>
    </row>
    <row r="30" spans="2:6" s="3" customFormat="1" ht="30" customHeight="1">
      <c r="B30" s="11" t="s">
        <v>52</v>
      </c>
      <c r="C30" s="23" t="s">
        <v>53</v>
      </c>
      <c r="D30" s="826" t="s">
        <v>214</v>
      </c>
      <c r="E30" s="827"/>
      <c r="F30" s="24" t="s">
        <v>0</v>
      </c>
    </row>
    <row r="31" spans="2:6" s="3" customFormat="1" ht="24" customHeight="1">
      <c r="B31" s="17" t="s">
        <v>57</v>
      </c>
      <c r="C31" s="18" t="s">
        <v>58</v>
      </c>
      <c r="D31" s="828" t="s">
        <v>1</v>
      </c>
      <c r="E31" s="829"/>
      <c r="F31" s="25" t="s">
        <v>2</v>
      </c>
    </row>
    <row r="32" spans="2:6" s="3" customFormat="1" ht="30" customHeight="1">
      <c r="B32" s="17" t="s">
        <v>151</v>
      </c>
      <c r="C32" s="18" t="s">
        <v>152</v>
      </c>
      <c r="D32" s="828" t="s">
        <v>187</v>
      </c>
      <c r="E32" s="829"/>
      <c r="F32" s="25" t="s">
        <v>171</v>
      </c>
    </row>
    <row r="33" spans="2:6" s="3" customFormat="1" ht="24" customHeight="1">
      <c r="B33" s="13" t="s">
        <v>391</v>
      </c>
      <c r="C33" s="26" t="s">
        <v>392</v>
      </c>
      <c r="D33" s="873" t="s">
        <v>683</v>
      </c>
      <c r="E33" s="874"/>
      <c r="F33" s="350" t="s">
        <v>394</v>
      </c>
    </row>
  </sheetData>
  <sheetProtection/>
  <mergeCells count="45">
    <mergeCell ref="F19:F24"/>
    <mergeCell ref="D17:E17"/>
    <mergeCell ref="D33:E33"/>
    <mergeCell ref="E9:F9"/>
    <mergeCell ref="C13:C14"/>
    <mergeCell ref="B6:B7"/>
    <mergeCell ref="C7:D7"/>
    <mergeCell ref="E7:F7"/>
    <mergeCell ref="D14:E14"/>
    <mergeCell ref="C10:D10"/>
    <mergeCell ref="E10:F10"/>
    <mergeCell ref="A12:F12"/>
    <mergeCell ref="C8:D8"/>
    <mergeCell ref="C9:D9"/>
    <mergeCell ref="D24:E24"/>
    <mergeCell ref="D16:E16"/>
    <mergeCell ref="D18:E18"/>
    <mergeCell ref="D23:E23"/>
    <mergeCell ref="D21:E22"/>
    <mergeCell ref="C15:C17"/>
    <mergeCell ref="E6:F6"/>
    <mergeCell ref="C6:D6"/>
    <mergeCell ref="A1:F1"/>
    <mergeCell ref="B2:F2"/>
    <mergeCell ref="C5:D5"/>
    <mergeCell ref="E5:F5"/>
    <mergeCell ref="A4:F4"/>
    <mergeCell ref="E8:F8"/>
    <mergeCell ref="B13:B14"/>
    <mergeCell ref="D13:F13"/>
    <mergeCell ref="B21:B23"/>
    <mergeCell ref="D19:E19"/>
    <mergeCell ref="D20:E20"/>
    <mergeCell ref="B19:B20"/>
    <mergeCell ref="B15:B17"/>
    <mergeCell ref="D15:E15"/>
    <mergeCell ref="F15:F17"/>
    <mergeCell ref="D25:E25"/>
    <mergeCell ref="D26:E26"/>
    <mergeCell ref="D28:E28"/>
    <mergeCell ref="D32:E32"/>
    <mergeCell ref="D30:E30"/>
    <mergeCell ref="D29:E29"/>
    <mergeCell ref="D31:E31"/>
    <mergeCell ref="D27:F27"/>
  </mergeCells>
  <printOptions/>
  <pageMargins left="0.7086614173228347" right="0.7086614173228347" top="0.7480314960629921" bottom="0.7480314960629921" header="0.31496062992125984" footer="0.31496062992125984"/>
  <pageSetup firstPageNumber="76" useFirstPageNumber="1" horizontalDpi="600" verticalDpi="600" orientation="portrait" paperSize="9" scale="95"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K114"/>
  <sheetViews>
    <sheetView view="pageBreakPreview" zoomScale="80" zoomScaleSheetLayoutView="80" zoomScalePageLayoutView="0" workbookViewId="0" topLeftCell="A100">
      <selection activeCell="G86" sqref="G86"/>
    </sheetView>
  </sheetViews>
  <sheetFormatPr defaultColWidth="9.00390625" defaultRowHeight="13.5"/>
  <cols>
    <col min="1" max="1" width="12.125" style="166" customWidth="1"/>
    <col min="2" max="2" width="9.00390625" style="166" customWidth="1"/>
    <col min="3" max="4" width="10.125" style="166" customWidth="1"/>
    <col min="5" max="16384" width="9.00390625" style="166" customWidth="1"/>
  </cols>
  <sheetData>
    <row r="1" spans="1:11" ht="17.25">
      <c r="A1" s="118" t="s">
        <v>559</v>
      </c>
      <c r="B1" s="165"/>
      <c r="C1" s="165"/>
      <c r="D1" s="165"/>
      <c r="E1" s="165"/>
      <c r="F1" s="165"/>
      <c r="G1" s="165"/>
      <c r="H1" s="165"/>
      <c r="I1" s="165"/>
      <c r="J1" s="165"/>
      <c r="K1" s="165"/>
    </row>
    <row r="2" spans="1:11" ht="14.25">
      <c r="A2" s="119"/>
      <c r="B2" s="165"/>
      <c r="C2" s="165"/>
      <c r="D2" s="165"/>
      <c r="E2" s="165"/>
      <c r="F2" s="165"/>
      <c r="G2" s="165"/>
      <c r="H2" s="165"/>
      <c r="I2" s="165"/>
      <c r="J2" s="165"/>
      <c r="K2" s="165"/>
    </row>
    <row r="3" spans="1:11" ht="14.25">
      <c r="A3" s="120" t="s">
        <v>560</v>
      </c>
      <c r="B3" s="165"/>
      <c r="C3" s="165"/>
      <c r="D3" s="165"/>
      <c r="E3" s="165"/>
      <c r="F3" s="165"/>
      <c r="G3" s="165"/>
      <c r="H3" s="165"/>
      <c r="I3" s="165"/>
      <c r="J3" s="165"/>
      <c r="K3" s="165"/>
    </row>
    <row r="4" spans="1:11" ht="13.5">
      <c r="A4" s="121" t="s">
        <v>309</v>
      </c>
      <c r="B4" s="165"/>
      <c r="C4" s="165"/>
      <c r="D4" s="165"/>
      <c r="E4" s="165"/>
      <c r="F4" s="165"/>
      <c r="G4" s="165"/>
      <c r="H4" s="165"/>
      <c r="I4" s="165"/>
      <c r="J4" s="165"/>
      <c r="K4" s="165"/>
    </row>
    <row r="5" spans="1:11" ht="13.5">
      <c r="A5" s="121" t="s">
        <v>310</v>
      </c>
      <c r="B5" s="165"/>
      <c r="C5" s="165"/>
      <c r="D5" s="165"/>
      <c r="E5" s="165"/>
      <c r="F5" s="165"/>
      <c r="G5" s="165"/>
      <c r="H5" s="165"/>
      <c r="I5" s="165"/>
      <c r="J5" s="165"/>
      <c r="K5" s="165"/>
    </row>
    <row r="6" spans="1:11" ht="13.5">
      <c r="A6" s="121" t="s">
        <v>311</v>
      </c>
      <c r="B6" s="165"/>
      <c r="C6" s="165"/>
      <c r="D6" s="165"/>
      <c r="E6" s="165"/>
      <c r="F6" s="165"/>
      <c r="G6" s="165"/>
      <c r="H6" s="165"/>
      <c r="I6" s="165"/>
      <c r="J6" s="165"/>
      <c r="K6" s="165"/>
    </row>
    <row r="7" spans="1:11" ht="13.5">
      <c r="A7" s="121" t="s">
        <v>561</v>
      </c>
      <c r="B7" s="165"/>
      <c r="C7" s="165"/>
      <c r="D7" s="165"/>
      <c r="E7" s="165"/>
      <c r="F7" s="165"/>
      <c r="G7" s="165"/>
      <c r="H7" s="165"/>
      <c r="I7" s="165"/>
      <c r="J7" s="165"/>
      <c r="K7" s="165"/>
    </row>
    <row r="8" spans="1:11" ht="9.75" customHeight="1">
      <c r="A8" s="121"/>
      <c r="B8" s="165"/>
      <c r="C8" s="165"/>
      <c r="D8" s="165"/>
      <c r="E8" s="165"/>
      <c r="F8" s="165"/>
      <c r="G8" s="165"/>
      <c r="H8" s="165"/>
      <c r="I8" s="165"/>
      <c r="J8" s="165"/>
      <c r="K8" s="165"/>
    </row>
    <row r="9" spans="1:11" ht="14.25">
      <c r="A9" s="122" t="s">
        <v>562</v>
      </c>
      <c r="B9" s="122"/>
      <c r="C9" s="122"/>
      <c r="D9" s="122"/>
      <c r="E9" s="122"/>
      <c r="F9" s="122"/>
      <c r="G9" s="122"/>
      <c r="H9" s="122"/>
      <c r="I9" s="122"/>
      <c r="J9" s="122"/>
      <c r="K9" s="122"/>
    </row>
    <row r="10" spans="1:5" ht="17.25" customHeight="1">
      <c r="A10" s="167"/>
      <c r="B10" s="167"/>
      <c r="C10" s="168" t="s">
        <v>312</v>
      </c>
      <c r="D10" s="168" t="s">
        <v>313</v>
      </c>
      <c r="E10" s="168" t="s">
        <v>314</v>
      </c>
    </row>
    <row r="11" spans="1:5" ht="17.25" customHeight="1">
      <c r="A11" s="893" t="s">
        <v>168</v>
      </c>
      <c r="B11" s="167" t="s">
        <v>315</v>
      </c>
      <c r="C11" s="169">
        <v>22550174</v>
      </c>
      <c r="D11" s="169">
        <v>6942839</v>
      </c>
      <c r="E11" s="170">
        <v>30.8</v>
      </c>
    </row>
    <row r="12" spans="1:5" ht="17.25" customHeight="1">
      <c r="A12" s="893"/>
      <c r="B12" s="167" t="s">
        <v>316</v>
      </c>
      <c r="C12" s="169">
        <v>188940</v>
      </c>
      <c r="D12" s="169">
        <v>60867</v>
      </c>
      <c r="E12" s="170">
        <v>32.2</v>
      </c>
    </row>
    <row r="13" spans="1:5" ht="17.25" customHeight="1">
      <c r="A13" s="893"/>
      <c r="B13" s="167" t="s">
        <v>317</v>
      </c>
      <c r="C13" s="169">
        <v>67160</v>
      </c>
      <c r="D13" s="169">
        <v>20272</v>
      </c>
      <c r="E13" s="170">
        <v>30.2</v>
      </c>
    </row>
    <row r="14" spans="1:5" ht="17.25" customHeight="1">
      <c r="A14" s="893" t="s">
        <v>200</v>
      </c>
      <c r="B14" s="167" t="s">
        <v>315</v>
      </c>
      <c r="C14" s="169">
        <v>22520576</v>
      </c>
      <c r="D14" s="169">
        <v>7067714</v>
      </c>
      <c r="E14" s="170">
        <v>31.4</v>
      </c>
    </row>
    <row r="15" spans="1:5" ht="17.25" customHeight="1">
      <c r="A15" s="893"/>
      <c r="B15" s="167" t="s">
        <v>316</v>
      </c>
      <c r="C15" s="169">
        <v>190621</v>
      </c>
      <c r="D15" s="169">
        <v>69265</v>
      </c>
      <c r="E15" s="170">
        <v>36.3</v>
      </c>
    </row>
    <row r="16" spans="1:5" ht="17.25" customHeight="1">
      <c r="A16" s="893"/>
      <c r="B16" s="167" t="s">
        <v>317</v>
      </c>
      <c r="C16" s="169">
        <v>68063</v>
      </c>
      <c r="D16" s="169">
        <v>21682</v>
      </c>
      <c r="E16" s="170">
        <v>31.9</v>
      </c>
    </row>
    <row r="17" spans="1:5" ht="17.25" customHeight="1">
      <c r="A17" s="893" t="s">
        <v>221</v>
      </c>
      <c r="B17" s="167" t="s">
        <v>315</v>
      </c>
      <c r="C17" s="169">
        <v>22419244</v>
      </c>
      <c r="D17" s="169">
        <v>7169761</v>
      </c>
      <c r="E17" s="171">
        <v>32</v>
      </c>
    </row>
    <row r="18" spans="1:5" ht="17.25" customHeight="1">
      <c r="A18" s="893"/>
      <c r="B18" s="167" t="s">
        <v>316</v>
      </c>
      <c r="C18" s="169">
        <v>190960</v>
      </c>
      <c r="D18" s="169">
        <v>70771</v>
      </c>
      <c r="E18" s="170">
        <v>37.1</v>
      </c>
    </row>
    <row r="19" spans="1:5" ht="17.25" customHeight="1">
      <c r="A19" s="893"/>
      <c r="B19" s="167" t="s">
        <v>317</v>
      </c>
      <c r="C19" s="169">
        <v>69055</v>
      </c>
      <c r="D19" s="169">
        <v>22041</v>
      </c>
      <c r="E19" s="170">
        <v>31.9</v>
      </c>
    </row>
    <row r="20" spans="1:5" ht="17.25" customHeight="1">
      <c r="A20" s="893" t="s">
        <v>304</v>
      </c>
      <c r="B20" s="167" t="s">
        <v>315</v>
      </c>
      <c r="C20" s="169">
        <v>22544587</v>
      </c>
      <c r="D20" s="169">
        <v>7362795</v>
      </c>
      <c r="E20" s="170">
        <v>32.7</v>
      </c>
    </row>
    <row r="21" spans="1:5" ht="17.25" customHeight="1">
      <c r="A21" s="893"/>
      <c r="B21" s="167" t="s">
        <v>316</v>
      </c>
      <c r="C21" s="169">
        <v>193106</v>
      </c>
      <c r="D21" s="169">
        <v>76960</v>
      </c>
      <c r="E21" s="170">
        <v>39.9</v>
      </c>
    </row>
    <row r="22" spans="1:5" ht="17.25" customHeight="1">
      <c r="A22" s="893"/>
      <c r="B22" s="167" t="s">
        <v>317</v>
      </c>
      <c r="C22" s="169">
        <v>70816</v>
      </c>
      <c r="D22" s="169">
        <v>23409</v>
      </c>
      <c r="E22" s="170">
        <v>33.1</v>
      </c>
    </row>
    <row r="23" spans="1:5" ht="17.25" customHeight="1">
      <c r="A23" s="893" t="s">
        <v>368</v>
      </c>
      <c r="B23" s="167" t="s">
        <v>315</v>
      </c>
      <c r="C23" s="169">
        <v>22513746</v>
      </c>
      <c r="D23" s="169">
        <v>7593659</v>
      </c>
      <c r="E23" s="170">
        <v>33.7</v>
      </c>
    </row>
    <row r="24" spans="1:5" ht="17.25" customHeight="1">
      <c r="A24" s="893"/>
      <c r="B24" s="167" t="s">
        <v>316</v>
      </c>
      <c r="C24" s="169">
        <v>194062</v>
      </c>
      <c r="D24" s="169">
        <v>80158</v>
      </c>
      <c r="E24" s="170">
        <v>41.3</v>
      </c>
    </row>
    <row r="25" spans="1:5" ht="17.25" customHeight="1">
      <c r="A25" s="893"/>
      <c r="B25" s="167" t="s">
        <v>317</v>
      </c>
      <c r="C25" s="169">
        <v>71636</v>
      </c>
      <c r="D25" s="169">
        <v>24641</v>
      </c>
      <c r="E25" s="170">
        <v>34.4</v>
      </c>
    </row>
    <row r="26" spans="1:5" ht="17.25" customHeight="1">
      <c r="A26" s="893" t="s">
        <v>414</v>
      </c>
      <c r="B26" s="167" t="s">
        <v>315</v>
      </c>
      <c r="C26" s="169">
        <v>22446340</v>
      </c>
      <c r="D26" s="169">
        <v>7690365</v>
      </c>
      <c r="E26" s="170">
        <v>34.3</v>
      </c>
    </row>
    <row r="27" spans="1:5" ht="17.25" customHeight="1">
      <c r="A27" s="893"/>
      <c r="B27" s="167" t="s">
        <v>316</v>
      </c>
      <c r="C27" s="169">
        <v>194046</v>
      </c>
      <c r="D27" s="169">
        <v>82230</v>
      </c>
      <c r="E27" s="170">
        <v>42.4</v>
      </c>
    </row>
    <row r="28" spans="1:5" ht="17.25" customHeight="1">
      <c r="A28" s="893"/>
      <c r="B28" s="167" t="s">
        <v>317</v>
      </c>
      <c r="C28" s="169">
        <v>71636</v>
      </c>
      <c r="D28" s="169">
        <v>24641</v>
      </c>
      <c r="E28" s="170">
        <v>34.4</v>
      </c>
    </row>
    <row r="29" spans="1:5" ht="17.25" customHeight="1">
      <c r="A29" s="893" t="s">
        <v>422</v>
      </c>
      <c r="B29" s="167" t="s">
        <v>315</v>
      </c>
      <c r="C29" s="169">
        <v>22162316</v>
      </c>
      <c r="D29" s="169">
        <v>7835065</v>
      </c>
      <c r="E29" s="170">
        <v>35.4</v>
      </c>
    </row>
    <row r="30" spans="1:5" ht="17.25" customHeight="1">
      <c r="A30" s="893"/>
      <c r="B30" s="167" t="s">
        <v>316</v>
      </c>
      <c r="C30" s="169">
        <v>191883</v>
      </c>
      <c r="D30" s="169">
        <v>83009</v>
      </c>
      <c r="E30" s="170">
        <v>43.3</v>
      </c>
    </row>
    <row r="31" spans="1:5" ht="17.25" customHeight="1">
      <c r="A31" s="893"/>
      <c r="B31" s="167" t="s">
        <v>317</v>
      </c>
      <c r="C31" s="214">
        <v>71560</v>
      </c>
      <c r="D31" s="214">
        <v>25855</v>
      </c>
      <c r="E31" s="215">
        <v>36.1</v>
      </c>
    </row>
    <row r="32" spans="1:5" ht="17.25" customHeight="1">
      <c r="A32" s="123"/>
      <c r="B32" s="172"/>
      <c r="C32" s="173"/>
      <c r="D32" s="173"/>
      <c r="E32" s="174"/>
    </row>
    <row r="33" ht="17.25" customHeight="1">
      <c r="A33" s="122" t="s">
        <v>563</v>
      </c>
    </row>
    <row r="34" spans="1:5" ht="18.75" customHeight="1">
      <c r="A34" s="175" t="s">
        <v>197</v>
      </c>
      <c r="B34" s="175" t="s">
        <v>318</v>
      </c>
      <c r="C34" s="175" t="s">
        <v>312</v>
      </c>
      <c r="D34" s="175" t="s">
        <v>313</v>
      </c>
      <c r="E34" s="175" t="s">
        <v>314</v>
      </c>
    </row>
    <row r="35" spans="1:5" ht="18.75" customHeight="1">
      <c r="A35" s="900" t="s">
        <v>319</v>
      </c>
      <c r="B35" s="176" t="s">
        <v>564</v>
      </c>
      <c r="C35" s="214">
        <v>2958</v>
      </c>
      <c r="D35" s="214">
        <v>416</v>
      </c>
      <c r="E35" s="215">
        <v>14.1</v>
      </c>
    </row>
    <row r="36" spans="1:5" ht="18.75" customHeight="1">
      <c r="A36" s="900"/>
      <c r="B36" s="176" t="s">
        <v>565</v>
      </c>
      <c r="C36" s="214">
        <v>2502</v>
      </c>
      <c r="D36" s="177">
        <v>379</v>
      </c>
      <c r="E36" s="215">
        <v>15.1</v>
      </c>
    </row>
    <row r="37" spans="1:5" ht="18.75" customHeight="1">
      <c r="A37" s="900"/>
      <c r="B37" s="176" t="s">
        <v>566</v>
      </c>
      <c r="C37" s="214">
        <v>2298</v>
      </c>
      <c r="D37" s="214">
        <v>371</v>
      </c>
      <c r="E37" s="215">
        <v>16.1</v>
      </c>
    </row>
    <row r="38" spans="1:5" ht="18.75" customHeight="1">
      <c r="A38" s="900"/>
      <c r="B38" s="176" t="s">
        <v>567</v>
      </c>
      <c r="C38" s="214">
        <v>2423</v>
      </c>
      <c r="D38" s="214">
        <v>485</v>
      </c>
      <c r="E38" s="215">
        <v>20</v>
      </c>
    </row>
    <row r="39" spans="1:5" ht="18.75" customHeight="1">
      <c r="A39" s="900"/>
      <c r="B39" s="176" t="s">
        <v>568</v>
      </c>
      <c r="C39" s="214">
        <v>4359</v>
      </c>
      <c r="D39" s="214">
        <v>1179</v>
      </c>
      <c r="E39" s="215">
        <v>27</v>
      </c>
    </row>
    <row r="40" spans="1:5" ht="18.75" customHeight="1">
      <c r="A40" s="900"/>
      <c r="B40" s="176" t="s">
        <v>569</v>
      </c>
      <c r="C40" s="214">
        <v>8832</v>
      </c>
      <c r="D40" s="214">
        <v>3168</v>
      </c>
      <c r="E40" s="215">
        <v>35.9</v>
      </c>
    </row>
    <row r="41" spans="1:5" ht="18.75" customHeight="1">
      <c r="A41" s="900"/>
      <c r="B41" s="176" t="s">
        <v>570</v>
      </c>
      <c r="C41" s="214">
        <v>9013</v>
      </c>
      <c r="D41" s="214">
        <v>4040</v>
      </c>
      <c r="E41" s="215">
        <v>44.8</v>
      </c>
    </row>
    <row r="42" spans="1:5" ht="18.75" customHeight="1">
      <c r="A42" s="900" t="s">
        <v>320</v>
      </c>
      <c r="B42" s="176" t="s">
        <v>571</v>
      </c>
      <c r="C42" s="214">
        <v>14540</v>
      </c>
      <c r="D42" s="214">
        <v>2830</v>
      </c>
      <c r="E42" s="215">
        <v>19.5</v>
      </c>
    </row>
    <row r="43" spans="1:5" ht="18.75" customHeight="1">
      <c r="A43" s="900"/>
      <c r="B43" s="176" t="s">
        <v>572</v>
      </c>
      <c r="C43" s="214">
        <v>17845</v>
      </c>
      <c r="D43" s="214">
        <v>7208</v>
      </c>
      <c r="E43" s="215">
        <v>40</v>
      </c>
    </row>
    <row r="44" spans="1:5" ht="18.75" customHeight="1">
      <c r="A44" s="900"/>
      <c r="B44" s="176" t="s">
        <v>573</v>
      </c>
      <c r="C44" s="214">
        <v>32385</v>
      </c>
      <c r="D44" s="214">
        <v>10038</v>
      </c>
      <c r="E44" s="215">
        <v>31</v>
      </c>
    </row>
    <row r="45" spans="1:5" ht="18.75" customHeight="1">
      <c r="A45" s="900" t="s">
        <v>321</v>
      </c>
      <c r="B45" s="176" t="s">
        <v>564</v>
      </c>
      <c r="C45" s="214">
        <v>2707</v>
      </c>
      <c r="D45" s="177">
        <v>522</v>
      </c>
      <c r="E45" s="215">
        <v>19.3</v>
      </c>
    </row>
    <row r="46" spans="1:5" ht="18.75" customHeight="1">
      <c r="A46" s="900"/>
      <c r="B46" s="176" t="s">
        <v>565</v>
      </c>
      <c r="C46" s="214">
        <v>2310</v>
      </c>
      <c r="D46" s="177">
        <v>534</v>
      </c>
      <c r="E46" s="215">
        <v>23.1</v>
      </c>
    </row>
    <row r="47" spans="1:5" ht="18.75" customHeight="1">
      <c r="A47" s="900"/>
      <c r="B47" s="176" t="s">
        <v>417</v>
      </c>
      <c r="C47" s="214">
        <v>2282</v>
      </c>
      <c r="D47" s="177">
        <v>565</v>
      </c>
      <c r="E47" s="215">
        <v>24.8</v>
      </c>
    </row>
    <row r="48" spans="1:5" ht="18.75" customHeight="1">
      <c r="A48" s="900"/>
      <c r="B48" s="176" t="s">
        <v>567</v>
      </c>
      <c r="C48" s="214">
        <v>3070</v>
      </c>
      <c r="D48" s="177">
        <v>975</v>
      </c>
      <c r="E48" s="215">
        <v>31.8</v>
      </c>
    </row>
    <row r="49" spans="1:5" ht="18.75" customHeight="1">
      <c r="A49" s="900"/>
      <c r="B49" s="176" t="s">
        <v>568</v>
      </c>
      <c r="C49" s="214">
        <v>6049</v>
      </c>
      <c r="D49" s="214">
        <v>2300</v>
      </c>
      <c r="E49" s="215">
        <v>38</v>
      </c>
    </row>
    <row r="50" spans="1:5" ht="18.75" customHeight="1">
      <c r="A50" s="900"/>
      <c r="B50" s="176" t="s">
        <v>569</v>
      </c>
      <c r="C50" s="214">
        <v>11741</v>
      </c>
      <c r="D50" s="214">
        <v>5340</v>
      </c>
      <c r="E50" s="215">
        <v>45.5</v>
      </c>
    </row>
    <row r="51" spans="1:5" ht="18.75" customHeight="1">
      <c r="A51" s="900"/>
      <c r="B51" s="176" t="s">
        <v>574</v>
      </c>
      <c r="C51" s="214">
        <v>11016</v>
      </c>
      <c r="D51" s="214">
        <v>5581</v>
      </c>
      <c r="E51" s="215">
        <v>50.7</v>
      </c>
    </row>
    <row r="52" spans="1:5" ht="18.75" customHeight="1">
      <c r="A52" s="900" t="s">
        <v>322</v>
      </c>
      <c r="B52" s="176" t="s">
        <v>571</v>
      </c>
      <c r="C52" s="214">
        <v>16418</v>
      </c>
      <c r="D52" s="214">
        <v>4896</v>
      </c>
      <c r="E52" s="215">
        <v>29.8</v>
      </c>
    </row>
    <row r="53" spans="1:5" ht="18.75" customHeight="1">
      <c r="A53" s="900"/>
      <c r="B53" s="176" t="s">
        <v>575</v>
      </c>
      <c r="C53" s="214">
        <v>22757</v>
      </c>
      <c r="D53" s="214">
        <v>10921</v>
      </c>
      <c r="E53" s="215">
        <v>48</v>
      </c>
    </row>
    <row r="54" spans="1:5" ht="18.75" customHeight="1" thickBot="1">
      <c r="A54" s="901"/>
      <c r="B54" s="178" t="s">
        <v>418</v>
      </c>
      <c r="C54" s="216">
        <v>39175</v>
      </c>
      <c r="D54" s="216">
        <v>15817</v>
      </c>
      <c r="E54" s="217">
        <v>40.4</v>
      </c>
    </row>
    <row r="55" spans="1:5" ht="18.75" customHeight="1" thickTop="1">
      <c r="A55" s="902" t="s">
        <v>10</v>
      </c>
      <c r="B55" s="179" t="s">
        <v>576</v>
      </c>
      <c r="C55" s="218">
        <v>30958</v>
      </c>
      <c r="D55" s="218">
        <v>7726</v>
      </c>
      <c r="E55" s="219">
        <v>25</v>
      </c>
    </row>
    <row r="56" spans="1:5" ht="18.75" customHeight="1">
      <c r="A56" s="900"/>
      <c r="B56" s="176" t="s">
        <v>577</v>
      </c>
      <c r="C56" s="214">
        <v>40602</v>
      </c>
      <c r="D56" s="214">
        <v>18129</v>
      </c>
      <c r="E56" s="215">
        <v>44.7</v>
      </c>
    </row>
    <row r="57" spans="1:5" ht="18.75" customHeight="1">
      <c r="A57" s="900"/>
      <c r="B57" s="176" t="s">
        <v>418</v>
      </c>
      <c r="C57" s="214">
        <v>71560</v>
      </c>
      <c r="D57" s="214">
        <v>25855</v>
      </c>
      <c r="E57" s="215">
        <v>36.1</v>
      </c>
    </row>
    <row r="58" ht="18.75" customHeight="1">
      <c r="A58" s="123" t="s">
        <v>578</v>
      </c>
    </row>
    <row r="59" ht="19.5" customHeight="1">
      <c r="A59" s="120" t="s">
        <v>579</v>
      </c>
    </row>
    <row r="60" ht="13.5">
      <c r="A60" s="121" t="s">
        <v>323</v>
      </c>
    </row>
    <row r="61" ht="13.5">
      <c r="A61" s="180" t="s">
        <v>324</v>
      </c>
    </row>
    <row r="62" ht="13.5">
      <c r="A62" s="180" t="s">
        <v>325</v>
      </c>
    </row>
    <row r="63" ht="13.5" customHeight="1">
      <c r="A63" s="180"/>
    </row>
    <row r="64" spans="1:6" ht="19.5" customHeight="1">
      <c r="A64" s="122" t="s">
        <v>580</v>
      </c>
      <c r="B64" s="122"/>
      <c r="C64" s="122"/>
      <c r="D64" s="122"/>
      <c r="E64" s="122"/>
      <c r="F64" s="122"/>
    </row>
    <row r="65" spans="1:5" ht="19.5" customHeight="1">
      <c r="A65" s="167"/>
      <c r="B65" s="167"/>
      <c r="C65" s="168" t="s">
        <v>312</v>
      </c>
      <c r="D65" s="168" t="s">
        <v>326</v>
      </c>
      <c r="E65" s="168" t="s">
        <v>327</v>
      </c>
    </row>
    <row r="66" spans="1:5" ht="19.5" customHeight="1">
      <c r="A66" s="893" t="s">
        <v>168</v>
      </c>
      <c r="B66" s="167" t="s">
        <v>315</v>
      </c>
      <c r="C66" s="169">
        <v>1058217</v>
      </c>
      <c r="D66" s="169">
        <v>156101</v>
      </c>
      <c r="E66" s="170">
        <v>14.8</v>
      </c>
    </row>
    <row r="67" spans="1:5" ht="19.5" customHeight="1">
      <c r="A67" s="893"/>
      <c r="B67" s="167" t="s">
        <v>316</v>
      </c>
      <c r="C67" s="169">
        <v>7908</v>
      </c>
      <c r="D67" s="169">
        <v>2031</v>
      </c>
      <c r="E67" s="170">
        <v>25.7</v>
      </c>
    </row>
    <row r="68" spans="1:5" ht="19.5" customHeight="1">
      <c r="A68" s="893"/>
      <c r="B68" s="167" t="s">
        <v>317</v>
      </c>
      <c r="C68" s="169">
        <v>2437</v>
      </c>
      <c r="D68" s="169">
        <v>305</v>
      </c>
      <c r="E68" s="170">
        <v>12.5</v>
      </c>
    </row>
    <row r="69" spans="1:5" ht="19.5" customHeight="1">
      <c r="A69" s="893" t="s">
        <v>200</v>
      </c>
      <c r="B69" s="167" t="s">
        <v>315</v>
      </c>
      <c r="C69" s="169">
        <v>988597</v>
      </c>
      <c r="D69" s="169">
        <v>211988</v>
      </c>
      <c r="E69" s="170">
        <v>21.4</v>
      </c>
    </row>
    <row r="70" spans="1:5" ht="19.5" customHeight="1">
      <c r="A70" s="893"/>
      <c r="B70" s="167" t="s">
        <v>316</v>
      </c>
      <c r="C70" s="169">
        <v>8738</v>
      </c>
      <c r="D70" s="169">
        <v>2338</v>
      </c>
      <c r="E70" s="170">
        <v>26.8</v>
      </c>
    </row>
    <row r="71" spans="1:5" ht="19.5" customHeight="1">
      <c r="A71" s="893"/>
      <c r="B71" s="167" t="s">
        <v>317</v>
      </c>
      <c r="C71" s="169">
        <v>2585</v>
      </c>
      <c r="D71" s="169">
        <v>248</v>
      </c>
      <c r="E71" s="170">
        <v>9.6</v>
      </c>
    </row>
    <row r="72" spans="1:5" ht="19.5" customHeight="1">
      <c r="A72" s="893" t="s">
        <v>221</v>
      </c>
      <c r="B72" s="167" t="s">
        <v>315</v>
      </c>
      <c r="C72" s="169">
        <v>953535</v>
      </c>
      <c r="D72" s="169">
        <v>198778</v>
      </c>
      <c r="E72" s="171">
        <v>20.8</v>
      </c>
    </row>
    <row r="73" spans="1:5" ht="19.5" customHeight="1">
      <c r="A73" s="893"/>
      <c r="B73" s="167" t="s">
        <v>316</v>
      </c>
      <c r="C73" s="169">
        <v>8612</v>
      </c>
      <c r="D73" s="169">
        <v>2465</v>
      </c>
      <c r="E73" s="170">
        <v>28.6</v>
      </c>
    </row>
    <row r="74" spans="1:5" ht="19.5" customHeight="1">
      <c r="A74" s="893"/>
      <c r="B74" s="167" t="s">
        <v>317</v>
      </c>
      <c r="C74" s="169">
        <v>2463</v>
      </c>
      <c r="D74" s="169">
        <v>213</v>
      </c>
      <c r="E74" s="170">
        <v>8.6</v>
      </c>
    </row>
    <row r="75" spans="1:5" ht="19.5" customHeight="1">
      <c r="A75" s="893" t="s">
        <v>304</v>
      </c>
      <c r="B75" s="167" t="s">
        <v>315</v>
      </c>
      <c r="C75" s="169">
        <v>945245</v>
      </c>
      <c r="D75" s="169">
        <v>204872</v>
      </c>
      <c r="E75" s="170">
        <v>21.7</v>
      </c>
    </row>
    <row r="76" spans="1:5" ht="19.5" customHeight="1">
      <c r="A76" s="893"/>
      <c r="B76" s="167" t="s">
        <v>316</v>
      </c>
      <c r="C76" s="169">
        <v>8837</v>
      </c>
      <c r="D76" s="169">
        <v>3294</v>
      </c>
      <c r="E76" s="170">
        <v>37.3</v>
      </c>
    </row>
    <row r="77" spans="1:5" ht="19.5" customHeight="1">
      <c r="A77" s="893"/>
      <c r="B77" s="167" t="s">
        <v>317</v>
      </c>
      <c r="C77" s="169">
        <v>2523</v>
      </c>
      <c r="D77" s="169">
        <v>432</v>
      </c>
      <c r="E77" s="170">
        <v>17.1</v>
      </c>
    </row>
    <row r="78" spans="1:5" ht="19.5" customHeight="1">
      <c r="A78" s="893" t="s">
        <v>368</v>
      </c>
      <c r="B78" s="167" t="s">
        <v>315</v>
      </c>
      <c r="C78" s="169">
        <v>932794</v>
      </c>
      <c r="D78" s="169">
        <v>216693</v>
      </c>
      <c r="E78" s="170">
        <v>23.2</v>
      </c>
    </row>
    <row r="79" spans="1:5" ht="19.5" customHeight="1">
      <c r="A79" s="893"/>
      <c r="B79" s="167" t="s">
        <v>316</v>
      </c>
      <c r="C79" s="169">
        <v>8758</v>
      </c>
      <c r="D79" s="169">
        <v>3875</v>
      </c>
      <c r="E79" s="170">
        <v>44.2</v>
      </c>
    </row>
    <row r="80" spans="1:5" ht="19.5" customHeight="1">
      <c r="A80" s="893"/>
      <c r="B80" s="167" t="s">
        <v>317</v>
      </c>
      <c r="C80" s="169">
        <v>2623</v>
      </c>
      <c r="D80" s="169">
        <v>645</v>
      </c>
      <c r="E80" s="170">
        <v>24.6</v>
      </c>
    </row>
    <row r="81" spans="1:5" ht="19.5" customHeight="1">
      <c r="A81" s="893" t="s">
        <v>414</v>
      </c>
      <c r="B81" s="167" t="s">
        <v>315</v>
      </c>
      <c r="C81" s="169">
        <v>901816</v>
      </c>
      <c r="D81" s="169">
        <v>213373</v>
      </c>
      <c r="E81" s="170">
        <v>23.7</v>
      </c>
    </row>
    <row r="82" spans="1:5" ht="19.5" customHeight="1">
      <c r="A82" s="893"/>
      <c r="B82" s="167" t="s">
        <v>316</v>
      </c>
      <c r="C82" s="169">
        <v>8551</v>
      </c>
      <c r="D82" s="169">
        <v>4023</v>
      </c>
      <c r="E82" s="170">
        <v>47</v>
      </c>
    </row>
    <row r="83" spans="1:5" ht="19.5" customHeight="1">
      <c r="A83" s="893"/>
      <c r="B83" s="167" t="s">
        <v>317</v>
      </c>
      <c r="C83" s="169">
        <v>2690</v>
      </c>
      <c r="D83" s="169">
        <v>588</v>
      </c>
      <c r="E83" s="170">
        <v>21.9</v>
      </c>
    </row>
    <row r="84" spans="1:5" ht="19.5" customHeight="1">
      <c r="A84" s="893" t="s">
        <v>422</v>
      </c>
      <c r="B84" s="167" t="s">
        <v>315</v>
      </c>
      <c r="C84" s="169">
        <v>907695</v>
      </c>
      <c r="D84" s="169">
        <v>221056</v>
      </c>
      <c r="E84" s="170">
        <v>24.4</v>
      </c>
    </row>
    <row r="85" spans="1:5" ht="19.5" customHeight="1">
      <c r="A85" s="893"/>
      <c r="B85" s="167" t="s">
        <v>316</v>
      </c>
      <c r="C85" s="169">
        <v>8491</v>
      </c>
      <c r="D85" s="169">
        <v>4441</v>
      </c>
      <c r="E85" s="170">
        <v>52.3</v>
      </c>
    </row>
    <row r="86" spans="1:5" ht="19.5" customHeight="1">
      <c r="A86" s="893"/>
      <c r="B86" s="167" t="s">
        <v>317</v>
      </c>
      <c r="C86" s="169">
        <v>2678</v>
      </c>
      <c r="D86" s="169">
        <v>803</v>
      </c>
      <c r="E86" s="170">
        <v>30</v>
      </c>
    </row>
    <row r="88" ht="19.5" customHeight="1">
      <c r="A88" s="122" t="s">
        <v>581</v>
      </c>
    </row>
    <row r="89" spans="1:6" ht="19.5" customHeight="1">
      <c r="A89" s="177"/>
      <c r="B89" s="175" t="s">
        <v>312</v>
      </c>
      <c r="C89" s="175" t="s">
        <v>328</v>
      </c>
      <c r="D89" s="175" t="s">
        <v>329</v>
      </c>
      <c r="E89" s="175" t="s">
        <v>326</v>
      </c>
      <c r="F89" s="175" t="s">
        <v>327</v>
      </c>
    </row>
    <row r="90" spans="1:6" ht="19.5" customHeight="1">
      <c r="A90" s="177" t="s">
        <v>330</v>
      </c>
      <c r="B90" s="214">
        <v>2062</v>
      </c>
      <c r="C90" s="177">
        <v>722</v>
      </c>
      <c r="D90" s="215">
        <v>35</v>
      </c>
      <c r="E90" s="177">
        <v>722</v>
      </c>
      <c r="F90" s="215">
        <v>35</v>
      </c>
    </row>
    <row r="91" spans="1:6" ht="19.5" customHeight="1">
      <c r="A91" s="177" t="s">
        <v>331</v>
      </c>
      <c r="B91" s="177">
        <v>616</v>
      </c>
      <c r="C91" s="177">
        <v>181</v>
      </c>
      <c r="D91" s="215">
        <v>29.4</v>
      </c>
      <c r="E91" s="177">
        <v>81</v>
      </c>
      <c r="F91" s="215">
        <v>13.1</v>
      </c>
    </row>
    <row r="92" spans="1:6" ht="19.5" customHeight="1">
      <c r="A92" s="175" t="s">
        <v>10</v>
      </c>
      <c r="B92" s="214">
        <v>2678</v>
      </c>
      <c r="C92" s="177">
        <v>903</v>
      </c>
      <c r="D92" s="215">
        <v>33.7</v>
      </c>
      <c r="E92" s="177">
        <v>803</v>
      </c>
      <c r="F92" s="215">
        <v>30</v>
      </c>
    </row>
    <row r="93" ht="15" customHeight="1">
      <c r="A93" s="123" t="s">
        <v>578</v>
      </c>
    </row>
    <row r="94" ht="15" customHeight="1">
      <c r="A94" s="123" t="s">
        <v>332</v>
      </c>
    </row>
    <row r="95" ht="15" customHeight="1">
      <c r="A95" s="181" t="s">
        <v>582</v>
      </c>
    </row>
    <row r="96" ht="15" customHeight="1">
      <c r="A96" s="123" t="s">
        <v>386</v>
      </c>
    </row>
    <row r="97" ht="15" customHeight="1">
      <c r="A97" s="181" t="s">
        <v>358</v>
      </c>
    </row>
    <row r="99" ht="19.5" customHeight="1">
      <c r="A99" s="122" t="s">
        <v>333</v>
      </c>
    </row>
    <row r="100" spans="1:6" ht="19.5" customHeight="1">
      <c r="A100" s="894" t="s">
        <v>334</v>
      </c>
      <c r="B100" s="885" t="s">
        <v>335</v>
      </c>
      <c r="C100" s="886"/>
      <c r="D100" s="896" t="s">
        <v>336</v>
      </c>
      <c r="E100" s="885" t="s">
        <v>78</v>
      </c>
      <c r="F100" s="886"/>
    </row>
    <row r="101" spans="1:6" ht="19.5" customHeight="1">
      <c r="A101" s="895"/>
      <c r="B101" s="898" t="s">
        <v>337</v>
      </c>
      <c r="C101" s="899"/>
      <c r="D101" s="897"/>
      <c r="E101" s="183" t="s">
        <v>338</v>
      </c>
      <c r="F101" s="177" t="s">
        <v>339</v>
      </c>
    </row>
    <row r="102" spans="1:6" ht="19.5" customHeight="1">
      <c r="A102" s="182" t="s">
        <v>340</v>
      </c>
      <c r="B102" s="885" t="s">
        <v>341</v>
      </c>
      <c r="C102" s="886"/>
      <c r="D102" s="185"/>
      <c r="E102" s="887" t="s">
        <v>342</v>
      </c>
      <c r="F102" s="889" t="s">
        <v>343</v>
      </c>
    </row>
    <row r="103" spans="1:6" ht="19.5" customHeight="1">
      <c r="A103" s="186" t="s">
        <v>344</v>
      </c>
      <c r="B103" s="885" t="s">
        <v>345</v>
      </c>
      <c r="C103" s="886"/>
      <c r="D103" s="175" t="s">
        <v>583</v>
      </c>
      <c r="E103" s="888"/>
      <c r="F103" s="890"/>
    </row>
    <row r="104" spans="1:6" ht="19.5" customHeight="1">
      <c r="A104" s="184" t="s">
        <v>346</v>
      </c>
      <c r="B104" s="885"/>
      <c r="C104" s="886"/>
      <c r="D104" s="175" t="s">
        <v>584</v>
      </c>
      <c r="E104" s="187"/>
      <c r="F104" s="891"/>
    </row>
    <row r="105" spans="1:6" ht="19.5" customHeight="1">
      <c r="A105" s="887" t="s">
        <v>347</v>
      </c>
      <c r="B105" s="885" t="s">
        <v>348</v>
      </c>
      <c r="C105" s="886"/>
      <c r="D105" s="188"/>
      <c r="E105" s="887" t="s">
        <v>342</v>
      </c>
      <c r="F105" s="889" t="s">
        <v>343</v>
      </c>
    </row>
    <row r="106" spans="1:6" ht="19.5" customHeight="1">
      <c r="A106" s="892"/>
      <c r="B106" s="885" t="s">
        <v>349</v>
      </c>
      <c r="C106" s="886"/>
      <c r="D106" s="175" t="s">
        <v>585</v>
      </c>
      <c r="E106" s="888"/>
      <c r="F106" s="890"/>
    </row>
    <row r="107" spans="1:6" ht="19.5" customHeight="1">
      <c r="A107" s="892"/>
      <c r="B107" s="885"/>
      <c r="C107" s="886"/>
      <c r="D107" s="175" t="s">
        <v>586</v>
      </c>
      <c r="E107" s="189"/>
      <c r="F107" s="890"/>
    </row>
    <row r="108" spans="1:6" ht="19.5" customHeight="1">
      <c r="A108" s="888"/>
      <c r="B108" s="885" t="s">
        <v>345</v>
      </c>
      <c r="C108" s="886"/>
      <c r="D108" s="188"/>
      <c r="E108" s="187"/>
      <c r="F108" s="891"/>
    </row>
    <row r="109" ht="15" customHeight="1">
      <c r="A109" s="190" t="s">
        <v>350</v>
      </c>
    </row>
    <row r="110" ht="15" customHeight="1">
      <c r="A110" s="190" t="s">
        <v>351</v>
      </c>
    </row>
    <row r="111" ht="15" customHeight="1">
      <c r="A111" s="190" t="s">
        <v>352</v>
      </c>
    </row>
    <row r="112" ht="15" customHeight="1">
      <c r="A112" s="190" t="s">
        <v>353</v>
      </c>
    </row>
    <row r="113" ht="15" customHeight="1">
      <c r="A113" s="190" t="s">
        <v>354</v>
      </c>
    </row>
    <row r="114" ht="15" customHeight="1">
      <c r="A114" s="191" t="s">
        <v>355</v>
      </c>
    </row>
  </sheetData>
  <sheetProtection/>
  <mergeCells count="34">
    <mergeCell ref="A11:A13"/>
    <mergeCell ref="A14:A16"/>
    <mergeCell ref="A17:A19"/>
    <mergeCell ref="A20:A22"/>
    <mergeCell ref="A23:A25"/>
    <mergeCell ref="A26:A28"/>
    <mergeCell ref="A29:A31"/>
    <mergeCell ref="A35:A41"/>
    <mergeCell ref="A42:A44"/>
    <mergeCell ref="A45:A51"/>
    <mergeCell ref="A52:A54"/>
    <mergeCell ref="A55:A57"/>
    <mergeCell ref="A66:A68"/>
    <mergeCell ref="A69:A71"/>
    <mergeCell ref="A72:A74"/>
    <mergeCell ref="A75:A77"/>
    <mergeCell ref="A78:A80"/>
    <mergeCell ref="A81:A83"/>
    <mergeCell ref="A84:A86"/>
    <mergeCell ref="A100:A101"/>
    <mergeCell ref="B100:C100"/>
    <mergeCell ref="D100:D101"/>
    <mergeCell ref="E100:F100"/>
    <mergeCell ref="B101:C101"/>
    <mergeCell ref="B102:C102"/>
    <mergeCell ref="E102:E103"/>
    <mergeCell ref="F102:F104"/>
    <mergeCell ref="B103:C104"/>
    <mergeCell ref="A105:A108"/>
    <mergeCell ref="B105:C105"/>
    <mergeCell ref="E105:E106"/>
    <mergeCell ref="F105:F108"/>
    <mergeCell ref="B106:C107"/>
    <mergeCell ref="B108:C108"/>
  </mergeCells>
  <printOptions/>
  <pageMargins left="0.7086614173228347" right="0.7086614173228347" top="0.7480314960629921" bottom="0.7480314960629921" header="0.31496062992125984" footer="0.31496062992125984"/>
  <pageSetup firstPageNumber="77" useFirstPageNumber="1" horizontalDpi="600" verticalDpi="600" orientation="portrait" paperSize="9" scale="79" r:id="rId1"/>
  <headerFooter>
    <oddFooter>&amp;C&amp;P</oddFooter>
  </headerFooter>
  <rowBreaks count="1" manualBreakCount="1">
    <brk id="58" max="255" man="1"/>
  </rowBreaks>
</worksheet>
</file>

<file path=xl/worksheets/sheet6.xml><?xml version="1.0" encoding="utf-8"?>
<worksheet xmlns="http://schemas.openxmlformats.org/spreadsheetml/2006/main" xmlns:r="http://schemas.openxmlformats.org/officeDocument/2006/relationships">
  <dimension ref="A1:J55"/>
  <sheetViews>
    <sheetView showGridLines="0" view="pageBreakPreview" zoomScale="110" zoomScaleNormal="115" zoomScaleSheetLayoutView="110" zoomScalePageLayoutView="0" workbookViewId="0" topLeftCell="A1">
      <selection activeCell="B2" sqref="A2:J56"/>
    </sheetView>
  </sheetViews>
  <sheetFormatPr defaultColWidth="9.00390625" defaultRowHeight="18" customHeight="1"/>
  <cols>
    <col min="1" max="1" width="1.625" style="1" customWidth="1"/>
    <col min="2" max="2" width="4.625" style="1" customWidth="1"/>
    <col min="3" max="3" width="13.375" style="1" bestFit="1" customWidth="1"/>
    <col min="4" max="4" width="10.625" style="1" customWidth="1"/>
    <col min="5" max="8" width="9.375" style="1" customWidth="1"/>
    <col min="9" max="10" width="8.75390625" style="1" customWidth="1"/>
    <col min="11" max="16384" width="9.00390625" style="1" customWidth="1"/>
  </cols>
  <sheetData>
    <row r="1" spans="1:10" ht="18" customHeight="1">
      <c r="A1" s="2" t="s">
        <v>531</v>
      </c>
      <c r="B1" s="2"/>
      <c r="C1" s="2"/>
      <c r="D1" s="2"/>
      <c r="E1" s="2"/>
      <c r="F1" s="2"/>
      <c r="G1" s="2"/>
      <c r="H1" s="2"/>
      <c r="I1" s="2"/>
      <c r="J1" s="32"/>
    </row>
    <row r="2" spans="2:10" s="3" customFormat="1" ht="14.25">
      <c r="B2" s="903" t="s">
        <v>63</v>
      </c>
      <c r="C2" s="904"/>
      <c r="D2" s="28" t="s">
        <v>64</v>
      </c>
      <c r="E2" s="29" t="s">
        <v>65</v>
      </c>
      <c r="F2" s="30" t="s">
        <v>243</v>
      </c>
      <c r="G2" s="30" t="s">
        <v>244</v>
      </c>
      <c r="H2" s="29" t="s">
        <v>66</v>
      </c>
      <c r="I2" s="29" t="s">
        <v>67</v>
      </c>
      <c r="J2" s="31" t="s">
        <v>245</v>
      </c>
    </row>
    <row r="3" spans="2:10" s="3" customFormat="1" ht="15.75" customHeight="1">
      <c r="B3" s="928" t="s">
        <v>246</v>
      </c>
      <c r="C3" s="929"/>
      <c r="D3" s="220">
        <f>SUM(D4:D5)</f>
        <v>82858</v>
      </c>
      <c r="E3" s="192">
        <f>SUM(E4:E5)</f>
        <v>18554</v>
      </c>
      <c r="F3" s="221">
        <f>E3/D3*100</f>
        <v>22.392526973858892</v>
      </c>
      <c r="G3" s="192">
        <f>SUM(G4:G5)</f>
        <v>17281</v>
      </c>
      <c r="H3" s="192">
        <f>SUM(H4:H5)</f>
        <v>1273</v>
      </c>
      <c r="I3" s="192">
        <f>SUM(I4:I5)</f>
        <v>0</v>
      </c>
      <c r="J3" s="222">
        <f>SUM(J4:J5)</f>
        <v>46</v>
      </c>
    </row>
    <row r="4" spans="2:10" s="3" customFormat="1" ht="15.75" customHeight="1">
      <c r="B4" s="76"/>
      <c r="C4" s="78" t="s">
        <v>68</v>
      </c>
      <c r="D4" s="223">
        <v>82858</v>
      </c>
      <c r="E4" s="193">
        <v>16159</v>
      </c>
      <c r="F4" s="221">
        <f>E4/D4*100</f>
        <v>19.50203963407275</v>
      </c>
      <c r="G4" s="193">
        <v>15143</v>
      </c>
      <c r="H4" s="193">
        <v>1016</v>
      </c>
      <c r="I4" s="193">
        <v>0</v>
      </c>
      <c r="J4" s="225">
        <v>44</v>
      </c>
    </row>
    <row r="5" spans="2:10" s="3" customFormat="1" ht="15.75" customHeight="1">
      <c r="B5" s="77"/>
      <c r="C5" s="79" t="s">
        <v>69</v>
      </c>
      <c r="D5" s="12"/>
      <c r="E5" s="226">
        <v>2395</v>
      </c>
      <c r="F5" s="321"/>
      <c r="G5" s="226">
        <f>E5-H5</f>
        <v>2138</v>
      </c>
      <c r="H5" s="226">
        <v>257</v>
      </c>
      <c r="I5" s="226">
        <v>0</v>
      </c>
      <c r="J5" s="422">
        <v>2</v>
      </c>
    </row>
    <row r="6" spans="2:10" s="3" customFormat="1" ht="15.75" customHeight="1">
      <c r="B6" s="926" t="s">
        <v>71</v>
      </c>
      <c r="C6" s="927"/>
      <c r="D6" s="220">
        <f>SUM(D7:D8)</f>
        <v>103793</v>
      </c>
      <c r="E6" s="192">
        <f>SUM(E7:E8)</f>
        <v>31752</v>
      </c>
      <c r="F6" s="236">
        <f>E6/D6*100</f>
        <v>30.591658397001726</v>
      </c>
      <c r="G6" s="192">
        <f>SUM(G7:G8)</f>
        <v>31458</v>
      </c>
      <c r="H6" s="192">
        <f>SUM(H7:H8)</f>
        <v>289</v>
      </c>
      <c r="I6" s="192">
        <v>0</v>
      </c>
      <c r="J6" s="222">
        <f>SUM(J7:J8)</f>
        <v>24</v>
      </c>
    </row>
    <row r="7" spans="2:10" s="3" customFormat="1" ht="15.75" customHeight="1">
      <c r="B7" s="76"/>
      <c r="C7" s="78" t="s">
        <v>68</v>
      </c>
      <c r="D7" s="223">
        <v>103793</v>
      </c>
      <c r="E7" s="193">
        <v>27136</v>
      </c>
      <c r="F7" s="224">
        <f>E7/D7*100</f>
        <v>26.144344994363784</v>
      </c>
      <c r="G7" s="193">
        <f>E7-H7-I7</f>
        <v>26902</v>
      </c>
      <c r="H7" s="193">
        <v>229</v>
      </c>
      <c r="I7" s="193">
        <v>5</v>
      </c>
      <c r="J7" s="225">
        <v>23</v>
      </c>
    </row>
    <row r="8" spans="2:10" s="3" customFormat="1" ht="15.75" customHeight="1">
      <c r="B8" s="77"/>
      <c r="C8" s="79" t="s">
        <v>69</v>
      </c>
      <c r="D8" s="12"/>
      <c r="E8" s="226">
        <v>4616</v>
      </c>
      <c r="F8" s="227"/>
      <c r="G8" s="226">
        <f>E8-H8</f>
        <v>4556</v>
      </c>
      <c r="H8" s="226">
        <v>60</v>
      </c>
      <c r="I8" s="194">
        <v>0</v>
      </c>
      <c r="J8" s="422">
        <v>1</v>
      </c>
    </row>
    <row r="9" spans="2:10" s="3" customFormat="1" ht="14.25">
      <c r="B9" s="926" t="s">
        <v>72</v>
      </c>
      <c r="C9" s="927"/>
      <c r="D9" s="220">
        <f>SUM(D10:D11)</f>
        <v>72545</v>
      </c>
      <c r="E9" s="192">
        <f>SUM(E10:E11)</f>
        <v>18257</v>
      </c>
      <c r="F9" s="221">
        <f>E9/D9*100</f>
        <v>25.1664484113309</v>
      </c>
      <c r="G9" s="192">
        <f>SUM(G10:G11)</f>
        <v>17082</v>
      </c>
      <c r="H9" s="192">
        <f>SUM(H10:H11)</f>
        <v>1175</v>
      </c>
      <c r="I9" s="192">
        <f>SUM(I10:I11)</f>
        <v>0</v>
      </c>
      <c r="J9" s="222">
        <f>SUM(J10:J11)</f>
        <v>43</v>
      </c>
    </row>
    <row r="10" spans="2:10" s="3" customFormat="1" ht="15.75" customHeight="1">
      <c r="B10" s="76"/>
      <c r="C10" s="78" t="s">
        <v>68</v>
      </c>
      <c r="D10" s="223">
        <v>72545</v>
      </c>
      <c r="E10" s="193">
        <v>15260</v>
      </c>
      <c r="F10" s="224">
        <f>E10/D10*100</f>
        <v>21.03521951891929</v>
      </c>
      <c r="G10" s="193">
        <f>E10-H10</f>
        <v>14284</v>
      </c>
      <c r="H10" s="193">
        <v>976</v>
      </c>
      <c r="I10" s="193">
        <v>0</v>
      </c>
      <c r="J10" s="225">
        <v>36</v>
      </c>
    </row>
    <row r="11" spans="2:10" s="3" customFormat="1" ht="15.75" customHeight="1">
      <c r="B11" s="80"/>
      <c r="C11" s="83" t="s">
        <v>69</v>
      </c>
      <c r="D11" s="228"/>
      <c r="E11" s="229">
        <v>2997</v>
      </c>
      <c r="F11" s="230"/>
      <c r="G11" s="229">
        <f>E11-H11</f>
        <v>2798</v>
      </c>
      <c r="H11" s="229">
        <v>199</v>
      </c>
      <c r="I11" s="229">
        <v>0</v>
      </c>
      <c r="J11" s="423">
        <v>7</v>
      </c>
    </row>
    <row r="12" spans="2:10" s="3" customFormat="1" ht="15.75" customHeight="1">
      <c r="B12" s="81"/>
      <c r="C12" s="84" t="s">
        <v>247</v>
      </c>
      <c r="D12" s="424">
        <v>30616</v>
      </c>
      <c r="E12" s="231">
        <v>2815</v>
      </c>
      <c r="F12" s="232">
        <f>E12/D12*100</f>
        <v>9.194538803240135</v>
      </c>
      <c r="G12" s="231">
        <f>E12-H12</f>
        <v>2639</v>
      </c>
      <c r="H12" s="231">
        <v>176</v>
      </c>
      <c r="I12" s="231">
        <v>0</v>
      </c>
      <c r="J12" s="425">
        <v>8</v>
      </c>
    </row>
    <row r="13" spans="2:10" s="3" customFormat="1" ht="15.75" customHeight="1">
      <c r="B13" s="926" t="s">
        <v>293</v>
      </c>
      <c r="C13" s="927"/>
      <c r="D13" s="220">
        <f>SUM(D14:D15)</f>
        <v>74123</v>
      </c>
      <c r="E13" s="192">
        <f>SUM(E14:E15)</f>
        <v>9880</v>
      </c>
      <c r="F13" s="221">
        <f>E13/D13*100</f>
        <v>13.329196065998408</v>
      </c>
      <c r="G13" s="192">
        <f>SUM(G14:G15)</f>
        <v>9564</v>
      </c>
      <c r="H13" s="192">
        <f>SUM(H14:H15)</f>
        <v>316</v>
      </c>
      <c r="I13" s="192">
        <f>SUM(I14:I15)</f>
        <v>0</v>
      </c>
      <c r="J13" s="222">
        <f>SUM(J14:J15)</f>
        <v>12</v>
      </c>
    </row>
    <row r="14" spans="2:10" s="3" customFormat="1" ht="15.75" customHeight="1">
      <c r="B14" s="76"/>
      <c r="C14" s="78" t="s">
        <v>68</v>
      </c>
      <c r="D14" s="223">
        <v>74123</v>
      </c>
      <c r="E14" s="193">
        <v>7569</v>
      </c>
      <c r="F14" s="224">
        <f>E14/D14*100</f>
        <v>10.211405366755258</v>
      </c>
      <c r="G14" s="193">
        <f>E14-H14</f>
        <v>7293</v>
      </c>
      <c r="H14" s="193">
        <v>276</v>
      </c>
      <c r="I14" s="193">
        <v>0</v>
      </c>
      <c r="J14" s="225">
        <v>6</v>
      </c>
    </row>
    <row r="15" spans="2:10" s="3" customFormat="1" ht="15.75" customHeight="1">
      <c r="B15" s="80"/>
      <c r="C15" s="83" t="s">
        <v>69</v>
      </c>
      <c r="D15" s="228"/>
      <c r="E15" s="229">
        <v>2311</v>
      </c>
      <c r="F15" s="230"/>
      <c r="G15" s="229">
        <f>E15-H15</f>
        <v>2271</v>
      </c>
      <c r="H15" s="229">
        <v>40</v>
      </c>
      <c r="I15" s="229">
        <v>0</v>
      </c>
      <c r="J15" s="423">
        <v>6</v>
      </c>
    </row>
    <row r="16" spans="2:10" s="3" customFormat="1" ht="15.75" customHeight="1">
      <c r="B16" s="81"/>
      <c r="C16" s="82" t="s">
        <v>247</v>
      </c>
      <c r="D16" s="424">
        <v>6785</v>
      </c>
      <c r="E16" s="231">
        <v>775</v>
      </c>
      <c r="F16" s="232">
        <f>E16/D16*100</f>
        <v>11.422254974207812</v>
      </c>
      <c r="G16" s="231">
        <f>E16-H16</f>
        <v>716</v>
      </c>
      <c r="H16" s="231">
        <v>59</v>
      </c>
      <c r="I16" s="233" t="s">
        <v>0</v>
      </c>
      <c r="J16" s="425">
        <v>1</v>
      </c>
    </row>
    <row r="17" spans="2:10" s="3" customFormat="1" ht="15.75" customHeight="1">
      <c r="B17" s="926" t="s">
        <v>70</v>
      </c>
      <c r="C17" s="927"/>
      <c r="D17" s="220">
        <f>SUM(D18:D19)</f>
        <v>37130</v>
      </c>
      <c r="E17" s="192">
        <f>SUM(E18:E19)</f>
        <v>6870</v>
      </c>
      <c r="F17" s="221">
        <f>E17/D17*100</f>
        <v>18.502558577969296</v>
      </c>
      <c r="G17" s="192">
        <f>SUM(G18:G19)</f>
        <v>6333</v>
      </c>
      <c r="H17" s="192">
        <f>SUM(H18:H19)</f>
        <v>537</v>
      </c>
      <c r="I17" s="192">
        <f>SUM(I18:I19)</f>
        <v>0</v>
      </c>
      <c r="J17" s="222">
        <f>SUM(J18:J19)</f>
        <v>33</v>
      </c>
    </row>
    <row r="18" spans="2:10" s="3" customFormat="1" ht="15.75" customHeight="1">
      <c r="B18" s="76"/>
      <c r="C18" s="78" t="s">
        <v>68</v>
      </c>
      <c r="D18" s="223">
        <v>37130</v>
      </c>
      <c r="E18" s="193">
        <v>4593</v>
      </c>
      <c r="F18" s="224">
        <f>E18/D18*100</f>
        <v>12.370051171559385</v>
      </c>
      <c r="G18" s="193">
        <f>E18-H18</f>
        <v>4286</v>
      </c>
      <c r="H18" s="193">
        <v>307</v>
      </c>
      <c r="I18" s="193">
        <v>0</v>
      </c>
      <c r="J18" s="225">
        <v>24</v>
      </c>
    </row>
    <row r="19" spans="2:10" s="3" customFormat="1" ht="15.75" customHeight="1">
      <c r="B19" s="80"/>
      <c r="C19" s="83" t="s">
        <v>69</v>
      </c>
      <c r="D19" s="228"/>
      <c r="E19" s="229">
        <v>2277</v>
      </c>
      <c r="F19" s="230"/>
      <c r="G19" s="229">
        <f>E19-H19</f>
        <v>2047</v>
      </c>
      <c r="H19" s="229">
        <v>230</v>
      </c>
      <c r="I19" s="229">
        <v>0</v>
      </c>
      <c r="J19" s="423">
        <v>9</v>
      </c>
    </row>
    <row r="20" spans="2:10" s="3" customFormat="1" ht="13.5">
      <c r="B20" s="81"/>
      <c r="C20" s="82" t="s">
        <v>247</v>
      </c>
      <c r="D20" s="424">
        <v>8368</v>
      </c>
      <c r="E20" s="231">
        <v>742</v>
      </c>
      <c r="F20" s="232">
        <f>E20/D20*100</f>
        <v>8.867112810707457</v>
      </c>
      <c r="G20" s="231">
        <f>E20-H20</f>
        <v>675</v>
      </c>
      <c r="H20" s="231">
        <v>67</v>
      </c>
      <c r="I20" s="231">
        <v>0</v>
      </c>
      <c r="J20" s="425">
        <v>6</v>
      </c>
    </row>
    <row r="21" spans="2:10" s="3" customFormat="1" ht="15.75" customHeight="1">
      <c r="B21" s="930" t="s">
        <v>248</v>
      </c>
      <c r="C21" s="931"/>
      <c r="D21" s="234">
        <f>SUM(D22:D23)</f>
        <v>21248</v>
      </c>
      <c r="E21" s="235">
        <f>SUM(E22:E23)</f>
        <v>6186</v>
      </c>
      <c r="F21" s="236">
        <f>E21/D21*100</f>
        <v>29.11332831325301</v>
      </c>
      <c r="G21" s="235">
        <f>SUM(G22:G23)</f>
        <v>2663</v>
      </c>
      <c r="H21" s="235">
        <f>SUM(H22:H23)</f>
        <v>995</v>
      </c>
      <c r="I21" s="235">
        <f>SUM(I22:I23)</f>
        <v>2528</v>
      </c>
      <c r="J21" s="237">
        <f>SUM(J22:J23)</f>
        <v>65</v>
      </c>
    </row>
    <row r="22" spans="2:10" s="3" customFormat="1" ht="13.5">
      <c r="B22" s="76"/>
      <c r="C22" s="78" t="s">
        <v>68</v>
      </c>
      <c r="D22" s="223">
        <v>21248</v>
      </c>
      <c r="E22" s="193">
        <v>5526</v>
      </c>
      <c r="F22" s="224">
        <f>E22/D22*100</f>
        <v>26.007153614457827</v>
      </c>
      <c r="G22" s="193">
        <v>2343</v>
      </c>
      <c r="H22" s="193">
        <v>877</v>
      </c>
      <c r="I22" s="426">
        <v>2306</v>
      </c>
      <c r="J22" s="225">
        <v>60</v>
      </c>
    </row>
    <row r="23" spans="2:10" s="3" customFormat="1" ht="15.75" customHeight="1">
      <c r="B23" s="77"/>
      <c r="C23" s="79" t="s">
        <v>69</v>
      </c>
      <c r="D23" s="12"/>
      <c r="E23" s="226">
        <v>660</v>
      </c>
      <c r="F23" s="227"/>
      <c r="G23" s="226">
        <v>320</v>
      </c>
      <c r="H23" s="226">
        <v>118</v>
      </c>
      <c r="I23" s="194">
        <v>222</v>
      </c>
      <c r="J23" s="422">
        <v>5</v>
      </c>
    </row>
    <row r="24" spans="3:10" s="3" customFormat="1" ht="15.75" customHeight="1">
      <c r="C24" s="932" t="s">
        <v>226</v>
      </c>
      <c r="D24" s="932"/>
      <c r="E24" s="932"/>
      <c r="F24" s="932"/>
      <c r="G24" s="932"/>
      <c r="H24" s="932"/>
      <c r="I24" s="932"/>
      <c r="J24" s="932"/>
    </row>
    <row r="25" s="3" customFormat="1" ht="15.75" customHeight="1"/>
    <row r="26" spans="1:10" ht="15.75" customHeight="1">
      <c r="A26" s="852" t="s">
        <v>532</v>
      </c>
      <c r="B26" s="852"/>
      <c r="C26" s="852"/>
      <c r="D26" s="852"/>
      <c r="E26" s="852"/>
      <c r="F26" s="852"/>
      <c r="G26" s="852"/>
      <c r="H26" s="852"/>
      <c r="I26" s="852"/>
      <c r="J26" s="852"/>
    </row>
    <row r="27" spans="2:6" s="3" customFormat="1" ht="15.75" customHeight="1">
      <c r="B27" s="918" t="s">
        <v>63</v>
      </c>
      <c r="C27" s="919"/>
      <c r="D27" s="33" t="s">
        <v>39</v>
      </c>
      <c r="E27" s="5" t="s">
        <v>65</v>
      </c>
      <c r="F27" s="6" t="s">
        <v>66</v>
      </c>
    </row>
    <row r="28" spans="2:6" s="3" customFormat="1" ht="15.75" customHeight="1">
      <c r="B28" s="924" t="s">
        <v>249</v>
      </c>
      <c r="C28" s="925"/>
      <c r="D28" s="192">
        <f>SUM(D29:D30)</f>
        <v>30379</v>
      </c>
      <c r="E28" s="192">
        <f>SUM(E29:E30)</f>
        <v>4144</v>
      </c>
      <c r="F28" s="222">
        <f>SUM(F29:F30)</f>
        <v>4</v>
      </c>
    </row>
    <row r="29" spans="2:6" s="3" customFormat="1" ht="15.75" customHeight="1">
      <c r="B29" s="76"/>
      <c r="C29" s="78" t="s">
        <v>68</v>
      </c>
      <c r="D29" s="193">
        <v>30379</v>
      </c>
      <c r="E29" s="193">
        <v>3439</v>
      </c>
      <c r="F29" s="225">
        <v>4</v>
      </c>
    </row>
    <row r="30" spans="2:6" s="3" customFormat="1" ht="15.75" customHeight="1">
      <c r="B30" s="76"/>
      <c r="C30" s="78" t="s">
        <v>69</v>
      </c>
      <c r="D30" s="193">
        <v>0</v>
      </c>
      <c r="E30" s="193">
        <v>705</v>
      </c>
      <c r="F30" s="225">
        <v>0</v>
      </c>
    </row>
    <row r="31" spans="2:6" s="3" customFormat="1" ht="15.75" customHeight="1">
      <c r="B31" s="864" t="s">
        <v>250</v>
      </c>
      <c r="C31" s="922"/>
      <c r="D31" s="193">
        <f>SUM(D32:D33)</f>
        <v>30379</v>
      </c>
      <c r="E31" s="193">
        <f>SUM(E32:E33)</f>
        <v>4144</v>
      </c>
      <c r="F31" s="225">
        <f>SUM(F32:F33)</f>
        <v>13</v>
      </c>
    </row>
    <row r="32" spans="2:6" s="3" customFormat="1" ht="15.75" customHeight="1">
      <c r="B32" s="76"/>
      <c r="C32" s="78" t="s">
        <v>68</v>
      </c>
      <c r="D32" s="193">
        <v>30379</v>
      </c>
      <c r="E32" s="193">
        <v>3439</v>
      </c>
      <c r="F32" s="225">
        <v>8</v>
      </c>
    </row>
    <row r="33" spans="2:6" s="3" customFormat="1" ht="15.75" customHeight="1">
      <c r="B33" s="77"/>
      <c r="C33" s="79" t="s">
        <v>251</v>
      </c>
      <c r="D33" s="226">
        <v>0</v>
      </c>
      <c r="E33" s="226">
        <v>705</v>
      </c>
      <c r="F33" s="422">
        <v>5</v>
      </c>
    </row>
    <row r="34" spans="3:10" ht="15.75" customHeight="1">
      <c r="C34" s="923"/>
      <c r="D34" s="923"/>
      <c r="E34" s="923"/>
      <c r="F34" s="923"/>
      <c r="G34" s="923"/>
      <c r="H34" s="923"/>
      <c r="I34" s="923"/>
      <c r="J34" s="923"/>
    </row>
    <row r="35" ht="15.75" customHeight="1"/>
    <row r="36" spans="1:10" ht="15.75" customHeight="1">
      <c r="A36" s="852" t="s">
        <v>533</v>
      </c>
      <c r="B36" s="852"/>
      <c r="C36" s="852"/>
      <c r="D36" s="852"/>
      <c r="E36" s="852"/>
      <c r="F36" s="852"/>
      <c r="G36" s="852"/>
      <c r="H36" s="852"/>
      <c r="I36" s="852"/>
      <c r="J36" s="852"/>
    </row>
    <row r="37" spans="2:10" s="3" customFormat="1" ht="15.75" customHeight="1">
      <c r="B37" s="903" t="s">
        <v>63</v>
      </c>
      <c r="C37" s="904"/>
      <c r="D37" s="28" t="s">
        <v>64</v>
      </c>
      <c r="E37" s="29" t="s">
        <v>65</v>
      </c>
      <c r="F37" s="30" t="s">
        <v>252</v>
      </c>
      <c r="G37" s="30" t="s">
        <v>253</v>
      </c>
      <c r="H37" s="29" t="s">
        <v>66</v>
      </c>
      <c r="I37" s="29" t="s">
        <v>73</v>
      </c>
      <c r="J37" s="31" t="s">
        <v>62</v>
      </c>
    </row>
    <row r="38" spans="2:10" s="3" customFormat="1" ht="15.75" customHeight="1">
      <c r="B38" s="910" t="s">
        <v>57</v>
      </c>
      <c r="C38" s="911"/>
      <c r="D38" s="427">
        <v>84752</v>
      </c>
      <c r="E38" s="428">
        <v>3630</v>
      </c>
      <c r="F38" s="429">
        <f>E38/D38*100</f>
        <v>4.283084764961298</v>
      </c>
      <c r="G38" s="428">
        <v>178</v>
      </c>
      <c r="H38" s="428">
        <v>3327</v>
      </c>
      <c r="I38" s="428">
        <v>124</v>
      </c>
      <c r="J38" s="430"/>
    </row>
    <row r="39" spans="2:10" s="3" customFormat="1" ht="15.75" customHeight="1">
      <c r="B39" s="912" t="s">
        <v>254</v>
      </c>
      <c r="C39" s="913"/>
      <c r="D39" s="916">
        <f>SUM(D41:D42)</f>
        <v>16341</v>
      </c>
      <c r="E39" s="908">
        <f>SUM(E41:E42)</f>
        <v>4638</v>
      </c>
      <c r="F39" s="920">
        <f>E39/D39*100</f>
        <v>28.382595924362036</v>
      </c>
      <c r="G39" s="908">
        <f>SUM(G41:G42)</f>
        <v>2174</v>
      </c>
      <c r="H39" s="908">
        <f>SUM(H41:H42)</f>
        <v>1160</v>
      </c>
      <c r="I39" s="908">
        <f>SUM(I41:I42)</f>
        <v>1123</v>
      </c>
      <c r="J39" s="431">
        <v>252</v>
      </c>
    </row>
    <row r="40" spans="2:10" s="3" customFormat="1" ht="15.75" customHeight="1">
      <c r="B40" s="914"/>
      <c r="C40" s="915"/>
      <c r="D40" s="917"/>
      <c r="E40" s="909"/>
      <c r="F40" s="921" t="e">
        <f>E40/D40*100</f>
        <v>#DIV/0!</v>
      </c>
      <c r="G40" s="909"/>
      <c r="H40" s="909"/>
      <c r="I40" s="909"/>
      <c r="J40" s="432" t="s">
        <v>74</v>
      </c>
    </row>
    <row r="41" spans="2:10" s="3" customFormat="1" ht="15.75" customHeight="1">
      <c r="B41" s="76"/>
      <c r="C41" s="78" t="s">
        <v>68</v>
      </c>
      <c r="D41" s="223">
        <v>16341</v>
      </c>
      <c r="E41" s="193">
        <v>4186</v>
      </c>
      <c r="F41" s="224">
        <f>E41/D41*100</f>
        <v>25.616547334924423</v>
      </c>
      <c r="G41" s="193">
        <v>1802</v>
      </c>
      <c r="H41" s="193">
        <v>1155</v>
      </c>
      <c r="I41" s="193">
        <v>1048</v>
      </c>
      <c r="J41" s="225">
        <v>252</v>
      </c>
    </row>
    <row r="42" spans="2:10" s="3" customFormat="1" ht="15.75" customHeight="1">
      <c r="B42" s="77"/>
      <c r="C42" s="79" t="s">
        <v>69</v>
      </c>
      <c r="D42" s="12">
        <v>0</v>
      </c>
      <c r="E42" s="226">
        <v>452</v>
      </c>
      <c r="F42" s="227">
        <v>0</v>
      </c>
      <c r="G42" s="226">
        <v>372</v>
      </c>
      <c r="H42" s="226">
        <v>5</v>
      </c>
      <c r="I42" s="226">
        <v>75</v>
      </c>
      <c r="J42" s="422">
        <v>0</v>
      </c>
    </row>
    <row r="43" s="3" customFormat="1" ht="15.75" customHeight="1">
      <c r="B43" s="3" t="s">
        <v>191</v>
      </c>
    </row>
    <row r="44" ht="15.75" customHeight="1"/>
    <row r="45" spans="1:10" ht="15.75" customHeight="1">
      <c r="A45" s="907" t="s">
        <v>534</v>
      </c>
      <c r="B45" s="907"/>
      <c r="C45" s="907"/>
      <c r="D45" s="907"/>
      <c r="E45" s="907"/>
      <c r="F45" s="907"/>
      <c r="G45" s="907"/>
      <c r="H45" s="907"/>
      <c r="I45" s="907"/>
      <c r="J45" s="907"/>
    </row>
    <row r="46" spans="2:10" s="3" customFormat="1" ht="15.75" customHeight="1">
      <c r="B46" s="903" t="s">
        <v>63</v>
      </c>
      <c r="C46" s="904"/>
      <c r="D46" s="28" t="s">
        <v>64</v>
      </c>
      <c r="E46" s="29" t="s">
        <v>65</v>
      </c>
      <c r="F46" s="30" t="s">
        <v>252</v>
      </c>
      <c r="G46" s="30" t="s">
        <v>253</v>
      </c>
      <c r="H46" s="35" t="s">
        <v>75</v>
      </c>
      <c r="I46" s="35" t="s">
        <v>76</v>
      </c>
      <c r="J46" s="36" t="s">
        <v>77</v>
      </c>
    </row>
    <row r="47" spans="2:10" s="3" customFormat="1" ht="15.75" customHeight="1">
      <c r="B47" s="905" t="s">
        <v>52</v>
      </c>
      <c r="C47" s="906"/>
      <c r="D47" s="433">
        <v>56074</v>
      </c>
      <c r="E47" s="322">
        <v>1910</v>
      </c>
      <c r="F47" s="238">
        <f>E47/D47*100</f>
        <v>3.4062132182473164</v>
      </c>
      <c r="G47" s="322">
        <f>E47-H47-I47-J47</f>
        <v>1236</v>
      </c>
      <c r="H47" s="322">
        <v>542</v>
      </c>
      <c r="I47" s="322">
        <v>112</v>
      </c>
      <c r="J47" s="434">
        <v>20</v>
      </c>
    </row>
    <row r="48" ht="15.75" customHeight="1"/>
    <row r="49" spans="1:10" ht="15.75" customHeight="1">
      <c r="A49" s="907" t="s">
        <v>535</v>
      </c>
      <c r="B49" s="907"/>
      <c r="C49" s="907"/>
      <c r="D49" s="907"/>
      <c r="E49" s="907"/>
      <c r="F49" s="907"/>
      <c r="G49" s="907"/>
      <c r="H49" s="907"/>
      <c r="I49" s="907"/>
      <c r="J49" s="907"/>
    </row>
    <row r="50" spans="2:10" s="3" customFormat="1" ht="15.75" customHeight="1">
      <c r="B50" s="903" t="s">
        <v>63</v>
      </c>
      <c r="C50" s="904"/>
      <c r="D50" s="28" t="s">
        <v>64</v>
      </c>
      <c r="E50" s="29" t="s">
        <v>65</v>
      </c>
      <c r="F50" s="30" t="s">
        <v>252</v>
      </c>
      <c r="G50" s="30" t="s">
        <v>253</v>
      </c>
      <c r="H50" s="29" t="s">
        <v>66</v>
      </c>
      <c r="I50" s="128" t="s">
        <v>153</v>
      </c>
      <c r="J50" s="36" t="s">
        <v>154</v>
      </c>
    </row>
    <row r="51" spans="2:10" s="3" customFormat="1" ht="15.75" customHeight="1">
      <c r="B51" s="905" t="s">
        <v>155</v>
      </c>
      <c r="C51" s="906"/>
      <c r="D51" s="433">
        <v>9447</v>
      </c>
      <c r="E51" s="322">
        <v>935</v>
      </c>
      <c r="F51" s="238">
        <f>E51/D51*100</f>
        <v>9.897321901132635</v>
      </c>
      <c r="G51" s="322">
        <f>E51-H51-I51-J51</f>
        <v>695</v>
      </c>
      <c r="H51" s="322">
        <v>156</v>
      </c>
      <c r="I51" s="322">
        <v>40</v>
      </c>
      <c r="J51" s="434">
        <v>44</v>
      </c>
    </row>
    <row r="52" ht="15.75" customHeight="1"/>
    <row r="53" spans="1:10" ht="15.75" customHeight="1">
      <c r="A53" s="907" t="s">
        <v>536</v>
      </c>
      <c r="B53" s="907"/>
      <c r="C53" s="907"/>
      <c r="D53" s="907"/>
      <c r="E53" s="907"/>
      <c r="F53" s="907"/>
      <c r="G53" s="907"/>
      <c r="H53" s="907"/>
      <c r="I53" s="907"/>
      <c r="J53" s="907"/>
    </row>
    <row r="54" spans="2:10" s="3" customFormat="1" ht="15.75" customHeight="1">
      <c r="B54" s="903" t="s">
        <v>63</v>
      </c>
      <c r="C54" s="904"/>
      <c r="D54" s="28" t="s">
        <v>64</v>
      </c>
      <c r="E54" s="29" t="s">
        <v>506</v>
      </c>
      <c r="F54" s="30" t="s">
        <v>243</v>
      </c>
      <c r="G54" s="30" t="s">
        <v>507</v>
      </c>
      <c r="H54" s="29" t="s">
        <v>508</v>
      </c>
      <c r="I54" s="128" t="s">
        <v>509</v>
      </c>
      <c r="J54" s="36" t="s">
        <v>505</v>
      </c>
    </row>
    <row r="55" spans="2:10" s="3" customFormat="1" ht="15.75" customHeight="1">
      <c r="B55" s="905" t="s">
        <v>391</v>
      </c>
      <c r="C55" s="906"/>
      <c r="D55" s="433">
        <v>11485</v>
      </c>
      <c r="E55" s="322">
        <v>4526</v>
      </c>
      <c r="F55" s="238">
        <f>E55/D55*100</f>
        <v>39.407923378319545</v>
      </c>
      <c r="G55" s="322">
        <v>1385</v>
      </c>
      <c r="H55" s="322">
        <v>1000</v>
      </c>
      <c r="I55" s="322">
        <v>122</v>
      </c>
      <c r="J55" s="434">
        <v>20</v>
      </c>
    </row>
    <row r="56" ht="15.75" customHeight="1"/>
    <row r="57" ht="15.75" customHeight="1"/>
    <row r="88" ht="15" customHeight="1"/>
    <row r="89" ht="15" customHeight="1"/>
    <row r="90" ht="15" customHeight="1"/>
    <row r="91" ht="15" customHeight="1"/>
    <row r="92" ht="15" customHeight="1"/>
    <row r="93" ht="15" customHeight="1"/>
  </sheetData>
  <sheetProtection/>
  <mergeCells count="32">
    <mergeCell ref="B2:C2"/>
    <mergeCell ref="B6:C6"/>
    <mergeCell ref="B9:C9"/>
    <mergeCell ref="B13:C13"/>
    <mergeCell ref="B3:C3"/>
    <mergeCell ref="A36:J36"/>
    <mergeCell ref="B17:C17"/>
    <mergeCell ref="B21:C21"/>
    <mergeCell ref="C24:J24"/>
    <mergeCell ref="A26:J26"/>
    <mergeCell ref="B37:C37"/>
    <mergeCell ref="B39:C40"/>
    <mergeCell ref="D39:D40"/>
    <mergeCell ref="E39:E40"/>
    <mergeCell ref="B27:C27"/>
    <mergeCell ref="F39:F40"/>
    <mergeCell ref="B31:C31"/>
    <mergeCell ref="C34:J34"/>
    <mergeCell ref="B28:C28"/>
    <mergeCell ref="G39:G40"/>
    <mergeCell ref="H39:H40"/>
    <mergeCell ref="B38:C38"/>
    <mergeCell ref="I39:I40"/>
    <mergeCell ref="A53:J53"/>
    <mergeCell ref="B46:C46"/>
    <mergeCell ref="A45:J45"/>
    <mergeCell ref="B54:C54"/>
    <mergeCell ref="B55:C55"/>
    <mergeCell ref="B51:C51"/>
    <mergeCell ref="B47:C47"/>
    <mergeCell ref="A49:J49"/>
    <mergeCell ref="B50:C50"/>
  </mergeCells>
  <printOptions/>
  <pageMargins left="0.7086614173228347" right="0.7086614173228347" top="0.7480314960629921" bottom="0.7480314960629921" header="0.31496062992125984" footer="0.31496062992125984"/>
  <pageSetup firstPageNumber="79" useFirstPageNumber="1" horizontalDpi="600" verticalDpi="600" orientation="portrait" paperSize="9" r:id="rId3"/>
  <headerFooter>
    <oddFooter>&amp;C&amp;P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A24"/>
  <sheetViews>
    <sheetView showGridLines="0" view="pageBreakPreview" zoomScaleNormal="115" zoomScaleSheetLayoutView="100" zoomScalePageLayoutView="0" workbookViewId="0" topLeftCell="A1">
      <selection activeCell="D5" sqref="D5:AA23"/>
    </sheetView>
  </sheetViews>
  <sheetFormatPr defaultColWidth="9.00390625" defaultRowHeight="19.5" customHeight="1"/>
  <cols>
    <col min="1" max="1" width="1.625" style="1" customWidth="1"/>
    <col min="2" max="2" width="3.50390625" style="1" bestFit="1" customWidth="1"/>
    <col min="3" max="3" width="10.00390625" style="1" customWidth="1"/>
    <col min="4" max="7" width="6.875" style="1" customWidth="1"/>
    <col min="8" max="11" width="6.25390625" style="1" customWidth="1"/>
    <col min="12" max="13" width="6.25390625" style="55" customWidth="1"/>
    <col min="14" max="27" width="6.25390625" style="1" customWidth="1"/>
    <col min="28" max="16384" width="9.00390625" style="1" customWidth="1"/>
  </cols>
  <sheetData>
    <row r="1" spans="1:27" ht="19.5" customHeight="1">
      <c r="A1" s="936" t="s">
        <v>537</v>
      </c>
      <c r="B1" s="936"/>
      <c r="C1" s="936"/>
      <c r="D1" s="936"/>
      <c r="E1" s="936"/>
      <c r="F1" s="936"/>
      <c r="G1" s="936"/>
      <c r="H1" s="936"/>
      <c r="I1" s="936"/>
      <c r="J1" s="936"/>
      <c r="K1" s="936"/>
      <c r="L1" s="936"/>
      <c r="M1" s="936"/>
      <c r="AA1" s="27"/>
    </row>
    <row r="2" spans="2:27" s="3" customFormat="1" ht="13.5">
      <c r="B2" s="939" t="s">
        <v>87</v>
      </c>
      <c r="C2" s="913" t="s">
        <v>85</v>
      </c>
      <c r="D2" s="942" t="s">
        <v>65</v>
      </c>
      <c r="E2" s="943"/>
      <c r="F2" s="943" t="s">
        <v>227</v>
      </c>
      <c r="G2" s="943"/>
      <c r="H2" s="943" t="s">
        <v>66</v>
      </c>
      <c r="I2" s="943"/>
      <c r="J2" s="943" t="s">
        <v>90</v>
      </c>
      <c r="K2" s="943"/>
      <c r="L2" s="951" t="s">
        <v>228</v>
      </c>
      <c r="M2" s="951"/>
      <c r="N2" s="943" t="s">
        <v>91</v>
      </c>
      <c r="O2" s="943"/>
      <c r="P2" s="943"/>
      <c r="Q2" s="943"/>
      <c r="R2" s="943"/>
      <c r="S2" s="943"/>
      <c r="T2" s="943"/>
      <c r="U2" s="943"/>
      <c r="V2" s="943"/>
      <c r="W2" s="943"/>
      <c r="X2" s="943"/>
      <c r="Y2" s="943"/>
      <c r="Z2" s="943"/>
      <c r="AA2" s="953"/>
    </row>
    <row r="3" spans="2:27" s="3" customFormat="1" ht="30" customHeight="1">
      <c r="B3" s="940"/>
      <c r="C3" s="937"/>
      <c r="D3" s="944"/>
      <c r="E3" s="945"/>
      <c r="F3" s="945"/>
      <c r="G3" s="945"/>
      <c r="H3" s="945"/>
      <c r="I3" s="945"/>
      <c r="J3" s="945"/>
      <c r="K3" s="945"/>
      <c r="L3" s="952"/>
      <c r="M3" s="952"/>
      <c r="N3" s="945" t="s">
        <v>92</v>
      </c>
      <c r="O3" s="945"/>
      <c r="P3" s="945" t="s">
        <v>93</v>
      </c>
      <c r="Q3" s="945"/>
      <c r="R3" s="945" t="s">
        <v>229</v>
      </c>
      <c r="S3" s="945"/>
      <c r="T3" s="945" t="s">
        <v>230</v>
      </c>
      <c r="U3" s="945"/>
      <c r="V3" s="954" t="s">
        <v>231</v>
      </c>
      <c r="W3" s="954"/>
      <c r="X3" s="945" t="s">
        <v>94</v>
      </c>
      <c r="Y3" s="945"/>
      <c r="Z3" s="945" t="s">
        <v>86</v>
      </c>
      <c r="AA3" s="955"/>
    </row>
    <row r="4" spans="2:27" s="3" customFormat="1" ht="26.25" customHeight="1">
      <c r="B4" s="941"/>
      <c r="C4" s="938"/>
      <c r="D4" s="37" t="s">
        <v>68</v>
      </c>
      <c r="E4" s="38" t="s">
        <v>69</v>
      </c>
      <c r="F4" s="38" t="s">
        <v>68</v>
      </c>
      <c r="G4" s="38" t="s">
        <v>69</v>
      </c>
      <c r="H4" s="38" t="s">
        <v>68</v>
      </c>
      <c r="I4" s="38" t="s">
        <v>69</v>
      </c>
      <c r="J4" s="38" t="s">
        <v>68</v>
      </c>
      <c r="K4" s="38" t="s">
        <v>69</v>
      </c>
      <c r="L4" s="38" t="s">
        <v>68</v>
      </c>
      <c r="M4" s="38" t="s">
        <v>69</v>
      </c>
      <c r="N4" s="38" t="s">
        <v>68</v>
      </c>
      <c r="O4" s="38" t="s">
        <v>69</v>
      </c>
      <c r="P4" s="38" t="s">
        <v>68</v>
      </c>
      <c r="Q4" s="38" t="s">
        <v>69</v>
      </c>
      <c r="R4" s="38" t="s">
        <v>68</v>
      </c>
      <c r="S4" s="38" t="s">
        <v>69</v>
      </c>
      <c r="T4" s="38" t="s">
        <v>68</v>
      </c>
      <c r="U4" s="38" t="s">
        <v>69</v>
      </c>
      <c r="V4" s="38" t="s">
        <v>68</v>
      </c>
      <c r="W4" s="38" t="s">
        <v>69</v>
      </c>
      <c r="X4" s="38" t="s">
        <v>68</v>
      </c>
      <c r="Y4" s="38" t="s">
        <v>69</v>
      </c>
      <c r="Z4" s="38" t="s">
        <v>68</v>
      </c>
      <c r="AA4" s="39" t="s">
        <v>69</v>
      </c>
    </row>
    <row r="5" spans="1:27" s="3" customFormat="1" ht="26.25" customHeight="1">
      <c r="A5" s="195"/>
      <c r="B5" s="946" t="s">
        <v>81</v>
      </c>
      <c r="C5" s="40" t="s">
        <v>232</v>
      </c>
      <c r="D5" s="435">
        <f>F5+H5</f>
        <v>63</v>
      </c>
      <c r="E5" s="436">
        <f>G5+I5</f>
        <v>61</v>
      </c>
      <c r="F5" s="436">
        <v>61</v>
      </c>
      <c r="G5" s="436">
        <v>55</v>
      </c>
      <c r="H5" s="436">
        <v>2</v>
      </c>
      <c r="I5" s="436">
        <v>6</v>
      </c>
      <c r="J5" s="436">
        <f aca="true" t="shared" si="0" ref="J5:K8">+N5+P5+R5+T5+V5+X5+Z5</f>
        <v>1</v>
      </c>
      <c r="K5" s="436">
        <f t="shared" si="0"/>
        <v>4</v>
      </c>
      <c r="L5" s="437">
        <f aca="true" t="shared" si="1" ref="L5:L23">J5/H5*100</f>
        <v>50</v>
      </c>
      <c r="M5" s="437">
        <f aca="true" t="shared" si="2" ref="M5:M23">K5/I5*100</f>
        <v>66.66666666666666</v>
      </c>
      <c r="N5" s="436">
        <v>0</v>
      </c>
      <c r="O5" s="436">
        <v>0</v>
      </c>
      <c r="P5" s="436">
        <v>0</v>
      </c>
      <c r="Q5" s="436">
        <v>0</v>
      </c>
      <c r="R5" s="436">
        <v>1</v>
      </c>
      <c r="S5" s="436">
        <v>0</v>
      </c>
      <c r="T5" s="436">
        <v>0</v>
      </c>
      <c r="U5" s="436">
        <v>1</v>
      </c>
      <c r="V5" s="436">
        <v>0</v>
      </c>
      <c r="W5" s="436">
        <v>0</v>
      </c>
      <c r="X5" s="436">
        <v>0</v>
      </c>
      <c r="Y5" s="436">
        <v>2</v>
      </c>
      <c r="Z5" s="436">
        <v>0</v>
      </c>
      <c r="AA5" s="438">
        <v>1</v>
      </c>
    </row>
    <row r="6" spans="2:27" s="3" customFormat="1" ht="26.25" customHeight="1">
      <c r="B6" s="946"/>
      <c r="C6" s="64" t="s">
        <v>233</v>
      </c>
      <c r="D6" s="435">
        <f aca="true" t="shared" si="3" ref="D6:D22">F6+H6</f>
        <v>97</v>
      </c>
      <c r="E6" s="436">
        <f aca="true" t="shared" si="4" ref="E6:E13">G6+I6</f>
        <v>73</v>
      </c>
      <c r="F6" s="436">
        <v>94</v>
      </c>
      <c r="G6" s="436">
        <v>65</v>
      </c>
      <c r="H6" s="436">
        <v>3</v>
      </c>
      <c r="I6" s="436">
        <v>8</v>
      </c>
      <c r="J6" s="436">
        <f t="shared" si="0"/>
        <v>3</v>
      </c>
      <c r="K6" s="436">
        <f t="shared" si="0"/>
        <v>6</v>
      </c>
      <c r="L6" s="439">
        <f t="shared" si="1"/>
        <v>100</v>
      </c>
      <c r="M6" s="437">
        <f t="shared" si="2"/>
        <v>75</v>
      </c>
      <c r="N6" s="436">
        <v>0</v>
      </c>
      <c r="O6" s="436">
        <v>1</v>
      </c>
      <c r="P6" s="436">
        <v>0</v>
      </c>
      <c r="Q6" s="436">
        <v>0</v>
      </c>
      <c r="R6" s="436">
        <v>0</v>
      </c>
      <c r="S6" s="436">
        <v>0</v>
      </c>
      <c r="T6" s="436">
        <v>0</v>
      </c>
      <c r="U6" s="436">
        <v>1</v>
      </c>
      <c r="V6" s="436">
        <v>0</v>
      </c>
      <c r="W6" s="436">
        <v>0</v>
      </c>
      <c r="X6" s="436">
        <v>3</v>
      </c>
      <c r="Y6" s="436">
        <v>4</v>
      </c>
      <c r="Z6" s="436">
        <v>0</v>
      </c>
      <c r="AA6" s="438">
        <v>0</v>
      </c>
    </row>
    <row r="7" spans="2:27" s="3" customFormat="1" ht="26.25" customHeight="1">
      <c r="B7" s="946"/>
      <c r="C7" s="41" t="s">
        <v>234</v>
      </c>
      <c r="D7" s="440">
        <f t="shared" si="3"/>
        <v>67</v>
      </c>
      <c r="E7" s="441">
        <f t="shared" si="4"/>
        <v>64</v>
      </c>
      <c r="F7" s="441">
        <v>65</v>
      </c>
      <c r="G7" s="441">
        <v>60</v>
      </c>
      <c r="H7" s="441">
        <v>2</v>
      </c>
      <c r="I7" s="441">
        <v>4</v>
      </c>
      <c r="J7" s="441">
        <f t="shared" si="0"/>
        <v>2</v>
      </c>
      <c r="K7" s="441">
        <f t="shared" si="0"/>
        <v>1</v>
      </c>
      <c r="L7" s="439">
        <f t="shared" si="1"/>
        <v>100</v>
      </c>
      <c r="M7" s="439">
        <f t="shared" si="2"/>
        <v>25</v>
      </c>
      <c r="N7" s="441">
        <v>0</v>
      </c>
      <c r="O7" s="436">
        <v>0</v>
      </c>
      <c r="P7" s="436">
        <v>0</v>
      </c>
      <c r="Q7" s="436">
        <v>0</v>
      </c>
      <c r="R7" s="441">
        <v>0</v>
      </c>
      <c r="S7" s="436">
        <v>0</v>
      </c>
      <c r="T7" s="436">
        <v>0</v>
      </c>
      <c r="U7" s="441">
        <v>0</v>
      </c>
      <c r="V7" s="441">
        <v>0</v>
      </c>
      <c r="W7" s="436">
        <v>0</v>
      </c>
      <c r="X7" s="441">
        <v>2</v>
      </c>
      <c r="Y7" s="441">
        <v>1</v>
      </c>
      <c r="Z7" s="441">
        <v>0</v>
      </c>
      <c r="AA7" s="442">
        <v>0</v>
      </c>
    </row>
    <row r="8" spans="2:27" s="3" customFormat="1" ht="26.25" customHeight="1">
      <c r="B8" s="946"/>
      <c r="C8" s="41" t="s">
        <v>235</v>
      </c>
      <c r="D8" s="440">
        <f t="shared" si="3"/>
        <v>463</v>
      </c>
      <c r="E8" s="441">
        <f t="shared" si="4"/>
        <v>58</v>
      </c>
      <c r="F8" s="441">
        <v>433</v>
      </c>
      <c r="G8" s="441">
        <v>55</v>
      </c>
      <c r="H8" s="441">
        <v>30</v>
      </c>
      <c r="I8" s="441">
        <v>3</v>
      </c>
      <c r="J8" s="441">
        <f t="shared" si="0"/>
        <v>23</v>
      </c>
      <c r="K8" s="441">
        <f t="shared" si="0"/>
        <v>2</v>
      </c>
      <c r="L8" s="439">
        <f t="shared" si="1"/>
        <v>76.66666666666667</v>
      </c>
      <c r="M8" s="439">
        <f t="shared" si="2"/>
        <v>66.66666666666666</v>
      </c>
      <c r="N8" s="441">
        <v>0</v>
      </c>
      <c r="O8" s="436">
        <v>0</v>
      </c>
      <c r="P8" s="436">
        <v>0</v>
      </c>
      <c r="Q8" s="436">
        <v>0</v>
      </c>
      <c r="R8" s="441">
        <v>4</v>
      </c>
      <c r="S8" s="441">
        <v>0</v>
      </c>
      <c r="T8" s="441">
        <v>0</v>
      </c>
      <c r="U8" s="441">
        <v>0</v>
      </c>
      <c r="V8" s="436">
        <v>0</v>
      </c>
      <c r="W8" s="436">
        <v>0</v>
      </c>
      <c r="X8" s="441">
        <v>19</v>
      </c>
      <c r="Y8" s="441">
        <v>2</v>
      </c>
      <c r="Z8" s="441">
        <v>0</v>
      </c>
      <c r="AA8" s="442">
        <v>0</v>
      </c>
    </row>
    <row r="9" spans="2:27" s="3" customFormat="1" ht="26.25" customHeight="1">
      <c r="B9" s="946"/>
      <c r="C9" s="41" t="s">
        <v>236</v>
      </c>
      <c r="D9" s="440">
        <f t="shared" si="3"/>
        <v>1079</v>
      </c>
      <c r="E9" s="441">
        <f t="shared" si="4"/>
        <v>79</v>
      </c>
      <c r="F9" s="441">
        <v>992</v>
      </c>
      <c r="G9" s="441">
        <v>68</v>
      </c>
      <c r="H9" s="441">
        <v>87</v>
      </c>
      <c r="I9" s="441">
        <v>11</v>
      </c>
      <c r="J9" s="441">
        <f>SUM(N9,P9,R9,T9,V9,X9,Z9)</f>
        <v>77</v>
      </c>
      <c r="K9" s="441">
        <f>+O9+Q9+S9+U9+W9+Y9+AA9</f>
        <v>9</v>
      </c>
      <c r="L9" s="439">
        <f t="shared" si="1"/>
        <v>88.50574712643679</v>
      </c>
      <c r="M9" s="439">
        <f t="shared" si="2"/>
        <v>81.81818181818183</v>
      </c>
      <c r="N9" s="441">
        <v>3</v>
      </c>
      <c r="O9" s="436">
        <v>0</v>
      </c>
      <c r="P9" s="436">
        <v>0</v>
      </c>
      <c r="Q9" s="436">
        <v>0</v>
      </c>
      <c r="R9" s="441">
        <v>14</v>
      </c>
      <c r="S9" s="441">
        <v>0</v>
      </c>
      <c r="T9" s="441">
        <v>9</v>
      </c>
      <c r="U9" s="441">
        <v>1</v>
      </c>
      <c r="V9" s="436">
        <v>2</v>
      </c>
      <c r="W9" s="436">
        <v>0</v>
      </c>
      <c r="X9" s="441">
        <v>46</v>
      </c>
      <c r="Y9" s="441">
        <v>8</v>
      </c>
      <c r="Z9" s="441">
        <v>3</v>
      </c>
      <c r="AA9" s="442">
        <v>0</v>
      </c>
    </row>
    <row r="10" spans="2:27" s="3" customFormat="1" ht="26.25" customHeight="1">
      <c r="B10" s="946"/>
      <c r="C10" s="41" t="s">
        <v>237</v>
      </c>
      <c r="D10" s="440">
        <f t="shared" si="3"/>
        <v>3171</v>
      </c>
      <c r="E10" s="441">
        <f t="shared" si="4"/>
        <v>158</v>
      </c>
      <c r="F10" s="441">
        <v>2868</v>
      </c>
      <c r="G10" s="441">
        <v>128</v>
      </c>
      <c r="H10" s="441">
        <v>303</v>
      </c>
      <c r="I10" s="441">
        <v>30</v>
      </c>
      <c r="J10" s="441">
        <f>SUM(N10,P10,R10,T10,V10,X10,Z10)</f>
        <v>247</v>
      </c>
      <c r="K10" s="441">
        <f>+O10+Q10+S10+U10+W10+Y10+AA10</f>
        <v>23</v>
      </c>
      <c r="L10" s="439">
        <f t="shared" si="1"/>
        <v>81.51815181518151</v>
      </c>
      <c r="M10" s="439">
        <f t="shared" si="2"/>
        <v>76.66666666666667</v>
      </c>
      <c r="N10" s="441">
        <v>23</v>
      </c>
      <c r="O10" s="436">
        <v>1</v>
      </c>
      <c r="P10" s="441">
        <v>3</v>
      </c>
      <c r="Q10" s="436">
        <v>0</v>
      </c>
      <c r="R10" s="441">
        <v>26</v>
      </c>
      <c r="S10" s="441">
        <v>0</v>
      </c>
      <c r="T10" s="441">
        <v>27</v>
      </c>
      <c r="U10" s="441">
        <v>1</v>
      </c>
      <c r="V10" s="436">
        <v>2</v>
      </c>
      <c r="W10" s="436">
        <v>0</v>
      </c>
      <c r="X10" s="441">
        <v>156</v>
      </c>
      <c r="Y10" s="441">
        <v>18</v>
      </c>
      <c r="Z10" s="441">
        <v>10</v>
      </c>
      <c r="AA10" s="442">
        <v>3</v>
      </c>
    </row>
    <row r="11" spans="2:27" s="3" customFormat="1" ht="26.25" customHeight="1">
      <c r="B11" s="946"/>
      <c r="C11" s="65" t="s">
        <v>238</v>
      </c>
      <c r="D11" s="440">
        <f t="shared" si="3"/>
        <v>442</v>
      </c>
      <c r="E11" s="441">
        <v>113</v>
      </c>
      <c r="F11" s="441">
        <v>399</v>
      </c>
      <c r="G11" s="441">
        <v>90</v>
      </c>
      <c r="H11" s="441">
        <v>43</v>
      </c>
      <c r="I11" s="441">
        <v>23</v>
      </c>
      <c r="J11" s="441">
        <f>SUM(N11,P11,R11,T11,V11,X11,Z11)</f>
        <v>32</v>
      </c>
      <c r="K11" s="441">
        <f aca="true" t="shared" si="5" ref="K11:K23">+O11+Q11+S11+U11+W11+Y11+AA11</f>
        <v>20</v>
      </c>
      <c r="L11" s="439">
        <f t="shared" si="1"/>
        <v>74.4186046511628</v>
      </c>
      <c r="M11" s="439">
        <f t="shared" si="2"/>
        <v>86.95652173913044</v>
      </c>
      <c r="N11" s="441">
        <v>4</v>
      </c>
      <c r="O11" s="436">
        <v>0</v>
      </c>
      <c r="P11" s="436">
        <v>0</v>
      </c>
      <c r="Q11" s="436">
        <v>0</v>
      </c>
      <c r="R11" s="441">
        <v>2</v>
      </c>
      <c r="S11" s="441">
        <v>0</v>
      </c>
      <c r="T11" s="441">
        <v>4</v>
      </c>
      <c r="U11" s="436">
        <v>1</v>
      </c>
      <c r="V11" s="441">
        <v>0</v>
      </c>
      <c r="W11" s="436">
        <v>0</v>
      </c>
      <c r="X11" s="441">
        <v>19</v>
      </c>
      <c r="Y11" s="441">
        <v>19</v>
      </c>
      <c r="Z11" s="443">
        <v>3</v>
      </c>
      <c r="AA11" s="442">
        <v>0</v>
      </c>
    </row>
    <row r="12" spans="2:27" s="3" customFormat="1" ht="26.25" customHeight="1">
      <c r="B12" s="947"/>
      <c r="C12" s="65" t="s">
        <v>239</v>
      </c>
      <c r="D12" s="440">
        <f>F12+H12</f>
        <v>0</v>
      </c>
      <c r="E12" s="441">
        <v>100</v>
      </c>
      <c r="F12" s="441">
        <v>0</v>
      </c>
      <c r="G12" s="441">
        <v>85</v>
      </c>
      <c r="H12" s="441">
        <v>0</v>
      </c>
      <c r="I12" s="441">
        <v>15</v>
      </c>
      <c r="J12" s="441">
        <f>SUM(N12,P12,R12,T12,V12,X12,Z12)</f>
        <v>0</v>
      </c>
      <c r="K12" s="441">
        <f>+O12+Q12+S12+U12+W12+Y12+AA12</f>
        <v>12</v>
      </c>
      <c r="L12" s="441">
        <v>0</v>
      </c>
      <c r="M12" s="439">
        <f t="shared" si="2"/>
        <v>80</v>
      </c>
      <c r="N12" s="441">
        <v>0</v>
      </c>
      <c r="O12" s="436">
        <v>0</v>
      </c>
      <c r="P12" s="436">
        <v>0</v>
      </c>
      <c r="Q12" s="436">
        <v>0</v>
      </c>
      <c r="R12" s="441">
        <v>0</v>
      </c>
      <c r="S12" s="441">
        <v>1</v>
      </c>
      <c r="T12" s="441">
        <v>0</v>
      </c>
      <c r="U12" s="441">
        <v>0</v>
      </c>
      <c r="V12" s="436">
        <v>0</v>
      </c>
      <c r="W12" s="436">
        <v>0</v>
      </c>
      <c r="X12" s="441">
        <v>0</v>
      </c>
      <c r="Y12" s="441">
        <v>9</v>
      </c>
      <c r="Z12" s="443">
        <v>0</v>
      </c>
      <c r="AA12" s="442">
        <v>2</v>
      </c>
    </row>
    <row r="13" spans="2:27" s="3" customFormat="1" ht="26.25" customHeight="1">
      <c r="B13" s="947"/>
      <c r="C13" s="42" t="s">
        <v>82</v>
      </c>
      <c r="D13" s="444">
        <f t="shared" si="3"/>
        <v>5382</v>
      </c>
      <c r="E13" s="445">
        <f t="shared" si="4"/>
        <v>706</v>
      </c>
      <c r="F13" s="445">
        <f>SUM(F5:F12)</f>
        <v>4912</v>
      </c>
      <c r="G13" s="445">
        <f>SUM(G5:G12)</f>
        <v>606</v>
      </c>
      <c r="H13" s="445">
        <f>SUM(H5:H12)</f>
        <v>470</v>
      </c>
      <c r="I13" s="445">
        <f>SUM(I5:I12)</f>
        <v>100</v>
      </c>
      <c r="J13" s="445">
        <f>+N13+P13+R13+T13+V13+X13+Z13</f>
        <v>385</v>
      </c>
      <c r="K13" s="445">
        <f>+O13+Q13+S13+U13+W13+Y13+AA13</f>
        <v>77</v>
      </c>
      <c r="L13" s="446">
        <f t="shared" si="1"/>
        <v>81.91489361702128</v>
      </c>
      <c r="M13" s="446">
        <f t="shared" si="2"/>
        <v>77</v>
      </c>
      <c r="N13" s="445">
        <f>SUM(N5:N12)</f>
        <v>30</v>
      </c>
      <c r="O13" s="445">
        <f>SUM(O5:O12)</f>
        <v>2</v>
      </c>
      <c r="P13" s="445">
        <f>SUM(P5:P12)</f>
        <v>3</v>
      </c>
      <c r="Q13" s="445">
        <v>0</v>
      </c>
      <c r="R13" s="445">
        <f>SUM(R5:R12)</f>
        <v>47</v>
      </c>
      <c r="S13" s="445">
        <f aca="true" t="shared" si="6" ref="S13:AA13">SUM(S5:S12)</f>
        <v>1</v>
      </c>
      <c r="T13" s="445">
        <f>SUM(T5:T12)</f>
        <v>40</v>
      </c>
      <c r="U13" s="445">
        <f>SUM(U5:U12)</f>
        <v>5</v>
      </c>
      <c r="V13" s="445">
        <f>SUM(V5:V12)</f>
        <v>4</v>
      </c>
      <c r="W13" s="445">
        <f t="shared" si="6"/>
        <v>0</v>
      </c>
      <c r="X13" s="445">
        <f>SUM(X5:X12)</f>
        <v>245</v>
      </c>
      <c r="Y13" s="445">
        <f t="shared" si="6"/>
        <v>63</v>
      </c>
      <c r="Z13" s="445">
        <f>SUM(Z5:Z12)</f>
        <v>16</v>
      </c>
      <c r="AA13" s="447">
        <f t="shared" si="6"/>
        <v>6</v>
      </c>
    </row>
    <row r="14" spans="2:27" s="3" customFormat="1" ht="26.25" customHeight="1">
      <c r="B14" s="948" t="s">
        <v>83</v>
      </c>
      <c r="C14" s="40" t="s">
        <v>232</v>
      </c>
      <c r="D14" s="448">
        <f aca="true" t="shared" si="7" ref="D14:E21">F14+H14</f>
        <v>368</v>
      </c>
      <c r="E14" s="449">
        <f t="shared" si="7"/>
        <v>327</v>
      </c>
      <c r="F14" s="449">
        <v>357</v>
      </c>
      <c r="G14" s="449">
        <v>310</v>
      </c>
      <c r="H14" s="449">
        <v>11</v>
      </c>
      <c r="I14" s="449">
        <v>17</v>
      </c>
      <c r="J14" s="449">
        <f>SUM(N14,P14,R14,T14,V14,X14,Z14)</f>
        <v>11</v>
      </c>
      <c r="K14" s="449">
        <f t="shared" si="5"/>
        <v>14</v>
      </c>
      <c r="L14" s="450">
        <f aca="true" t="shared" si="8" ref="L14:M21">J14/H14*100</f>
        <v>100</v>
      </c>
      <c r="M14" s="450">
        <f t="shared" si="8"/>
        <v>82.35294117647058</v>
      </c>
      <c r="N14" s="449">
        <v>0</v>
      </c>
      <c r="O14" s="449">
        <v>0</v>
      </c>
      <c r="P14" s="449">
        <v>0</v>
      </c>
      <c r="Q14" s="449">
        <v>0</v>
      </c>
      <c r="R14" s="449">
        <v>2</v>
      </c>
      <c r="S14" s="449">
        <v>0</v>
      </c>
      <c r="T14" s="449">
        <v>2</v>
      </c>
      <c r="U14" s="449">
        <v>4</v>
      </c>
      <c r="V14" s="449">
        <v>0</v>
      </c>
      <c r="W14" s="449">
        <v>0</v>
      </c>
      <c r="X14" s="449">
        <v>6</v>
      </c>
      <c r="Y14" s="449">
        <v>7</v>
      </c>
      <c r="Z14" s="449">
        <v>1</v>
      </c>
      <c r="AA14" s="451">
        <v>3</v>
      </c>
    </row>
    <row r="15" spans="2:27" s="3" customFormat="1" ht="26.25" customHeight="1">
      <c r="B15" s="949"/>
      <c r="C15" s="64" t="s">
        <v>233</v>
      </c>
      <c r="D15" s="435">
        <f t="shared" si="7"/>
        <v>360</v>
      </c>
      <c r="E15" s="436">
        <f t="shared" si="7"/>
        <v>243</v>
      </c>
      <c r="F15" s="436">
        <v>352</v>
      </c>
      <c r="G15" s="436">
        <v>227</v>
      </c>
      <c r="H15" s="436">
        <v>8</v>
      </c>
      <c r="I15" s="436">
        <v>16</v>
      </c>
      <c r="J15" s="436">
        <f>SUM(N15,P15,R15,T15,V15,X15,Z15)</f>
        <v>7</v>
      </c>
      <c r="K15" s="436">
        <f t="shared" si="5"/>
        <v>12</v>
      </c>
      <c r="L15" s="437">
        <f t="shared" si="8"/>
        <v>87.5</v>
      </c>
      <c r="M15" s="437">
        <f t="shared" si="8"/>
        <v>75</v>
      </c>
      <c r="N15" s="436">
        <v>0</v>
      </c>
      <c r="O15" s="441">
        <v>0</v>
      </c>
      <c r="P15" s="436">
        <v>0</v>
      </c>
      <c r="Q15" s="436">
        <v>0</v>
      </c>
      <c r="R15" s="436">
        <v>1</v>
      </c>
      <c r="S15" s="436">
        <v>0</v>
      </c>
      <c r="T15" s="436">
        <v>2</v>
      </c>
      <c r="U15" s="436">
        <v>3</v>
      </c>
      <c r="V15" s="436">
        <v>0</v>
      </c>
      <c r="W15" s="436">
        <v>0</v>
      </c>
      <c r="X15" s="436">
        <v>4</v>
      </c>
      <c r="Y15" s="436">
        <v>7</v>
      </c>
      <c r="Z15" s="436">
        <v>0</v>
      </c>
      <c r="AA15" s="438">
        <v>2</v>
      </c>
    </row>
    <row r="16" spans="2:27" s="3" customFormat="1" ht="26.25" customHeight="1">
      <c r="B16" s="946"/>
      <c r="C16" s="41" t="s">
        <v>234</v>
      </c>
      <c r="D16" s="440">
        <f t="shared" si="7"/>
        <v>328</v>
      </c>
      <c r="E16" s="441">
        <f t="shared" si="7"/>
        <v>218</v>
      </c>
      <c r="F16" s="441">
        <v>319</v>
      </c>
      <c r="G16" s="441">
        <v>203</v>
      </c>
      <c r="H16" s="441">
        <v>9</v>
      </c>
      <c r="I16" s="441">
        <v>15</v>
      </c>
      <c r="J16" s="436">
        <f aca="true" t="shared" si="9" ref="J16:J21">SUM(N16,P16,R16,T16,V16,X16,Z16)</f>
        <v>7</v>
      </c>
      <c r="K16" s="441">
        <f t="shared" si="5"/>
        <v>13</v>
      </c>
      <c r="L16" s="439">
        <f t="shared" si="8"/>
        <v>77.77777777777779</v>
      </c>
      <c r="M16" s="439">
        <f t="shared" si="8"/>
        <v>86.66666666666667</v>
      </c>
      <c r="N16" s="436">
        <v>0</v>
      </c>
      <c r="O16" s="441">
        <v>0</v>
      </c>
      <c r="P16" s="436">
        <v>0</v>
      </c>
      <c r="Q16" s="436">
        <v>0</v>
      </c>
      <c r="R16" s="436">
        <v>0</v>
      </c>
      <c r="S16" s="441">
        <v>0</v>
      </c>
      <c r="T16" s="441">
        <v>0</v>
      </c>
      <c r="U16" s="441">
        <v>7</v>
      </c>
      <c r="V16" s="436">
        <v>0</v>
      </c>
      <c r="W16" s="436">
        <v>0</v>
      </c>
      <c r="X16" s="441">
        <v>6</v>
      </c>
      <c r="Y16" s="441">
        <v>4</v>
      </c>
      <c r="Z16" s="441">
        <v>1</v>
      </c>
      <c r="AA16" s="442">
        <v>2</v>
      </c>
    </row>
    <row r="17" spans="2:27" s="3" customFormat="1" ht="26.25" customHeight="1">
      <c r="B17" s="946"/>
      <c r="C17" s="41" t="s">
        <v>235</v>
      </c>
      <c r="D17" s="440">
        <f t="shared" si="7"/>
        <v>1571</v>
      </c>
      <c r="E17" s="441">
        <f t="shared" si="7"/>
        <v>209</v>
      </c>
      <c r="F17" s="441">
        <v>1490</v>
      </c>
      <c r="G17" s="441">
        <v>193</v>
      </c>
      <c r="H17" s="441">
        <v>81</v>
      </c>
      <c r="I17" s="441">
        <v>16</v>
      </c>
      <c r="J17" s="436">
        <f t="shared" si="9"/>
        <v>74</v>
      </c>
      <c r="K17" s="441">
        <f t="shared" si="5"/>
        <v>14</v>
      </c>
      <c r="L17" s="439">
        <f t="shared" si="8"/>
        <v>91.35802469135803</v>
      </c>
      <c r="M17" s="439">
        <f t="shared" si="8"/>
        <v>87.5</v>
      </c>
      <c r="N17" s="441">
        <v>0</v>
      </c>
      <c r="O17" s="436">
        <v>0</v>
      </c>
      <c r="P17" s="436">
        <v>0</v>
      </c>
      <c r="Q17" s="436">
        <v>0</v>
      </c>
      <c r="R17" s="441">
        <v>14</v>
      </c>
      <c r="S17" s="441">
        <v>0</v>
      </c>
      <c r="T17" s="441">
        <v>8</v>
      </c>
      <c r="U17" s="441">
        <v>2</v>
      </c>
      <c r="V17" s="436">
        <v>0</v>
      </c>
      <c r="W17" s="441">
        <v>0</v>
      </c>
      <c r="X17" s="441">
        <v>47</v>
      </c>
      <c r="Y17" s="441">
        <v>10</v>
      </c>
      <c r="Z17" s="441">
        <v>5</v>
      </c>
      <c r="AA17" s="442">
        <v>2</v>
      </c>
    </row>
    <row r="18" spans="2:27" s="3" customFormat="1" ht="26.25" customHeight="1">
      <c r="B18" s="946"/>
      <c r="C18" s="41" t="s">
        <v>236</v>
      </c>
      <c r="D18" s="440">
        <f t="shared" si="7"/>
        <v>2608</v>
      </c>
      <c r="E18" s="441">
        <f t="shared" si="7"/>
        <v>218</v>
      </c>
      <c r="F18" s="441">
        <v>2480</v>
      </c>
      <c r="G18" s="441">
        <v>196</v>
      </c>
      <c r="H18" s="441">
        <v>128</v>
      </c>
      <c r="I18" s="441">
        <v>22</v>
      </c>
      <c r="J18" s="436">
        <f t="shared" si="9"/>
        <v>115</v>
      </c>
      <c r="K18" s="441">
        <f t="shared" si="5"/>
        <v>17</v>
      </c>
      <c r="L18" s="439">
        <f t="shared" si="8"/>
        <v>89.84375</v>
      </c>
      <c r="M18" s="439">
        <f t="shared" si="8"/>
        <v>77.27272727272727</v>
      </c>
      <c r="N18" s="441">
        <v>2</v>
      </c>
      <c r="O18" s="436">
        <v>0</v>
      </c>
      <c r="P18" s="436">
        <v>0</v>
      </c>
      <c r="Q18" s="436">
        <v>0</v>
      </c>
      <c r="R18" s="441">
        <v>6</v>
      </c>
      <c r="S18" s="441">
        <v>0</v>
      </c>
      <c r="T18" s="441">
        <v>21</v>
      </c>
      <c r="U18" s="441">
        <v>1</v>
      </c>
      <c r="V18" s="441">
        <v>2</v>
      </c>
      <c r="W18" s="441">
        <v>0</v>
      </c>
      <c r="X18" s="441">
        <v>77</v>
      </c>
      <c r="Y18" s="441">
        <v>12</v>
      </c>
      <c r="Z18" s="441">
        <v>7</v>
      </c>
      <c r="AA18" s="442">
        <v>4</v>
      </c>
    </row>
    <row r="19" spans="2:27" s="3" customFormat="1" ht="26.25" customHeight="1">
      <c r="B19" s="946"/>
      <c r="C19" s="41" t="s">
        <v>237</v>
      </c>
      <c r="D19" s="440">
        <f t="shared" si="7"/>
        <v>4897</v>
      </c>
      <c r="E19" s="441">
        <f t="shared" si="7"/>
        <v>244</v>
      </c>
      <c r="F19" s="441">
        <v>4624</v>
      </c>
      <c r="G19" s="441">
        <v>210</v>
      </c>
      <c r="H19" s="441">
        <v>273</v>
      </c>
      <c r="I19" s="441">
        <v>34</v>
      </c>
      <c r="J19" s="436">
        <f t="shared" si="9"/>
        <v>239</v>
      </c>
      <c r="K19" s="441">
        <f t="shared" si="5"/>
        <v>29</v>
      </c>
      <c r="L19" s="439">
        <f t="shared" si="8"/>
        <v>87.54578754578755</v>
      </c>
      <c r="M19" s="439">
        <f t="shared" si="8"/>
        <v>85.29411764705883</v>
      </c>
      <c r="N19" s="441">
        <v>12</v>
      </c>
      <c r="O19" s="436">
        <v>0</v>
      </c>
      <c r="P19" s="436">
        <v>1</v>
      </c>
      <c r="Q19" s="436">
        <v>0</v>
      </c>
      <c r="R19" s="441">
        <v>18</v>
      </c>
      <c r="S19" s="441">
        <v>1</v>
      </c>
      <c r="T19" s="441">
        <v>25</v>
      </c>
      <c r="U19" s="441">
        <v>5</v>
      </c>
      <c r="V19" s="441">
        <v>2</v>
      </c>
      <c r="W19" s="436">
        <v>0</v>
      </c>
      <c r="X19" s="441">
        <v>167</v>
      </c>
      <c r="Y19" s="441">
        <v>23</v>
      </c>
      <c r="Z19" s="441">
        <v>14</v>
      </c>
      <c r="AA19" s="442">
        <v>0</v>
      </c>
    </row>
    <row r="20" spans="2:27" s="3" customFormat="1" ht="26.25" customHeight="1">
      <c r="B20" s="946"/>
      <c r="C20" s="65" t="s">
        <v>238</v>
      </c>
      <c r="D20" s="440">
        <f t="shared" si="7"/>
        <v>645</v>
      </c>
      <c r="E20" s="441">
        <f t="shared" si="7"/>
        <v>138</v>
      </c>
      <c r="F20" s="441">
        <v>609</v>
      </c>
      <c r="G20" s="441">
        <v>119</v>
      </c>
      <c r="H20" s="441">
        <v>36</v>
      </c>
      <c r="I20" s="441">
        <v>19</v>
      </c>
      <c r="J20" s="436">
        <f t="shared" si="9"/>
        <v>30</v>
      </c>
      <c r="K20" s="441">
        <f t="shared" si="5"/>
        <v>15</v>
      </c>
      <c r="L20" s="439">
        <f t="shared" si="8"/>
        <v>83.33333333333334</v>
      </c>
      <c r="M20" s="439">
        <f t="shared" si="8"/>
        <v>78.94736842105263</v>
      </c>
      <c r="N20" s="441">
        <v>0</v>
      </c>
      <c r="O20" s="436">
        <v>0</v>
      </c>
      <c r="P20" s="436">
        <v>0</v>
      </c>
      <c r="Q20" s="436">
        <v>0</v>
      </c>
      <c r="R20" s="441">
        <v>0</v>
      </c>
      <c r="S20" s="441">
        <v>1</v>
      </c>
      <c r="T20" s="441">
        <v>7</v>
      </c>
      <c r="U20" s="441">
        <v>1</v>
      </c>
      <c r="V20" s="441">
        <v>1</v>
      </c>
      <c r="W20" s="436">
        <v>0</v>
      </c>
      <c r="X20" s="441">
        <v>20</v>
      </c>
      <c r="Y20" s="441">
        <v>13</v>
      </c>
      <c r="Z20" s="441">
        <v>2</v>
      </c>
      <c r="AA20" s="442">
        <v>0</v>
      </c>
    </row>
    <row r="21" spans="2:27" s="3" customFormat="1" ht="26.25" customHeight="1">
      <c r="B21" s="947"/>
      <c r="C21" s="65" t="s">
        <v>239</v>
      </c>
      <c r="D21" s="440">
        <f t="shared" si="7"/>
        <v>0</v>
      </c>
      <c r="E21" s="441">
        <f t="shared" si="7"/>
        <v>92</v>
      </c>
      <c r="F21" s="441">
        <v>0</v>
      </c>
      <c r="G21" s="441">
        <v>74</v>
      </c>
      <c r="H21" s="441">
        <v>0</v>
      </c>
      <c r="I21" s="441">
        <v>18</v>
      </c>
      <c r="J21" s="436">
        <f t="shared" si="9"/>
        <v>0</v>
      </c>
      <c r="K21" s="441">
        <f t="shared" si="5"/>
        <v>17</v>
      </c>
      <c r="L21" s="441">
        <v>0</v>
      </c>
      <c r="M21" s="439">
        <f t="shared" si="8"/>
        <v>94.44444444444444</v>
      </c>
      <c r="N21" s="441">
        <v>0</v>
      </c>
      <c r="O21" s="436">
        <v>0</v>
      </c>
      <c r="P21" s="436">
        <v>0</v>
      </c>
      <c r="Q21" s="436">
        <v>0</v>
      </c>
      <c r="R21" s="441">
        <v>0</v>
      </c>
      <c r="S21" s="441">
        <v>0</v>
      </c>
      <c r="T21" s="441">
        <v>0</v>
      </c>
      <c r="U21" s="441">
        <v>1</v>
      </c>
      <c r="V21" s="441">
        <v>0</v>
      </c>
      <c r="W21" s="436">
        <v>0</v>
      </c>
      <c r="X21" s="441">
        <v>0</v>
      </c>
      <c r="Y21" s="441">
        <v>16</v>
      </c>
      <c r="Z21" s="441">
        <v>0</v>
      </c>
      <c r="AA21" s="442">
        <v>0</v>
      </c>
    </row>
    <row r="22" spans="2:27" s="3" customFormat="1" ht="26.25" customHeight="1">
      <c r="B22" s="950"/>
      <c r="C22" s="43" t="s">
        <v>82</v>
      </c>
      <c r="D22" s="452">
        <f t="shared" si="3"/>
        <v>10777</v>
      </c>
      <c r="E22" s="453">
        <f>G22+I22</f>
        <v>1689</v>
      </c>
      <c r="F22" s="454">
        <f>SUM(F14:F21)</f>
        <v>10231</v>
      </c>
      <c r="G22" s="445">
        <f>SUM(G14:G21)</f>
        <v>1532</v>
      </c>
      <c r="H22" s="445">
        <f>SUM(H14:H21)</f>
        <v>546</v>
      </c>
      <c r="I22" s="445">
        <f>SUM(I14:I21)</f>
        <v>157</v>
      </c>
      <c r="J22" s="445">
        <f>+N22+P22+R22+T22+V22+X22+Z22</f>
        <v>483</v>
      </c>
      <c r="K22" s="445">
        <f t="shared" si="5"/>
        <v>131</v>
      </c>
      <c r="L22" s="455">
        <f t="shared" si="1"/>
        <v>88.46153846153845</v>
      </c>
      <c r="M22" s="455">
        <f t="shared" si="2"/>
        <v>83.43949044585987</v>
      </c>
      <c r="N22" s="453">
        <f>SUM(N14:N21)</f>
        <v>14</v>
      </c>
      <c r="O22" s="453">
        <f aca="true" t="shared" si="10" ref="O22:AA22">SUM(O14:O21)</f>
        <v>0</v>
      </c>
      <c r="P22" s="453">
        <f t="shared" si="10"/>
        <v>1</v>
      </c>
      <c r="Q22" s="453">
        <f t="shared" si="10"/>
        <v>0</v>
      </c>
      <c r="R22" s="453">
        <f>SUM(R14:R21)</f>
        <v>41</v>
      </c>
      <c r="S22" s="453">
        <f t="shared" si="10"/>
        <v>2</v>
      </c>
      <c r="T22" s="453">
        <f t="shared" si="10"/>
        <v>65</v>
      </c>
      <c r="U22" s="453">
        <f t="shared" si="10"/>
        <v>24</v>
      </c>
      <c r="V22" s="453">
        <f t="shared" si="10"/>
        <v>5</v>
      </c>
      <c r="W22" s="453">
        <f t="shared" si="10"/>
        <v>0</v>
      </c>
      <c r="X22" s="453">
        <f t="shared" si="10"/>
        <v>327</v>
      </c>
      <c r="Y22" s="453">
        <f t="shared" si="10"/>
        <v>92</v>
      </c>
      <c r="Z22" s="453">
        <f t="shared" si="10"/>
        <v>30</v>
      </c>
      <c r="AA22" s="456">
        <f t="shared" si="10"/>
        <v>13</v>
      </c>
    </row>
    <row r="23" spans="2:27" s="3" customFormat="1" ht="26.25" customHeight="1">
      <c r="B23" s="934" t="s">
        <v>84</v>
      </c>
      <c r="C23" s="935"/>
      <c r="D23" s="457">
        <f>D13+D22</f>
        <v>16159</v>
      </c>
      <c r="E23" s="458">
        <f>G23+I23</f>
        <v>2395</v>
      </c>
      <c r="F23" s="459">
        <f>F13+F22</f>
        <v>15143</v>
      </c>
      <c r="G23" s="460">
        <f>G13+G22</f>
        <v>2138</v>
      </c>
      <c r="H23" s="460">
        <f>H13+H22</f>
        <v>1016</v>
      </c>
      <c r="I23" s="460">
        <f>I13+I22</f>
        <v>257</v>
      </c>
      <c r="J23" s="460">
        <f>+N23+P23+R23+T23+V23+X23+Z23</f>
        <v>868</v>
      </c>
      <c r="K23" s="460">
        <f t="shared" si="5"/>
        <v>208</v>
      </c>
      <c r="L23" s="461">
        <f t="shared" si="1"/>
        <v>85.43307086614173</v>
      </c>
      <c r="M23" s="461">
        <f t="shared" si="2"/>
        <v>80.93385214007782</v>
      </c>
      <c r="N23" s="458">
        <f>N13+N22</f>
        <v>44</v>
      </c>
      <c r="O23" s="458">
        <f aca="true" t="shared" si="11" ref="O23:AA23">O13+O22</f>
        <v>2</v>
      </c>
      <c r="P23" s="458">
        <f t="shared" si="11"/>
        <v>4</v>
      </c>
      <c r="Q23" s="458">
        <f t="shared" si="11"/>
        <v>0</v>
      </c>
      <c r="R23" s="458">
        <f>R13+R22</f>
        <v>88</v>
      </c>
      <c r="S23" s="458">
        <f t="shared" si="11"/>
        <v>3</v>
      </c>
      <c r="T23" s="458">
        <f>T13+T22</f>
        <v>105</v>
      </c>
      <c r="U23" s="458">
        <f t="shared" si="11"/>
        <v>29</v>
      </c>
      <c r="V23" s="458">
        <f t="shared" si="11"/>
        <v>9</v>
      </c>
      <c r="W23" s="458">
        <f t="shared" si="11"/>
        <v>0</v>
      </c>
      <c r="X23" s="458">
        <f t="shared" si="11"/>
        <v>572</v>
      </c>
      <c r="Y23" s="458">
        <f t="shared" si="11"/>
        <v>155</v>
      </c>
      <c r="Z23" s="458">
        <f t="shared" si="11"/>
        <v>46</v>
      </c>
      <c r="AA23" s="462">
        <f t="shared" si="11"/>
        <v>19</v>
      </c>
    </row>
    <row r="24" spans="4:27" s="3" customFormat="1" ht="19.5" customHeight="1">
      <c r="D24" s="44"/>
      <c r="E24" s="44"/>
      <c r="F24" s="44"/>
      <c r="G24" s="44"/>
      <c r="H24" s="44"/>
      <c r="I24" s="44"/>
      <c r="J24" s="44"/>
      <c r="K24" s="44"/>
      <c r="L24" s="46"/>
      <c r="M24" s="46"/>
      <c r="N24" s="933" t="s">
        <v>524</v>
      </c>
      <c r="O24" s="933"/>
      <c r="P24" s="933"/>
      <c r="Q24" s="933"/>
      <c r="R24" s="933"/>
      <c r="S24" s="933"/>
      <c r="T24" s="933"/>
      <c r="U24" s="933"/>
      <c r="V24" s="933"/>
      <c r="W24" s="933"/>
      <c r="X24" s="933"/>
      <c r="Y24" s="933"/>
      <c r="Z24" s="933"/>
      <c r="AA24" s="933"/>
    </row>
    <row r="87" ht="15" customHeight="1"/>
    <row r="88" ht="15" customHeight="1"/>
    <row r="89" ht="15" customHeight="1"/>
    <row r="90" ht="15" customHeight="1"/>
    <row r="91" ht="15" customHeight="1"/>
    <row r="92" ht="15" customHeight="1"/>
  </sheetData>
  <sheetProtection/>
  <mergeCells count="20">
    <mergeCell ref="B14:B22"/>
    <mergeCell ref="L2:M3"/>
    <mergeCell ref="N2:AA2"/>
    <mergeCell ref="N3:O3"/>
    <mergeCell ref="P3:Q3"/>
    <mergeCell ref="R3:S3"/>
    <mergeCell ref="T3:U3"/>
    <mergeCell ref="V3:W3"/>
    <mergeCell ref="X3:Y3"/>
    <mergeCell ref="Z3:AA3"/>
    <mergeCell ref="N24:AA24"/>
    <mergeCell ref="B23:C23"/>
    <mergeCell ref="A1:M1"/>
    <mergeCell ref="C2:C4"/>
    <mergeCell ref="B2:B4"/>
    <mergeCell ref="D2:E3"/>
    <mergeCell ref="F2:G3"/>
    <mergeCell ref="H2:I3"/>
    <mergeCell ref="J2:K3"/>
    <mergeCell ref="B5:B13"/>
  </mergeCells>
  <printOptions/>
  <pageMargins left="0.42" right="0.2" top="0.49" bottom="0.51" header="0.31496062992125984" footer="0.31496062992125984"/>
  <pageSetup firstPageNumber="80" useFirstPageNumber="1" fitToHeight="1" fitToWidth="1" horizontalDpi="600" verticalDpi="600" orientation="landscape" paperSize="9" scale="85" r:id="rId1"/>
  <headerFooter>
    <oddFooter>&amp;C&amp;P</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A49"/>
  <sheetViews>
    <sheetView view="pageBreakPreview" zoomScale="120" zoomScaleSheetLayoutView="120" zoomScalePageLayoutView="0" workbookViewId="0" topLeftCell="A1">
      <selection activeCell="J47" sqref="J47"/>
    </sheetView>
  </sheetViews>
  <sheetFormatPr defaultColWidth="9.00390625" defaultRowHeight="19.5" customHeight="1"/>
  <cols>
    <col min="1" max="1" width="1.625" style="1" customWidth="1"/>
    <col min="2" max="2" width="3.50390625" style="1" bestFit="1" customWidth="1"/>
    <col min="3" max="3" width="10.00390625" style="1" customWidth="1"/>
    <col min="4" max="7" width="6.875" style="1" customWidth="1"/>
    <col min="8" max="11" width="6.25390625" style="1" customWidth="1"/>
    <col min="12" max="13" width="6.25390625" style="55" customWidth="1"/>
    <col min="14" max="27" width="6.25390625" style="1" customWidth="1"/>
    <col min="28" max="16384" width="9.00390625" style="1" customWidth="1"/>
  </cols>
  <sheetData>
    <row r="1" spans="1:13" ht="19.5" customHeight="1">
      <c r="A1" s="852" t="s">
        <v>538</v>
      </c>
      <c r="B1" s="852"/>
      <c r="C1" s="852"/>
      <c r="D1" s="852"/>
      <c r="E1" s="852"/>
      <c r="F1" s="852"/>
      <c r="G1" s="852"/>
      <c r="H1" s="852"/>
      <c r="I1" s="852"/>
      <c r="J1" s="852"/>
      <c r="K1" s="852"/>
      <c r="L1" s="852"/>
      <c r="M1" s="852"/>
    </row>
    <row r="2" spans="2:25" s="3" customFormat="1" ht="13.5">
      <c r="B2" s="912" t="s">
        <v>85</v>
      </c>
      <c r="C2" s="913"/>
      <c r="D2" s="942" t="s">
        <v>65</v>
      </c>
      <c r="E2" s="943"/>
      <c r="F2" s="943" t="s">
        <v>423</v>
      </c>
      <c r="G2" s="943"/>
      <c r="H2" s="943" t="s">
        <v>66</v>
      </c>
      <c r="I2" s="943"/>
      <c r="J2" s="943" t="s">
        <v>95</v>
      </c>
      <c r="K2" s="943"/>
      <c r="L2" s="951" t="s">
        <v>90</v>
      </c>
      <c r="M2" s="951"/>
      <c r="N2" s="943" t="s">
        <v>424</v>
      </c>
      <c r="O2" s="943"/>
      <c r="P2" s="943" t="s">
        <v>91</v>
      </c>
      <c r="Q2" s="943"/>
      <c r="R2" s="943"/>
      <c r="S2" s="943"/>
      <c r="T2" s="943"/>
      <c r="U2" s="943"/>
      <c r="V2" s="943"/>
      <c r="W2" s="943"/>
      <c r="X2" s="943"/>
      <c r="Y2" s="953"/>
    </row>
    <row r="3" spans="2:25" s="3" customFormat="1" ht="19.5" customHeight="1">
      <c r="B3" s="956"/>
      <c r="C3" s="937"/>
      <c r="D3" s="944"/>
      <c r="E3" s="945"/>
      <c r="F3" s="945"/>
      <c r="G3" s="945"/>
      <c r="H3" s="945"/>
      <c r="I3" s="945"/>
      <c r="J3" s="945"/>
      <c r="K3" s="945"/>
      <c r="L3" s="952"/>
      <c r="M3" s="952"/>
      <c r="N3" s="945"/>
      <c r="O3" s="945"/>
      <c r="P3" s="945" t="s">
        <v>96</v>
      </c>
      <c r="Q3" s="945"/>
      <c r="R3" s="958" t="s">
        <v>97</v>
      </c>
      <c r="S3" s="958"/>
      <c r="T3" s="945" t="s">
        <v>98</v>
      </c>
      <c r="U3" s="945"/>
      <c r="V3" s="958" t="s">
        <v>99</v>
      </c>
      <c r="W3" s="958"/>
      <c r="X3" s="945" t="s">
        <v>86</v>
      </c>
      <c r="Y3" s="955"/>
    </row>
    <row r="4" spans="2:25" s="3" customFormat="1" ht="19.5" customHeight="1">
      <c r="B4" s="957"/>
      <c r="C4" s="938"/>
      <c r="D4" s="289" t="s">
        <v>68</v>
      </c>
      <c r="E4" s="290" t="s">
        <v>69</v>
      </c>
      <c r="F4" s="290" t="s">
        <v>68</v>
      </c>
      <c r="G4" s="290" t="s">
        <v>69</v>
      </c>
      <c r="H4" s="290" t="s">
        <v>68</v>
      </c>
      <c r="I4" s="290" t="s">
        <v>69</v>
      </c>
      <c r="J4" s="290" t="s">
        <v>68</v>
      </c>
      <c r="K4" s="290" t="s">
        <v>69</v>
      </c>
      <c r="L4" s="290" t="s">
        <v>68</v>
      </c>
      <c r="M4" s="290" t="s">
        <v>69</v>
      </c>
      <c r="N4" s="290" t="s">
        <v>68</v>
      </c>
      <c r="O4" s="290" t="s">
        <v>69</v>
      </c>
      <c r="P4" s="290" t="s">
        <v>68</v>
      </c>
      <c r="Q4" s="290" t="s">
        <v>69</v>
      </c>
      <c r="R4" s="290" t="s">
        <v>68</v>
      </c>
      <c r="S4" s="290" t="s">
        <v>69</v>
      </c>
      <c r="T4" s="290" t="s">
        <v>68</v>
      </c>
      <c r="U4" s="290" t="s">
        <v>69</v>
      </c>
      <c r="V4" s="290" t="s">
        <v>68</v>
      </c>
      <c r="W4" s="290" t="s">
        <v>69</v>
      </c>
      <c r="X4" s="290" t="s">
        <v>68</v>
      </c>
      <c r="Y4" s="291" t="s">
        <v>69</v>
      </c>
    </row>
    <row r="5" spans="2:25" s="3" customFormat="1" ht="22.5" customHeight="1">
      <c r="B5" s="959" t="s">
        <v>425</v>
      </c>
      <c r="C5" s="960"/>
      <c r="D5" s="435">
        <v>205</v>
      </c>
      <c r="E5" s="435">
        <v>20</v>
      </c>
      <c r="F5" s="436">
        <v>189</v>
      </c>
      <c r="G5" s="436">
        <v>20</v>
      </c>
      <c r="H5" s="436">
        <v>16</v>
      </c>
      <c r="I5" s="436">
        <v>0</v>
      </c>
      <c r="J5" s="436">
        <v>0</v>
      </c>
      <c r="K5" s="436">
        <v>0</v>
      </c>
      <c r="L5" s="436">
        <f>+P5+R5+T5+V5+X5</f>
        <v>14</v>
      </c>
      <c r="M5" s="436">
        <f>+Q5+S5+U5+W5+Y5</f>
        <v>0</v>
      </c>
      <c r="N5" s="239">
        <f aca="true" t="shared" si="0" ref="N5:O13">L5/H5*100</f>
        <v>87.5</v>
      </c>
      <c r="O5" s="239">
        <v>0</v>
      </c>
      <c r="P5" s="436">
        <v>0</v>
      </c>
      <c r="Q5" s="436">
        <v>0</v>
      </c>
      <c r="R5" s="436">
        <v>0</v>
      </c>
      <c r="S5" s="436">
        <v>0</v>
      </c>
      <c r="T5" s="436">
        <v>11</v>
      </c>
      <c r="U5" s="436">
        <v>0</v>
      </c>
      <c r="V5" s="436">
        <v>3</v>
      </c>
      <c r="W5" s="436">
        <v>0</v>
      </c>
      <c r="X5" s="436">
        <v>0</v>
      </c>
      <c r="Y5" s="438">
        <v>0</v>
      </c>
    </row>
    <row r="6" spans="2:25" s="3" customFormat="1" ht="22.5" customHeight="1">
      <c r="B6" s="959" t="s">
        <v>426</v>
      </c>
      <c r="C6" s="960"/>
      <c r="D6" s="435">
        <v>452</v>
      </c>
      <c r="E6" s="435">
        <v>62</v>
      </c>
      <c r="F6" s="436">
        <v>419</v>
      </c>
      <c r="G6" s="436">
        <v>60</v>
      </c>
      <c r="H6" s="436">
        <v>33</v>
      </c>
      <c r="I6" s="436">
        <v>2</v>
      </c>
      <c r="J6" s="436">
        <v>0</v>
      </c>
      <c r="K6" s="436">
        <v>0</v>
      </c>
      <c r="L6" s="436">
        <f aca="true" t="shared" si="1" ref="L6:L15">+P6+R6+T6+V6+X6</f>
        <v>29</v>
      </c>
      <c r="M6" s="436">
        <f aca="true" t="shared" si="2" ref="M6:M15">+Q6+S6+U6+W6+Y6</f>
        <v>2</v>
      </c>
      <c r="N6" s="239">
        <f t="shared" si="0"/>
        <v>87.87878787878788</v>
      </c>
      <c r="O6" s="239">
        <f t="shared" si="0"/>
        <v>100</v>
      </c>
      <c r="P6" s="436">
        <v>0</v>
      </c>
      <c r="Q6" s="436">
        <v>0</v>
      </c>
      <c r="R6" s="436">
        <v>0</v>
      </c>
      <c r="S6" s="436">
        <v>0</v>
      </c>
      <c r="T6" s="436">
        <v>24</v>
      </c>
      <c r="U6" s="436">
        <v>1</v>
      </c>
      <c r="V6" s="436">
        <v>4</v>
      </c>
      <c r="W6" s="436">
        <v>1</v>
      </c>
      <c r="X6" s="436">
        <v>1</v>
      </c>
      <c r="Y6" s="438">
        <v>0</v>
      </c>
    </row>
    <row r="7" spans="2:25" s="3" customFormat="1" ht="22.5" customHeight="1">
      <c r="B7" s="959" t="s">
        <v>427</v>
      </c>
      <c r="C7" s="960"/>
      <c r="D7" s="435">
        <v>744</v>
      </c>
      <c r="E7" s="435">
        <v>169</v>
      </c>
      <c r="F7" s="436">
        <v>702</v>
      </c>
      <c r="G7" s="436">
        <v>164</v>
      </c>
      <c r="H7" s="436">
        <v>42</v>
      </c>
      <c r="I7" s="436">
        <v>5</v>
      </c>
      <c r="J7" s="436">
        <v>0</v>
      </c>
      <c r="K7" s="436">
        <v>0</v>
      </c>
      <c r="L7" s="436">
        <f t="shared" si="1"/>
        <v>38</v>
      </c>
      <c r="M7" s="436">
        <f t="shared" si="2"/>
        <v>4</v>
      </c>
      <c r="N7" s="239">
        <f t="shared" si="0"/>
        <v>90.47619047619048</v>
      </c>
      <c r="O7" s="239">
        <f t="shared" si="0"/>
        <v>80</v>
      </c>
      <c r="P7" s="436">
        <v>1</v>
      </c>
      <c r="Q7" s="436">
        <v>0</v>
      </c>
      <c r="R7" s="436">
        <v>0</v>
      </c>
      <c r="S7" s="436">
        <v>0</v>
      </c>
      <c r="T7" s="436">
        <v>30</v>
      </c>
      <c r="U7" s="436">
        <v>3</v>
      </c>
      <c r="V7" s="436">
        <v>5</v>
      </c>
      <c r="W7" s="436">
        <v>1</v>
      </c>
      <c r="X7" s="436">
        <v>2</v>
      </c>
      <c r="Y7" s="438">
        <v>0</v>
      </c>
    </row>
    <row r="8" spans="2:25" s="3" customFormat="1" ht="22.5" customHeight="1">
      <c r="B8" s="959" t="s">
        <v>428</v>
      </c>
      <c r="C8" s="960"/>
      <c r="D8" s="435">
        <v>1011</v>
      </c>
      <c r="E8" s="435">
        <v>218</v>
      </c>
      <c r="F8" s="436">
        <v>971</v>
      </c>
      <c r="G8" s="436">
        <v>214</v>
      </c>
      <c r="H8" s="436">
        <v>40</v>
      </c>
      <c r="I8" s="436">
        <v>4</v>
      </c>
      <c r="J8" s="436">
        <v>0</v>
      </c>
      <c r="K8" s="436">
        <v>0</v>
      </c>
      <c r="L8" s="436">
        <f t="shared" si="1"/>
        <v>35</v>
      </c>
      <c r="M8" s="436">
        <f t="shared" si="2"/>
        <v>4</v>
      </c>
      <c r="N8" s="239">
        <f t="shared" si="0"/>
        <v>87.5</v>
      </c>
      <c r="O8" s="239">
        <f t="shared" si="0"/>
        <v>100</v>
      </c>
      <c r="P8" s="436">
        <v>0</v>
      </c>
      <c r="Q8" s="436">
        <v>0</v>
      </c>
      <c r="R8" s="436">
        <v>0</v>
      </c>
      <c r="S8" s="436">
        <v>0</v>
      </c>
      <c r="T8" s="436">
        <v>27</v>
      </c>
      <c r="U8" s="436">
        <v>2</v>
      </c>
      <c r="V8" s="436">
        <v>6</v>
      </c>
      <c r="W8" s="436">
        <v>1</v>
      </c>
      <c r="X8" s="436">
        <v>2</v>
      </c>
      <c r="Y8" s="438">
        <v>1</v>
      </c>
    </row>
    <row r="9" spans="2:25" s="3" customFormat="1" ht="22.5" customHeight="1">
      <c r="B9" s="961" t="s">
        <v>429</v>
      </c>
      <c r="C9" s="962"/>
      <c r="D9" s="435">
        <v>1543</v>
      </c>
      <c r="E9" s="435">
        <v>537</v>
      </c>
      <c r="F9" s="441">
        <v>1484</v>
      </c>
      <c r="G9" s="441">
        <v>521</v>
      </c>
      <c r="H9" s="441">
        <v>59</v>
      </c>
      <c r="I9" s="441">
        <v>16</v>
      </c>
      <c r="J9" s="441">
        <v>0</v>
      </c>
      <c r="K9" s="441">
        <v>0</v>
      </c>
      <c r="L9" s="436">
        <f t="shared" si="1"/>
        <v>57</v>
      </c>
      <c r="M9" s="436">
        <f t="shared" si="2"/>
        <v>13</v>
      </c>
      <c r="N9" s="463">
        <f t="shared" si="0"/>
        <v>96.61016949152543</v>
      </c>
      <c r="O9" s="463">
        <f t="shared" si="0"/>
        <v>81.25</v>
      </c>
      <c r="P9" s="441">
        <v>1</v>
      </c>
      <c r="Q9" s="441">
        <v>4</v>
      </c>
      <c r="R9" s="441">
        <v>0</v>
      </c>
      <c r="S9" s="441">
        <v>0</v>
      </c>
      <c r="T9" s="441">
        <v>44</v>
      </c>
      <c r="U9" s="441">
        <v>5</v>
      </c>
      <c r="V9" s="441">
        <v>9</v>
      </c>
      <c r="W9" s="441">
        <v>2</v>
      </c>
      <c r="X9" s="441">
        <v>3</v>
      </c>
      <c r="Y9" s="442">
        <v>2</v>
      </c>
    </row>
    <row r="10" spans="2:25" s="3" customFormat="1" ht="22.5" customHeight="1">
      <c r="B10" s="961" t="s">
        <v>430</v>
      </c>
      <c r="C10" s="962"/>
      <c r="D10" s="435">
        <v>1333</v>
      </c>
      <c r="E10" s="435">
        <v>349</v>
      </c>
      <c r="F10" s="441">
        <v>1289</v>
      </c>
      <c r="G10" s="441">
        <v>343</v>
      </c>
      <c r="H10" s="441">
        <v>44</v>
      </c>
      <c r="I10" s="441">
        <v>6</v>
      </c>
      <c r="J10" s="441">
        <v>0</v>
      </c>
      <c r="K10" s="441">
        <v>0</v>
      </c>
      <c r="L10" s="436">
        <f t="shared" si="1"/>
        <v>42</v>
      </c>
      <c r="M10" s="436">
        <f t="shared" si="2"/>
        <v>5</v>
      </c>
      <c r="N10" s="463">
        <f t="shared" si="0"/>
        <v>95.45454545454545</v>
      </c>
      <c r="O10" s="463">
        <f t="shared" si="0"/>
        <v>83.33333333333334</v>
      </c>
      <c r="P10" s="441">
        <v>4</v>
      </c>
      <c r="Q10" s="441">
        <v>2</v>
      </c>
      <c r="R10" s="441">
        <v>0</v>
      </c>
      <c r="S10" s="441">
        <v>0</v>
      </c>
      <c r="T10" s="441">
        <v>23</v>
      </c>
      <c r="U10" s="441">
        <v>3</v>
      </c>
      <c r="V10" s="441">
        <v>12</v>
      </c>
      <c r="W10" s="441">
        <v>0</v>
      </c>
      <c r="X10" s="441">
        <v>3</v>
      </c>
      <c r="Y10" s="442">
        <v>0</v>
      </c>
    </row>
    <row r="11" spans="2:25" s="3" customFormat="1" ht="22.5" customHeight="1">
      <c r="B11" s="961" t="s">
        <v>431</v>
      </c>
      <c r="C11" s="962"/>
      <c r="D11" s="435">
        <v>1117</v>
      </c>
      <c r="E11" s="435">
        <v>262</v>
      </c>
      <c r="F11" s="441">
        <v>1094</v>
      </c>
      <c r="G11" s="441">
        <v>259</v>
      </c>
      <c r="H11" s="441">
        <v>23</v>
      </c>
      <c r="I11" s="441">
        <v>3</v>
      </c>
      <c r="J11" s="441">
        <v>0</v>
      </c>
      <c r="K11" s="441">
        <v>0</v>
      </c>
      <c r="L11" s="436">
        <f t="shared" si="1"/>
        <v>19</v>
      </c>
      <c r="M11" s="436">
        <f t="shared" si="2"/>
        <v>3</v>
      </c>
      <c r="N11" s="463">
        <f t="shared" si="0"/>
        <v>82.6086956521739</v>
      </c>
      <c r="O11" s="463">
        <f t="shared" si="0"/>
        <v>100</v>
      </c>
      <c r="P11" s="441">
        <v>0</v>
      </c>
      <c r="Q11" s="441">
        <v>0</v>
      </c>
      <c r="R11" s="441">
        <v>0</v>
      </c>
      <c r="S11" s="441">
        <v>0</v>
      </c>
      <c r="T11" s="441">
        <v>16</v>
      </c>
      <c r="U11" s="441">
        <v>2</v>
      </c>
      <c r="V11" s="441">
        <v>3</v>
      </c>
      <c r="W11" s="441">
        <v>0</v>
      </c>
      <c r="X11" s="441">
        <v>0</v>
      </c>
      <c r="Y11" s="442">
        <v>1</v>
      </c>
    </row>
    <row r="12" spans="2:25" s="3" customFormat="1" ht="22.5" customHeight="1">
      <c r="B12" s="961" t="s">
        <v>432</v>
      </c>
      <c r="C12" s="962"/>
      <c r="D12" s="435">
        <v>895</v>
      </c>
      <c r="E12" s="435">
        <v>222</v>
      </c>
      <c r="F12" s="441">
        <v>877</v>
      </c>
      <c r="G12" s="441">
        <v>218</v>
      </c>
      <c r="H12" s="441">
        <v>18</v>
      </c>
      <c r="I12" s="441">
        <v>4</v>
      </c>
      <c r="J12" s="441">
        <v>0</v>
      </c>
      <c r="K12" s="441">
        <v>0</v>
      </c>
      <c r="L12" s="436">
        <f t="shared" si="1"/>
        <v>16</v>
      </c>
      <c r="M12" s="436">
        <f t="shared" si="2"/>
        <v>3</v>
      </c>
      <c r="N12" s="463">
        <f t="shared" si="0"/>
        <v>88.88888888888889</v>
      </c>
      <c r="O12" s="463">
        <f t="shared" si="0"/>
        <v>75</v>
      </c>
      <c r="P12" s="441">
        <v>0</v>
      </c>
      <c r="Q12" s="441">
        <v>0</v>
      </c>
      <c r="R12" s="441">
        <v>0</v>
      </c>
      <c r="S12" s="441">
        <v>0</v>
      </c>
      <c r="T12" s="441">
        <v>8</v>
      </c>
      <c r="U12" s="441">
        <v>0</v>
      </c>
      <c r="V12" s="441">
        <v>5</v>
      </c>
      <c r="W12" s="441">
        <v>2</v>
      </c>
      <c r="X12" s="441">
        <v>3</v>
      </c>
      <c r="Y12" s="442">
        <v>1</v>
      </c>
    </row>
    <row r="13" spans="2:25" s="3" customFormat="1" ht="22.5" customHeight="1">
      <c r="B13" s="961" t="s">
        <v>433</v>
      </c>
      <c r="C13" s="962"/>
      <c r="D13" s="435">
        <v>269</v>
      </c>
      <c r="E13" s="435">
        <v>189</v>
      </c>
      <c r="F13" s="441">
        <v>268</v>
      </c>
      <c r="G13" s="441">
        <v>189</v>
      </c>
      <c r="H13" s="441">
        <v>1</v>
      </c>
      <c r="I13" s="441">
        <v>0</v>
      </c>
      <c r="J13" s="441">
        <v>0</v>
      </c>
      <c r="K13" s="441">
        <v>0</v>
      </c>
      <c r="L13" s="436">
        <f t="shared" si="1"/>
        <v>1</v>
      </c>
      <c r="M13" s="436">
        <f t="shared" si="2"/>
        <v>0</v>
      </c>
      <c r="N13" s="463">
        <f t="shared" si="0"/>
        <v>100</v>
      </c>
      <c r="O13" s="463">
        <v>0</v>
      </c>
      <c r="P13" s="441">
        <v>0</v>
      </c>
      <c r="Q13" s="441">
        <v>0</v>
      </c>
      <c r="R13" s="441">
        <v>0</v>
      </c>
      <c r="S13" s="441">
        <v>0</v>
      </c>
      <c r="T13" s="441">
        <v>1</v>
      </c>
      <c r="U13" s="441">
        <v>0</v>
      </c>
      <c r="V13" s="441">
        <v>0</v>
      </c>
      <c r="W13" s="441">
        <v>0</v>
      </c>
      <c r="X13" s="441">
        <v>0</v>
      </c>
      <c r="Y13" s="442">
        <v>0</v>
      </c>
    </row>
    <row r="14" spans="2:25" s="3" customFormat="1" ht="22.5" customHeight="1">
      <c r="B14" s="961" t="s">
        <v>434</v>
      </c>
      <c r="C14" s="962"/>
      <c r="D14" s="435">
        <v>0</v>
      </c>
      <c r="E14" s="435">
        <v>185</v>
      </c>
      <c r="F14" s="441">
        <v>0</v>
      </c>
      <c r="G14" s="441">
        <v>185</v>
      </c>
      <c r="H14" s="441">
        <v>0</v>
      </c>
      <c r="I14" s="441">
        <v>0</v>
      </c>
      <c r="J14" s="441">
        <v>0</v>
      </c>
      <c r="K14" s="441">
        <v>0</v>
      </c>
      <c r="L14" s="436">
        <f t="shared" si="1"/>
        <v>0</v>
      </c>
      <c r="M14" s="436">
        <f t="shared" si="2"/>
        <v>0</v>
      </c>
      <c r="N14" s="463">
        <v>0</v>
      </c>
      <c r="O14" s="463">
        <v>0</v>
      </c>
      <c r="P14" s="441">
        <v>0</v>
      </c>
      <c r="Q14" s="441">
        <v>0</v>
      </c>
      <c r="R14" s="441">
        <v>0</v>
      </c>
      <c r="S14" s="441">
        <v>0</v>
      </c>
      <c r="T14" s="441">
        <v>0</v>
      </c>
      <c r="U14" s="441">
        <v>0</v>
      </c>
      <c r="V14" s="441">
        <v>0</v>
      </c>
      <c r="W14" s="441">
        <v>0</v>
      </c>
      <c r="X14" s="441">
        <v>0</v>
      </c>
      <c r="Y14" s="442">
        <v>0</v>
      </c>
    </row>
    <row r="15" spans="2:25" s="3" customFormat="1" ht="22.5" customHeight="1">
      <c r="B15" s="963" t="s">
        <v>435</v>
      </c>
      <c r="C15" s="964"/>
      <c r="D15" s="464">
        <v>0</v>
      </c>
      <c r="E15" s="464">
        <v>98</v>
      </c>
      <c r="F15" s="453">
        <v>0</v>
      </c>
      <c r="G15" s="453">
        <v>98</v>
      </c>
      <c r="H15" s="453">
        <v>0</v>
      </c>
      <c r="I15" s="453">
        <v>0</v>
      </c>
      <c r="J15" s="453">
        <v>0</v>
      </c>
      <c r="K15" s="453">
        <v>0</v>
      </c>
      <c r="L15" s="465">
        <f t="shared" si="1"/>
        <v>0</v>
      </c>
      <c r="M15" s="465">
        <f t="shared" si="2"/>
        <v>0</v>
      </c>
      <c r="N15" s="466">
        <v>0</v>
      </c>
      <c r="O15" s="240">
        <v>0</v>
      </c>
      <c r="P15" s="453">
        <v>0</v>
      </c>
      <c r="Q15" s="453">
        <v>0</v>
      </c>
      <c r="R15" s="453">
        <v>0</v>
      </c>
      <c r="S15" s="453">
        <v>0</v>
      </c>
      <c r="T15" s="453">
        <v>0</v>
      </c>
      <c r="U15" s="453">
        <v>0</v>
      </c>
      <c r="V15" s="453">
        <v>0</v>
      </c>
      <c r="W15" s="453">
        <v>0</v>
      </c>
      <c r="X15" s="453">
        <v>0</v>
      </c>
      <c r="Y15" s="456">
        <v>0</v>
      </c>
    </row>
    <row r="16" spans="2:25" s="3" customFormat="1" ht="22.5" customHeight="1">
      <c r="B16" s="965" t="s">
        <v>82</v>
      </c>
      <c r="C16" s="966"/>
      <c r="D16" s="467">
        <f>F16+H16+J16</f>
        <v>7569</v>
      </c>
      <c r="E16" s="468">
        <f>G16+I16+K16</f>
        <v>2311</v>
      </c>
      <c r="F16" s="458">
        <f>SUM(F5:F15)</f>
        <v>7293</v>
      </c>
      <c r="G16" s="458">
        <f>SUM(G5:G15)</f>
        <v>2271</v>
      </c>
      <c r="H16" s="458">
        <f>SUM(H5:H15)</f>
        <v>276</v>
      </c>
      <c r="I16" s="458">
        <f>SUM(I5:I15)</f>
        <v>40</v>
      </c>
      <c r="J16" s="458">
        <f aca="true" t="shared" si="3" ref="J16:S16">SUM(J5:J15)</f>
        <v>0</v>
      </c>
      <c r="K16" s="458">
        <f t="shared" si="3"/>
        <v>0</v>
      </c>
      <c r="L16" s="459">
        <f>SUM(L5:L15)</f>
        <v>251</v>
      </c>
      <c r="M16" s="459">
        <f>SUM(M5:M15)</f>
        <v>34</v>
      </c>
      <c r="N16" s="240">
        <f>L16/H16*100</f>
        <v>90.94202898550725</v>
      </c>
      <c r="O16" s="240">
        <f>M16/I16*100</f>
        <v>85</v>
      </c>
      <c r="P16" s="458">
        <f>SUM(P5:P15)</f>
        <v>6</v>
      </c>
      <c r="Q16" s="458">
        <f t="shared" si="3"/>
        <v>6</v>
      </c>
      <c r="R16" s="458">
        <f t="shared" si="3"/>
        <v>0</v>
      </c>
      <c r="S16" s="458">
        <f t="shared" si="3"/>
        <v>0</v>
      </c>
      <c r="T16" s="458">
        <f aca="true" t="shared" si="4" ref="T16:Y16">SUM(T5:T15)</f>
        <v>184</v>
      </c>
      <c r="U16" s="458">
        <f t="shared" si="4"/>
        <v>16</v>
      </c>
      <c r="V16" s="458">
        <f t="shared" si="4"/>
        <v>47</v>
      </c>
      <c r="W16" s="458">
        <f t="shared" si="4"/>
        <v>7</v>
      </c>
      <c r="X16" s="458">
        <f t="shared" si="4"/>
        <v>14</v>
      </c>
      <c r="Y16" s="462">
        <f t="shared" si="4"/>
        <v>5</v>
      </c>
    </row>
    <row r="17" spans="5:13" s="3" customFormat="1" ht="19.5" customHeight="1">
      <c r="E17" s="74"/>
      <c r="L17" s="66"/>
      <c r="M17" s="66"/>
    </row>
    <row r="18" spans="1:13" ht="19.5" customHeight="1">
      <c r="A18" s="852" t="s">
        <v>539</v>
      </c>
      <c r="B18" s="852"/>
      <c r="C18" s="852"/>
      <c r="D18" s="852"/>
      <c r="E18" s="852"/>
      <c r="F18" s="852"/>
      <c r="G18" s="852"/>
      <c r="H18" s="852"/>
      <c r="I18" s="852"/>
      <c r="J18" s="852"/>
      <c r="K18" s="852"/>
      <c r="L18" s="852"/>
      <c r="M18" s="852"/>
    </row>
    <row r="19" spans="2:25" s="3" customFormat="1" ht="19.5" customHeight="1">
      <c r="B19" s="912" t="s">
        <v>85</v>
      </c>
      <c r="C19" s="913"/>
      <c r="D19" s="942" t="s">
        <v>65</v>
      </c>
      <c r="E19" s="943"/>
      <c r="F19" s="943" t="s">
        <v>436</v>
      </c>
      <c r="G19" s="943"/>
      <c r="H19" s="943" t="s">
        <v>66</v>
      </c>
      <c r="I19" s="943"/>
      <c r="J19" s="943" t="s">
        <v>95</v>
      </c>
      <c r="K19" s="943"/>
      <c r="L19" s="951" t="s">
        <v>90</v>
      </c>
      <c r="M19" s="951"/>
      <c r="N19" s="943" t="s">
        <v>437</v>
      </c>
      <c r="O19" s="943"/>
      <c r="P19" s="943" t="s">
        <v>91</v>
      </c>
      <c r="Q19" s="943"/>
      <c r="R19" s="943"/>
      <c r="S19" s="943"/>
      <c r="T19" s="943"/>
      <c r="U19" s="943"/>
      <c r="V19" s="943"/>
      <c r="W19" s="943"/>
      <c r="X19" s="943"/>
      <c r="Y19" s="953"/>
    </row>
    <row r="20" spans="2:25" s="3" customFormat="1" ht="13.5">
      <c r="B20" s="956"/>
      <c r="C20" s="937"/>
      <c r="D20" s="944"/>
      <c r="E20" s="945"/>
      <c r="F20" s="945"/>
      <c r="G20" s="945"/>
      <c r="H20" s="945"/>
      <c r="I20" s="945"/>
      <c r="J20" s="945"/>
      <c r="K20" s="945"/>
      <c r="L20" s="952"/>
      <c r="M20" s="952"/>
      <c r="N20" s="945"/>
      <c r="O20" s="945"/>
      <c r="P20" s="945" t="s">
        <v>96</v>
      </c>
      <c r="Q20" s="945"/>
      <c r="R20" s="958" t="s">
        <v>97</v>
      </c>
      <c r="S20" s="958"/>
      <c r="T20" s="945" t="s">
        <v>98</v>
      </c>
      <c r="U20" s="945"/>
      <c r="V20" s="958" t="s">
        <v>99</v>
      </c>
      <c r="W20" s="958"/>
      <c r="X20" s="945" t="s">
        <v>86</v>
      </c>
      <c r="Y20" s="955"/>
    </row>
    <row r="21" spans="2:25" s="3" customFormat="1" ht="19.5" customHeight="1">
      <c r="B21" s="957"/>
      <c r="C21" s="938"/>
      <c r="D21" s="289" t="s">
        <v>68</v>
      </c>
      <c r="E21" s="290" t="s">
        <v>69</v>
      </c>
      <c r="F21" s="290" t="s">
        <v>68</v>
      </c>
      <c r="G21" s="290" t="s">
        <v>69</v>
      </c>
      <c r="H21" s="290" t="s">
        <v>68</v>
      </c>
      <c r="I21" s="290" t="s">
        <v>69</v>
      </c>
      <c r="J21" s="290" t="s">
        <v>68</v>
      </c>
      <c r="K21" s="290" t="s">
        <v>69</v>
      </c>
      <c r="L21" s="290" t="s">
        <v>68</v>
      </c>
      <c r="M21" s="290" t="s">
        <v>69</v>
      </c>
      <c r="N21" s="290" t="s">
        <v>68</v>
      </c>
      <c r="O21" s="290" t="s">
        <v>69</v>
      </c>
      <c r="P21" s="290" t="s">
        <v>68</v>
      </c>
      <c r="Q21" s="290" t="s">
        <v>69</v>
      </c>
      <c r="R21" s="290" t="s">
        <v>68</v>
      </c>
      <c r="S21" s="290" t="s">
        <v>69</v>
      </c>
      <c r="T21" s="290" t="s">
        <v>68</v>
      </c>
      <c r="U21" s="290" t="s">
        <v>69</v>
      </c>
      <c r="V21" s="290" t="s">
        <v>68</v>
      </c>
      <c r="W21" s="290" t="s">
        <v>69</v>
      </c>
      <c r="X21" s="290" t="s">
        <v>68</v>
      </c>
      <c r="Y21" s="291" t="s">
        <v>69</v>
      </c>
    </row>
    <row r="22" spans="2:25" s="3" customFormat="1" ht="22.5" customHeight="1">
      <c r="B22" s="967" t="s">
        <v>512</v>
      </c>
      <c r="C22" s="968"/>
      <c r="D22" s="435">
        <v>140</v>
      </c>
      <c r="E22" s="435">
        <v>11</v>
      </c>
      <c r="F22" s="436">
        <v>127</v>
      </c>
      <c r="G22" s="436">
        <v>10</v>
      </c>
      <c r="H22" s="436">
        <v>13</v>
      </c>
      <c r="I22" s="436">
        <v>1</v>
      </c>
      <c r="J22" s="436">
        <v>0</v>
      </c>
      <c r="K22" s="436">
        <v>0</v>
      </c>
      <c r="L22" s="436">
        <f aca="true" t="shared" si="5" ref="L22:M25">+P22+R22+T22+V22+X22</f>
        <v>11</v>
      </c>
      <c r="M22" s="436">
        <f t="shared" si="5"/>
        <v>1</v>
      </c>
      <c r="N22" s="239">
        <f>L22/H22*100</f>
        <v>84.61538461538461</v>
      </c>
      <c r="O22" s="469">
        <f>IF(M22=0,"-",M22/I22*100)</f>
        <v>100</v>
      </c>
      <c r="P22" s="436">
        <v>0</v>
      </c>
      <c r="Q22" s="436">
        <v>0</v>
      </c>
      <c r="R22" s="436">
        <v>0</v>
      </c>
      <c r="S22" s="436">
        <v>0</v>
      </c>
      <c r="T22" s="436">
        <v>11</v>
      </c>
      <c r="U22" s="436">
        <v>1</v>
      </c>
      <c r="V22" s="436">
        <v>0</v>
      </c>
      <c r="W22" s="436">
        <v>0</v>
      </c>
      <c r="X22" s="436">
        <v>0</v>
      </c>
      <c r="Y22" s="438">
        <v>0</v>
      </c>
    </row>
    <row r="23" spans="2:25" s="3" customFormat="1" ht="22.5" customHeight="1">
      <c r="B23" s="967" t="s">
        <v>516</v>
      </c>
      <c r="C23" s="968"/>
      <c r="D23" s="435">
        <v>173</v>
      </c>
      <c r="E23" s="435">
        <v>13</v>
      </c>
      <c r="F23" s="436">
        <v>151</v>
      </c>
      <c r="G23" s="436">
        <v>12</v>
      </c>
      <c r="H23" s="436">
        <v>22</v>
      </c>
      <c r="I23" s="436">
        <v>1</v>
      </c>
      <c r="J23" s="436">
        <v>0</v>
      </c>
      <c r="K23" s="436">
        <v>0</v>
      </c>
      <c r="L23" s="436">
        <f t="shared" si="5"/>
        <v>20</v>
      </c>
      <c r="M23" s="436">
        <f t="shared" si="5"/>
        <v>1</v>
      </c>
      <c r="N23" s="239">
        <f>L23/H23*100</f>
        <v>90.9090909090909</v>
      </c>
      <c r="O23" s="239">
        <f>M23/I23*100</f>
        <v>100</v>
      </c>
      <c r="P23" s="436">
        <v>1</v>
      </c>
      <c r="Q23" s="436">
        <v>0</v>
      </c>
      <c r="R23" s="436">
        <v>0</v>
      </c>
      <c r="S23" s="436">
        <v>0</v>
      </c>
      <c r="T23" s="436">
        <v>16</v>
      </c>
      <c r="U23" s="436">
        <v>1</v>
      </c>
      <c r="V23" s="436">
        <v>3</v>
      </c>
      <c r="W23" s="436">
        <v>0</v>
      </c>
      <c r="X23" s="436">
        <v>0</v>
      </c>
      <c r="Y23" s="438">
        <v>0</v>
      </c>
    </row>
    <row r="24" spans="2:25" s="3" customFormat="1" ht="22.5" customHeight="1">
      <c r="B24" s="967" t="s">
        <v>517</v>
      </c>
      <c r="C24" s="968"/>
      <c r="D24" s="435">
        <v>190</v>
      </c>
      <c r="E24" s="435">
        <v>24</v>
      </c>
      <c r="F24" s="436">
        <v>178</v>
      </c>
      <c r="G24" s="436">
        <v>23</v>
      </c>
      <c r="H24" s="436">
        <v>12</v>
      </c>
      <c r="I24" s="436">
        <v>1</v>
      </c>
      <c r="J24" s="436">
        <v>0</v>
      </c>
      <c r="K24" s="436">
        <v>0</v>
      </c>
      <c r="L24" s="436">
        <f t="shared" si="5"/>
        <v>10</v>
      </c>
      <c r="M24" s="436">
        <f t="shared" si="5"/>
        <v>0</v>
      </c>
      <c r="N24" s="239">
        <f>L24/H24*100</f>
        <v>83.33333333333334</v>
      </c>
      <c r="O24" s="239">
        <f>M24/I24*100</f>
        <v>0</v>
      </c>
      <c r="P24" s="436">
        <v>0</v>
      </c>
      <c r="Q24" s="436">
        <v>0</v>
      </c>
      <c r="R24" s="436">
        <v>0</v>
      </c>
      <c r="S24" s="436">
        <v>0</v>
      </c>
      <c r="T24" s="436">
        <v>10</v>
      </c>
      <c r="U24" s="436">
        <v>0</v>
      </c>
      <c r="V24" s="436">
        <v>0</v>
      </c>
      <c r="W24" s="436">
        <v>0</v>
      </c>
      <c r="X24" s="436">
        <v>0</v>
      </c>
      <c r="Y24" s="438">
        <v>0</v>
      </c>
    </row>
    <row r="25" spans="2:25" s="3" customFormat="1" ht="22.5" customHeight="1">
      <c r="B25" s="967" t="s">
        <v>518</v>
      </c>
      <c r="C25" s="968"/>
      <c r="D25" s="435">
        <v>198</v>
      </c>
      <c r="E25" s="435">
        <v>40</v>
      </c>
      <c r="F25" s="436">
        <v>187</v>
      </c>
      <c r="G25" s="436">
        <v>39</v>
      </c>
      <c r="H25" s="436">
        <v>11</v>
      </c>
      <c r="I25" s="436">
        <v>1</v>
      </c>
      <c r="J25" s="436">
        <v>0</v>
      </c>
      <c r="K25" s="436">
        <v>0</v>
      </c>
      <c r="L25" s="436">
        <f t="shared" si="5"/>
        <v>10</v>
      </c>
      <c r="M25" s="436">
        <f t="shared" si="5"/>
        <v>0</v>
      </c>
      <c r="N25" s="239">
        <f>L25/H25*100</f>
        <v>90.9090909090909</v>
      </c>
      <c r="O25" s="239">
        <f>M25/I25*100</f>
        <v>0</v>
      </c>
      <c r="P25" s="436">
        <v>0</v>
      </c>
      <c r="Q25" s="436">
        <v>0</v>
      </c>
      <c r="R25" s="436">
        <v>0</v>
      </c>
      <c r="S25" s="436">
        <v>0</v>
      </c>
      <c r="T25" s="436">
        <v>6</v>
      </c>
      <c r="U25" s="436">
        <v>0</v>
      </c>
      <c r="V25" s="436">
        <v>4</v>
      </c>
      <c r="W25" s="436">
        <v>0</v>
      </c>
      <c r="X25" s="436">
        <v>0</v>
      </c>
      <c r="Y25" s="438">
        <v>0</v>
      </c>
    </row>
    <row r="26" spans="2:25" s="3" customFormat="1" ht="22.5" customHeight="1">
      <c r="B26" s="969" t="s">
        <v>82</v>
      </c>
      <c r="C26" s="970"/>
      <c r="D26" s="470">
        <f>F26+H26+J26</f>
        <v>701</v>
      </c>
      <c r="E26" s="471">
        <f aca="true" t="shared" si="6" ref="E26:M26">SUM(E22:E25)</f>
        <v>88</v>
      </c>
      <c r="F26" s="460">
        <f t="shared" si="6"/>
        <v>643</v>
      </c>
      <c r="G26" s="460">
        <f t="shared" si="6"/>
        <v>84</v>
      </c>
      <c r="H26" s="460">
        <f t="shared" si="6"/>
        <v>58</v>
      </c>
      <c r="I26" s="460">
        <f t="shared" si="6"/>
        <v>4</v>
      </c>
      <c r="J26" s="460">
        <f t="shared" si="6"/>
        <v>0</v>
      </c>
      <c r="K26" s="460">
        <f t="shared" si="6"/>
        <v>0</v>
      </c>
      <c r="L26" s="459">
        <f t="shared" si="6"/>
        <v>51</v>
      </c>
      <c r="M26" s="459">
        <f t="shared" si="6"/>
        <v>2</v>
      </c>
      <c r="N26" s="472">
        <f>L26/H26*100</f>
        <v>87.93103448275862</v>
      </c>
      <c r="O26" s="472">
        <f>M26/I26*100</f>
        <v>50</v>
      </c>
      <c r="P26" s="460">
        <f aca="true" t="shared" si="7" ref="P26:Y26">SUM(P22:P25)</f>
        <v>1</v>
      </c>
      <c r="Q26" s="460">
        <f t="shared" si="7"/>
        <v>0</v>
      </c>
      <c r="R26" s="460">
        <f t="shared" si="7"/>
        <v>0</v>
      </c>
      <c r="S26" s="460">
        <f t="shared" si="7"/>
        <v>0</v>
      </c>
      <c r="T26" s="460">
        <f t="shared" si="7"/>
        <v>43</v>
      </c>
      <c r="U26" s="460">
        <f t="shared" si="7"/>
        <v>2</v>
      </c>
      <c r="V26" s="460">
        <f t="shared" si="7"/>
        <v>7</v>
      </c>
      <c r="W26" s="460">
        <f t="shared" si="7"/>
        <v>0</v>
      </c>
      <c r="X26" s="460">
        <f t="shared" si="7"/>
        <v>0</v>
      </c>
      <c r="Y26" s="473">
        <f t="shared" si="7"/>
        <v>0</v>
      </c>
    </row>
    <row r="27" spans="12:13" s="3" customFormat="1" ht="19.5" customHeight="1">
      <c r="L27" s="66"/>
      <c r="M27" s="66"/>
    </row>
    <row r="28" spans="1:13" ht="19.5" customHeight="1">
      <c r="A28" s="852" t="s">
        <v>540</v>
      </c>
      <c r="B28" s="852"/>
      <c r="C28" s="852"/>
      <c r="D28" s="852"/>
      <c r="E28" s="852"/>
      <c r="F28" s="852"/>
      <c r="G28" s="852"/>
      <c r="H28" s="852"/>
      <c r="I28" s="852"/>
      <c r="J28" s="852"/>
      <c r="K28" s="852"/>
      <c r="L28" s="852"/>
      <c r="M28" s="852"/>
    </row>
    <row r="29" spans="2:27" s="3" customFormat="1" ht="23.25" customHeight="1">
      <c r="B29" s="912" t="s">
        <v>85</v>
      </c>
      <c r="C29" s="913"/>
      <c r="D29" s="942" t="s">
        <v>65</v>
      </c>
      <c r="E29" s="943"/>
      <c r="F29" s="943" t="s">
        <v>438</v>
      </c>
      <c r="G29" s="943"/>
      <c r="H29" s="943" t="s">
        <v>100</v>
      </c>
      <c r="I29" s="943"/>
      <c r="J29" s="943" t="s">
        <v>66</v>
      </c>
      <c r="K29" s="943"/>
      <c r="L29" s="951" t="s">
        <v>90</v>
      </c>
      <c r="M29" s="951"/>
      <c r="N29" s="943" t="s">
        <v>101</v>
      </c>
      <c r="O29" s="943"/>
      <c r="P29" s="943" t="s">
        <v>91</v>
      </c>
      <c r="Q29" s="943"/>
      <c r="R29" s="943"/>
      <c r="S29" s="943"/>
      <c r="T29" s="943" t="s">
        <v>102</v>
      </c>
      <c r="U29" s="943"/>
      <c r="V29" s="943"/>
      <c r="W29" s="943"/>
      <c r="X29" s="943"/>
      <c r="Y29" s="943"/>
      <c r="Z29" s="943"/>
      <c r="AA29" s="953"/>
    </row>
    <row r="30" spans="2:27" s="3" customFormat="1" ht="23.25" customHeight="1">
      <c r="B30" s="956"/>
      <c r="C30" s="937"/>
      <c r="D30" s="944"/>
      <c r="E30" s="945"/>
      <c r="F30" s="945"/>
      <c r="G30" s="945"/>
      <c r="H30" s="945"/>
      <c r="I30" s="945"/>
      <c r="J30" s="945"/>
      <c r="K30" s="945"/>
      <c r="L30" s="952"/>
      <c r="M30" s="952"/>
      <c r="N30" s="945"/>
      <c r="O30" s="945"/>
      <c r="P30" s="945" t="s">
        <v>103</v>
      </c>
      <c r="Q30" s="945"/>
      <c r="R30" s="958" t="s">
        <v>104</v>
      </c>
      <c r="S30" s="958"/>
      <c r="T30" s="945" t="s">
        <v>105</v>
      </c>
      <c r="U30" s="945"/>
      <c r="V30" s="958" t="s">
        <v>106</v>
      </c>
      <c r="W30" s="958"/>
      <c r="X30" s="945" t="s">
        <v>94</v>
      </c>
      <c r="Y30" s="945"/>
      <c r="Z30" s="945" t="s">
        <v>86</v>
      </c>
      <c r="AA30" s="955"/>
    </row>
    <row r="31" spans="2:27" s="3" customFormat="1" ht="23.25" customHeight="1">
      <c r="B31" s="957"/>
      <c r="C31" s="938"/>
      <c r="D31" s="289" t="s">
        <v>68</v>
      </c>
      <c r="E31" s="290" t="s">
        <v>69</v>
      </c>
      <c r="F31" s="290" t="s">
        <v>68</v>
      </c>
      <c r="G31" s="290" t="s">
        <v>69</v>
      </c>
      <c r="H31" s="290" t="s">
        <v>68</v>
      </c>
      <c r="I31" s="290" t="s">
        <v>69</v>
      </c>
      <c r="J31" s="290" t="s">
        <v>68</v>
      </c>
      <c r="K31" s="290" t="s">
        <v>69</v>
      </c>
      <c r="L31" s="290" t="s">
        <v>68</v>
      </c>
      <c r="M31" s="290" t="s">
        <v>69</v>
      </c>
      <c r="N31" s="290" t="s">
        <v>68</v>
      </c>
      <c r="O31" s="290" t="s">
        <v>69</v>
      </c>
      <c r="P31" s="290" t="s">
        <v>68</v>
      </c>
      <c r="Q31" s="290" t="s">
        <v>69</v>
      </c>
      <c r="R31" s="290" t="s">
        <v>68</v>
      </c>
      <c r="S31" s="290" t="s">
        <v>69</v>
      </c>
      <c r="T31" s="290" t="s">
        <v>68</v>
      </c>
      <c r="U31" s="290" t="s">
        <v>69</v>
      </c>
      <c r="V31" s="290" t="s">
        <v>68</v>
      </c>
      <c r="W31" s="290" t="s">
        <v>69</v>
      </c>
      <c r="X31" s="290" t="s">
        <v>68</v>
      </c>
      <c r="Y31" s="290" t="s">
        <v>69</v>
      </c>
      <c r="Z31" s="290" t="s">
        <v>68</v>
      </c>
      <c r="AA31" s="291" t="s">
        <v>69</v>
      </c>
    </row>
    <row r="32" spans="2:27" s="3" customFormat="1" ht="23.25" customHeight="1">
      <c r="B32" s="961" t="s">
        <v>439</v>
      </c>
      <c r="C32" s="962"/>
      <c r="D32" s="435">
        <v>1210</v>
      </c>
      <c r="E32" s="435">
        <v>620</v>
      </c>
      <c r="F32" s="441">
        <v>1131</v>
      </c>
      <c r="G32" s="441">
        <v>546</v>
      </c>
      <c r="H32" s="441">
        <v>0</v>
      </c>
      <c r="I32" s="441">
        <v>0</v>
      </c>
      <c r="J32" s="441">
        <v>79</v>
      </c>
      <c r="K32" s="441">
        <v>74</v>
      </c>
      <c r="L32" s="436">
        <f>+P32+R32+T32+V32+X32+Z32</f>
        <v>75</v>
      </c>
      <c r="M32" s="436">
        <f>+Q32+S32+U32+W32+Y32+AA32</f>
        <v>59</v>
      </c>
      <c r="N32" s="474">
        <f aca="true" t="shared" si="8" ref="N32:O36">L32/J32*100</f>
        <v>94.9367088607595</v>
      </c>
      <c r="O32" s="474">
        <f t="shared" si="8"/>
        <v>79.72972972972973</v>
      </c>
      <c r="P32" s="441">
        <v>0</v>
      </c>
      <c r="Q32" s="441">
        <v>2</v>
      </c>
      <c r="R32" s="441">
        <v>1</v>
      </c>
      <c r="S32" s="441">
        <v>0</v>
      </c>
      <c r="T32" s="441">
        <v>17</v>
      </c>
      <c r="U32" s="441">
        <v>13</v>
      </c>
      <c r="V32" s="441">
        <v>14</v>
      </c>
      <c r="W32" s="441">
        <v>11</v>
      </c>
      <c r="X32" s="441">
        <v>17</v>
      </c>
      <c r="Y32" s="441">
        <v>12</v>
      </c>
      <c r="Z32" s="441">
        <v>26</v>
      </c>
      <c r="AA32" s="442">
        <v>21</v>
      </c>
    </row>
    <row r="33" spans="2:27" s="3" customFormat="1" ht="23.25" customHeight="1">
      <c r="B33" s="961" t="s">
        <v>440</v>
      </c>
      <c r="C33" s="962"/>
      <c r="D33" s="435">
        <v>1172</v>
      </c>
      <c r="E33" s="435">
        <v>426</v>
      </c>
      <c r="F33" s="441">
        <v>1080</v>
      </c>
      <c r="G33" s="441">
        <v>376</v>
      </c>
      <c r="H33" s="441">
        <v>0</v>
      </c>
      <c r="I33" s="441">
        <v>0</v>
      </c>
      <c r="J33" s="441">
        <v>92</v>
      </c>
      <c r="K33" s="441">
        <v>50</v>
      </c>
      <c r="L33" s="436">
        <f aca="true" t="shared" si="9" ref="L33:L38">+P33+R33+T33+V33+X33+Z33</f>
        <v>84</v>
      </c>
      <c r="M33" s="436">
        <f aca="true" t="shared" si="10" ref="M33:M38">+Q33+S33+U33+W33+Y33+AA33</f>
        <v>38</v>
      </c>
      <c r="N33" s="474">
        <f t="shared" si="8"/>
        <v>91.30434782608695</v>
      </c>
      <c r="O33" s="474">
        <f t="shared" si="8"/>
        <v>76</v>
      </c>
      <c r="P33" s="441">
        <v>7</v>
      </c>
      <c r="Q33" s="441">
        <v>1</v>
      </c>
      <c r="R33" s="441">
        <v>1</v>
      </c>
      <c r="S33" s="441">
        <v>0</v>
      </c>
      <c r="T33" s="441">
        <v>22</v>
      </c>
      <c r="U33" s="441">
        <v>7</v>
      </c>
      <c r="V33" s="441">
        <v>10</v>
      </c>
      <c r="W33" s="441">
        <v>4</v>
      </c>
      <c r="X33" s="441">
        <v>17</v>
      </c>
      <c r="Y33" s="441">
        <v>12</v>
      </c>
      <c r="Z33" s="441">
        <v>27</v>
      </c>
      <c r="AA33" s="442">
        <v>14</v>
      </c>
    </row>
    <row r="34" spans="2:27" s="3" customFormat="1" ht="23.25" customHeight="1">
      <c r="B34" s="961" t="s">
        <v>441</v>
      </c>
      <c r="C34" s="962"/>
      <c r="D34" s="435">
        <v>963</v>
      </c>
      <c r="E34" s="435">
        <v>310</v>
      </c>
      <c r="F34" s="441">
        <v>894</v>
      </c>
      <c r="G34" s="441">
        <v>276</v>
      </c>
      <c r="H34" s="441">
        <v>0</v>
      </c>
      <c r="I34" s="441">
        <v>0</v>
      </c>
      <c r="J34" s="441">
        <v>69</v>
      </c>
      <c r="K34" s="441">
        <v>34</v>
      </c>
      <c r="L34" s="436">
        <f t="shared" si="9"/>
        <v>68</v>
      </c>
      <c r="M34" s="436">
        <f t="shared" si="10"/>
        <v>29</v>
      </c>
      <c r="N34" s="474">
        <f t="shared" si="8"/>
        <v>98.55072463768117</v>
      </c>
      <c r="O34" s="474">
        <f t="shared" si="8"/>
        <v>85.29411764705883</v>
      </c>
      <c r="P34" s="441">
        <v>9</v>
      </c>
      <c r="Q34" s="441">
        <v>1</v>
      </c>
      <c r="R34" s="441">
        <v>1</v>
      </c>
      <c r="S34" s="441">
        <v>0</v>
      </c>
      <c r="T34" s="441">
        <v>10</v>
      </c>
      <c r="U34" s="441">
        <v>8</v>
      </c>
      <c r="V34" s="441">
        <v>7</v>
      </c>
      <c r="W34" s="441">
        <v>2</v>
      </c>
      <c r="X34" s="441">
        <v>16</v>
      </c>
      <c r="Y34" s="441">
        <v>4</v>
      </c>
      <c r="Z34" s="441">
        <v>25</v>
      </c>
      <c r="AA34" s="442">
        <v>14</v>
      </c>
    </row>
    <row r="35" spans="2:27" s="3" customFormat="1" ht="23.25" customHeight="1">
      <c r="B35" s="961" t="s">
        <v>442</v>
      </c>
      <c r="C35" s="962"/>
      <c r="D35" s="435">
        <v>940</v>
      </c>
      <c r="E35" s="435">
        <v>254</v>
      </c>
      <c r="F35" s="441">
        <v>890</v>
      </c>
      <c r="G35" s="441">
        <v>224</v>
      </c>
      <c r="H35" s="441">
        <v>0</v>
      </c>
      <c r="I35" s="441">
        <v>0</v>
      </c>
      <c r="J35" s="441">
        <v>50</v>
      </c>
      <c r="K35" s="441">
        <v>30</v>
      </c>
      <c r="L35" s="436">
        <f t="shared" si="9"/>
        <v>47</v>
      </c>
      <c r="M35" s="436">
        <f t="shared" si="10"/>
        <v>27</v>
      </c>
      <c r="N35" s="474">
        <f t="shared" si="8"/>
        <v>94</v>
      </c>
      <c r="O35" s="474">
        <f t="shared" si="8"/>
        <v>90</v>
      </c>
      <c r="P35" s="441">
        <v>6</v>
      </c>
      <c r="Q35" s="441">
        <v>3</v>
      </c>
      <c r="R35" s="441">
        <v>0</v>
      </c>
      <c r="S35" s="441">
        <v>0</v>
      </c>
      <c r="T35" s="441">
        <v>9</v>
      </c>
      <c r="U35" s="441">
        <v>3</v>
      </c>
      <c r="V35" s="441">
        <v>9</v>
      </c>
      <c r="W35" s="441">
        <v>3</v>
      </c>
      <c r="X35" s="441">
        <v>9</v>
      </c>
      <c r="Y35" s="441">
        <v>0</v>
      </c>
      <c r="Z35" s="441">
        <v>14</v>
      </c>
      <c r="AA35" s="442">
        <v>18</v>
      </c>
    </row>
    <row r="36" spans="2:27" s="3" customFormat="1" ht="23.25" customHeight="1">
      <c r="B36" s="961" t="s">
        <v>443</v>
      </c>
      <c r="C36" s="962"/>
      <c r="D36" s="435">
        <v>308</v>
      </c>
      <c r="E36" s="435">
        <v>243</v>
      </c>
      <c r="F36" s="441">
        <v>291</v>
      </c>
      <c r="G36" s="441">
        <v>230</v>
      </c>
      <c r="H36" s="441">
        <v>0</v>
      </c>
      <c r="I36" s="441">
        <v>0</v>
      </c>
      <c r="J36" s="441">
        <v>17</v>
      </c>
      <c r="K36" s="441">
        <v>13</v>
      </c>
      <c r="L36" s="436">
        <f t="shared" si="9"/>
        <v>16</v>
      </c>
      <c r="M36" s="436">
        <f t="shared" si="10"/>
        <v>11</v>
      </c>
      <c r="N36" s="474">
        <f t="shared" si="8"/>
        <v>94.11764705882352</v>
      </c>
      <c r="O36" s="474">
        <f t="shared" si="8"/>
        <v>84.61538461538461</v>
      </c>
      <c r="P36" s="441">
        <v>2</v>
      </c>
      <c r="Q36" s="441">
        <v>1</v>
      </c>
      <c r="R36" s="441">
        <v>0</v>
      </c>
      <c r="S36" s="441">
        <v>0</v>
      </c>
      <c r="T36" s="441">
        <v>2</v>
      </c>
      <c r="U36" s="441">
        <v>1</v>
      </c>
      <c r="V36" s="441">
        <v>3</v>
      </c>
      <c r="W36" s="441">
        <v>1</v>
      </c>
      <c r="X36" s="441">
        <v>1</v>
      </c>
      <c r="Y36" s="441">
        <v>2</v>
      </c>
      <c r="Z36" s="441">
        <v>8</v>
      </c>
      <c r="AA36" s="442">
        <v>6</v>
      </c>
    </row>
    <row r="37" spans="2:27" s="3" customFormat="1" ht="23.25" customHeight="1">
      <c r="B37" s="961" t="s">
        <v>444</v>
      </c>
      <c r="C37" s="962"/>
      <c r="D37" s="435">
        <f>F37+H37+J37</f>
        <v>0</v>
      </c>
      <c r="E37" s="435">
        <v>251</v>
      </c>
      <c r="F37" s="441">
        <v>0</v>
      </c>
      <c r="G37" s="441">
        <v>235</v>
      </c>
      <c r="H37" s="441">
        <v>0</v>
      </c>
      <c r="I37" s="441">
        <v>0</v>
      </c>
      <c r="J37" s="441">
        <v>0</v>
      </c>
      <c r="K37" s="441">
        <v>16</v>
      </c>
      <c r="L37" s="436">
        <f t="shared" si="9"/>
        <v>0</v>
      </c>
      <c r="M37" s="436">
        <f t="shared" si="10"/>
        <v>16</v>
      </c>
      <c r="N37" s="441">
        <v>0</v>
      </c>
      <c r="O37" s="474">
        <f>M37/K37*100</f>
        <v>100</v>
      </c>
      <c r="P37" s="441">
        <v>0</v>
      </c>
      <c r="Q37" s="441">
        <v>1</v>
      </c>
      <c r="R37" s="441">
        <v>0</v>
      </c>
      <c r="S37" s="441">
        <v>0</v>
      </c>
      <c r="T37" s="441">
        <v>0</v>
      </c>
      <c r="U37" s="441">
        <v>4</v>
      </c>
      <c r="V37" s="441">
        <v>0</v>
      </c>
      <c r="W37" s="441">
        <v>0</v>
      </c>
      <c r="X37" s="441">
        <v>0</v>
      </c>
      <c r="Y37" s="441">
        <v>1</v>
      </c>
      <c r="Z37" s="441">
        <v>0</v>
      </c>
      <c r="AA37" s="442">
        <v>10</v>
      </c>
    </row>
    <row r="38" spans="2:27" s="3" customFormat="1" ht="23.25" customHeight="1">
      <c r="B38" s="963" t="s">
        <v>445</v>
      </c>
      <c r="C38" s="964"/>
      <c r="D38" s="464">
        <f>F38+H38+J38</f>
        <v>0</v>
      </c>
      <c r="E38" s="464">
        <v>173</v>
      </c>
      <c r="F38" s="453">
        <v>0</v>
      </c>
      <c r="G38" s="453">
        <v>160</v>
      </c>
      <c r="H38" s="453">
        <v>0</v>
      </c>
      <c r="I38" s="453">
        <v>0</v>
      </c>
      <c r="J38" s="453">
        <v>0</v>
      </c>
      <c r="K38" s="453">
        <v>13</v>
      </c>
      <c r="L38" s="465">
        <f t="shared" si="9"/>
        <v>0</v>
      </c>
      <c r="M38" s="465">
        <f t="shared" si="10"/>
        <v>12</v>
      </c>
      <c r="N38" s="453">
        <v>0</v>
      </c>
      <c r="O38" s="475">
        <f>M38/K38*100</f>
        <v>92.3076923076923</v>
      </c>
      <c r="P38" s="453">
        <v>0</v>
      </c>
      <c r="Q38" s="453">
        <v>4</v>
      </c>
      <c r="R38" s="453">
        <v>0</v>
      </c>
      <c r="S38" s="453">
        <v>0</v>
      </c>
      <c r="T38" s="453">
        <v>0</v>
      </c>
      <c r="U38" s="453">
        <v>1</v>
      </c>
      <c r="V38" s="453">
        <v>0</v>
      </c>
      <c r="W38" s="453">
        <v>0</v>
      </c>
      <c r="X38" s="453">
        <v>0</v>
      </c>
      <c r="Y38" s="453">
        <v>0</v>
      </c>
      <c r="Z38" s="453">
        <v>0</v>
      </c>
      <c r="AA38" s="456">
        <v>7</v>
      </c>
    </row>
    <row r="39" spans="2:27" s="3" customFormat="1" ht="23.25" customHeight="1">
      <c r="B39" s="965" t="s">
        <v>82</v>
      </c>
      <c r="C39" s="966"/>
      <c r="D39" s="467">
        <f>SUM(D32:D38)</f>
        <v>4593</v>
      </c>
      <c r="E39" s="468">
        <f>G39+I39+K39</f>
        <v>2277</v>
      </c>
      <c r="F39" s="458">
        <f aca="true" t="shared" si="11" ref="F39:K39">SUM(F28:F38)</f>
        <v>4286</v>
      </c>
      <c r="G39" s="458">
        <f t="shared" si="11"/>
        <v>2047</v>
      </c>
      <c r="H39" s="458">
        <f t="shared" si="11"/>
        <v>0</v>
      </c>
      <c r="I39" s="458">
        <f t="shared" si="11"/>
        <v>0</v>
      </c>
      <c r="J39" s="458">
        <f t="shared" si="11"/>
        <v>307</v>
      </c>
      <c r="K39" s="458">
        <f t="shared" si="11"/>
        <v>230</v>
      </c>
      <c r="L39" s="459">
        <f>SUM(L32:L38)</f>
        <v>290</v>
      </c>
      <c r="M39" s="459">
        <f>SUM(M32:M38)</f>
        <v>192</v>
      </c>
      <c r="N39" s="476">
        <f>L39/J39*100</f>
        <v>94.46254071661238</v>
      </c>
      <c r="O39" s="476">
        <f>M39/K39*100</f>
        <v>83.47826086956522</v>
      </c>
      <c r="P39" s="458">
        <f>SUM(P32:P38)</f>
        <v>24</v>
      </c>
      <c r="Q39" s="458">
        <f aca="true" t="shared" si="12" ref="Q39:AA39">SUM(Q32:Q38)</f>
        <v>13</v>
      </c>
      <c r="R39" s="458">
        <f>SUM(R32:R38)</f>
        <v>3</v>
      </c>
      <c r="S39" s="458">
        <f t="shared" si="12"/>
        <v>0</v>
      </c>
      <c r="T39" s="458">
        <f>SUM(T32:T38)</f>
        <v>60</v>
      </c>
      <c r="U39" s="458">
        <f t="shared" si="12"/>
        <v>37</v>
      </c>
      <c r="V39" s="458">
        <f>SUM(V32:V38)</f>
        <v>43</v>
      </c>
      <c r="W39" s="458">
        <f t="shared" si="12"/>
        <v>21</v>
      </c>
      <c r="X39" s="458">
        <f>SUM(X32:X38)</f>
        <v>60</v>
      </c>
      <c r="Y39" s="458">
        <f t="shared" si="12"/>
        <v>31</v>
      </c>
      <c r="Z39" s="458">
        <f>SUM(Z32:Z38)</f>
        <v>100</v>
      </c>
      <c r="AA39" s="462">
        <f t="shared" si="12"/>
        <v>90</v>
      </c>
    </row>
    <row r="40" ht="23.25" customHeight="1">
      <c r="M40" s="67"/>
    </row>
    <row r="41" spans="1:13" ht="23.25" customHeight="1">
      <c r="A41" s="852" t="s">
        <v>541</v>
      </c>
      <c r="B41" s="852"/>
      <c r="C41" s="852"/>
      <c r="D41" s="852"/>
      <c r="E41" s="852"/>
      <c r="F41" s="852"/>
      <c r="G41" s="852"/>
      <c r="H41" s="852"/>
      <c r="I41" s="852"/>
      <c r="J41" s="852"/>
      <c r="K41" s="852"/>
      <c r="L41" s="852"/>
      <c r="M41" s="852"/>
    </row>
    <row r="42" spans="2:27" s="3" customFormat="1" ht="23.25" customHeight="1">
      <c r="B42" s="912" t="s">
        <v>85</v>
      </c>
      <c r="C42" s="913"/>
      <c r="D42" s="942" t="s">
        <v>65</v>
      </c>
      <c r="E42" s="943"/>
      <c r="F42" s="943" t="s">
        <v>438</v>
      </c>
      <c r="G42" s="943"/>
      <c r="H42" s="943" t="s">
        <v>100</v>
      </c>
      <c r="I42" s="943"/>
      <c r="J42" s="943" t="s">
        <v>66</v>
      </c>
      <c r="K42" s="943"/>
      <c r="L42" s="951" t="s">
        <v>90</v>
      </c>
      <c r="M42" s="951"/>
      <c r="N42" s="943" t="s">
        <v>101</v>
      </c>
      <c r="O42" s="943"/>
      <c r="P42" s="943" t="s">
        <v>91</v>
      </c>
      <c r="Q42" s="943"/>
      <c r="R42" s="943"/>
      <c r="S42" s="943"/>
      <c r="T42" s="943" t="s">
        <v>102</v>
      </c>
      <c r="U42" s="943"/>
      <c r="V42" s="943"/>
      <c r="W42" s="943"/>
      <c r="X42" s="943"/>
      <c r="Y42" s="943"/>
      <c r="Z42" s="943"/>
      <c r="AA42" s="953"/>
    </row>
    <row r="43" spans="2:27" s="3" customFormat="1" ht="23.25" customHeight="1">
      <c r="B43" s="956"/>
      <c r="C43" s="937"/>
      <c r="D43" s="944"/>
      <c r="E43" s="945"/>
      <c r="F43" s="945"/>
      <c r="G43" s="945"/>
      <c r="H43" s="945"/>
      <c r="I43" s="945"/>
      <c r="J43" s="945"/>
      <c r="K43" s="945"/>
      <c r="L43" s="952"/>
      <c r="M43" s="952"/>
      <c r="N43" s="945"/>
      <c r="O43" s="945"/>
      <c r="P43" s="945" t="s">
        <v>103</v>
      </c>
      <c r="Q43" s="945"/>
      <c r="R43" s="958" t="s">
        <v>104</v>
      </c>
      <c r="S43" s="958"/>
      <c r="T43" s="945" t="s">
        <v>105</v>
      </c>
      <c r="U43" s="945"/>
      <c r="V43" s="958" t="s">
        <v>106</v>
      </c>
      <c r="W43" s="958"/>
      <c r="X43" s="945" t="s">
        <v>94</v>
      </c>
      <c r="Y43" s="945"/>
      <c r="Z43" s="945" t="s">
        <v>86</v>
      </c>
      <c r="AA43" s="955"/>
    </row>
    <row r="44" spans="2:27" s="3" customFormat="1" ht="23.25" customHeight="1">
      <c r="B44" s="957"/>
      <c r="C44" s="938"/>
      <c r="D44" s="289" t="s">
        <v>68</v>
      </c>
      <c r="E44" s="290" t="s">
        <v>69</v>
      </c>
      <c r="F44" s="290" t="s">
        <v>68</v>
      </c>
      <c r="G44" s="290" t="s">
        <v>69</v>
      </c>
      <c r="H44" s="290" t="s">
        <v>68</v>
      </c>
      <c r="I44" s="290" t="s">
        <v>69</v>
      </c>
      <c r="J44" s="290" t="s">
        <v>68</v>
      </c>
      <c r="K44" s="290" t="s">
        <v>69</v>
      </c>
      <c r="L44" s="290" t="s">
        <v>68</v>
      </c>
      <c r="M44" s="290" t="s">
        <v>69</v>
      </c>
      <c r="N44" s="290" t="s">
        <v>68</v>
      </c>
      <c r="O44" s="290" t="s">
        <v>69</v>
      </c>
      <c r="P44" s="290" t="s">
        <v>68</v>
      </c>
      <c r="Q44" s="290" t="s">
        <v>69</v>
      </c>
      <c r="R44" s="290" t="s">
        <v>68</v>
      </c>
      <c r="S44" s="290" t="s">
        <v>69</v>
      </c>
      <c r="T44" s="290" t="s">
        <v>68</v>
      </c>
      <c r="U44" s="290" t="s">
        <v>69</v>
      </c>
      <c r="V44" s="290" t="s">
        <v>68</v>
      </c>
      <c r="W44" s="290" t="s">
        <v>69</v>
      </c>
      <c r="X44" s="290" t="s">
        <v>68</v>
      </c>
      <c r="Y44" s="290" t="s">
        <v>69</v>
      </c>
      <c r="Z44" s="290" t="s">
        <v>68</v>
      </c>
      <c r="AA44" s="291" t="s">
        <v>69</v>
      </c>
    </row>
    <row r="45" spans="2:27" s="3" customFormat="1" ht="23.25" customHeight="1">
      <c r="B45" s="971" t="s">
        <v>513</v>
      </c>
      <c r="C45" s="972"/>
      <c r="D45" s="435">
        <v>193</v>
      </c>
      <c r="E45" s="435">
        <v>77</v>
      </c>
      <c r="F45" s="441">
        <v>176</v>
      </c>
      <c r="G45" s="441">
        <v>67</v>
      </c>
      <c r="H45" s="441">
        <v>0</v>
      </c>
      <c r="I45" s="441">
        <v>0</v>
      </c>
      <c r="J45" s="441">
        <v>17</v>
      </c>
      <c r="K45" s="441">
        <v>10</v>
      </c>
      <c r="L45" s="436">
        <f aca="true" t="shared" si="13" ref="L45:M48">+P45+R45+T45+V45+X45+Z45</f>
        <v>17</v>
      </c>
      <c r="M45" s="436">
        <f t="shared" si="13"/>
        <v>8</v>
      </c>
      <c r="N45" s="463">
        <f aca="true" t="shared" si="14" ref="N45:O49">L45/J45*100</f>
        <v>100</v>
      </c>
      <c r="O45" s="463">
        <f t="shared" si="14"/>
        <v>80</v>
      </c>
      <c r="P45" s="441">
        <v>2</v>
      </c>
      <c r="Q45" s="441">
        <v>0</v>
      </c>
      <c r="R45" s="441">
        <v>0</v>
      </c>
      <c r="S45" s="441">
        <v>0</v>
      </c>
      <c r="T45" s="441">
        <v>7</v>
      </c>
      <c r="U45" s="441">
        <v>3</v>
      </c>
      <c r="V45" s="441">
        <v>2</v>
      </c>
      <c r="W45" s="441">
        <v>1</v>
      </c>
      <c r="X45" s="441">
        <v>4</v>
      </c>
      <c r="Y45" s="441">
        <v>1</v>
      </c>
      <c r="Z45" s="449">
        <v>2</v>
      </c>
      <c r="AA45" s="442">
        <v>3</v>
      </c>
    </row>
    <row r="46" spans="2:27" s="3" customFormat="1" ht="23.25" customHeight="1">
      <c r="B46" s="971" t="s">
        <v>519</v>
      </c>
      <c r="C46" s="972"/>
      <c r="D46" s="435">
        <v>124</v>
      </c>
      <c r="E46" s="435">
        <v>48</v>
      </c>
      <c r="F46" s="441">
        <v>114</v>
      </c>
      <c r="G46" s="441">
        <v>42</v>
      </c>
      <c r="H46" s="441">
        <v>0</v>
      </c>
      <c r="I46" s="441">
        <v>0</v>
      </c>
      <c r="J46" s="441">
        <v>10</v>
      </c>
      <c r="K46" s="441">
        <v>6</v>
      </c>
      <c r="L46" s="436">
        <f t="shared" si="13"/>
        <v>8</v>
      </c>
      <c r="M46" s="436">
        <f t="shared" si="13"/>
        <v>5</v>
      </c>
      <c r="N46" s="463">
        <f t="shared" si="14"/>
        <v>80</v>
      </c>
      <c r="O46" s="463">
        <f t="shared" si="14"/>
        <v>83.33333333333334</v>
      </c>
      <c r="P46" s="441">
        <v>0</v>
      </c>
      <c r="Q46" s="441">
        <v>0</v>
      </c>
      <c r="R46" s="441">
        <v>0</v>
      </c>
      <c r="S46" s="441">
        <v>0</v>
      </c>
      <c r="T46" s="441">
        <v>2</v>
      </c>
      <c r="U46" s="441">
        <v>1</v>
      </c>
      <c r="V46" s="441">
        <v>1</v>
      </c>
      <c r="W46" s="441">
        <v>0</v>
      </c>
      <c r="X46" s="441">
        <v>3</v>
      </c>
      <c r="Y46" s="441">
        <v>2</v>
      </c>
      <c r="Z46" s="441">
        <v>2</v>
      </c>
      <c r="AA46" s="442">
        <v>2</v>
      </c>
    </row>
    <row r="47" spans="2:27" s="3" customFormat="1" ht="23.25" customHeight="1">
      <c r="B47" s="971" t="s">
        <v>520</v>
      </c>
      <c r="C47" s="972"/>
      <c r="D47" s="435">
        <v>118</v>
      </c>
      <c r="E47" s="435">
        <v>42</v>
      </c>
      <c r="F47" s="441">
        <v>107</v>
      </c>
      <c r="G47" s="441">
        <v>40</v>
      </c>
      <c r="H47" s="441">
        <v>0</v>
      </c>
      <c r="I47" s="441">
        <v>0</v>
      </c>
      <c r="J47" s="441">
        <v>11</v>
      </c>
      <c r="K47" s="441">
        <v>2</v>
      </c>
      <c r="L47" s="436">
        <f t="shared" si="13"/>
        <v>9</v>
      </c>
      <c r="M47" s="436">
        <f t="shared" si="13"/>
        <v>2</v>
      </c>
      <c r="N47" s="463">
        <f t="shared" si="14"/>
        <v>81.81818181818183</v>
      </c>
      <c r="O47" s="463">
        <f t="shared" si="14"/>
        <v>100</v>
      </c>
      <c r="P47" s="441">
        <v>3</v>
      </c>
      <c r="Q47" s="441">
        <v>0</v>
      </c>
      <c r="R47" s="441">
        <v>0</v>
      </c>
      <c r="S47" s="441">
        <v>0</v>
      </c>
      <c r="T47" s="441">
        <v>1</v>
      </c>
      <c r="U47" s="441">
        <v>0</v>
      </c>
      <c r="V47" s="441">
        <v>1</v>
      </c>
      <c r="W47" s="441">
        <v>0</v>
      </c>
      <c r="X47" s="441">
        <v>1</v>
      </c>
      <c r="Y47" s="441">
        <v>1</v>
      </c>
      <c r="Z47" s="441">
        <v>3</v>
      </c>
      <c r="AA47" s="442">
        <v>1</v>
      </c>
    </row>
    <row r="48" spans="2:27" s="3" customFormat="1" ht="23.25" customHeight="1">
      <c r="B48" s="971" t="s">
        <v>521</v>
      </c>
      <c r="C48" s="972"/>
      <c r="D48" s="435">
        <v>108</v>
      </c>
      <c r="E48" s="435">
        <v>38</v>
      </c>
      <c r="F48" s="441">
        <v>99</v>
      </c>
      <c r="G48" s="441">
        <v>35</v>
      </c>
      <c r="H48" s="441">
        <v>0</v>
      </c>
      <c r="I48" s="441">
        <v>0</v>
      </c>
      <c r="J48" s="441">
        <v>9</v>
      </c>
      <c r="K48" s="441">
        <v>3</v>
      </c>
      <c r="L48" s="436">
        <f t="shared" si="13"/>
        <v>8</v>
      </c>
      <c r="M48" s="436">
        <f t="shared" si="13"/>
        <v>2</v>
      </c>
      <c r="N48" s="463">
        <f t="shared" si="14"/>
        <v>88.88888888888889</v>
      </c>
      <c r="O48" s="463">
        <f t="shared" si="14"/>
        <v>66.66666666666666</v>
      </c>
      <c r="P48" s="441">
        <v>1</v>
      </c>
      <c r="Q48" s="441">
        <v>0</v>
      </c>
      <c r="R48" s="441">
        <v>0</v>
      </c>
      <c r="S48" s="441">
        <v>0</v>
      </c>
      <c r="T48" s="441">
        <v>2</v>
      </c>
      <c r="U48" s="441">
        <v>1</v>
      </c>
      <c r="V48" s="441">
        <v>1</v>
      </c>
      <c r="W48" s="441">
        <v>0</v>
      </c>
      <c r="X48" s="441">
        <v>3</v>
      </c>
      <c r="Y48" s="441">
        <v>1</v>
      </c>
      <c r="Z48" s="441">
        <v>1</v>
      </c>
      <c r="AA48" s="442">
        <v>0</v>
      </c>
    </row>
    <row r="49" spans="2:27" s="3" customFormat="1" ht="23.25" customHeight="1">
      <c r="B49" s="969" t="s">
        <v>82</v>
      </c>
      <c r="C49" s="970"/>
      <c r="D49" s="470">
        <f>F49+H49+J49</f>
        <v>543</v>
      </c>
      <c r="E49" s="471">
        <f>G49+I49+K49</f>
        <v>205</v>
      </c>
      <c r="F49" s="460">
        <f aca="true" t="shared" si="15" ref="F49:M49">SUM(F45:F48)</f>
        <v>496</v>
      </c>
      <c r="G49" s="460">
        <f t="shared" si="15"/>
        <v>184</v>
      </c>
      <c r="H49" s="460">
        <f t="shared" si="15"/>
        <v>0</v>
      </c>
      <c r="I49" s="460">
        <f t="shared" si="15"/>
        <v>0</v>
      </c>
      <c r="J49" s="460">
        <f t="shared" si="15"/>
        <v>47</v>
      </c>
      <c r="K49" s="460">
        <f t="shared" si="15"/>
        <v>21</v>
      </c>
      <c r="L49" s="459">
        <f t="shared" si="15"/>
        <v>42</v>
      </c>
      <c r="M49" s="459">
        <f t="shared" si="15"/>
        <v>17</v>
      </c>
      <c r="N49" s="472">
        <f t="shared" si="14"/>
        <v>89.36170212765957</v>
      </c>
      <c r="O49" s="472">
        <f t="shared" si="14"/>
        <v>80.95238095238095</v>
      </c>
      <c r="P49" s="460">
        <f aca="true" t="shared" si="16" ref="P49:AA49">SUM(P45:P48)</f>
        <v>6</v>
      </c>
      <c r="Q49" s="460">
        <f t="shared" si="16"/>
        <v>0</v>
      </c>
      <c r="R49" s="460">
        <f t="shared" si="16"/>
        <v>0</v>
      </c>
      <c r="S49" s="460">
        <f t="shared" si="16"/>
        <v>0</v>
      </c>
      <c r="T49" s="460">
        <f t="shared" si="16"/>
        <v>12</v>
      </c>
      <c r="U49" s="460">
        <f t="shared" si="16"/>
        <v>5</v>
      </c>
      <c r="V49" s="460">
        <f t="shared" si="16"/>
        <v>5</v>
      </c>
      <c r="W49" s="460">
        <f t="shared" si="16"/>
        <v>1</v>
      </c>
      <c r="X49" s="460">
        <f t="shared" si="16"/>
        <v>11</v>
      </c>
      <c r="Y49" s="477">
        <f t="shared" si="16"/>
        <v>5</v>
      </c>
      <c r="Z49" s="460">
        <f t="shared" si="16"/>
        <v>8</v>
      </c>
      <c r="AA49" s="473">
        <f t="shared" si="16"/>
        <v>6</v>
      </c>
    </row>
    <row r="50" ht="23.25" customHeight="1"/>
    <row r="85" ht="15" customHeight="1"/>
    <row r="86" ht="15" customHeight="1"/>
    <row r="87" ht="15" customHeight="1"/>
    <row r="88" ht="15" customHeight="1"/>
    <row r="89" ht="15" customHeight="1"/>
    <row r="90" ht="15" customHeight="1"/>
  </sheetData>
  <sheetProtection/>
  <mergeCells count="88">
    <mergeCell ref="B45:C45"/>
    <mergeCell ref="B46:C46"/>
    <mergeCell ref="B47:C47"/>
    <mergeCell ref="B48:C48"/>
    <mergeCell ref="B49:C49"/>
    <mergeCell ref="N42:O43"/>
    <mergeCell ref="P42:AA42"/>
    <mergeCell ref="P43:Q43"/>
    <mergeCell ref="R43:S43"/>
    <mergeCell ref="T43:U43"/>
    <mergeCell ref="V43:W43"/>
    <mergeCell ref="X43:Y43"/>
    <mergeCell ref="Z43:AA43"/>
    <mergeCell ref="B38:C38"/>
    <mergeCell ref="B39:C39"/>
    <mergeCell ref="A41:M41"/>
    <mergeCell ref="B42:C44"/>
    <mergeCell ref="D42:E43"/>
    <mergeCell ref="F42:G43"/>
    <mergeCell ref="H42:I43"/>
    <mergeCell ref="J42:K43"/>
    <mergeCell ref="L42:M43"/>
    <mergeCell ref="B32:C32"/>
    <mergeCell ref="B33:C33"/>
    <mergeCell ref="B34:C34"/>
    <mergeCell ref="B35:C35"/>
    <mergeCell ref="B36:C36"/>
    <mergeCell ref="B37:C37"/>
    <mergeCell ref="N29:O30"/>
    <mergeCell ref="P29:AA29"/>
    <mergeCell ref="P30:Q30"/>
    <mergeCell ref="R30:S30"/>
    <mergeCell ref="T30:U30"/>
    <mergeCell ref="V30:W30"/>
    <mergeCell ref="X30:Y30"/>
    <mergeCell ref="Z30:AA30"/>
    <mergeCell ref="A28:M28"/>
    <mergeCell ref="B29:C31"/>
    <mergeCell ref="D29:E30"/>
    <mergeCell ref="F29:G30"/>
    <mergeCell ref="H29:I30"/>
    <mergeCell ref="J29:K30"/>
    <mergeCell ref="L29:M30"/>
    <mergeCell ref="B22:C22"/>
    <mergeCell ref="B23:C23"/>
    <mergeCell ref="B24:C24"/>
    <mergeCell ref="B25:C25"/>
    <mergeCell ref="B26:C26"/>
    <mergeCell ref="N19:O20"/>
    <mergeCell ref="P19:Y19"/>
    <mergeCell ref="P20:Q20"/>
    <mergeCell ref="R20:S20"/>
    <mergeCell ref="T20:U20"/>
    <mergeCell ref="V20:W20"/>
    <mergeCell ref="X20:Y20"/>
    <mergeCell ref="A18:M18"/>
    <mergeCell ref="B19:C21"/>
    <mergeCell ref="D19:E20"/>
    <mergeCell ref="F19:G20"/>
    <mergeCell ref="H19:I20"/>
    <mergeCell ref="J19:K20"/>
    <mergeCell ref="L19:M20"/>
    <mergeCell ref="B11:C11"/>
    <mergeCell ref="B12:C12"/>
    <mergeCell ref="B13:C13"/>
    <mergeCell ref="B14:C14"/>
    <mergeCell ref="B15:C15"/>
    <mergeCell ref="B16:C16"/>
    <mergeCell ref="B5:C5"/>
    <mergeCell ref="B6:C6"/>
    <mergeCell ref="B7:C7"/>
    <mergeCell ref="B8:C8"/>
    <mergeCell ref="B9:C9"/>
    <mergeCell ref="B10:C10"/>
    <mergeCell ref="N2:O3"/>
    <mergeCell ref="P2:Y2"/>
    <mergeCell ref="P3:Q3"/>
    <mergeCell ref="R3:S3"/>
    <mergeCell ref="T3:U3"/>
    <mergeCell ref="V3:W3"/>
    <mergeCell ref="X3:Y3"/>
    <mergeCell ref="A1:M1"/>
    <mergeCell ref="B2:C4"/>
    <mergeCell ref="D2:E3"/>
    <mergeCell ref="F2:G3"/>
    <mergeCell ref="H2:I3"/>
    <mergeCell ref="J2:K3"/>
    <mergeCell ref="L2:M3"/>
  </mergeCells>
  <printOptions/>
  <pageMargins left="0.2755905511811024" right="0.1968503937007874" top="0.5511811023622047" bottom="0.35433070866141736" header="0.6692913385826772" footer="0.31496062992125984"/>
  <pageSetup firstPageNumber="81" useFirstPageNumber="1" fitToHeight="0" fitToWidth="1" horizontalDpi="600" verticalDpi="600" orientation="landscape" pageOrder="overThenDown" paperSize="9" scale="86" r:id="rId1"/>
  <headerFooter>
    <oddFooter>&amp;C&amp;P</oddFooter>
  </headerFooter>
  <rowBreaks count="1" manualBreakCount="1">
    <brk id="27" max="26" man="1"/>
  </rowBreaks>
  <colBreaks count="1" manualBreakCount="1">
    <brk id="15" max="50" man="1"/>
  </colBreaks>
</worksheet>
</file>

<file path=xl/worksheets/sheet9.xml><?xml version="1.0" encoding="utf-8"?>
<worksheet xmlns="http://schemas.openxmlformats.org/spreadsheetml/2006/main" xmlns:r="http://schemas.openxmlformats.org/officeDocument/2006/relationships">
  <sheetPr>
    <pageSetUpPr fitToPage="1"/>
  </sheetPr>
  <dimension ref="A1:AK24"/>
  <sheetViews>
    <sheetView showGridLines="0" view="pageBreakPreview" zoomScale="130" zoomScaleNormal="115" zoomScaleSheetLayoutView="130" zoomScalePageLayoutView="0" workbookViewId="0" topLeftCell="A2">
      <selection activeCell="D6" sqref="D6:AK22"/>
    </sheetView>
  </sheetViews>
  <sheetFormatPr defaultColWidth="9.00390625" defaultRowHeight="19.5" customHeight="1"/>
  <cols>
    <col min="1" max="1" width="1.625" style="293" customWidth="1"/>
    <col min="2" max="2" width="2.625" style="293" customWidth="1"/>
    <col min="3" max="3" width="9.625" style="293" customWidth="1"/>
    <col min="4" max="4" width="7.125" style="293" customWidth="1"/>
    <col min="5" max="5" width="6.375" style="293" customWidth="1"/>
    <col min="6" max="6" width="7.125" style="293" customWidth="1"/>
    <col min="7" max="7" width="6.125" style="293" customWidth="1"/>
    <col min="8" max="8" width="5.75390625" style="293" customWidth="1"/>
    <col min="9" max="9" width="4.50390625" style="293" customWidth="1"/>
    <col min="10" max="10" width="5.75390625" style="293" customWidth="1"/>
    <col min="11" max="11" width="4.75390625" style="293" customWidth="1"/>
    <col min="12" max="12" width="5.50390625" style="293" customWidth="1"/>
    <col min="13" max="13" width="5.375" style="293" customWidth="1"/>
    <col min="14" max="15" width="6.375" style="293" customWidth="1"/>
    <col min="16" max="16" width="5.125" style="293" customWidth="1"/>
    <col min="17" max="17" width="4.625" style="293" customWidth="1"/>
    <col min="18" max="37" width="4.125" style="293" customWidth="1"/>
    <col min="38" max="16384" width="9.00390625" style="293" customWidth="1"/>
  </cols>
  <sheetData>
    <row r="1" spans="1:37" ht="19.5" customHeight="1">
      <c r="A1" s="292" t="s">
        <v>542</v>
      </c>
      <c r="B1" s="292"/>
      <c r="C1" s="292"/>
      <c r="D1" s="292"/>
      <c r="E1" s="292"/>
      <c r="F1" s="292"/>
      <c r="G1" s="292"/>
      <c r="H1" s="292"/>
      <c r="I1" s="292"/>
      <c r="J1" s="292"/>
      <c r="K1" s="292"/>
      <c r="L1" s="292"/>
      <c r="M1" s="292"/>
      <c r="N1" s="292"/>
      <c r="O1" s="292"/>
      <c r="P1" s="292"/>
      <c r="Q1" s="292"/>
      <c r="AK1" s="294" t="s">
        <v>504</v>
      </c>
    </row>
    <row r="2" spans="2:37" s="295" customFormat="1" ht="13.5">
      <c r="B2" s="973" t="s">
        <v>107</v>
      </c>
      <c r="C2" s="976" t="s">
        <v>85</v>
      </c>
      <c r="D2" s="979" t="s">
        <v>65</v>
      </c>
      <c r="E2" s="980"/>
      <c r="F2" s="980" t="s">
        <v>423</v>
      </c>
      <c r="G2" s="980"/>
      <c r="H2" s="983" t="s">
        <v>66</v>
      </c>
      <c r="I2" s="983"/>
      <c r="J2" s="983" t="s">
        <v>89</v>
      </c>
      <c r="K2" s="983"/>
      <c r="L2" s="980" t="s">
        <v>446</v>
      </c>
      <c r="M2" s="980"/>
      <c r="N2" s="980" t="s">
        <v>447</v>
      </c>
      <c r="O2" s="980"/>
      <c r="P2" s="994" t="s">
        <v>91</v>
      </c>
      <c r="Q2" s="995"/>
      <c r="R2" s="995"/>
      <c r="S2" s="995"/>
      <c r="T2" s="995"/>
      <c r="U2" s="995"/>
      <c r="V2" s="995"/>
      <c r="W2" s="995"/>
      <c r="X2" s="995"/>
      <c r="Y2" s="995"/>
      <c r="Z2" s="995"/>
      <c r="AA2" s="995"/>
      <c r="AB2" s="995"/>
      <c r="AC2" s="995"/>
      <c r="AD2" s="995"/>
      <c r="AE2" s="995"/>
      <c r="AF2" s="995"/>
      <c r="AG2" s="995"/>
      <c r="AH2" s="995"/>
      <c r="AI2" s="979"/>
      <c r="AJ2" s="980" t="s">
        <v>448</v>
      </c>
      <c r="AK2" s="985"/>
    </row>
    <row r="3" spans="2:37" s="295" customFormat="1" ht="19.5" customHeight="1">
      <c r="B3" s="974"/>
      <c r="C3" s="977"/>
      <c r="D3" s="981"/>
      <c r="E3" s="982"/>
      <c r="F3" s="982"/>
      <c r="G3" s="982"/>
      <c r="H3" s="984"/>
      <c r="I3" s="984"/>
      <c r="J3" s="984"/>
      <c r="K3" s="984"/>
      <c r="L3" s="982"/>
      <c r="M3" s="982"/>
      <c r="N3" s="982"/>
      <c r="O3" s="982"/>
      <c r="P3" s="982" t="s">
        <v>108</v>
      </c>
      <c r="Q3" s="982"/>
      <c r="R3" s="982" t="s">
        <v>109</v>
      </c>
      <c r="S3" s="982"/>
      <c r="T3" s="982"/>
      <c r="U3" s="982"/>
      <c r="V3" s="982"/>
      <c r="W3" s="982"/>
      <c r="X3" s="982"/>
      <c r="Y3" s="982"/>
      <c r="Z3" s="982"/>
      <c r="AA3" s="982"/>
      <c r="AB3" s="982" t="s">
        <v>449</v>
      </c>
      <c r="AC3" s="982"/>
      <c r="AD3" s="982" t="s">
        <v>450</v>
      </c>
      <c r="AE3" s="982"/>
      <c r="AF3" s="982" t="s">
        <v>451</v>
      </c>
      <c r="AG3" s="982"/>
      <c r="AH3" s="982" t="s">
        <v>452</v>
      </c>
      <c r="AI3" s="982"/>
      <c r="AJ3" s="982"/>
      <c r="AK3" s="986"/>
    </row>
    <row r="4" spans="2:37" s="295" customFormat="1" ht="19.5" customHeight="1">
      <c r="B4" s="974"/>
      <c r="C4" s="977"/>
      <c r="D4" s="981"/>
      <c r="E4" s="982"/>
      <c r="F4" s="982"/>
      <c r="G4" s="982"/>
      <c r="H4" s="984"/>
      <c r="I4" s="984"/>
      <c r="J4" s="984"/>
      <c r="K4" s="984"/>
      <c r="L4" s="982"/>
      <c r="M4" s="982"/>
      <c r="N4" s="982"/>
      <c r="O4" s="982"/>
      <c r="P4" s="982"/>
      <c r="Q4" s="982"/>
      <c r="R4" s="982" t="s">
        <v>110</v>
      </c>
      <c r="S4" s="982"/>
      <c r="T4" s="982" t="s">
        <v>111</v>
      </c>
      <c r="U4" s="982"/>
      <c r="V4" s="982" t="s">
        <v>112</v>
      </c>
      <c r="W4" s="982"/>
      <c r="X4" s="982" t="s">
        <v>113</v>
      </c>
      <c r="Y4" s="982"/>
      <c r="Z4" s="982" t="s">
        <v>114</v>
      </c>
      <c r="AA4" s="982"/>
      <c r="AB4" s="982"/>
      <c r="AC4" s="982"/>
      <c r="AD4" s="982"/>
      <c r="AE4" s="982"/>
      <c r="AF4" s="982"/>
      <c r="AG4" s="982"/>
      <c r="AH4" s="982"/>
      <c r="AI4" s="982"/>
      <c r="AJ4" s="982"/>
      <c r="AK4" s="986"/>
    </row>
    <row r="5" spans="2:37" s="295" customFormat="1" ht="67.5" customHeight="1">
      <c r="B5" s="975"/>
      <c r="C5" s="978"/>
      <c r="D5" s="297" t="s">
        <v>453</v>
      </c>
      <c r="E5" s="298" t="s">
        <v>454</v>
      </c>
      <c r="F5" s="297" t="s">
        <v>455</v>
      </c>
      <c r="G5" s="298" t="s">
        <v>456</v>
      </c>
      <c r="H5" s="297" t="s">
        <v>455</v>
      </c>
      <c r="I5" s="298" t="s">
        <v>456</v>
      </c>
      <c r="J5" s="297" t="s">
        <v>455</v>
      </c>
      <c r="K5" s="298" t="s">
        <v>456</v>
      </c>
      <c r="L5" s="297" t="s">
        <v>455</v>
      </c>
      <c r="M5" s="298" t="s">
        <v>456</v>
      </c>
      <c r="N5" s="297" t="s">
        <v>455</v>
      </c>
      <c r="O5" s="298" t="s">
        <v>456</v>
      </c>
      <c r="P5" s="298" t="s">
        <v>455</v>
      </c>
      <c r="Q5" s="298" t="s">
        <v>456</v>
      </c>
      <c r="R5" s="299" t="s">
        <v>455</v>
      </c>
      <c r="S5" s="298" t="s">
        <v>456</v>
      </c>
      <c r="T5" s="297" t="s">
        <v>455</v>
      </c>
      <c r="U5" s="298" t="s">
        <v>456</v>
      </c>
      <c r="V5" s="297" t="s">
        <v>455</v>
      </c>
      <c r="W5" s="298" t="s">
        <v>456</v>
      </c>
      <c r="X5" s="297" t="s">
        <v>455</v>
      </c>
      <c r="Y5" s="298" t="s">
        <v>456</v>
      </c>
      <c r="Z5" s="297" t="s">
        <v>455</v>
      </c>
      <c r="AA5" s="298" t="s">
        <v>456</v>
      </c>
      <c r="AB5" s="297" t="s">
        <v>455</v>
      </c>
      <c r="AC5" s="298" t="s">
        <v>456</v>
      </c>
      <c r="AD5" s="297" t="s">
        <v>455</v>
      </c>
      <c r="AE5" s="298" t="s">
        <v>456</v>
      </c>
      <c r="AF5" s="297" t="s">
        <v>455</v>
      </c>
      <c r="AG5" s="298" t="s">
        <v>456</v>
      </c>
      <c r="AH5" s="297" t="s">
        <v>455</v>
      </c>
      <c r="AI5" s="298" t="s">
        <v>456</v>
      </c>
      <c r="AJ5" s="297" t="s">
        <v>455</v>
      </c>
      <c r="AK5" s="300" t="s">
        <v>456</v>
      </c>
    </row>
    <row r="6" spans="2:37" s="295" customFormat="1" ht="19.5" customHeight="1">
      <c r="B6" s="988" t="s">
        <v>81</v>
      </c>
      <c r="C6" s="301" t="s">
        <v>232</v>
      </c>
      <c r="D6" s="478">
        <v>81</v>
      </c>
      <c r="E6" s="478">
        <v>133</v>
      </c>
      <c r="F6" s="479">
        <v>80</v>
      </c>
      <c r="G6" s="479">
        <v>132</v>
      </c>
      <c r="H6" s="479">
        <v>1</v>
      </c>
      <c r="I6" s="479">
        <v>1</v>
      </c>
      <c r="J6" s="479">
        <v>0</v>
      </c>
      <c r="K6" s="479">
        <v>0</v>
      </c>
      <c r="L6" s="479">
        <f>+P6+AB6+AD6+AF6+AH6+AJ6</f>
        <v>1</v>
      </c>
      <c r="M6" s="479">
        <f>+Q6+AC6+AE6+AG6+AI6+AK6</f>
        <v>0</v>
      </c>
      <c r="N6" s="480">
        <f aca="true" t="shared" si="0" ref="N6:N13">L6/H6*100</f>
        <v>100</v>
      </c>
      <c r="O6" s="481">
        <v>0</v>
      </c>
      <c r="P6" s="479">
        <v>0</v>
      </c>
      <c r="Q6" s="479">
        <v>0</v>
      </c>
      <c r="R6" s="479">
        <v>0</v>
      </c>
      <c r="S6" s="479">
        <v>0</v>
      </c>
      <c r="T6" s="479">
        <v>0</v>
      </c>
      <c r="U6" s="479">
        <v>0</v>
      </c>
      <c r="V6" s="479">
        <v>0</v>
      </c>
      <c r="W6" s="479">
        <v>0</v>
      </c>
      <c r="X6" s="479">
        <v>0</v>
      </c>
      <c r="Y6" s="479">
        <v>0</v>
      </c>
      <c r="Z6" s="479">
        <v>0</v>
      </c>
      <c r="AA6" s="479">
        <v>0</v>
      </c>
      <c r="AB6" s="479">
        <v>0</v>
      </c>
      <c r="AC6" s="479">
        <v>0</v>
      </c>
      <c r="AD6" s="479">
        <v>0</v>
      </c>
      <c r="AE6" s="479">
        <v>0</v>
      </c>
      <c r="AF6" s="479">
        <v>0</v>
      </c>
      <c r="AG6" s="479">
        <v>0</v>
      </c>
      <c r="AH6" s="479">
        <v>1</v>
      </c>
      <c r="AI6" s="479">
        <v>0</v>
      </c>
      <c r="AJ6" s="479">
        <v>0</v>
      </c>
      <c r="AK6" s="482">
        <v>0</v>
      </c>
    </row>
    <row r="7" spans="2:37" s="295" customFormat="1" ht="19.5" customHeight="1">
      <c r="B7" s="988"/>
      <c r="C7" s="302" t="s">
        <v>457</v>
      </c>
      <c r="D7" s="483">
        <v>109</v>
      </c>
      <c r="E7" s="483">
        <v>140</v>
      </c>
      <c r="F7" s="484">
        <v>109</v>
      </c>
      <c r="G7" s="484">
        <v>140</v>
      </c>
      <c r="H7" s="484">
        <v>0</v>
      </c>
      <c r="I7" s="484">
        <v>0</v>
      </c>
      <c r="J7" s="484">
        <v>0</v>
      </c>
      <c r="K7" s="484">
        <v>0</v>
      </c>
      <c r="L7" s="484">
        <f aca="true" t="shared" si="1" ref="L7:L12">+P7+AB7+AD7+AF7+AH7+AJ7</f>
        <v>0</v>
      </c>
      <c r="M7" s="484">
        <f aca="true" t="shared" si="2" ref="M7:M12">+Q7+AC7+AE7+AG7+AI7+AK7</f>
        <v>0</v>
      </c>
      <c r="N7" s="480">
        <v>0</v>
      </c>
      <c r="O7" s="485">
        <v>0</v>
      </c>
      <c r="P7" s="484">
        <v>0</v>
      </c>
      <c r="Q7" s="484">
        <v>0</v>
      </c>
      <c r="R7" s="484">
        <v>0</v>
      </c>
      <c r="S7" s="484">
        <v>0</v>
      </c>
      <c r="T7" s="484">
        <v>0</v>
      </c>
      <c r="U7" s="484">
        <v>0</v>
      </c>
      <c r="V7" s="484">
        <v>0</v>
      </c>
      <c r="W7" s="484">
        <v>0</v>
      </c>
      <c r="X7" s="484">
        <v>0</v>
      </c>
      <c r="Y7" s="484">
        <v>0</v>
      </c>
      <c r="Z7" s="484">
        <v>0</v>
      </c>
      <c r="AA7" s="484">
        <v>0</v>
      </c>
      <c r="AB7" s="484">
        <v>0</v>
      </c>
      <c r="AC7" s="484">
        <v>0</v>
      </c>
      <c r="AD7" s="484">
        <v>0</v>
      </c>
      <c r="AE7" s="484">
        <v>0</v>
      </c>
      <c r="AF7" s="484">
        <v>0</v>
      </c>
      <c r="AG7" s="484">
        <v>0</v>
      </c>
      <c r="AH7" s="484">
        <v>0</v>
      </c>
      <c r="AI7" s="484">
        <v>0</v>
      </c>
      <c r="AJ7" s="484">
        <v>0</v>
      </c>
      <c r="AK7" s="486">
        <v>0</v>
      </c>
    </row>
    <row r="8" spans="2:37" s="295" customFormat="1" ht="19.5" customHeight="1">
      <c r="B8" s="989"/>
      <c r="C8" s="302" t="s">
        <v>458</v>
      </c>
      <c r="D8" s="483">
        <v>81</v>
      </c>
      <c r="E8" s="483">
        <v>127</v>
      </c>
      <c r="F8" s="484">
        <v>78</v>
      </c>
      <c r="G8" s="484">
        <v>126</v>
      </c>
      <c r="H8" s="484">
        <v>3</v>
      </c>
      <c r="I8" s="484">
        <v>1</v>
      </c>
      <c r="J8" s="484">
        <v>0</v>
      </c>
      <c r="K8" s="484">
        <v>0</v>
      </c>
      <c r="L8" s="484">
        <f t="shared" si="1"/>
        <v>3</v>
      </c>
      <c r="M8" s="484">
        <f t="shared" si="2"/>
        <v>1</v>
      </c>
      <c r="N8" s="480">
        <f t="shared" si="0"/>
        <v>100</v>
      </c>
      <c r="O8" s="480">
        <f aca="true" t="shared" si="3" ref="O8:O15">M8/I8*100</f>
        <v>100</v>
      </c>
      <c r="P8" s="484">
        <v>0</v>
      </c>
      <c r="Q8" s="484">
        <v>0</v>
      </c>
      <c r="R8" s="484">
        <v>0</v>
      </c>
      <c r="S8" s="484">
        <v>0</v>
      </c>
      <c r="T8" s="484">
        <v>0</v>
      </c>
      <c r="U8" s="484">
        <v>0</v>
      </c>
      <c r="V8" s="484">
        <v>0</v>
      </c>
      <c r="W8" s="484">
        <v>0</v>
      </c>
      <c r="X8" s="484">
        <v>0</v>
      </c>
      <c r="Y8" s="484">
        <v>0</v>
      </c>
      <c r="Z8" s="484">
        <v>0</v>
      </c>
      <c r="AA8" s="484">
        <v>0</v>
      </c>
      <c r="AB8" s="484">
        <v>0</v>
      </c>
      <c r="AC8" s="484">
        <v>0</v>
      </c>
      <c r="AD8" s="484">
        <v>0</v>
      </c>
      <c r="AE8" s="484">
        <v>0</v>
      </c>
      <c r="AF8" s="484">
        <v>2</v>
      </c>
      <c r="AG8" s="484">
        <v>1</v>
      </c>
      <c r="AH8" s="484">
        <v>1</v>
      </c>
      <c r="AI8" s="484">
        <v>0</v>
      </c>
      <c r="AJ8" s="484">
        <v>0</v>
      </c>
      <c r="AK8" s="486">
        <v>0</v>
      </c>
    </row>
    <row r="9" spans="2:37" s="295" customFormat="1" ht="19.5" customHeight="1">
      <c r="B9" s="989"/>
      <c r="C9" s="302" t="s">
        <v>459</v>
      </c>
      <c r="D9" s="483">
        <v>508</v>
      </c>
      <c r="E9" s="483">
        <v>111</v>
      </c>
      <c r="F9" s="484">
        <v>505</v>
      </c>
      <c r="G9" s="484">
        <v>110</v>
      </c>
      <c r="H9" s="484">
        <v>3</v>
      </c>
      <c r="I9" s="484">
        <v>1</v>
      </c>
      <c r="J9" s="484">
        <v>0</v>
      </c>
      <c r="K9" s="484">
        <v>0</v>
      </c>
      <c r="L9" s="484">
        <f t="shared" si="1"/>
        <v>3</v>
      </c>
      <c r="M9" s="484">
        <f t="shared" si="2"/>
        <v>0</v>
      </c>
      <c r="N9" s="480">
        <f t="shared" si="0"/>
        <v>100</v>
      </c>
      <c r="O9" s="480">
        <f t="shared" si="3"/>
        <v>0</v>
      </c>
      <c r="P9" s="484">
        <v>0</v>
      </c>
      <c r="Q9" s="484">
        <v>0</v>
      </c>
      <c r="R9" s="484">
        <v>0</v>
      </c>
      <c r="S9" s="484">
        <v>0</v>
      </c>
      <c r="T9" s="484">
        <v>0</v>
      </c>
      <c r="U9" s="484">
        <v>0</v>
      </c>
      <c r="V9" s="484">
        <v>0</v>
      </c>
      <c r="W9" s="484">
        <v>0</v>
      </c>
      <c r="X9" s="484">
        <v>0</v>
      </c>
      <c r="Y9" s="484">
        <v>0</v>
      </c>
      <c r="Z9" s="484">
        <v>0</v>
      </c>
      <c r="AA9" s="484">
        <v>0</v>
      </c>
      <c r="AB9" s="484">
        <v>0</v>
      </c>
      <c r="AC9" s="484">
        <v>0</v>
      </c>
      <c r="AD9" s="484">
        <v>0</v>
      </c>
      <c r="AE9" s="484">
        <v>0</v>
      </c>
      <c r="AF9" s="484">
        <v>2</v>
      </c>
      <c r="AG9" s="484">
        <v>0</v>
      </c>
      <c r="AH9" s="484">
        <v>1</v>
      </c>
      <c r="AI9" s="484">
        <v>0</v>
      </c>
      <c r="AJ9" s="484">
        <v>0</v>
      </c>
      <c r="AK9" s="486">
        <v>0</v>
      </c>
    </row>
    <row r="10" spans="2:37" s="295" customFormat="1" ht="19.5" customHeight="1">
      <c r="B10" s="989"/>
      <c r="C10" s="302" t="s">
        <v>460</v>
      </c>
      <c r="D10" s="483">
        <v>1239</v>
      </c>
      <c r="E10" s="483">
        <v>133</v>
      </c>
      <c r="F10" s="484">
        <v>1225</v>
      </c>
      <c r="G10" s="484">
        <v>131</v>
      </c>
      <c r="H10" s="484">
        <v>13</v>
      </c>
      <c r="I10" s="484">
        <v>2</v>
      </c>
      <c r="J10" s="484">
        <v>1</v>
      </c>
      <c r="K10" s="484">
        <v>0</v>
      </c>
      <c r="L10" s="484">
        <f t="shared" si="1"/>
        <v>12</v>
      </c>
      <c r="M10" s="484">
        <f t="shared" si="2"/>
        <v>2</v>
      </c>
      <c r="N10" s="480">
        <f t="shared" si="0"/>
        <v>92.3076923076923</v>
      </c>
      <c r="O10" s="480">
        <f t="shared" si="3"/>
        <v>100</v>
      </c>
      <c r="P10" s="484">
        <v>4</v>
      </c>
      <c r="Q10" s="484">
        <v>0</v>
      </c>
      <c r="R10" s="484">
        <v>1</v>
      </c>
      <c r="S10" s="484">
        <v>0</v>
      </c>
      <c r="T10" s="484">
        <v>0</v>
      </c>
      <c r="U10" s="484">
        <v>0</v>
      </c>
      <c r="V10" s="484">
        <v>1</v>
      </c>
      <c r="W10" s="484">
        <v>0</v>
      </c>
      <c r="X10" s="484">
        <v>2</v>
      </c>
      <c r="Y10" s="484">
        <v>0</v>
      </c>
      <c r="Z10" s="484">
        <v>0</v>
      </c>
      <c r="AA10" s="484">
        <v>0</v>
      </c>
      <c r="AB10" s="484">
        <v>1</v>
      </c>
      <c r="AC10" s="484">
        <v>0</v>
      </c>
      <c r="AD10" s="484">
        <v>0</v>
      </c>
      <c r="AE10" s="484">
        <v>0</v>
      </c>
      <c r="AF10" s="484">
        <v>3</v>
      </c>
      <c r="AG10" s="484">
        <v>0</v>
      </c>
      <c r="AH10" s="484">
        <v>4</v>
      </c>
      <c r="AI10" s="484">
        <v>2</v>
      </c>
      <c r="AJ10" s="484">
        <v>0</v>
      </c>
      <c r="AK10" s="486">
        <v>0</v>
      </c>
    </row>
    <row r="11" spans="2:37" s="295" customFormat="1" ht="19.5" customHeight="1">
      <c r="B11" s="989"/>
      <c r="C11" s="302" t="s">
        <v>461</v>
      </c>
      <c r="D11" s="483">
        <v>3621</v>
      </c>
      <c r="E11" s="483">
        <v>279</v>
      </c>
      <c r="F11" s="484">
        <v>3587</v>
      </c>
      <c r="G11" s="484">
        <v>274</v>
      </c>
      <c r="H11" s="484">
        <v>34</v>
      </c>
      <c r="I11" s="484">
        <v>5</v>
      </c>
      <c r="J11" s="484">
        <v>0</v>
      </c>
      <c r="K11" s="484">
        <v>0</v>
      </c>
      <c r="L11" s="484">
        <f t="shared" si="1"/>
        <v>31</v>
      </c>
      <c r="M11" s="484">
        <f t="shared" si="2"/>
        <v>3</v>
      </c>
      <c r="N11" s="480">
        <f t="shared" si="0"/>
        <v>91.17647058823529</v>
      </c>
      <c r="O11" s="485">
        <f t="shared" si="3"/>
        <v>60</v>
      </c>
      <c r="P11" s="484">
        <v>1</v>
      </c>
      <c r="Q11" s="484">
        <v>0</v>
      </c>
      <c r="R11" s="484">
        <v>0</v>
      </c>
      <c r="S11" s="484">
        <v>0</v>
      </c>
      <c r="T11" s="484">
        <v>0</v>
      </c>
      <c r="U11" s="484">
        <v>0</v>
      </c>
      <c r="V11" s="484">
        <v>1</v>
      </c>
      <c r="W11" s="484">
        <v>0</v>
      </c>
      <c r="X11" s="484">
        <v>0</v>
      </c>
      <c r="Y11" s="484">
        <v>0</v>
      </c>
      <c r="Z11" s="484">
        <v>0</v>
      </c>
      <c r="AA11" s="484">
        <v>0</v>
      </c>
      <c r="AB11" s="484">
        <v>0</v>
      </c>
      <c r="AC11" s="484">
        <v>0</v>
      </c>
      <c r="AD11" s="484">
        <v>0</v>
      </c>
      <c r="AE11" s="484">
        <v>0</v>
      </c>
      <c r="AF11" s="484">
        <v>22</v>
      </c>
      <c r="AG11" s="484">
        <v>2</v>
      </c>
      <c r="AH11" s="484">
        <v>8</v>
      </c>
      <c r="AI11" s="484">
        <v>1</v>
      </c>
      <c r="AJ11" s="484">
        <v>0</v>
      </c>
      <c r="AK11" s="486">
        <v>0</v>
      </c>
    </row>
    <row r="12" spans="2:37" s="295" customFormat="1" ht="19.5" customHeight="1">
      <c r="B12" s="993"/>
      <c r="C12" s="302" t="s">
        <v>462</v>
      </c>
      <c r="D12" s="483">
        <v>4103</v>
      </c>
      <c r="E12" s="483">
        <v>385</v>
      </c>
      <c r="F12" s="484">
        <v>4054</v>
      </c>
      <c r="G12" s="484">
        <v>375</v>
      </c>
      <c r="H12" s="484">
        <v>47</v>
      </c>
      <c r="I12" s="484">
        <v>10</v>
      </c>
      <c r="J12" s="484">
        <v>2</v>
      </c>
      <c r="K12" s="484">
        <v>0</v>
      </c>
      <c r="L12" s="484">
        <f t="shared" si="1"/>
        <v>45</v>
      </c>
      <c r="M12" s="484">
        <f t="shared" si="2"/>
        <v>8</v>
      </c>
      <c r="N12" s="485">
        <f t="shared" si="0"/>
        <v>95.74468085106383</v>
      </c>
      <c r="O12" s="485">
        <f t="shared" si="3"/>
        <v>80</v>
      </c>
      <c r="P12" s="484">
        <v>10</v>
      </c>
      <c r="Q12" s="484">
        <v>1</v>
      </c>
      <c r="R12" s="484">
        <v>4</v>
      </c>
      <c r="S12" s="484">
        <v>1</v>
      </c>
      <c r="T12" s="484">
        <v>1</v>
      </c>
      <c r="U12" s="484">
        <v>0</v>
      </c>
      <c r="V12" s="484">
        <v>1</v>
      </c>
      <c r="W12" s="484">
        <v>0</v>
      </c>
      <c r="X12" s="484">
        <v>4</v>
      </c>
      <c r="Y12" s="484">
        <v>0</v>
      </c>
      <c r="Z12" s="484">
        <v>0</v>
      </c>
      <c r="AA12" s="484">
        <v>0</v>
      </c>
      <c r="AB12" s="484">
        <v>1</v>
      </c>
      <c r="AC12" s="484">
        <v>0</v>
      </c>
      <c r="AD12" s="484">
        <v>0</v>
      </c>
      <c r="AE12" s="484">
        <v>0</v>
      </c>
      <c r="AF12" s="484">
        <v>24</v>
      </c>
      <c r="AG12" s="484">
        <v>4</v>
      </c>
      <c r="AH12" s="484">
        <v>10</v>
      </c>
      <c r="AI12" s="484">
        <v>2</v>
      </c>
      <c r="AJ12" s="484">
        <v>0</v>
      </c>
      <c r="AK12" s="486">
        <v>1</v>
      </c>
    </row>
    <row r="13" spans="2:37" s="295" customFormat="1" ht="19.5" customHeight="1">
      <c r="B13" s="993"/>
      <c r="C13" s="296" t="s">
        <v>82</v>
      </c>
      <c r="D13" s="487">
        <f aca="true" t="shared" si="4" ref="D13:M13">SUM(D6:D12)</f>
        <v>9742</v>
      </c>
      <c r="E13" s="487">
        <f>SUM(E6:E12)</f>
        <v>1308</v>
      </c>
      <c r="F13" s="487">
        <f>SUM(F6:F12)</f>
        <v>9638</v>
      </c>
      <c r="G13" s="487">
        <f t="shared" si="4"/>
        <v>1288</v>
      </c>
      <c r="H13" s="487">
        <f t="shared" si="4"/>
        <v>101</v>
      </c>
      <c r="I13" s="487">
        <f t="shared" si="4"/>
        <v>20</v>
      </c>
      <c r="J13" s="487">
        <f t="shared" si="4"/>
        <v>3</v>
      </c>
      <c r="K13" s="487">
        <f t="shared" si="4"/>
        <v>0</v>
      </c>
      <c r="L13" s="487">
        <f t="shared" si="4"/>
        <v>95</v>
      </c>
      <c r="M13" s="487">
        <f t="shared" si="4"/>
        <v>14</v>
      </c>
      <c r="N13" s="488">
        <f t="shared" si="0"/>
        <v>94.05940594059405</v>
      </c>
      <c r="O13" s="480">
        <f t="shared" si="3"/>
        <v>70</v>
      </c>
      <c r="P13" s="489">
        <f>SUM(P6:P12)</f>
        <v>15</v>
      </c>
      <c r="Q13" s="487">
        <f>SUM(Q6:Q12)</f>
        <v>1</v>
      </c>
      <c r="R13" s="487">
        <f>SUM(R6:R12)</f>
        <v>5</v>
      </c>
      <c r="S13" s="487">
        <f aca="true" t="shared" si="5" ref="S13:AC13">SUM(S6:S12)</f>
        <v>1</v>
      </c>
      <c r="T13" s="487">
        <f t="shared" si="5"/>
        <v>1</v>
      </c>
      <c r="U13" s="487">
        <f t="shared" si="5"/>
        <v>0</v>
      </c>
      <c r="V13" s="487">
        <f>SUM(V6:V12)</f>
        <v>3</v>
      </c>
      <c r="W13" s="487">
        <f>SUM(W6:W12)</f>
        <v>0</v>
      </c>
      <c r="X13" s="487">
        <f>SUM(X6:X12)</f>
        <v>6</v>
      </c>
      <c r="Y13" s="487">
        <f t="shared" si="5"/>
        <v>0</v>
      </c>
      <c r="Z13" s="487">
        <v>0</v>
      </c>
      <c r="AA13" s="487">
        <f t="shared" si="5"/>
        <v>0</v>
      </c>
      <c r="AB13" s="487">
        <f t="shared" si="5"/>
        <v>2</v>
      </c>
      <c r="AC13" s="487">
        <f t="shared" si="5"/>
        <v>0</v>
      </c>
      <c r="AD13" s="487">
        <f aca="true" t="shared" si="6" ref="AD13:AK13">SUM(AD6:AD12)</f>
        <v>0</v>
      </c>
      <c r="AE13" s="487">
        <f t="shared" si="6"/>
        <v>0</v>
      </c>
      <c r="AF13" s="487">
        <f>SUM(AF6:AF12)</f>
        <v>53</v>
      </c>
      <c r="AG13" s="487">
        <f>SUM(AG6:AG12)</f>
        <v>7</v>
      </c>
      <c r="AH13" s="487">
        <f>SUM(AH6:AH12)</f>
        <v>25</v>
      </c>
      <c r="AI13" s="487">
        <f>SUM(AI6:AI12)</f>
        <v>5</v>
      </c>
      <c r="AJ13" s="487">
        <f t="shared" si="6"/>
        <v>0</v>
      </c>
      <c r="AK13" s="490">
        <f t="shared" si="6"/>
        <v>1</v>
      </c>
    </row>
    <row r="14" spans="2:37" s="295" customFormat="1" ht="19.5" customHeight="1">
      <c r="B14" s="987" t="s">
        <v>83</v>
      </c>
      <c r="C14" s="301" t="s">
        <v>232</v>
      </c>
      <c r="D14" s="478">
        <v>382</v>
      </c>
      <c r="E14" s="478">
        <v>605</v>
      </c>
      <c r="F14" s="479">
        <v>381</v>
      </c>
      <c r="G14" s="479">
        <v>601</v>
      </c>
      <c r="H14" s="479">
        <v>1</v>
      </c>
      <c r="I14" s="479">
        <v>4</v>
      </c>
      <c r="J14" s="479">
        <v>0</v>
      </c>
      <c r="K14" s="479">
        <v>0</v>
      </c>
      <c r="L14" s="479">
        <f>+P14+AB14+AD14+AF14+AH14+AJ14</f>
        <v>1</v>
      </c>
      <c r="M14" s="479">
        <f>+Q14+AC14+AE14+AG14+AI14+AK14</f>
        <v>3</v>
      </c>
      <c r="N14" s="480">
        <f aca="true" t="shared" si="7" ref="N14:O22">L14/H14*100</f>
        <v>100</v>
      </c>
      <c r="O14" s="481">
        <f t="shared" si="3"/>
        <v>75</v>
      </c>
      <c r="P14" s="479">
        <v>0</v>
      </c>
      <c r="Q14" s="479">
        <v>0</v>
      </c>
      <c r="R14" s="479">
        <v>0</v>
      </c>
      <c r="S14" s="479">
        <v>0</v>
      </c>
      <c r="T14" s="479">
        <v>0</v>
      </c>
      <c r="U14" s="479">
        <v>0</v>
      </c>
      <c r="V14" s="479">
        <v>0</v>
      </c>
      <c r="W14" s="479">
        <v>0</v>
      </c>
      <c r="X14" s="479">
        <v>0</v>
      </c>
      <c r="Y14" s="479">
        <v>0</v>
      </c>
      <c r="Z14" s="479">
        <v>0</v>
      </c>
      <c r="AA14" s="479">
        <v>0</v>
      </c>
      <c r="AB14" s="479">
        <v>0</v>
      </c>
      <c r="AC14" s="479">
        <v>0</v>
      </c>
      <c r="AD14" s="479">
        <v>0</v>
      </c>
      <c r="AE14" s="479">
        <v>0</v>
      </c>
      <c r="AF14" s="479">
        <v>1</v>
      </c>
      <c r="AG14" s="479">
        <v>2</v>
      </c>
      <c r="AH14" s="479">
        <v>0</v>
      </c>
      <c r="AI14" s="479">
        <v>1</v>
      </c>
      <c r="AJ14" s="479">
        <v>0</v>
      </c>
      <c r="AK14" s="486">
        <v>0</v>
      </c>
    </row>
    <row r="15" spans="2:37" s="295" customFormat="1" ht="19.5" customHeight="1">
      <c r="B15" s="988"/>
      <c r="C15" s="302" t="s">
        <v>463</v>
      </c>
      <c r="D15" s="483">
        <v>367</v>
      </c>
      <c r="E15" s="483">
        <v>423</v>
      </c>
      <c r="F15" s="484">
        <v>366</v>
      </c>
      <c r="G15" s="484">
        <v>420</v>
      </c>
      <c r="H15" s="484">
        <v>1</v>
      </c>
      <c r="I15" s="484">
        <v>3</v>
      </c>
      <c r="J15" s="484">
        <v>0</v>
      </c>
      <c r="K15" s="484">
        <v>0</v>
      </c>
      <c r="L15" s="484">
        <f aca="true" t="shared" si="8" ref="L15:L20">+P15+AB15+AD15+AF15+AH15+AJ15</f>
        <v>1</v>
      </c>
      <c r="M15" s="484">
        <f aca="true" t="shared" si="9" ref="M15:M20">+Q15+AC15+AE15+AG15+AI15+AK15</f>
        <v>2</v>
      </c>
      <c r="N15" s="480">
        <f t="shared" si="7"/>
        <v>100</v>
      </c>
      <c r="O15" s="480">
        <f t="shared" si="3"/>
        <v>66.66666666666666</v>
      </c>
      <c r="P15" s="484">
        <v>0</v>
      </c>
      <c r="Q15" s="484">
        <v>0</v>
      </c>
      <c r="R15" s="484">
        <v>0</v>
      </c>
      <c r="S15" s="484">
        <v>0</v>
      </c>
      <c r="T15" s="484">
        <v>0</v>
      </c>
      <c r="U15" s="484">
        <v>0</v>
      </c>
      <c r="V15" s="484">
        <v>0</v>
      </c>
      <c r="W15" s="484">
        <v>0</v>
      </c>
      <c r="X15" s="484">
        <v>0</v>
      </c>
      <c r="Y15" s="484">
        <v>0</v>
      </c>
      <c r="Z15" s="484">
        <v>0</v>
      </c>
      <c r="AA15" s="484">
        <v>0</v>
      </c>
      <c r="AB15" s="484">
        <v>0</v>
      </c>
      <c r="AC15" s="484">
        <v>0</v>
      </c>
      <c r="AD15" s="484">
        <v>0</v>
      </c>
      <c r="AE15" s="484">
        <v>0</v>
      </c>
      <c r="AF15" s="484">
        <v>0</v>
      </c>
      <c r="AG15" s="484">
        <v>1</v>
      </c>
      <c r="AH15" s="484">
        <v>1</v>
      </c>
      <c r="AI15" s="484">
        <v>0</v>
      </c>
      <c r="AJ15" s="484">
        <v>0</v>
      </c>
      <c r="AK15" s="486">
        <v>1</v>
      </c>
    </row>
    <row r="16" spans="2:37" s="295" customFormat="1" ht="19.5" customHeight="1">
      <c r="B16" s="989"/>
      <c r="C16" s="302" t="s">
        <v>464</v>
      </c>
      <c r="D16" s="483">
        <v>360</v>
      </c>
      <c r="E16" s="483">
        <v>402</v>
      </c>
      <c r="F16" s="484">
        <v>359</v>
      </c>
      <c r="G16" s="484">
        <v>398</v>
      </c>
      <c r="H16" s="484">
        <v>0</v>
      </c>
      <c r="I16" s="484">
        <v>4</v>
      </c>
      <c r="J16" s="484">
        <v>1</v>
      </c>
      <c r="K16" s="484">
        <v>0</v>
      </c>
      <c r="L16" s="484">
        <f t="shared" si="8"/>
        <v>0</v>
      </c>
      <c r="M16" s="484">
        <f t="shared" si="9"/>
        <v>4</v>
      </c>
      <c r="N16" s="480">
        <v>0</v>
      </c>
      <c r="O16" s="485">
        <f t="shared" si="7"/>
        <v>100</v>
      </c>
      <c r="P16" s="484">
        <v>0</v>
      </c>
      <c r="Q16" s="484">
        <v>0</v>
      </c>
      <c r="R16" s="484">
        <v>0</v>
      </c>
      <c r="S16" s="484">
        <v>0</v>
      </c>
      <c r="T16" s="484">
        <v>0</v>
      </c>
      <c r="U16" s="484">
        <v>0</v>
      </c>
      <c r="V16" s="484">
        <v>0</v>
      </c>
      <c r="W16" s="484">
        <v>0</v>
      </c>
      <c r="X16" s="484">
        <v>0</v>
      </c>
      <c r="Y16" s="484">
        <v>0</v>
      </c>
      <c r="Z16" s="484">
        <v>0</v>
      </c>
      <c r="AA16" s="484">
        <v>0</v>
      </c>
      <c r="AB16" s="484">
        <v>0</v>
      </c>
      <c r="AC16" s="484">
        <v>0</v>
      </c>
      <c r="AD16" s="484">
        <v>0</v>
      </c>
      <c r="AE16" s="484">
        <v>0</v>
      </c>
      <c r="AF16" s="484">
        <v>0</v>
      </c>
      <c r="AG16" s="484">
        <v>1</v>
      </c>
      <c r="AH16" s="484">
        <v>0</v>
      </c>
      <c r="AI16" s="484">
        <v>3</v>
      </c>
      <c r="AJ16" s="484">
        <v>0</v>
      </c>
      <c r="AK16" s="486">
        <v>0</v>
      </c>
    </row>
    <row r="17" spans="2:37" s="295" customFormat="1" ht="19.5" customHeight="1">
      <c r="B17" s="989"/>
      <c r="C17" s="302" t="s">
        <v>465</v>
      </c>
      <c r="D17" s="483">
        <v>1611</v>
      </c>
      <c r="E17" s="483">
        <v>402</v>
      </c>
      <c r="F17" s="484">
        <v>1597</v>
      </c>
      <c r="G17" s="484">
        <v>394</v>
      </c>
      <c r="H17" s="484">
        <v>14</v>
      </c>
      <c r="I17" s="484">
        <v>8</v>
      </c>
      <c r="J17" s="484">
        <v>0</v>
      </c>
      <c r="K17" s="484">
        <v>0</v>
      </c>
      <c r="L17" s="484">
        <f t="shared" si="8"/>
        <v>12</v>
      </c>
      <c r="M17" s="484">
        <f t="shared" si="9"/>
        <v>7</v>
      </c>
      <c r="N17" s="480">
        <f t="shared" si="7"/>
        <v>85.71428571428571</v>
      </c>
      <c r="O17" s="480">
        <f t="shared" si="7"/>
        <v>87.5</v>
      </c>
      <c r="P17" s="484">
        <v>0</v>
      </c>
      <c r="Q17" s="484">
        <v>0</v>
      </c>
      <c r="R17" s="484">
        <v>0</v>
      </c>
      <c r="S17" s="484">
        <v>0</v>
      </c>
      <c r="T17" s="484">
        <v>0</v>
      </c>
      <c r="U17" s="484">
        <v>0</v>
      </c>
      <c r="V17" s="484">
        <v>0</v>
      </c>
      <c r="W17" s="484">
        <v>0</v>
      </c>
      <c r="X17" s="484">
        <v>0</v>
      </c>
      <c r="Y17" s="484">
        <v>0</v>
      </c>
      <c r="Z17" s="484">
        <v>0</v>
      </c>
      <c r="AA17" s="484">
        <v>0</v>
      </c>
      <c r="AB17" s="484">
        <v>0</v>
      </c>
      <c r="AC17" s="484">
        <v>0</v>
      </c>
      <c r="AD17" s="484">
        <v>0</v>
      </c>
      <c r="AE17" s="484">
        <v>0</v>
      </c>
      <c r="AF17" s="484">
        <v>10</v>
      </c>
      <c r="AG17" s="484">
        <v>4</v>
      </c>
      <c r="AH17" s="484">
        <v>2</v>
      </c>
      <c r="AI17" s="484">
        <v>3</v>
      </c>
      <c r="AJ17" s="484">
        <v>0</v>
      </c>
      <c r="AK17" s="486">
        <v>0</v>
      </c>
    </row>
    <row r="18" spans="2:37" s="295" customFormat="1" ht="19.5" customHeight="1">
      <c r="B18" s="989"/>
      <c r="C18" s="302" t="s">
        <v>466</v>
      </c>
      <c r="D18" s="483">
        <v>2837</v>
      </c>
      <c r="E18" s="483">
        <v>424</v>
      </c>
      <c r="F18" s="484">
        <v>2820</v>
      </c>
      <c r="G18" s="484">
        <v>417</v>
      </c>
      <c r="H18" s="484">
        <v>17</v>
      </c>
      <c r="I18" s="484">
        <v>7</v>
      </c>
      <c r="J18" s="484">
        <v>0</v>
      </c>
      <c r="K18" s="484">
        <v>0</v>
      </c>
      <c r="L18" s="484">
        <f t="shared" si="8"/>
        <v>16</v>
      </c>
      <c r="M18" s="484">
        <f t="shared" si="9"/>
        <v>4</v>
      </c>
      <c r="N18" s="485">
        <f t="shared" si="7"/>
        <v>94.11764705882352</v>
      </c>
      <c r="O18" s="485">
        <f t="shared" si="7"/>
        <v>57.14285714285714</v>
      </c>
      <c r="P18" s="484">
        <v>0</v>
      </c>
      <c r="Q18" s="484">
        <v>0</v>
      </c>
      <c r="R18" s="484">
        <v>0</v>
      </c>
      <c r="S18" s="484">
        <v>0</v>
      </c>
      <c r="T18" s="484">
        <v>0</v>
      </c>
      <c r="U18" s="484">
        <v>0</v>
      </c>
      <c r="V18" s="484">
        <v>0</v>
      </c>
      <c r="W18" s="484">
        <v>0</v>
      </c>
      <c r="X18" s="484">
        <v>0</v>
      </c>
      <c r="Y18" s="484">
        <v>0</v>
      </c>
      <c r="Z18" s="484">
        <v>0</v>
      </c>
      <c r="AA18" s="484">
        <v>0</v>
      </c>
      <c r="AB18" s="484">
        <v>0</v>
      </c>
      <c r="AC18" s="484">
        <v>0</v>
      </c>
      <c r="AD18" s="484">
        <v>1</v>
      </c>
      <c r="AE18" s="484">
        <v>0</v>
      </c>
      <c r="AF18" s="484">
        <v>9</v>
      </c>
      <c r="AG18" s="484">
        <v>2</v>
      </c>
      <c r="AH18" s="484">
        <v>6</v>
      </c>
      <c r="AI18" s="484">
        <v>2</v>
      </c>
      <c r="AJ18" s="484">
        <v>0</v>
      </c>
      <c r="AK18" s="486">
        <v>0</v>
      </c>
    </row>
    <row r="19" spans="2:37" s="295" customFormat="1" ht="19.5" customHeight="1">
      <c r="B19" s="989"/>
      <c r="C19" s="302" t="s">
        <v>467</v>
      </c>
      <c r="D19" s="483">
        <v>5998</v>
      </c>
      <c r="E19" s="483">
        <v>572</v>
      </c>
      <c r="F19" s="484">
        <v>5959</v>
      </c>
      <c r="G19" s="484">
        <v>565</v>
      </c>
      <c r="H19" s="484">
        <v>39</v>
      </c>
      <c r="I19" s="484">
        <v>7</v>
      </c>
      <c r="J19" s="484">
        <v>0</v>
      </c>
      <c r="K19" s="484">
        <v>0</v>
      </c>
      <c r="L19" s="484">
        <f t="shared" si="8"/>
        <v>36</v>
      </c>
      <c r="M19" s="484">
        <f t="shared" si="9"/>
        <v>6</v>
      </c>
      <c r="N19" s="480">
        <f t="shared" si="7"/>
        <v>92.3076923076923</v>
      </c>
      <c r="O19" s="485">
        <f t="shared" si="7"/>
        <v>85.71428571428571</v>
      </c>
      <c r="P19" s="484">
        <v>2</v>
      </c>
      <c r="Q19" s="484">
        <v>0</v>
      </c>
      <c r="R19" s="484">
        <v>2</v>
      </c>
      <c r="S19" s="484">
        <v>0</v>
      </c>
      <c r="T19" s="484">
        <v>0</v>
      </c>
      <c r="U19" s="484">
        <v>0</v>
      </c>
      <c r="V19" s="484">
        <v>0</v>
      </c>
      <c r="W19" s="484">
        <v>0</v>
      </c>
      <c r="X19" s="484">
        <v>0</v>
      </c>
      <c r="Y19" s="484">
        <v>0</v>
      </c>
      <c r="Z19" s="484">
        <v>0</v>
      </c>
      <c r="AA19" s="484">
        <v>0</v>
      </c>
      <c r="AB19" s="484">
        <v>0</v>
      </c>
      <c r="AC19" s="484">
        <v>0</v>
      </c>
      <c r="AD19" s="484">
        <v>1</v>
      </c>
      <c r="AE19" s="484">
        <v>0</v>
      </c>
      <c r="AF19" s="484">
        <v>24</v>
      </c>
      <c r="AG19" s="484">
        <v>5</v>
      </c>
      <c r="AH19" s="484">
        <v>8</v>
      </c>
      <c r="AI19" s="484">
        <v>1</v>
      </c>
      <c r="AJ19" s="484">
        <v>1</v>
      </c>
      <c r="AK19" s="486">
        <v>0</v>
      </c>
    </row>
    <row r="20" spans="2:37" s="295" customFormat="1" ht="19.5" customHeight="1">
      <c r="B20" s="989"/>
      <c r="C20" s="302" t="s">
        <v>468</v>
      </c>
      <c r="D20" s="483">
        <v>5839</v>
      </c>
      <c r="E20" s="483">
        <v>480</v>
      </c>
      <c r="F20" s="484">
        <v>5782</v>
      </c>
      <c r="G20" s="484">
        <v>473</v>
      </c>
      <c r="H20" s="484">
        <v>56</v>
      </c>
      <c r="I20" s="484">
        <v>7</v>
      </c>
      <c r="J20" s="484">
        <v>1</v>
      </c>
      <c r="K20" s="484">
        <v>0</v>
      </c>
      <c r="L20" s="484">
        <f t="shared" si="8"/>
        <v>48</v>
      </c>
      <c r="M20" s="484">
        <f t="shared" si="9"/>
        <v>5</v>
      </c>
      <c r="N20" s="485">
        <f t="shared" si="7"/>
        <v>85.71428571428571</v>
      </c>
      <c r="O20" s="485">
        <f t="shared" si="7"/>
        <v>71.42857142857143</v>
      </c>
      <c r="P20" s="484">
        <v>6</v>
      </c>
      <c r="Q20" s="484">
        <v>0</v>
      </c>
      <c r="R20" s="484">
        <v>5</v>
      </c>
      <c r="S20" s="484">
        <v>0</v>
      </c>
      <c r="T20" s="484">
        <v>0</v>
      </c>
      <c r="U20" s="484">
        <v>0</v>
      </c>
      <c r="V20" s="484">
        <v>0</v>
      </c>
      <c r="W20" s="484">
        <v>0</v>
      </c>
      <c r="X20" s="484">
        <v>1</v>
      </c>
      <c r="Y20" s="484">
        <v>0</v>
      </c>
      <c r="Z20" s="484">
        <v>0</v>
      </c>
      <c r="AA20" s="484">
        <v>0</v>
      </c>
      <c r="AB20" s="484">
        <v>0</v>
      </c>
      <c r="AC20" s="484">
        <v>0</v>
      </c>
      <c r="AD20" s="484">
        <v>1</v>
      </c>
      <c r="AE20" s="484">
        <v>0</v>
      </c>
      <c r="AF20" s="484">
        <v>30</v>
      </c>
      <c r="AG20" s="484">
        <v>4</v>
      </c>
      <c r="AH20" s="484">
        <v>11</v>
      </c>
      <c r="AI20" s="484">
        <v>1</v>
      </c>
      <c r="AJ20" s="484">
        <v>0</v>
      </c>
      <c r="AK20" s="486">
        <v>0</v>
      </c>
    </row>
    <row r="21" spans="2:37" s="295" customFormat="1" ht="19.5" customHeight="1">
      <c r="B21" s="990"/>
      <c r="C21" s="296" t="s">
        <v>82</v>
      </c>
      <c r="D21" s="491">
        <f>SUM(F21+H21+J21)</f>
        <v>17394</v>
      </c>
      <c r="E21" s="491">
        <f aca="true" t="shared" si="10" ref="E21:J21">SUM(E14:E20)</f>
        <v>3308</v>
      </c>
      <c r="F21" s="489">
        <f t="shared" si="10"/>
        <v>17264</v>
      </c>
      <c r="G21" s="489">
        <f t="shared" si="10"/>
        <v>3268</v>
      </c>
      <c r="H21" s="489">
        <f t="shared" si="10"/>
        <v>128</v>
      </c>
      <c r="I21" s="489">
        <f t="shared" si="10"/>
        <v>40</v>
      </c>
      <c r="J21" s="489">
        <f t="shared" si="10"/>
        <v>2</v>
      </c>
      <c r="K21" s="489">
        <f>SUM(K14:K20)</f>
        <v>0</v>
      </c>
      <c r="L21" s="489">
        <f>SUM(L14:L20)</f>
        <v>114</v>
      </c>
      <c r="M21" s="489">
        <f>SUM(M14:M20)</f>
        <v>31</v>
      </c>
      <c r="N21" s="492">
        <f t="shared" si="7"/>
        <v>89.0625</v>
      </c>
      <c r="O21" s="492">
        <f t="shared" si="7"/>
        <v>77.5</v>
      </c>
      <c r="P21" s="489">
        <f>SUM(P14:P20)</f>
        <v>8</v>
      </c>
      <c r="Q21" s="489">
        <f>SUM(Q14:Q20)</f>
        <v>0</v>
      </c>
      <c r="R21" s="489">
        <f>SUM(R14:R20)</f>
        <v>7</v>
      </c>
      <c r="S21" s="489">
        <f aca="true" t="shared" si="11" ref="S21:AE21">SUM(S14:S20)</f>
        <v>0</v>
      </c>
      <c r="T21" s="489">
        <f>SUM(T14:T20)</f>
        <v>0</v>
      </c>
      <c r="U21" s="489">
        <f t="shared" si="11"/>
        <v>0</v>
      </c>
      <c r="V21" s="489">
        <f>SUM(V14:V20)</f>
        <v>0</v>
      </c>
      <c r="W21" s="489">
        <f t="shared" si="11"/>
        <v>0</v>
      </c>
      <c r="X21" s="489">
        <f>SUM(X14:X20)</f>
        <v>1</v>
      </c>
      <c r="Y21" s="489">
        <f>SUM(Y14:Y20)</f>
        <v>0</v>
      </c>
      <c r="Z21" s="489">
        <f t="shared" si="11"/>
        <v>0</v>
      </c>
      <c r="AA21" s="489">
        <f t="shared" si="11"/>
        <v>0</v>
      </c>
      <c r="AB21" s="489">
        <f t="shared" si="11"/>
        <v>0</v>
      </c>
      <c r="AC21" s="489">
        <f t="shared" si="11"/>
        <v>0</v>
      </c>
      <c r="AD21" s="489">
        <f>SUM(AD14:AD20)</f>
        <v>3</v>
      </c>
      <c r="AE21" s="489">
        <f t="shared" si="11"/>
        <v>0</v>
      </c>
      <c r="AF21" s="489">
        <f aca="true" t="shared" si="12" ref="AF21:AK21">SUM(AF14:AF20)</f>
        <v>74</v>
      </c>
      <c r="AG21" s="489">
        <f t="shared" si="12"/>
        <v>19</v>
      </c>
      <c r="AH21" s="489">
        <f t="shared" si="12"/>
        <v>28</v>
      </c>
      <c r="AI21" s="489">
        <f t="shared" si="12"/>
        <v>11</v>
      </c>
      <c r="AJ21" s="489">
        <f t="shared" si="12"/>
        <v>1</v>
      </c>
      <c r="AK21" s="490">
        <f t="shared" si="12"/>
        <v>1</v>
      </c>
    </row>
    <row r="22" spans="2:37" s="295" customFormat="1" ht="19.5" customHeight="1">
      <c r="B22" s="991" t="s">
        <v>84</v>
      </c>
      <c r="C22" s="992"/>
      <c r="D22" s="493">
        <f aca="true" t="shared" si="13" ref="D22:J22">D13+D21</f>
        <v>27136</v>
      </c>
      <c r="E22" s="491">
        <f>E13+E21</f>
        <v>4616</v>
      </c>
      <c r="F22" s="494">
        <f t="shared" si="13"/>
        <v>26902</v>
      </c>
      <c r="G22" s="494">
        <f t="shared" si="13"/>
        <v>4556</v>
      </c>
      <c r="H22" s="494">
        <f t="shared" si="13"/>
        <v>229</v>
      </c>
      <c r="I22" s="494">
        <f t="shared" si="13"/>
        <v>60</v>
      </c>
      <c r="J22" s="494">
        <f t="shared" si="13"/>
        <v>5</v>
      </c>
      <c r="K22" s="494">
        <f>K13+K21</f>
        <v>0</v>
      </c>
      <c r="L22" s="494">
        <f>L13+L21</f>
        <v>209</v>
      </c>
      <c r="M22" s="494">
        <f>M13+M21</f>
        <v>45</v>
      </c>
      <c r="N22" s="492">
        <f t="shared" si="7"/>
        <v>91.26637554585153</v>
      </c>
      <c r="O22" s="492">
        <f t="shared" si="7"/>
        <v>75</v>
      </c>
      <c r="P22" s="494">
        <f aca="true" t="shared" si="14" ref="P22:W22">P13+P21</f>
        <v>23</v>
      </c>
      <c r="Q22" s="494">
        <f t="shared" si="14"/>
        <v>1</v>
      </c>
      <c r="R22" s="494">
        <f t="shared" si="14"/>
        <v>12</v>
      </c>
      <c r="S22" s="494">
        <f t="shared" si="14"/>
        <v>1</v>
      </c>
      <c r="T22" s="494">
        <f t="shared" si="14"/>
        <v>1</v>
      </c>
      <c r="U22" s="494">
        <f t="shared" si="14"/>
        <v>0</v>
      </c>
      <c r="V22" s="494">
        <f t="shared" si="14"/>
        <v>3</v>
      </c>
      <c r="W22" s="494">
        <f t="shared" si="14"/>
        <v>0</v>
      </c>
      <c r="X22" s="494">
        <f>X13+X21</f>
        <v>7</v>
      </c>
      <c r="Y22" s="494">
        <f>Y13+Y21</f>
        <v>0</v>
      </c>
      <c r="Z22" s="494">
        <f aca="true" t="shared" si="15" ref="Z22:AK22">Z13+Z21</f>
        <v>0</v>
      </c>
      <c r="AA22" s="494">
        <f t="shared" si="15"/>
        <v>0</v>
      </c>
      <c r="AB22" s="494">
        <f t="shared" si="15"/>
        <v>2</v>
      </c>
      <c r="AC22" s="494">
        <f t="shared" si="15"/>
        <v>0</v>
      </c>
      <c r="AD22" s="494">
        <f t="shared" si="15"/>
        <v>3</v>
      </c>
      <c r="AE22" s="494">
        <f t="shared" si="15"/>
        <v>0</v>
      </c>
      <c r="AF22" s="494">
        <f t="shared" si="15"/>
        <v>127</v>
      </c>
      <c r="AG22" s="494">
        <f t="shared" si="15"/>
        <v>26</v>
      </c>
      <c r="AH22" s="494">
        <f t="shared" si="15"/>
        <v>53</v>
      </c>
      <c r="AI22" s="494">
        <f t="shared" si="15"/>
        <v>16</v>
      </c>
      <c r="AJ22" s="494">
        <f t="shared" si="15"/>
        <v>1</v>
      </c>
      <c r="AK22" s="495">
        <f t="shared" si="15"/>
        <v>2</v>
      </c>
    </row>
    <row r="23" s="295" customFormat="1" ht="19.5" customHeight="1">
      <c r="P23" s="303"/>
    </row>
    <row r="24" ht="19.5" customHeight="1">
      <c r="AB24" s="295"/>
    </row>
    <row r="87" ht="15" customHeight="1"/>
    <row r="88" ht="15" customHeight="1"/>
    <row r="89" ht="15" customHeight="1"/>
    <row r="90" ht="15" customHeight="1"/>
    <row r="91" ht="15" customHeight="1"/>
    <row r="92" ht="15" customHeight="1"/>
  </sheetData>
  <sheetProtection/>
  <mergeCells count="24">
    <mergeCell ref="B14:B21"/>
    <mergeCell ref="B22:C22"/>
    <mergeCell ref="R4:S4"/>
    <mergeCell ref="T4:U4"/>
    <mergeCell ref="V4:W4"/>
    <mergeCell ref="X4:Y4"/>
    <mergeCell ref="B6:B13"/>
    <mergeCell ref="L2:M4"/>
    <mergeCell ref="N2:O4"/>
    <mergeCell ref="P2:AI2"/>
    <mergeCell ref="AJ2:AK4"/>
    <mergeCell ref="P3:Q4"/>
    <mergeCell ref="R3:AA3"/>
    <mergeCell ref="AB3:AC4"/>
    <mergeCell ref="AD3:AE4"/>
    <mergeCell ref="AF3:AG4"/>
    <mergeCell ref="AH3:AI4"/>
    <mergeCell ref="Z4:AA4"/>
    <mergeCell ref="B2:B5"/>
    <mergeCell ref="C2:C5"/>
    <mergeCell ref="D2:E4"/>
    <mergeCell ref="F2:G4"/>
    <mergeCell ref="H2:I4"/>
    <mergeCell ref="J2:K4"/>
  </mergeCells>
  <printOptions/>
  <pageMargins left="0.1968503937007874" right="0.1968503937007874" top="0.7480314960629921" bottom="0.7480314960629921" header="0.31496062992125984" footer="0.31496062992125984"/>
  <pageSetup firstPageNumber="83" useFirstPageNumber="1" fitToHeight="1" fitToWidth="1" horizontalDpi="600" verticalDpi="600" orientation="landscape" paperSize="9" scale="82" r:id="rId1"/>
  <headerFooter>
    <oddFooter>&amp;C&amp;P</oddFoot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2017-02-01T00:21:20Z</cp:lastPrinted>
  <dcterms:created xsi:type="dcterms:W3CDTF">1997-01-08T22:48:59Z</dcterms:created>
  <dcterms:modified xsi:type="dcterms:W3CDTF">2017-07-31T09:33:08Z</dcterms:modified>
  <cp:category/>
  <cp:version/>
  <cp:contentType/>
  <cp:contentStatus/>
</cp:coreProperties>
</file>