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3感染症、レジオネラ特別\"/>
    </mc:Choice>
  </mc:AlternateContent>
  <bookViews>
    <workbookView xWindow="240" yWindow="60" windowWidth="15480" windowHeight="9324"/>
  </bookViews>
  <sheets>
    <sheet name="フェイスシート" sheetId="4" r:id="rId1"/>
    <sheet name="点検表" sheetId="1" r:id="rId2"/>
    <sheet name="付表１・拘束、入浴、給食" sheetId="5" r:id="rId3"/>
    <sheet name="付表２・預り金" sheetId="6" r:id="rId4"/>
    <sheet name="付表３・遺留金品" sheetId="7" r:id="rId5"/>
  </sheets>
  <definedNames>
    <definedName name="_xlnm.Print_Area" localSheetId="0">フェイスシート!$A$1:$E$44</definedName>
    <definedName name="_xlnm.Print_Area" localSheetId="1">点検表!$A$1:$H$255</definedName>
    <definedName name="_xlnm.Print_Area" localSheetId="2">'付表１・拘束、入浴、給食'!$A$1:$I$37</definedName>
    <definedName name="_xlnm.Print_Area" localSheetId="3">付表２・預り金!$A$1:$U$35</definedName>
    <definedName name="_xlnm.Print_Area" localSheetId="4">付表３・遺留金品!$A$1:$AA$44</definedName>
    <definedName name="_xlnm.Print_Titles" localSheetId="1">点検表!$5:$6</definedName>
    <definedName name="遺留金品">点検表!$A$118</definedName>
    <definedName name="検食">点検表!$A$111</definedName>
    <definedName name="検便">点検表!$A$113</definedName>
    <definedName name="拘束者">点検表!$A$76</definedName>
    <definedName name="入浴">点検表!$A$102</definedName>
    <definedName name="別紙遺留金品">付表３・遺留金品!$A$1</definedName>
    <definedName name="別紙検食">'付表１・拘束、入浴、給食'!$A$20</definedName>
    <definedName name="別紙検便">'付表１・拘束、入浴、給食'!$A$30</definedName>
    <definedName name="別紙拘束">'付表１・拘束、入浴、給食'!$A$3</definedName>
    <definedName name="別紙入浴">'付表１・拘束、入浴、給食'!$A$7</definedName>
    <definedName name="別紙保存食">'付表１・拘束、入浴、給食'!$A$26</definedName>
    <definedName name="別紙預り金">付表２・預り金!$A$1</definedName>
    <definedName name="保存食">点検表!$A$112</definedName>
    <definedName name="預り金">点検表!$A$117</definedName>
  </definedNames>
  <calcPr calcId="162913"/>
</workbook>
</file>

<file path=xl/calcChain.xml><?xml version="1.0" encoding="utf-8"?>
<calcChain xmlns="http://schemas.openxmlformats.org/spreadsheetml/2006/main">
  <c r="V18" i="6" l="1"/>
  <c r="V17" i="6"/>
  <c r="V16" i="6"/>
  <c r="V22" i="6" l="1"/>
  <c r="V12" i="6"/>
  <c r="V11" i="6"/>
  <c r="V10" i="6"/>
  <c r="M37" i="5"/>
  <c r="L37" i="5"/>
  <c r="K37" i="5"/>
  <c r="J37" i="5"/>
  <c r="M36" i="5"/>
  <c r="L36" i="5"/>
  <c r="K36" i="5"/>
  <c r="J36" i="5"/>
  <c r="M35" i="5"/>
  <c r="L35" i="5"/>
  <c r="K35" i="5"/>
  <c r="J35" i="5"/>
  <c r="M34" i="5"/>
  <c r="L34" i="5"/>
  <c r="K34" i="5"/>
  <c r="J34" i="5"/>
  <c r="M33" i="5"/>
  <c r="L33" i="5"/>
  <c r="K33" i="5"/>
  <c r="J33" i="5"/>
  <c r="M32" i="5"/>
  <c r="L32" i="5"/>
  <c r="K32" i="5"/>
  <c r="J32" i="5"/>
  <c r="K26" i="5"/>
  <c r="K20" i="5"/>
  <c r="K3" i="5"/>
  <c r="I174" i="1" l="1"/>
  <c r="I173" i="1"/>
  <c r="I172" i="1"/>
  <c r="I171" i="1"/>
  <c r="I170" i="1"/>
  <c r="I169" i="1"/>
  <c r="I168" i="1"/>
  <c r="I167" i="1"/>
  <c r="I166" i="1"/>
  <c r="A166" i="1"/>
  <c r="I165" i="1"/>
  <c r="I175" i="1"/>
  <c r="I176" i="1"/>
  <c r="I181" i="1"/>
  <c r="I23" i="1"/>
  <c r="I118" i="1" l="1"/>
  <c r="I117" i="1"/>
  <c r="I193" i="1"/>
  <c r="I194" i="1"/>
  <c r="I195" i="1"/>
  <c r="I196" i="1"/>
  <c r="I197" i="1"/>
  <c r="A118" i="1" l="1"/>
  <c r="A76" i="1" l="1"/>
  <c r="E30" i="5"/>
  <c r="K28" i="5"/>
  <c r="J28" i="5"/>
  <c r="J27" i="5"/>
  <c r="D26" i="5"/>
  <c r="L24" i="5"/>
  <c r="K24" i="5"/>
  <c r="J24" i="5"/>
  <c r="L23" i="5"/>
  <c r="K23" i="5"/>
  <c r="J23" i="5"/>
  <c r="L22" i="5"/>
  <c r="K22" i="5"/>
  <c r="J22" i="5"/>
  <c r="C20" i="5"/>
  <c r="M14" i="5"/>
  <c r="M12" i="5"/>
  <c r="M11" i="5"/>
  <c r="E7" i="5"/>
  <c r="F3" i="5"/>
  <c r="W34" i="6"/>
  <c r="V34" i="6"/>
  <c r="W33" i="6"/>
  <c r="V33" i="6"/>
  <c r="V32" i="6" s="1"/>
  <c r="V30" i="6"/>
  <c r="V29" i="6"/>
  <c r="W28" i="6"/>
  <c r="V28" i="6"/>
  <c r="V27" i="6" s="1"/>
  <c r="V25" i="6"/>
  <c r="M12" i="6"/>
  <c r="M11" i="6"/>
  <c r="M10" i="6"/>
  <c r="V3" i="6"/>
  <c r="V1" i="6"/>
  <c r="I1" i="6"/>
  <c r="K43" i="7"/>
  <c r="H43" i="7"/>
  <c r="N40" i="7"/>
  <c r="N38" i="7"/>
  <c r="N36" i="7"/>
  <c r="N34" i="7"/>
  <c r="N32" i="7"/>
  <c r="N30" i="7"/>
  <c r="N28" i="7"/>
  <c r="N26" i="7"/>
  <c r="N24" i="7"/>
  <c r="N22" i="7"/>
  <c r="N20" i="7"/>
  <c r="N18" i="7"/>
  <c r="N16" i="7"/>
  <c r="N14" i="7"/>
  <c r="N12" i="7"/>
  <c r="N10" i="7"/>
  <c r="N43" i="7" s="1"/>
  <c r="Q9" i="7"/>
  <c r="T9" i="7" s="1"/>
  <c r="N9" i="7"/>
  <c r="L1" i="7"/>
  <c r="I112" i="1"/>
  <c r="I111" i="1"/>
  <c r="I110" i="1"/>
  <c r="J30" i="5" l="1"/>
  <c r="J26" i="5"/>
  <c r="A112" i="1" s="1"/>
  <c r="J20" i="5"/>
  <c r="A111" i="1" s="1"/>
  <c r="J7" i="5"/>
  <c r="V7" i="6"/>
  <c r="W1" i="6" s="1"/>
  <c r="A117" i="1" s="1"/>
  <c r="A102" i="1" l="1"/>
  <c r="K7" i="5"/>
  <c r="A113" i="1"/>
  <c r="K30" i="5"/>
  <c r="I255" i="1"/>
  <c r="I254" i="1"/>
  <c r="I253" i="1"/>
  <c r="I252" i="1"/>
  <c r="I251" i="1"/>
  <c r="I250" i="1"/>
  <c r="I249" i="1"/>
  <c r="I248" i="1"/>
  <c r="I247" i="1"/>
  <c r="I246" i="1"/>
  <c r="I243" i="1"/>
  <c r="I242" i="1"/>
  <c r="I237" i="1"/>
  <c r="I236" i="1"/>
  <c r="I235" i="1"/>
  <c r="I234" i="1"/>
  <c r="I233" i="1"/>
  <c r="I232" i="1"/>
  <c r="I231"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88"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6" i="1"/>
  <c r="I115" i="1"/>
  <c r="I114" i="1"/>
  <c r="I113" i="1"/>
  <c r="I109" i="1"/>
  <c r="I108" i="1"/>
  <c r="I107" i="1"/>
  <c r="I106" i="1"/>
  <c r="I105" i="1"/>
  <c r="I104" i="1"/>
  <c r="I103" i="1"/>
  <c r="I102" i="1"/>
  <c r="I101" i="1"/>
  <c r="I100" i="1"/>
  <c r="I99" i="1"/>
  <c r="I98" i="1"/>
  <c r="I97" i="1"/>
  <c r="I96" i="1"/>
  <c r="I95" i="1"/>
  <c r="I94" i="1"/>
  <c r="I93" i="1"/>
  <c r="I92" i="1"/>
  <c r="I91" i="1"/>
  <c r="I90" i="1"/>
  <c r="I89" i="1"/>
  <c r="I88" i="1"/>
  <c r="I87" i="1"/>
  <c r="I84" i="1"/>
  <c r="I83"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5" i="1"/>
  <c r="I44" i="1"/>
  <c r="I43" i="1"/>
  <c r="I42" i="1"/>
  <c r="I41" i="1"/>
  <c r="I40" i="1"/>
  <c r="I39" i="1"/>
  <c r="I38" i="1"/>
  <c r="I37" i="1"/>
  <c r="I36" i="1"/>
  <c r="I35" i="1"/>
  <c r="I34" i="1"/>
  <c r="I33" i="1"/>
  <c r="I32" i="1"/>
  <c r="I31" i="1"/>
  <c r="I30" i="1"/>
  <c r="I29" i="1"/>
  <c r="I28" i="1"/>
  <c r="I27" i="1"/>
  <c r="I26" i="1"/>
  <c r="I22" i="1"/>
  <c r="I21" i="1"/>
  <c r="I20" i="1"/>
  <c r="I19" i="1"/>
  <c r="I18" i="1"/>
  <c r="I17" i="1"/>
  <c r="I16" i="1"/>
  <c r="I15" i="1"/>
  <c r="I14" i="1"/>
  <c r="I13" i="1"/>
  <c r="I12" i="1"/>
  <c r="I11" i="1"/>
  <c r="I10" i="1"/>
  <c r="I9" i="1"/>
  <c r="C3" i="1" l="1"/>
  <c r="C2" i="1"/>
</calcChain>
</file>

<file path=xl/comments1.xml><?xml version="1.0" encoding="utf-8"?>
<comments xmlns="http://schemas.openxmlformats.org/spreadsheetml/2006/main">
  <authors>
    <author>kndp</author>
  </authors>
  <commentList>
    <comment ref="H11" authorId="0" shapeId="0">
      <text>
        <r>
          <rPr>
            <b/>
            <sz val="9"/>
            <color indexed="81"/>
            <rFont val="ＭＳ Ｐゴシック"/>
            <family val="3"/>
            <charset val="128"/>
          </rPr>
          <t>プルダウンで選択してください。(下も同じ)</t>
        </r>
      </text>
    </comment>
    <comment ref="D27" authorId="0" shapeId="0">
      <text>
        <r>
          <rPr>
            <b/>
            <sz val="9"/>
            <color indexed="81"/>
            <rFont val="MS P ゴシック"/>
            <family val="3"/>
            <charset val="128"/>
          </rPr>
          <t>プルダウンで選択してください。(下も同じ)</t>
        </r>
      </text>
    </comment>
    <comment ref="G27" authorId="0" shapeId="0">
      <text>
        <r>
          <rPr>
            <b/>
            <sz val="9"/>
            <color indexed="81"/>
            <rFont val="MS P ゴシック"/>
            <family val="3"/>
            <charset val="128"/>
          </rPr>
          <t>単に「14」などと入力すれば、「14日間」と表示されます。</t>
        </r>
      </text>
    </comment>
    <comment ref="G28" authorId="0" shapeId="0">
      <text>
        <r>
          <rPr>
            <b/>
            <sz val="9"/>
            <color indexed="81"/>
            <rFont val="MS P ゴシック"/>
            <family val="3"/>
            <charset val="128"/>
          </rPr>
          <t>単に「-20」などと入力すれば、「-20℃」と表示されます。</t>
        </r>
      </text>
    </comment>
    <comment ref="F32" authorId="0" shapeId="0">
      <text>
        <r>
          <rPr>
            <b/>
            <sz val="9"/>
            <color indexed="81"/>
            <rFont val="MS P ゴシック"/>
            <family val="3"/>
            <charset val="128"/>
          </rPr>
          <t>単に「120」などと入力すれば、「／120人」と表示されます。</t>
        </r>
      </text>
    </comment>
  </commentList>
</comments>
</file>

<file path=xl/comments2.xml><?xml version="1.0" encoding="utf-8"?>
<comments xmlns="http://schemas.openxmlformats.org/spreadsheetml/2006/main">
  <authors>
    <author>kndp</author>
  </authors>
  <commentList>
    <comment ref="Q1" authorId="0" shapeId="0">
      <text>
        <r>
          <rPr>
            <b/>
            <sz val="9"/>
            <color indexed="81"/>
            <rFont val="ＭＳ Ｐゴシック"/>
            <family val="3"/>
            <charset val="128"/>
          </rPr>
          <t>「　月　日」のセルは、「7/4」などと上書き入力できます。</t>
        </r>
      </text>
    </comment>
    <comment ref="I25" authorId="0" shapeId="0">
      <text>
        <r>
          <rPr>
            <b/>
            <sz val="9"/>
            <color indexed="81"/>
            <rFont val="ＭＳ Ｐゴシック"/>
            <family val="3"/>
            <charset val="128"/>
          </rPr>
          <t>プルダウンで有無を選択してください。</t>
        </r>
      </text>
    </comment>
    <comment ref="L28" authorId="0" shapeId="0">
      <text>
        <r>
          <rPr>
            <b/>
            <sz val="9"/>
            <color indexed="81"/>
            <rFont val="ＭＳ Ｐゴシック"/>
            <family val="3"/>
            <charset val="128"/>
          </rPr>
          <t>プルダウンで、「年」か「月」を選択してください。</t>
        </r>
      </text>
    </comment>
  </commentList>
</comments>
</file>

<file path=xl/comments3.xml><?xml version="1.0" encoding="utf-8"?>
<comments xmlns="http://schemas.openxmlformats.org/spreadsheetml/2006/main">
  <authors>
    <author>kndp</author>
    <author>西尾一朗</author>
  </authors>
  <commentList>
    <comment ref="B10" authorId="0" shapeId="0">
      <text>
        <r>
          <rPr>
            <b/>
            <sz val="9"/>
            <color indexed="81"/>
            <rFont val="MS P ゴシック"/>
            <family val="3"/>
            <charset val="128"/>
          </rPr>
          <t>前年度、死亡者が１人もなかった場合、このセルに「死亡者なし」とプルダウンで選択入力してください。</t>
        </r>
      </text>
    </comment>
    <comment ref="E10" authorId="1" shapeId="0">
      <text>
        <r>
          <rPr>
            <b/>
            <sz val="9"/>
            <color indexed="81"/>
            <rFont val="ＭＳ Ｐゴシック"/>
            <family val="3"/>
            <charset val="128"/>
          </rPr>
          <t>「r2/7/14」などと入力して下さい。</t>
        </r>
      </text>
    </comment>
    <comment ref="Y10" authorId="1" shapeId="0">
      <text>
        <r>
          <rPr>
            <b/>
            <sz val="9"/>
            <color indexed="81"/>
            <rFont val="ＭＳ Ｐゴシック"/>
            <family val="3"/>
            <charset val="128"/>
          </rPr>
          <t>有無をプルダウンで選択できます。</t>
        </r>
      </text>
    </comment>
  </commentList>
</comments>
</file>

<file path=xl/sharedStrings.xml><?xml version="1.0" encoding="utf-8"?>
<sst xmlns="http://schemas.openxmlformats.org/spreadsheetml/2006/main" count="1060" uniqueCount="690">
  <si>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</si>
  <si>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</si>
  <si>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</si>
  <si>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</si>
  <si>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</si>
  <si>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</si>
  <si>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</si>
  <si>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</si>
  <si>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</si>
  <si>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事故の状況及びその際に採った処置の内容を記録していますか。
</t>
    <rPh sb="9" eb="10">
      <t>サイ</t>
    </rPh>
    <rPh sb="11" eb="12">
      <t>ト</t>
    </rPh>
    <rPh sb="17" eb="19">
      <t>ナイヨウ</t>
    </rPh>
    <phoneticPr fontId="18"/>
  </si>
  <si>
    <t>このセルで、
「1.あり」 「2.なし」
を選んでください。</t>
  </si>
  <si>
    <t>法令等の略称</t>
  </si>
  <si>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29"/>
  </si>
  <si>
    <t>備考
（改善方法など）</t>
    <phoneticPr fontId="29"/>
  </si>
  <si>
    <t>根拠条文
（条例）</t>
    <phoneticPr fontId="29"/>
  </si>
  <si>
    <t>介</t>
  </si>
  <si>
    <t>担当</t>
    <rPh sb="0" eb="2">
      <t>タントウ</t>
    </rPh>
    <phoneticPr fontId="29"/>
  </si>
  <si>
    <t>発見した事実、その他備考</t>
    <rPh sb="0" eb="2">
      <t>ハッケン</t>
    </rPh>
    <rPh sb="4" eb="6">
      <t>ジジツ</t>
    </rPh>
    <rPh sb="9" eb="10">
      <t>タ</t>
    </rPh>
    <rPh sb="10" eb="12">
      <t>ビコウ</t>
    </rPh>
    <phoneticPr fontId="29"/>
  </si>
  <si>
    <t>福</t>
    <rPh sb="0" eb="1">
      <t>フク</t>
    </rPh>
    <phoneticPr fontId="18"/>
  </si>
  <si>
    <t>福略</t>
    <rPh sb="0" eb="1">
      <t>フク</t>
    </rPh>
    <rPh sb="1" eb="2">
      <t>リャク</t>
    </rPh>
    <phoneticPr fontId="18"/>
  </si>
  <si>
    <t>（　有　・　無　）</t>
    <phoneticPr fontId="29"/>
  </si>
  <si>
    <t>・苦情相談窓口の設置　：</t>
    <phoneticPr fontId="29"/>
  </si>
  <si>
    <t>（　有　・　無　）</t>
    <phoneticPr fontId="29"/>
  </si>
  <si>
    <t>・相談窓口担当者　：</t>
    <phoneticPr fontId="29"/>
  </si>
  <si>
    <t>（　　　　　　　　　　　　　　　　　　　）</t>
    <phoneticPr fontId="29"/>
  </si>
  <si>
    <t>・処理手順等の定め（規程、マニュアル等）　：</t>
    <phoneticPr fontId="29"/>
  </si>
  <si>
    <t>・利用者等への周知の方法　：</t>
    <phoneticPr fontId="29"/>
  </si>
  <si>
    <t xml:space="preserve">利用者及びその家族からの苦情を受け付けるための仕組みを設けていますか。
</t>
    <phoneticPr fontId="18"/>
  </si>
  <si>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</si>
  <si>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</si>
  <si>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9"/>
  </si>
  <si>
    <t xml:space="preserve">事業所名： </t>
    <phoneticPr fontId="29"/>
  </si>
  <si>
    <t>●点検表：点検した結果を記載してください。</t>
    <phoneticPr fontId="29"/>
  </si>
  <si>
    <t>法　　　：介護保険法（平9法123）</t>
  </si>
  <si>
    <t>施行規則：介護保険法施行規則（平11厚令36）</t>
  </si>
  <si>
    <t>身体拘束ゼロへの手引き：「厚生労働省　身体拘束ゼロ作戦推進会議」2001年3月発行</t>
  </si>
  <si>
    <t>【①医師】</t>
  </si>
  <si>
    <t>【②生活相談員】</t>
  </si>
  <si>
    <t>同条第2項</t>
  </si>
  <si>
    <t>【③介護職員又は看護職員】</t>
    <phoneticPr fontId="18"/>
  </si>
  <si>
    <t>同条第6項</t>
  </si>
  <si>
    <t>【⑤機能訓練指導員】</t>
    <phoneticPr fontId="18"/>
  </si>
  <si>
    <t>【⑥介護支援専門員】</t>
    <phoneticPr fontId="18"/>
  </si>
  <si>
    <t>同号イ</t>
  </si>
  <si>
    <t>【⑥医務室】</t>
  </si>
  <si>
    <t>Ⅲ-1．内容及び手続の説明及び同意</t>
    <phoneticPr fontId="18"/>
  </si>
  <si>
    <t>Ⅲ-2．提供拒否の禁止</t>
    <phoneticPr fontId="18"/>
  </si>
  <si>
    <t>Ⅲ-3．サービス提供困難時の対応</t>
  </si>
  <si>
    <t>Ⅲ-4．受給資格等の確認</t>
  </si>
  <si>
    <t>Ⅲ-5．要介護認定の申請に係る援助</t>
  </si>
  <si>
    <t>同上</t>
  </si>
  <si>
    <t>同条第3項</t>
  </si>
  <si>
    <t>同条第4項</t>
  </si>
  <si>
    <t>同条第5項</t>
  </si>
  <si>
    <t>同条第7項</t>
  </si>
  <si>
    <t>Ⅲ-7．サービス提供の記録</t>
  </si>
  <si>
    <t>Ⅲ-8．利用料等の受領</t>
  </si>
  <si>
    <t xml:space="preserve">被保険者証によって、被保険者資格、要介護認定の有無及び要介護認定の有効期間を確認していますか。
</t>
    <phoneticPr fontId="18"/>
  </si>
  <si>
    <t xml:space="preserve">被保険者証に記載された認定審査会意見に配慮してサービスを提供していますか。
</t>
    <phoneticPr fontId="18"/>
  </si>
  <si>
    <t xml:space="preserve">法定代理受領サービスである場合と、そうでない場合との間に不合理な差額を設けていませんか。
</t>
    <phoneticPr fontId="18"/>
  </si>
  <si>
    <t>法第41条第8項準用</t>
  </si>
  <si>
    <t>施行規則第82条</t>
  </si>
  <si>
    <t>施設国税通達別紙２</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</si>
  <si>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</si>
  <si>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</si>
  <si>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</si>
  <si>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 xml:space="preserve">領収証には、医療費控除の対象となる金額が記載されていますか。
</t>
    <phoneticPr fontId="18"/>
  </si>
  <si>
    <t>Ⅲ-9．保険給付の請求のための証明書の交付</t>
  </si>
  <si>
    <t>同項第2号</t>
  </si>
  <si>
    <t>同項第3号</t>
  </si>
  <si>
    <t xml:space="preserve">(2) 身体的拘束等の適正化のための指針を整備していますか。
</t>
    <phoneticPr fontId="18"/>
  </si>
  <si>
    <t xml:space="preserve">自らその提供するサービスの質の評価を行い、常にその改善を図っていますか。
</t>
    <phoneticPr fontId="18"/>
  </si>
  <si>
    <t>Ⅲ-11．施設サービス計画の作成</t>
  </si>
  <si>
    <t xml:space="preserve">管理者は、介護支援専門員に施設サービス計画（以下「計画」という）の作成に関する業務を担当させていますか。
</t>
    <phoneticPr fontId="18"/>
  </si>
  <si>
    <t>Ⅲ-12．介護</t>
  </si>
  <si>
    <t>Ⅲ-13．食事</t>
  </si>
  <si>
    <t>Ⅲ-14．相談及び援助</t>
  </si>
  <si>
    <t>Ⅲ-15．社会生活上の便宜の提供等</t>
  </si>
  <si>
    <t>Ⅲ-16．機能訓練</t>
  </si>
  <si>
    <t xml:space="preserve">管理者は、従業者に運営に関する基準を遵守させるため必要な指揮命令を行っていますか。
</t>
    <phoneticPr fontId="18"/>
  </si>
  <si>
    <t xml:space="preserve">(6) 苦情の内容等を記録すること。
</t>
    <phoneticPr fontId="18"/>
  </si>
  <si>
    <t xml:space="preserve">(7) 事故の状況及び事故に際して採った処置について記録すること。
</t>
    <phoneticPr fontId="18"/>
  </si>
  <si>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</si>
  <si>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</si>
  <si>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</si>
  <si>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</si>
  <si>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</si>
  <si>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</si>
  <si>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医薬品及び医療機器の管理を適正に行っていますか。
</t>
    <phoneticPr fontId="18"/>
  </si>
  <si>
    <t xml:space="preserve">(4) そのほか、別に厚生労働大臣が定める感染症及び食中毒の発生が疑われる際の対処等に関する手順に沿った対応を行うこと。
</t>
    <phoneticPr fontId="18"/>
  </si>
  <si>
    <t>同項第4号</t>
  </si>
  <si>
    <t xml:space="preserve">あらかじめ、協力歯科医療機関を定めておくよう努めていますか。
</t>
    <phoneticPr fontId="18"/>
  </si>
  <si>
    <t xml:space="preserve">虚偽または誇大な広告をしていませんか。
</t>
    <phoneticPr fontId="18"/>
  </si>
  <si>
    <t xml:space="preserve">居宅介護支援事業者又はその従業者に対して、要介護被保険者に当該施設を紹介することの対償として、金品その他の財産上の利益を供与していませんか。
</t>
    <phoneticPr fontId="18"/>
  </si>
  <si>
    <t xml:space="preserve">事故の発生又はその再発を防止するため、次に定める措置を講じていますか。
(1) 事故が発生した場合の対応、報告の方法等が記載された事故発生防止のための指針を整備すること。
</t>
    <phoneticPr fontId="18"/>
  </si>
  <si>
    <t>他の事業との間で、会計を区分していますか。</t>
  </si>
  <si>
    <t>従業者、設備及び会計に関する諸記録を整備していますか。</t>
  </si>
  <si>
    <t>介略</t>
    <rPh sb="1" eb="2">
      <t>リャク</t>
    </rPh>
    <phoneticPr fontId="18"/>
  </si>
  <si>
    <t>介</t>
    <phoneticPr fontId="18"/>
  </si>
  <si>
    <t>介</t>
    <phoneticPr fontId="18"/>
  </si>
  <si>
    <t>介</t>
    <phoneticPr fontId="18"/>
  </si>
  <si>
    <t>介略</t>
    <rPh sb="1" eb="2">
      <t>リャク</t>
    </rPh>
    <phoneticPr fontId="18"/>
  </si>
  <si>
    <t xml:space="preserve">第153条第1項第1号
同条第4項
</t>
    <phoneticPr fontId="18"/>
  </si>
  <si>
    <t xml:space="preserve">《本体施設の場合、サテライトの場合いずれも》生活相談員は、社会福祉主事任用資格を有する者（社会福祉法第19条第1項各号。※１）又はこれらと同等以上の能力を有する者（※２）ですか。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8"/>
  </si>
  <si>
    <t>〔うち介護職員〕</t>
  </si>
  <si>
    <t>〔うち看護職員〕</t>
  </si>
  <si>
    <t>同条第1項第3号イ</t>
  </si>
  <si>
    <t>同項</t>
  </si>
  <si>
    <t xml:space="preserve">《サテライト以外の場合》看護職員を1人以上配置していますか。
</t>
    <phoneticPr fontId="18"/>
  </si>
  <si>
    <t xml:space="preserve">《サテライトの場合》看護職員は、常勤換算方法で１以上配置していますか。
</t>
    <phoneticPr fontId="18"/>
  </si>
  <si>
    <t xml:space="preserve">同条第1項第5号
同条第10項
同条第8項
</t>
    <phoneticPr fontId="18"/>
  </si>
  <si>
    <t xml:space="preserve">同条第9項
解釈通知第3-七2(5)
</t>
    <phoneticPr fontId="18"/>
  </si>
  <si>
    <t xml:space="preserve">ブザー又はこれに代わる設備が設けられていますか。
</t>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</si>
  <si>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</si>
  <si>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第13条第1項準用</t>
  </si>
  <si>
    <t>同条第2項準用</t>
  </si>
  <si>
    <t>第14条第1項準用</t>
  </si>
  <si>
    <t xml:space="preserve">利用申込者が要介護認定を受けていない場合、既に要介護認定の申請をしているか確認していますか。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</si>
  <si>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</si>
  <si>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 xml:space="preserve">要介護認定の更新の申請が、遅くとも認定有効期間が終了する日の３０日前までには行われるよう必要な援助を行っていますか。
</t>
    <phoneticPr fontId="18"/>
  </si>
  <si>
    <t xml:space="preserve">身体上又は精神上著しい障害があるために常時の介護を必要とし、かつ、居宅においてこれを受けることが困難な者に対し、サービスを提供していますか。
</t>
    <phoneticPr fontId="18"/>
  </si>
  <si>
    <t>同条第3項準用</t>
  </si>
  <si>
    <t>同条第4項準用</t>
  </si>
  <si>
    <t xml:space="preserve">検討に当たっては、生活相談員、介護職員、看護職員、介護支援専門員等の従業者の間で協議していますか。
</t>
    <phoneticPr fontId="18"/>
  </si>
  <si>
    <t>第23条準用</t>
    <phoneticPr fontId="18"/>
  </si>
  <si>
    <t>Ⅲ-10．指定地域密着型介護老人福祉施設入所者生活介護の取扱方針</t>
  </si>
  <si>
    <t xml:space="preserve">常時1人以上の介護職員を介護に従事させていますか。
</t>
    <phoneticPr fontId="18"/>
  </si>
  <si>
    <t>第29条準用</t>
  </si>
  <si>
    <t>第61条の11第1項準用</t>
  </si>
  <si>
    <t xml:space="preserve">管理者は、従業者の管理、利用申込みに係る調整、業務の実施状況の把握その他の管理を一元的に行っていますか。
</t>
    <phoneticPr fontId="18"/>
  </si>
  <si>
    <t>第61条の15第1項準用</t>
    <phoneticPr fontId="18"/>
  </si>
  <si>
    <t>同条第2項準用</t>
    <phoneticPr fontId="18"/>
  </si>
  <si>
    <t>同条第3項準用</t>
    <phoneticPr fontId="18"/>
  </si>
  <si>
    <t>同条第2項準用</t>
    <phoneticPr fontId="18"/>
  </si>
  <si>
    <t>同条第4項準用</t>
    <phoneticPr fontId="18"/>
  </si>
  <si>
    <t>同条第5項準用</t>
    <phoneticPr fontId="18"/>
  </si>
  <si>
    <t>同条第6項準用</t>
    <phoneticPr fontId="18"/>
  </si>
  <si>
    <t xml:space="preserve">関係機関への通報連携体制については、
・金沢市
・他の地域密着型サービス事業者又は居宅サービス事業者
・その他の保健医療サービス又は福祉サービスを提供する者
・地域住民
との間で、相互に支援及び協力が行われるよう、整備に努めていますか。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</si>
  <si>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rPh sb="38" eb="39">
      <t>トコロ</t>
    </rPh>
    <phoneticPr fontId="18"/>
  </si>
  <si>
    <t>第37条準用</t>
    <rPh sb="4" eb="6">
      <t>ジュンヨウ</t>
    </rPh>
    <phoneticPr fontId="18"/>
  </si>
  <si>
    <t>解釈通知同項②準用</t>
    <rPh sb="4" eb="6">
      <t>ドウコウ</t>
    </rPh>
    <rPh sb="7" eb="9">
      <t>ジュンヨウ</t>
    </rPh>
    <phoneticPr fontId="18"/>
  </si>
  <si>
    <t>同条第2項準用</t>
    <rPh sb="5" eb="7">
      <t>ジュンヨウ</t>
    </rPh>
    <phoneticPr fontId="18"/>
  </si>
  <si>
    <t>同条第3、5項準用</t>
    <phoneticPr fontId="18"/>
  </si>
  <si>
    <t>同条第4、6項準用</t>
    <phoneticPr fontId="18"/>
  </si>
  <si>
    <t xml:space="preserve">地域住民又はその自発的な活動等との連携及び協力を行う等、地域との交流に努めていますか。
</t>
  </si>
  <si>
    <t>第61条の17第1項準用</t>
  </si>
  <si>
    <t xml:space="preserve">運営推進会議はおおむね２月に1回以上開催し、活動状況を報告しその評価を受けるとともに、必要な要望、助言等を聴く機会を設けていますか。
</t>
    <phoneticPr fontId="18"/>
  </si>
  <si>
    <t xml:space="preserve">運営推進会議で出された報告、評価、要望、助言等についての記録を作成し、これを公表していますか。
</t>
    <phoneticPr fontId="18"/>
  </si>
  <si>
    <t>福</t>
    <phoneticPr fontId="18"/>
  </si>
  <si>
    <t>福</t>
    <phoneticPr fontId="18"/>
  </si>
  <si>
    <t>福略</t>
    <phoneticPr fontId="18"/>
  </si>
  <si>
    <t>介略</t>
    <phoneticPr fontId="18"/>
  </si>
  <si>
    <t>第42条準用</t>
  </si>
  <si>
    <t xml:space="preserve">経営法人の役員（※1,2）は、金沢市暴力団排除条例(平成24年条例第2号)第2条第3号に規定する暴力団員ではありませんか。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8"/>
  </si>
  <si>
    <t>第3条第2項</t>
  </si>
  <si>
    <t>第44条準用</t>
  </si>
  <si>
    <t xml:space="preserve">管理者は、上記規定にいう暴力団員ではありませんか。
</t>
    <phoneticPr fontId="18"/>
  </si>
  <si>
    <t>第4条第1項</t>
  </si>
  <si>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</si>
  <si>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地域密着型介護老人福祉施設入所者生活介護（非ユニット型）</t>
    <rPh sb="14" eb="15">
      <t>トコロ</t>
    </rPh>
    <rPh sb="21" eb="22">
      <t>ヒ</t>
    </rPh>
    <phoneticPr fontId="18"/>
  </si>
  <si>
    <t xml:space="preserve">入所者に対し健康管理及び療養上の指導を行うために必要な数の医師を配置していますか。
《サテライトの特例》本体施設の医師により当該サテライト型の居住施設の入所者の健康管理が適切に行われると認められるときは置かないことができます。
</t>
  </si>
  <si>
    <t xml:space="preserve">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
</t>
  </si>
  <si>
    <t xml:space="preserve">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ますか。
</t>
  </si>
  <si>
    <t xml:space="preserve">入所申込者の入所に際しては、その者に係る居宅介護支援事業者に対する照会等により、その者の心身の状況、生活歴、病歴、指定居宅サービス等の利用状況等の把握に努めていますか。
</t>
  </si>
  <si>
    <t xml:space="preserve">入所者の心身の状況、その置かれている環境等に照らし、その者が居宅において日常生活を営むことができるかどうかについて定期的に検討していますか。
</t>
  </si>
  <si>
    <t xml:space="preserve">入所に際しては入所の年月日並びに入所している介護保険施設の種類及び名称を、退所に際しては退所の年月日を、当該者の被保険者証に記載していますか。
</t>
  </si>
  <si>
    <t xml:space="preserve">サービスを提供した際は、提供日、具体的サービス内容、入所者の心身の状況その他必要な事項を記録していますか。
</t>
  </si>
  <si>
    <t xml:space="preserve">法定代理受領サービスである場合、入所者から利用者負担分の支払を受けていますか。
</t>
  </si>
  <si>
    <t xml:space="preserve">法定代理受領サービスに該当しないサービスに係る費用の支払を受けた場合は、サービス提供証明書を入所者に交付していますか。
</t>
  </si>
  <si>
    <t xml:space="preserve">身体的拘束等を行う場合には、その態様及び時間、その際の入所者の心身の状況並びに緊急やむを得ない理由を記録していますか。
</t>
  </si>
  <si>
    <t xml:space="preserve">計画に関する業務を担当する介護支援専門員は、計画の作成に当たっては、入所者の日常生活全般を支援する観点から、当該地域の住民による自発的な活動によるサービス等の利用も含めて計画上に位置付けるよう努めていますか。
</t>
  </si>
  <si>
    <t xml:space="preserve">計画担当介護支援専門員は、計画の作成に当たっては、適切な方法により、入所者について、その有する能力、環境等の評価を通じて入所者が現に抱える問題点を明らかにし、入所者が自立した日常生活を営むことができるように支援する上で解決すべき課題を把握（以下「アセスメント」という）していますか。
</t>
  </si>
  <si>
    <t xml:space="preserve">計画担当介護支援専門員は、アセスメントに当たっては、入所者及びその家族に面接して行っていますか。
この場合において、計画担当介護支援専門員は、面接の趣旨を入所者及びその家族に対して十分に説明し、理解を得ていますか。
</t>
  </si>
  <si>
    <t xml:space="preserve">計画担当介護支援専門員は、入所者の希望及び入所者についてのアセスメント結果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
</t>
  </si>
  <si>
    <t xml:space="preserve">計画担当介護支援専門員は、計画の原案の内容について入所者又はその家族に対して説明し、文書により入所者の同意を得ていますか。
</t>
  </si>
  <si>
    <t xml:space="preserve">計画担当介護支援専門員は、計画を入所者に交付していますか。
</t>
  </si>
  <si>
    <t xml:space="preserve">計画担当介護支援専門員は、計画の作成後、その実施状況の把握（入所者についての継続的なアセスメントを含む。以下「モニタリング」という）を行い、必要に応じて計画の変更を行っていますか。
</t>
  </si>
  <si>
    <t xml:space="preserve">計画担当介護支援専門員は、モニタリングに当たっては、入所者及びその家族並びに担当者との連絡を継続的に行っていますか。
また、モニタリングは、特段の事情のない限り、以下の方法で行っていますか。
・定期的に入所者に面接する
・定期的にモニタリングの結果を記録する
</t>
  </si>
  <si>
    <t xml:space="preserve">計画担当介護支援専門員は、以下の場合においては、サービス担当者会議の開催、担当者に対する照会等により、計画の変更の必要性について、担当者から、専門的な見地から意見を求めていますか。
・入所者が要介護更新認定を受けた場合
・入所者が要介護状態区分の変更の認定を受けた場合
</t>
  </si>
  <si>
    <t xml:space="preserve">入所者の負担により、当該施設の従業者以外の者による介護を受けさせていませんか。
</t>
  </si>
  <si>
    <t xml:space="preserve">入所者の心身の状況等に応じて日常生活を営むのに必要な機能を改善し、又はその減退を防止するための訓練を行っていますか。
</t>
  </si>
  <si>
    <t xml:space="preserve">医師又は看護職員は、常に入所者の健康の状況に注意し、健康保持のための適切な措置をとっていますか。
</t>
  </si>
  <si>
    <t xml:space="preserve">入所者について、病院又は診療所に入院する必要が生じた場合であって、入院後おおむね3月以内に退院することが明らかに見込まれるときは、その者及びその家族の希望を勘案し、必要に応じて適切な便宜を供与するとともに、やむを得ない事情がある場合を除き、退院後再び当該施設に円滑に入所することができるようにしていますか。
</t>
  </si>
  <si>
    <t xml:space="preserve">計画担当介護支援専門員は、施設サービス計画を作成する業務のほか、以下の業務を行っていますか。
(1) 入所申込者の入所に際し、その者に係る居宅介護支援事業者に対する照会等により、その者の心身の状況、生活歴、病歴、指定居宅サービス等の利用状況等を把握すること。
</t>
  </si>
  <si>
    <t xml:space="preserve">(2) 入所者の心身の状況、環境等に照らし、その者が居宅において日常生活を営むことができるかどうかについて定期的に検討すること。
</t>
  </si>
  <si>
    <t xml:space="preserve">(5) 身体的拘束の態様及び時間、その際の入所者の心身の状況並びに緊急やむを得ない理由を記録すること。
</t>
  </si>
  <si>
    <t xml:space="preserve">(2) 入所者の人権の擁護及び入所者に対する虐待の防止に関する事項
</t>
  </si>
  <si>
    <t xml:space="preserve">施設防災計画（非常災害時における入所者の安全の確保のための体制、避難の方法等を定めた計画）を、入所者の特性及び当該施設の周辺地域の環境等を踏まえて、策定していますか。
</t>
  </si>
  <si>
    <t xml:space="preserve">施設防災計画に基づき、非常災害時の関係機関への通報及び関係機関との連携の体制と、入所者を円滑に避難誘導するための体制を、整備していますか。
</t>
  </si>
  <si>
    <t xml:space="preserve">定期的に、これらの通報連携体制と避難誘導体制とについて、従業者と入所者に、周知していますか。
</t>
  </si>
  <si>
    <t xml:space="preserve">入所者の使用する食器その他の設備又は飲料水について、衛生的な管理に努め、又は衛生上必要な措置を講じていますか。
</t>
  </si>
  <si>
    <t xml:space="preserve">入院治療を必要とする入所者のために、あらかじめ、協力病院を定めていますか。
</t>
  </si>
  <si>
    <t xml:space="preserve">従業者は、正当な理由なく、業務上知り得た入所者又はその家族の秘密を漏らしていませんか。
</t>
  </si>
  <si>
    <t xml:space="preserve">従業者であった者が、正当な理由なく、業務上知り得た入所者又はその家族の秘密を漏らすことがないよう、必要な措置を講じていますか。
</t>
  </si>
  <si>
    <t xml:space="preserve">居宅介護支援事業者等に対して、入所者に関する情報を提供する際には、あらかじめ文書により入所者の同意を得ていますか。
</t>
  </si>
  <si>
    <t>事故が発生した場合は、速やかに市町村、入所者の家族等に連絡を行うとともに、必要な措置を講じていますか。
→　事故事例の有無：</t>
  </si>
  <si>
    <t xml:space="preserve">入所者の意思及び人格を尊重して、常に入所者の立場に立ったサービスの提供に努めていますか。
</t>
  </si>
  <si>
    <t>Ⅲ-6．入退所</t>
  </si>
  <si>
    <t xml:space="preserve">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ますか。
</t>
  </si>
  <si>
    <t xml:space="preserve">入所者の退所に際しては、居宅サービス計画の作成等の援助に資するため、居宅介護支援事業者に対する情報の提供に努めるほか、保健医療サービス又は福祉サービスを提供する者との密接な連携に努めていますか。
</t>
  </si>
  <si>
    <t xml:space="preserve">(3) その心身の状況、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うこと。
</t>
  </si>
  <si>
    <t xml:space="preserve">(4) 入所者の退所に際し、居宅サービス計画の作成等の援助に資するため、居宅介護支援事業者に対して情報を提供するほか、保健医療サービス又は福祉サービスを提供する者と密接に連携すること。
</t>
  </si>
  <si>
    <t xml:space="preserve">居宅介護支援事業者又はその従業者から、当該施設からの退所者を紹介することの対償として、金品その他の財産上の利益を収受していませんか。
</t>
    <rPh sb="28" eb="29">
      <t>シャ</t>
    </rPh>
    <phoneticPr fontId="18"/>
  </si>
  <si>
    <t>Ⅱ-1．各設備の基準
【①居室】</t>
    <phoneticPr fontId="18"/>
  </si>
  <si>
    <t>第154条第1項第1号ア</t>
    <phoneticPr fontId="18"/>
  </si>
  <si>
    <t xml:space="preserve">入所者1人当たりの床面積は、10.65平方メートル以上ですか。
</t>
    <phoneticPr fontId="18"/>
  </si>
  <si>
    <t>同号ウ</t>
    <phoneticPr fontId="18"/>
  </si>
  <si>
    <t>【②静養室】</t>
  </si>
  <si>
    <t>【③浴室】</t>
  </si>
  <si>
    <t>【④洗面設備】</t>
  </si>
  <si>
    <t>同項第4号ア</t>
  </si>
  <si>
    <t>【⑤便所】</t>
  </si>
  <si>
    <t>同項第5号ア</t>
  </si>
  <si>
    <t>同項第6号</t>
  </si>
  <si>
    <t>同上</t>
    <phoneticPr fontId="18"/>
  </si>
  <si>
    <t xml:space="preserve">介護職員室又は看護職員室に近接して設けていますか
</t>
    <phoneticPr fontId="18"/>
  </si>
  <si>
    <t xml:space="preserve">要介護者が入浴するのに適していますか。
</t>
    <phoneticPr fontId="18"/>
  </si>
  <si>
    <t xml:space="preserve">居室のある階ごとに設けていますか。
</t>
    <phoneticPr fontId="18"/>
  </si>
  <si>
    <t xml:space="preserve">要介護者が使用するのに適していますか。
</t>
    <phoneticPr fontId="18"/>
  </si>
  <si>
    <t xml:space="preserve">居室のある階ごとに、居室に近接して設けていますか。
</t>
    <phoneticPr fontId="18"/>
  </si>
  <si>
    <t xml:space="preserve">ブザー又はこれに代わる設備が設けていますか。
</t>
    <phoneticPr fontId="18"/>
  </si>
  <si>
    <t xml:space="preserve">要介護者が使用するのに適していますか。
</t>
    <phoneticPr fontId="18"/>
  </si>
  <si>
    <t xml:space="preserve">医療法に規定する診療所としていますか。
</t>
    <phoneticPr fontId="18"/>
  </si>
  <si>
    <t>【⑦食堂及び機能訓練室】</t>
    <phoneticPr fontId="18"/>
  </si>
  <si>
    <t>同項第5号ア</t>
    <phoneticPr fontId="18"/>
  </si>
  <si>
    <t>【⑧廊下幅】</t>
  </si>
  <si>
    <t>同項第8号</t>
  </si>
  <si>
    <t xml:space="preserve">合計面積は、３ｍ２ × 入所定員以上ですか。
</t>
    <phoneticPr fontId="18"/>
  </si>
  <si>
    <t xml:space="preserve">必要な備品を備えていますか。
</t>
    <phoneticPr fontId="18"/>
  </si>
  <si>
    <t xml:space="preserve">1.5メートル以上となっていますか。
</t>
    <phoneticPr fontId="18"/>
  </si>
  <si>
    <t>同上</t>
    <phoneticPr fontId="18"/>
  </si>
  <si>
    <t>【⑨消火設備等】</t>
  </si>
  <si>
    <t>同項第9号</t>
  </si>
  <si>
    <t xml:space="preserve">消火設備その他の非常災害に際して必要な設備を備えていますか。
</t>
    <phoneticPr fontId="18"/>
  </si>
  <si>
    <t>第155条</t>
    <phoneticPr fontId="18"/>
  </si>
  <si>
    <t>第156条第1項</t>
    <phoneticPr fontId="18"/>
  </si>
  <si>
    <t>第157条第1項</t>
  </si>
  <si>
    <t>第158条第1項</t>
    <phoneticPr fontId="18"/>
  </si>
  <si>
    <t>同条第3、5項</t>
    <phoneticPr fontId="18"/>
  </si>
  <si>
    <t xml:space="preserve">下記の費用の支払を受けるに当たっては、あらかじめ入所者又はその家族に対しサービスの内容及び費用を記した文書を交付して説明を行い、入所者の同意を得ていますか。
(1) 食事の提供に要する費用
(2) 居住に要する費用
(3) 入所者の選定による特別な居室の提供に要する費用
(4) 入所者の選定による特別な食事の提供に要する費用
(5) 理美容代
(6) その他、指定地域密着型介護老人福祉施設入所者生活介護の提供において提供される便宜のうち、日常生活においても通常必要となるものに係る費用であって、入所者負担とすることが適当な費用
※(1)～(4)の費用については、文書での同意が必要です。
</t>
    <phoneticPr fontId="18"/>
  </si>
  <si>
    <t>解釈通知第3-七4(3)②</t>
    <phoneticPr fontId="18"/>
  </si>
  <si>
    <t>第159条第1項</t>
  </si>
  <si>
    <t xml:space="preserve">地域密着型施設サービス計画に基づき、入所者の要介護状態の軽減又は悪化の防止に資するよう、その者の心身の状況等に応じて、その者の処遇を妥当適切に行っていますか。
</t>
    <phoneticPr fontId="18"/>
  </si>
  <si>
    <t xml:space="preserve">地域密着型施設サービス計画に基づき、漫然かつ画一的なものとならないよう配慮して行っていますか。
</t>
    <phoneticPr fontId="18"/>
  </si>
  <si>
    <t xml:space="preserve">サービスの提供に当たっては、懇切丁寧を旨とし、入所者又はその家族に対し、処遇上必要な事項について、理解しやすいように説明を行っていますか。
</t>
    <phoneticPr fontId="18"/>
  </si>
  <si>
    <t xml:space="preserve">同条第4項
「身体拘束ゼロへの手引き」（P22）
</t>
    <phoneticPr fontId="18"/>
  </si>
  <si>
    <t>同条第5項</t>
    <phoneticPr fontId="18"/>
  </si>
  <si>
    <t>同条第7項</t>
    <phoneticPr fontId="18"/>
  </si>
  <si>
    <t>第160条第1項</t>
  </si>
  <si>
    <t>同条第8項</t>
  </si>
  <si>
    <t>同条第9項</t>
  </si>
  <si>
    <t>同条第10項</t>
  </si>
  <si>
    <t>同条第11項</t>
  </si>
  <si>
    <t>同条第12項</t>
  </si>
  <si>
    <t>第161条第1項</t>
    <phoneticPr fontId="18"/>
  </si>
  <si>
    <t xml:space="preserve">介護は、入所者の自立の支援及び日常生活の充実に資するよう、入所者の心身の状況に応じて、適切な技術をもって行っていますか。
</t>
    <phoneticPr fontId="18"/>
  </si>
  <si>
    <t xml:space="preserve">入所者の心身の状況に応じ適切な方法により、排せつの自立について必要な援助(※)を行っていますか。
※トイレ誘導や排せつ介助等
</t>
    <phoneticPr fontId="18"/>
  </si>
  <si>
    <t xml:space="preserve">同条第3項
解釈通知第3-七4(6)③
</t>
    <phoneticPr fontId="18"/>
  </si>
  <si>
    <t xml:space="preserve">おむつを使用せざるを得ない入所者には、その心身及び活動の状況に適したおむつ提供し、入所者の排泄状況を踏まえて適切に交換していますか。
</t>
    <phoneticPr fontId="18"/>
  </si>
  <si>
    <t xml:space="preserve">褥瘡（じょくそう）が発生しないよう適切な介護を行うとともに、その発生を予防するための体制を整備していますか。
</t>
    <phoneticPr fontId="18"/>
  </si>
  <si>
    <t xml:space="preserve">入所者に対し、離床、着替え、整容等の介護を適切に行っていますか。
</t>
    <phoneticPr fontId="18"/>
  </si>
  <si>
    <t>同条第8項</t>
    <phoneticPr fontId="18"/>
  </si>
  <si>
    <t>第162条第1項</t>
  </si>
  <si>
    <t xml:space="preserve">栄養、入所者の心身の状況、嗜好を考慮した食事を提供していますか。
</t>
    <phoneticPr fontId="18"/>
  </si>
  <si>
    <t xml:space="preserve">常に入所者の心身の状況、環境等の的確な把握に努め、入所者又はその家族に対し、相談に適切に応じるとともに、必要な助言その他の援助を行っていますか。
</t>
    <phoneticPr fontId="18"/>
  </si>
  <si>
    <t>第163条</t>
    <phoneticPr fontId="18"/>
  </si>
  <si>
    <t>第164条第1項</t>
  </si>
  <si>
    <t xml:space="preserve">教養娯楽設備等を備えるほか、適宜入所者のためのレクリエーション行事を行っていますか。
</t>
    <phoneticPr fontId="18"/>
  </si>
  <si>
    <t xml:space="preserve">入所者が日常生活を営むのに必要な行政機関等に対する手続きについて、その者又はその家族において行うことが困難である場合は、その者の同意を得て、代わって行っていますか。
</t>
    <phoneticPr fontId="18"/>
  </si>
  <si>
    <t xml:space="preserve">常に入所者の家族との連携を図るとともに、入所者とその家族との交流等の機会を確保するよう努めていますか。
</t>
    <phoneticPr fontId="18"/>
  </si>
  <si>
    <t xml:space="preserve">入所者の外出の機会を確保するよう努めていますか。
</t>
    <phoneticPr fontId="18"/>
  </si>
  <si>
    <t>第165条</t>
    <phoneticPr fontId="18"/>
  </si>
  <si>
    <t>第166条</t>
    <phoneticPr fontId="18"/>
  </si>
  <si>
    <t>第167条</t>
    <phoneticPr fontId="18"/>
  </si>
  <si>
    <t>第167条の2</t>
    <phoneticPr fontId="18"/>
  </si>
  <si>
    <t>第169条第1号</t>
    <phoneticPr fontId="18"/>
  </si>
  <si>
    <t>同条第2号</t>
  </si>
  <si>
    <t>同条第3号</t>
  </si>
  <si>
    <t>同条第4号</t>
  </si>
  <si>
    <t>同条第5号</t>
  </si>
  <si>
    <t>同条第6号</t>
  </si>
  <si>
    <t>同条第7号</t>
  </si>
  <si>
    <t>第170条</t>
    <phoneticPr fontId="18"/>
  </si>
  <si>
    <t xml:space="preserve">入所者に対し適切なサービスを提供できるよう、施設ごとに、原則として月ごとの勤務表により勤務の体制（日々の勤務時間、常勤・非常勤の別、介護職員及び看護職員の配置、管理者との兼務関係等）を明確に定めていますか。
</t>
    <phoneticPr fontId="18"/>
  </si>
  <si>
    <t>第171条第1項
解釈通知第3-七4(17)①</t>
    <phoneticPr fontId="18"/>
  </si>
  <si>
    <t>同条第2項
解釈通知同項②</t>
    <phoneticPr fontId="18"/>
  </si>
  <si>
    <t>同条第3項</t>
    <phoneticPr fontId="18"/>
  </si>
  <si>
    <t>同条第4項第1号</t>
    <phoneticPr fontId="18"/>
  </si>
  <si>
    <t>第172条</t>
    <phoneticPr fontId="18"/>
  </si>
  <si>
    <t>第173条第1項</t>
    <phoneticPr fontId="18"/>
  </si>
  <si>
    <t>第174条第1項</t>
    <phoneticPr fontId="18"/>
  </si>
  <si>
    <t>同条第2項</t>
    <phoneticPr fontId="18"/>
  </si>
  <si>
    <t>第175条第1項</t>
    <phoneticPr fontId="18"/>
  </si>
  <si>
    <t>同条第2項</t>
    <phoneticPr fontId="18"/>
  </si>
  <si>
    <t>同条第3項</t>
    <phoneticPr fontId="18"/>
  </si>
  <si>
    <t>第176条第1項</t>
    <phoneticPr fontId="18"/>
  </si>
  <si>
    <t>第177条第1項第1号</t>
    <phoneticPr fontId="18"/>
  </si>
  <si>
    <t>第178条第1項</t>
    <phoneticPr fontId="18"/>
  </si>
  <si>
    <t>福</t>
    <rPh sb="0" eb="1">
      <t>フク</t>
    </rPh>
    <phoneticPr fontId="18"/>
  </si>
  <si>
    <t>福略</t>
    <rPh sb="0" eb="1">
      <t>フク</t>
    </rPh>
    <rPh sb="1" eb="2">
      <t>リャク</t>
    </rPh>
    <phoneticPr fontId="18"/>
  </si>
  <si>
    <t xml:space="preserve">入所者が以下の事項に該当する場合には遅滞なく市町村への通知を行っていますか。
・正当な理由なくサービス利用に関する指示に従わないことにより要介護状態の程度を増進させたと認められる場合
・偽りその他不正な行為により保険給付を受け、又は受けようとした場合
</t>
    <phoneticPr fontId="18"/>
  </si>
  <si>
    <t xml:space="preserve">入所者の数は、前年度の平均値としていますか。
※新規指定の場合は推定数です。
</t>
    <phoneticPr fontId="18"/>
  </si>
  <si>
    <t xml:space="preserve">同条第1項第4号
同条第8項
</t>
    <phoneticPr fontId="18"/>
  </si>
  <si>
    <t>Ⅲ-19．健康管理</t>
    <phoneticPr fontId="18"/>
  </si>
  <si>
    <t>Ⅲ-20．入所者の入院期間中の取扱い</t>
    <phoneticPr fontId="18"/>
  </si>
  <si>
    <t>Ⅲ-21．入所者に関する市町村への通知</t>
    <phoneticPr fontId="18"/>
  </si>
  <si>
    <t>Ⅲ-22．緊急時等の対応</t>
    <phoneticPr fontId="18"/>
  </si>
  <si>
    <t>Ⅲ-23．管理者による管理</t>
    <phoneticPr fontId="18"/>
  </si>
  <si>
    <t>Ⅲ-24．管理者の責務</t>
    <phoneticPr fontId="18"/>
  </si>
  <si>
    <t>Ⅲ-25．計画担当介護支援専門員の責務</t>
    <phoneticPr fontId="18"/>
  </si>
  <si>
    <t>Ⅲ-26．運営規程</t>
    <phoneticPr fontId="18"/>
  </si>
  <si>
    <t>Ⅲ-27．勤務体制の確保等</t>
    <phoneticPr fontId="18"/>
  </si>
  <si>
    <t xml:space="preserve">入所者の栄養状態の維持及び改善を図り、自立した日常生活を営むことができるよう、各入所者の状態に応じた栄養管理を計画的に行っていますか。
</t>
    <phoneticPr fontId="18"/>
  </si>
  <si>
    <t xml:space="preserve">入所者の口腔の健康の保持を図り、自立した日常生活を営むことができるよう、口腔衛生の管理体制を整備し、各入所者の状態に応じた口腔衛生の管理を計画的に行っていますか。
</t>
    <phoneticPr fontId="18"/>
  </si>
  <si>
    <t>第165条の2</t>
    <phoneticPr fontId="18"/>
  </si>
  <si>
    <t>第165条の3</t>
    <phoneticPr fontId="18"/>
  </si>
  <si>
    <t>同項第4号</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</si>
  <si>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9"/>
  </si>
  <si>
    <t>福略</t>
    <rPh sb="1" eb="2">
      <t>リャク</t>
    </rPh>
    <phoneticPr fontId="49"/>
  </si>
  <si>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9"/>
  </si>
  <si>
    <t>同条第3項後段
解釈通知第3-二の二3(6)③準用</t>
    <rPh sb="5" eb="7">
      <t>コウダン</t>
    </rPh>
    <phoneticPr fontId="49"/>
  </si>
  <si>
    <t>同条第5項
解釈通知第3-一4(22)⑥準用</t>
    <rPh sb="22" eb="24">
      <t>ジュンヨウ</t>
    </rPh>
    <phoneticPr fontId="49"/>
  </si>
  <si>
    <t xml:space="preserve">従業者に対し、業務継続計画を周知するとともに、必要な研修及び訓練を定期的に（年２回以上）実施していますか。
</t>
    <rPh sb="0" eb="3">
      <t>ジュウギョウシャ</t>
    </rPh>
    <rPh sb="26" eb="28">
      <t>ケンシュウ</t>
    </rPh>
    <phoneticPr fontId="49"/>
  </si>
  <si>
    <t xml:space="preserve">定期的に業務継続計画を見直し、必要に応じて変更していますか。
</t>
    <phoneticPr fontId="49"/>
  </si>
  <si>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9"/>
  </si>
  <si>
    <t>Ⅲ-28．業務継続計画の策定等
※　令和６年３月３１日までは努力義務です。</t>
    <phoneticPr fontId="49"/>
  </si>
  <si>
    <t xml:space="preserve">第33条の2第1項準用
</t>
    <rPh sb="9" eb="11">
      <t>ジュンヨウ</t>
    </rPh>
    <phoneticPr fontId="49"/>
  </si>
  <si>
    <t xml:space="preserve">同条第3項準用
</t>
    <rPh sb="5" eb="7">
      <t>ジュンヨウ</t>
    </rPh>
    <phoneticPr fontId="49"/>
  </si>
  <si>
    <t>同条第2項準用
解釈通知第3-五4(12)③、④準用</t>
    <rPh sb="5" eb="7">
      <t>ジュンヨウ</t>
    </rPh>
    <rPh sb="15" eb="16">
      <t>ゴ</t>
    </rPh>
    <rPh sb="24" eb="26">
      <t>ジュンヨウ</t>
    </rPh>
    <phoneticPr fontId="49"/>
  </si>
  <si>
    <t xml:space="preserve">(2) 虐待の防止のための指針を整備すること。
</t>
    <phoneticPr fontId="18"/>
  </si>
  <si>
    <t xml:space="preserve">(4) 上記に掲げる措置を適切に実施するための担当者を置くこと。
</t>
    <rPh sb="4" eb="6">
      <t>ジョウキ</t>
    </rPh>
    <phoneticPr fontId="49"/>
  </si>
  <si>
    <t>Ⅲ-29．定員の遵守</t>
    <phoneticPr fontId="18"/>
  </si>
  <si>
    <t>Ⅲ-30．非常災害対策</t>
    <phoneticPr fontId="18"/>
  </si>
  <si>
    <t>Ⅲ-31．衛生管理等</t>
    <phoneticPr fontId="18"/>
  </si>
  <si>
    <t>Ⅲ-32．協力病院等</t>
    <phoneticPr fontId="18"/>
  </si>
  <si>
    <t>Ⅲ-33．掲示</t>
    <phoneticPr fontId="18"/>
  </si>
  <si>
    <t>Ⅲ-34．秘密保持等</t>
    <phoneticPr fontId="18"/>
  </si>
  <si>
    <t>Ⅲ-35．広告</t>
    <phoneticPr fontId="18"/>
  </si>
  <si>
    <t>Ⅲ-36．居宅介護支援事業者に対する利益供与等の禁止</t>
    <phoneticPr fontId="18"/>
  </si>
  <si>
    <t>Ⅲ-37．苦情処理</t>
    <phoneticPr fontId="18"/>
  </si>
  <si>
    <t>Ⅲ-38．地域等との連携</t>
    <rPh sb="7" eb="8">
      <t>トウ</t>
    </rPh>
    <phoneticPr fontId="18"/>
  </si>
  <si>
    <t>Ⅲ-39．事故発生の防止及び発生時の対応</t>
    <phoneticPr fontId="18"/>
  </si>
  <si>
    <t>Ⅲ-40．虐待の防止</t>
    <phoneticPr fontId="49"/>
  </si>
  <si>
    <t>Ⅲ-41．会計の区分</t>
    <phoneticPr fontId="18"/>
  </si>
  <si>
    <t>Ⅲ-42．記録の整備</t>
    <phoneticPr fontId="18"/>
  </si>
  <si>
    <t>Ⅲ-43．暴力団員の排除</t>
    <phoneticPr fontId="18"/>
  </si>
  <si>
    <t xml:space="preserve">機能訓練指導員は、日常生活を営むのに必要な機能の減退を防止するための訓練を行う能力を有している者（※）を配置していますか。
※　理学療法士、作業療法士、言語聴覚士、看護師、准看護師、柔道整復師、あん摩マッサージ指圧師
※　日常生活やレクリエーション、行事を通じて行う機能訓練は、生活相談員又は介護職員が行うことができますが、まず上記の有資格者を配置したうえで、さらに加えて、という趣旨です。
</t>
    <phoneticPr fontId="18"/>
  </si>
  <si>
    <t xml:space="preserve">機能訓練指導員を1以上配置していますか。
※　当該事業所の他の職務に従事することができます。
《サテライトの特例》本体施設が指定介護老人福祉施設、指定地域密着型介護老人福祉施設の場合はその機能訓練指導員により、また、介護老人保健施設の場合は理学療法士、作業療法士若しくは言語聴覚士により、当該サテライト施設の入所者の処遇が適切に行われると認められるときは、置かないことができます。
</t>
    <phoneticPr fontId="18"/>
  </si>
  <si>
    <t xml:space="preserve">1の居室の定員は、1人ですか。
※　市長が特に認める場合で、かつ入所者同士の視線が遮断された居室の構造とする場合は、2人以上4人以下とすることができます。
</t>
    <phoneticPr fontId="18"/>
  </si>
  <si>
    <t xml:space="preserve">入所者を診療するために必要な医薬品及び医療機器を備えるほか、必要に応じて臨床検査設備を備えていますか。
※　本体施設が指定介護老人福祉施設、指定地域密着型介護老人福祉施設であるサテライト型居住施設は、医務室は不要です。（医薬品／医療機器／必要に応じた臨床検査設備は必要。）
</t>
    <phoneticPr fontId="18"/>
  </si>
  <si>
    <t xml:space="preserve">それぞれ必要な広さを有していますか。
※　食事の提供又は機能訓練を行う場合において、食事の提供又は機能訓練に支障がない広さを確保することができるときは、同一の場所とすることができます。
</t>
    <phoneticPr fontId="18"/>
  </si>
  <si>
    <t xml:space="preserve">中廊下の幅は、1.8メートル以上となっていますか。
※　廊下の一部の幅を拡張することにより、入所者、従業者等の円滑な往来に支障が生じないと認める場合には、これらによらないことができます。
</t>
    <phoneticPr fontId="18"/>
  </si>
  <si>
    <t xml:space="preserve">現にサービスを提供しているときに入所者の病状の急変が生じた場合その他必要な場合のため、あらかじめ、当該施設の配置医師（※）との連携方法その他の緊急時における対応方法を定めていますか。
※　人員基準上配置すべき医師（条例第153条第1項第1号）です。
</t>
    <phoneticPr fontId="18"/>
  </si>
  <si>
    <t xml:space="preserve">当該施設の従業者によってサービスを提供していますか。
※　調理、洗濯等の、入所者の処遇に直接影響を及ぼさない業務については、第三者への委託等ができます。
</t>
    <phoneticPr fontId="18"/>
  </si>
  <si>
    <t xml:space="preserve">入所定員及び居室の定員を超えて入所させていませんか。
※　災害、虐待その他やむを得ない事情がある場合は、この限りではありません。
</t>
    <phoneticPr fontId="18"/>
  </si>
  <si>
    <t xml:space="preserve">法第118条の2第1項に規定する介護保険等関連情報その他必要な情報を活用し、適切かつ有効にサービス提供を行うよう努めていますか。
</t>
    <phoneticPr fontId="49"/>
  </si>
  <si>
    <t xml:space="preserve">同条第3項
</t>
    <phoneticPr fontId="18"/>
  </si>
  <si>
    <t xml:space="preserve">同条第4項
</t>
    <phoneticPr fontId="49"/>
  </si>
  <si>
    <t xml:space="preserve">解釈通知第3-七2(2)②
特別養護老人ホームの設備及び運営に関する基準(平11.3.31厚令46)第5条第2項
</t>
    <rPh sb="51" eb="52">
      <t>ダイ</t>
    </rPh>
    <rPh sb="54" eb="55">
      <t>ダイ</t>
    </rPh>
    <phoneticPr fontId="18"/>
  </si>
  <si>
    <t xml:space="preserve">(2) 事故が発生した場合又はそれに至る危険性がある事態が生じた場合に、当該事実が報告され、その分析を通した改善策について従業者に周知徹底を図る体制を整備すること。
</t>
  </si>
  <si>
    <t xml:space="preserve">(4) (1)～(3)の措置を適切に実施するための担当者を置くこと。
※　令和３年９月３０日までは努力義務です。
</t>
    <phoneticPr fontId="18"/>
  </si>
  <si>
    <t>同条第4項
解釈通知同項⑤</t>
    <rPh sb="0" eb="2">
      <t>ドウジョウ</t>
    </rPh>
    <rPh sb="2" eb="3">
      <t>ダイ</t>
    </rPh>
    <rPh sb="4" eb="5">
      <t>コウ</t>
    </rPh>
    <rPh sb="7" eb="9">
      <t>カイシャク</t>
    </rPh>
    <rPh sb="9" eb="11">
      <t>ツウチ</t>
    </rPh>
    <rPh sb="11" eb="13">
      <t>ドウコウ</t>
    </rPh>
    <phoneticPr fontId="18"/>
  </si>
  <si>
    <t>同条第2項
解釈通知第3-七4(2)</t>
    <phoneticPr fontId="18"/>
  </si>
  <si>
    <t>同条第4項
解釈通知同項④</t>
    <phoneticPr fontId="18"/>
  </si>
  <si>
    <t xml:space="preserve">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
</t>
    <phoneticPr fontId="18"/>
  </si>
  <si>
    <t xml:space="preserve">解釈通知第3-七4(5)⑤
</t>
    <phoneticPr fontId="18"/>
  </si>
  <si>
    <t xml:space="preserve">感染症又は食中毒の発生を防止するための措置等について、必要に応じて保健所の助言・指導を求めるとともに、密接な連携を保っていますか。
</t>
    <phoneticPr fontId="18"/>
  </si>
  <si>
    <t xml:space="preserve">特にインフルエンザ、腸管出血性大腸菌、レジオネラ症等の発生及びまん延を防止するための必要な措置を講じていますか。
</t>
    <phoneticPr fontId="18"/>
  </si>
  <si>
    <t xml:space="preserve">空調設備等により、施設内の適温の確保に努めていますか。
</t>
    <phoneticPr fontId="18"/>
  </si>
  <si>
    <t>解釈通知同項①ハ</t>
    <phoneticPr fontId="18"/>
  </si>
  <si>
    <t>解釈通知同項①ニ</t>
    <phoneticPr fontId="18"/>
  </si>
  <si>
    <t>解釈通知第3-七3(21)①ロ</t>
    <rPh sb="7" eb="8">
      <t>シチ</t>
    </rPh>
    <phoneticPr fontId="18"/>
  </si>
  <si>
    <t>Ⅲ-17．栄養管理
※　令和６年３月３１日までは努力義務です。</t>
    <phoneticPr fontId="18"/>
  </si>
  <si>
    <t>Ⅲ-18．口腔(くう)衛生の管理
※　令和６年３月３１日までは努力義務です。</t>
    <phoneticPr fontId="18"/>
  </si>
  <si>
    <t>介略</t>
  </si>
  <si>
    <t xml:space="preserve">提供したサービスに関する入所者からの苦情に関して、市町村等が派遣する者（介護サービス相談員）が相談及び援助を行う事業その他の市町村が実施する事業に協力するよう努めていますか。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</si>
  <si>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</si>
  <si>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計画の変更に際しては、上記の手続き等を準用していますか。
</t>
    <rPh sb="0" eb="2">
      <t>ケイカク</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</si>
  <si>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9"/>
  </si>
  <si>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9"/>
  </si>
  <si>
    <t>↓スイッチ：介か福か空白</t>
    <rPh sb="6" eb="7">
      <t>スケ</t>
    </rPh>
    <rPh sb="8" eb="9">
      <t>フク</t>
    </rPh>
    <rPh sb="10" eb="12">
      <t>クウハク</t>
    </rPh>
    <phoneticPr fontId="49"/>
  </si>
  <si>
    <t>この枠内は、触ってはいけません。</t>
    <rPh sb="2" eb="4">
      <t>ワクナイ</t>
    </rPh>
    <rPh sb="6" eb="7">
      <t>サワ</t>
    </rPh>
    <phoneticPr fontId="49"/>
  </si>
  <si>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9"/>
  </si>
  <si>
    <t>2:一部不適</t>
    <phoneticPr fontId="49"/>
  </si>
  <si>
    <t>3:不適</t>
    <phoneticPr fontId="49"/>
  </si>
  <si>
    <t>一部不適</t>
    <phoneticPr fontId="49"/>
  </si>
  <si>
    <t>不適</t>
    <phoneticPr fontId="49"/>
  </si>
  <si>
    <t xml:space="preserve">《本体施設の場合》生活相談員は、常勤の者を、1人以上配置していますか。
※ただし、1人を超えて配置されている者は、時間帯を明確にしたうえで当該施設を運営する法人内の他の職務に従事する場合は、常勤でないことができます。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</si>
  <si>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同条第1項第2号、第5項
解釈通知第3-七2(2)①
解釈通知第2-二(3)</t>
    <phoneticPr fontId="18"/>
  </si>
  <si>
    <t xml:space="preserve">《サテライトの場合》生活相談員を、常勤換算方法で1以上配置していますか。
※　本体施設が介護老人福祉施設（地域密着型を含む）である場合には生活相談員により、又は介護老人保健施設である場合はその支援相談員により、当該サテライト型の居住施設の入所者の処遇が適切に行われると認められるときは、置かないことができます。
※　常勤換算にあたり、男女雇用機会均等法による母性健康管理措置、または育児・介護休業法による時短措置を講じられている者は、週３０時間以上の勤務で常勤として「１」とすることが可能です。
</t>
    <rPh sb="53" eb="55">
      <t>チイキ</t>
    </rPh>
    <rPh sb="55" eb="58">
      <t>ミッチャクガタ</t>
    </rPh>
    <rPh sb="59" eb="60">
      <t>フク</t>
    </rPh>
    <rPh sb="65" eb="67">
      <t>バアイ</t>
    </rPh>
    <rPh sb="78" eb="79">
      <t>マタ</t>
    </rPh>
    <phoneticPr fontId="18"/>
  </si>
  <si>
    <t>同条第5、8項
解釈通知第2-二(1)</t>
    <phoneticPr fontId="18"/>
  </si>
  <si>
    <t xml:space="preserve">介護職員又は看護職員(看護師若しくは准看護師)の総数は、常勤換算方法で、入所者の数(※)が3又はその端数を増すごとに1人以上配置していますか。
※　時短措置等の適用者の常勤換算にご注意ください。(Ⅰ-②参照)
</t>
    <rPh sb="81" eb="84">
      <t>テキヨウシャ</t>
    </rPh>
    <rPh sb="91" eb="93">
      <t>チュウイ</t>
    </rPh>
    <phoneticPr fontId="18"/>
  </si>
  <si>
    <t>同条第1項第3号ア
解釈通知第2-二(1)</t>
    <phoneticPr fontId="18"/>
  </si>
  <si>
    <t xml:space="preserve">介護職員のうち1人以上は、常勤の者を配置していますか。
※　常勤の定義に注意してください。(Ⅰ-②参照)
</t>
    <phoneticPr fontId="18"/>
  </si>
  <si>
    <t>同条第6項
解釈通知第2-二(3)</t>
    <phoneticPr fontId="18"/>
  </si>
  <si>
    <t xml:space="preserve">《同上》そのうち1人以上は、常勤の者を配置していますか。
※　常勤の定義に注意してください。(Ⅰ-②参照)
</t>
    <phoneticPr fontId="18"/>
  </si>
  <si>
    <t>同条第7項
解釈通知第2-二(3)</t>
    <phoneticPr fontId="18"/>
  </si>
  <si>
    <t>【④栄養士又は管理栄養士】</t>
    <phoneticPr fontId="18"/>
  </si>
  <si>
    <t xml:space="preserve">栄養士又は管理栄養士を、1人以上配置していますか。
※　他の社会福祉施設等の栄養士又は管理栄養士との連携を図ることにより当該指定地域密着型介護老人福祉施設の効果的な運営を期待することができる場合であって、入所者の処遇に支障がないときは、置かないことができます。
《サテライトの特例》本体施設が指定介護老人福祉施設、指定地域密着型介護老人福祉施設、介護老人保健施設、病床数100以上の病院、介護医療院の場合は、その栄養士により当該サテライト施設の入所者の処遇が適切に行われると認められるときは、置かないことができます。
</t>
    <phoneticPr fontId="18"/>
  </si>
  <si>
    <t xml:space="preserve">介護支援専門員は、専ら従事する常勤の者を、1人以上配置していますか。
※　常勤の定義に注意してください。(Ⅰ-②参照)
※　入所者の処遇に支障がない場合には、当該施設の他の職務に従事することができます。
※　指定小規模多機能型居宅介護事業所又は指定看護小規模多機能型居宅介護事業所が併設される場合は、その介護支援専門員により当該指定地域密着介護老人福祉施設の入所者の処遇が適切に行われる場合は、介護支援専門員を置かないことができます。
《サテライトの特例》本体施設が指定介護老人福祉施設、指定地域密着型介護老人福祉施設、介護老人保健施設、指定介護療養型医療施設、介護医療院の場合は、その介護支援専門員により当該サテライト型の居住施設の入所者の処遇が適切に行われると認められるときは、置かないことができます。
</t>
    <phoneticPr fontId="18"/>
  </si>
  <si>
    <t xml:space="preserve">同条第1項第6号、第11項
解釈通知第2-二(3)
同条第15項
同条第8項
</t>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</si>
  <si>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同意は、入所者、事業者の双方を保護するため、書面によって確認することが望ましいです。
</t>
    <phoneticPr fontId="18"/>
  </si>
  <si>
    <t xml:space="preserve">第10条第1項準用
解釈通知第3-一4(2)①準用
</t>
    <phoneticPr fontId="18"/>
  </si>
  <si>
    <t xml:space="preserve">第11条準用
解釈通知第3-一4(3)準用
</t>
    <phoneticPr fontId="18"/>
  </si>
  <si>
    <t xml:space="preserve">管理者は、専ら当該施設の職務に従事する常勤の者ですか。
※　当該施設の管理上支障がない場合は、同一敷地内にある他の事業所、施設等又は本体施設の職務（本体施設が病院又は診療所の場合は、管理者としての職務は除く）に従事することができます。
※　常勤の定義に注意してください。(Ⅰ-②参照)
</t>
    <phoneticPr fontId="18"/>
  </si>
  <si>
    <t>第168条
解釈通知第2-二(3)</t>
    <phoneticPr fontId="18"/>
  </si>
  <si>
    <t xml:space="preserve">以下の事項を運営規程に定めていますか。
(1) 施設の目的及び運営の方針
(2) 従業者の職種、員数及び職務内容
(3) 入所定員
(4) 入所者に対する指定地域密着型介護老人福祉施設入所者生活介護の内容及び利用料その他の費用の額
(5) 施設の利用に当たっての留意事項
(6) 緊急時等における対応方法
(7) 非常災害対策
(8) 虐待の防止のための措置に関する事項　(※)
(9) その他施設運営に関する重要事項
※　(8)は、令和６年３月３１日までは努力義務です。
</t>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</si>
  <si>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</si>
  <si>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解釈通知第3-五4(12)④準用</t>
    <rPh sb="1" eb="2">
      <t>ウエ</t>
    </rPh>
    <rPh sb="10" eb="11">
      <t>ゴ</t>
    </rPh>
    <rPh sb="17" eb="19">
      <t>ジュンヨウ</t>
    </rPh>
    <phoneticPr fontId="1"/>
  </si>
  <si>
    <t xml:space="preserve">感染症又は食中毒が発生し、又はまん延しないように、次の処置を講じていますか。
(1) 感染症及び食中毒の予防及びまん延の防止のための対策を検討する委員会（テレビ電話可）をおおむね3月に1回以上開催するとともに、その結果について、介護職員その他の従業者に周知徹底を図ること。
</t>
    <rPh sb="80" eb="82">
      <t>デンワ</t>
    </rPh>
    <rPh sb="82" eb="83">
      <t>カ</t>
    </rPh>
    <phoneticPr fontId="18"/>
  </si>
  <si>
    <t>同項第3号
解釈通知同項②ハ、ニ
解釈通知第3-五4(12)③、④準用</t>
    <rPh sb="12" eb="14">
      <t>ドウコウ</t>
    </rPh>
    <rPh sb="19" eb="23">
      <t>カイシャクツウチ</t>
    </rPh>
    <rPh sb="35" eb="37">
      <t>ジュンヨウ</t>
    </rPh>
    <phoneticPr fontId="18"/>
  </si>
  <si>
    <t xml:space="preserve">施設の見やすい場所に、運営規程の概要、勤務体制、協力病院、利用料その他のサービスの選択に資すると認められる重要事項を掲示していますか。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phoneticPr fontId="18"/>
  </si>
  <si>
    <t xml:space="preserve">第35条第1項準用
同条第2項準用
</t>
    <rPh sb="0" eb="1">
      <t>ダイ</t>
    </rPh>
    <rPh sb="3" eb="4">
      <t>ジョウ</t>
    </rPh>
    <rPh sb="4" eb="5">
      <t>ダイ</t>
    </rPh>
    <rPh sb="6" eb="7">
      <t>コウ</t>
    </rPh>
    <rPh sb="7" eb="9">
      <t>ジュンヨウ</t>
    </rPh>
    <rPh sb="11" eb="13">
      <t>ドウジョウ</t>
    </rPh>
    <rPh sb="13" eb="14">
      <t>ダイ</t>
    </rPh>
    <rPh sb="15" eb="16">
      <t>コウ</t>
    </rPh>
    <rPh sb="16" eb="18">
      <t>ジュンヨウ</t>
    </rPh>
    <phoneticPr fontId="18"/>
  </si>
  <si>
    <t xml:space="preserve">第39条第1項準用
解釈通知第3-一4(28)①準用
</t>
    <rPh sb="7" eb="9">
      <t>ジュンヨウ</t>
    </rPh>
    <phoneticPr fontId="18"/>
  </si>
  <si>
    <t xml:space="preserve">利用者、利用者の家族、地域住民の代表者、本市職員又は事業所が所在する区域を管轄する地域包括支援センターの職員、地域密着型介護老人福祉施設入所者生活介護について知見を有する者等により構成される運営推進会議（※）を設置していますか。
※　テレビ電話の使用も可能ですが、利用者や家族が参加する場合は、当該者の同意が必要です。
</t>
    <rPh sb="0" eb="2">
      <t>リヨウ</t>
    </rPh>
    <rPh sb="4" eb="6">
      <t>リヨウ</t>
    </rPh>
    <phoneticPr fontId="18"/>
  </si>
  <si>
    <t xml:space="preserve">サービスの提供に関する記録(※1)を整備し、その完結の日(※2)から５年間保存していますか。
※1
　(1) 地域密着型施設サービス計画
　(2) 提供した具体的なサービスの内容等の記録
　(3) 身体的拘束等の記録
　(4) 市町村への通知に係る記録
　(5) 苦情の内容等の記録
　(6) 事故の状況及び処置の記録
　(7) 運営推進会議における報告・評価・要望・助言
　　等の記録
※2　なお、「その完結の日」とは、(7)以外については個々の利用者につき、契約終了（契約の解約・解除、他の施設への入所、利用者の死亡、利用者の自立等）により一連のサービス提供が終了した日を指します。(7)については、記録を公表した日を指します。
</t>
    <phoneticPr fontId="18"/>
  </si>
  <si>
    <t>同条第2項
解釈通知第3-二の二3(13)準用</t>
    <phoneticPr fontId="18"/>
  </si>
  <si>
    <t>Ⅲ-44．一般原則</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</si>
  <si>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49"/>
  </si>
  <si>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9"/>
  </si>
  <si>
    <t>施行規則第131条の8第1項第8号、第131条の13第1項第8号</t>
    <rPh sb="0" eb="2">
      <t>シコウ</t>
    </rPh>
    <rPh sb="2" eb="4">
      <t>キソク</t>
    </rPh>
    <phoneticPr fontId="49"/>
  </si>
  <si>
    <t>Ⅱ-2．設備の専用等</t>
    <rPh sb="9" eb="10">
      <t>トウ</t>
    </rPh>
    <phoneticPr fontId="18"/>
  </si>
  <si>
    <t>第154条第2項</t>
    <phoneticPr fontId="18"/>
  </si>
  <si>
    <t xml:space="preserve">上記の各整備は、専ら自施設の用に供するものとなっていますか。
※　入所者の処遇に支障がない場合は、この限りでありません。
</t>
    <rPh sb="34" eb="35">
      <t>トコロ</t>
    </rPh>
    <phoneticPr fontId="18"/>
  </si>
  <si>
    <t>福</t>
    <phoneticPr fontId="49"/>
  </si>
  <si>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9"/>
  </si>
  <si>
    <t>解釈通知第3-二の二3(8)①準用</t>
    <phoneticPr fontId="49"/>
  </si>
  <si>
    <t xml:space="preserve">計画担当介護支援専門員は、サービス担当者会議（テレビ電話可。ただし入所者や家族が参加する場合は、当該者の同意が必要）の開催、担当者に対する照会等により、当該計画の原案の内容について、担当者から、専門的な見地からの意見を求めていますか。
</t>
    <rPh sb="33" eb="35">
      <t>ニュウショ</t>
    </rPh>
    <phoneticPr fontId="18"/>
  </si>
  <si>
    <t>介略</t>
    <rPh sb="0" eb="1">
      <t>スケ</t>
    </rPh>
    <rPh sb="1" eb="2">
      <t>リャク</t>
    </rPh>
    <phoneticPr fontId="18"/>
  </si>
  <si>
    <t>第１７９条において準用する</t>
    <phoneticPr fontId="18"/>
  </si>
  <si>
    <t>●フェイスシート</t>
    <phoneticPr fontId="18"/>
  </si>
  <si>
    <t>記入日</t>
    <phoneticPr fontId="18"/>
  </si>
  <si>
    <t>法人住所</t>
    <rPh sb="0" eb="2">
      <t>ホウジン</t>
    </rPh>
    <phoneticPr fontId="18"/>
  </si>
  <si>
    <t>〒</t>
    <phoneticPr fontId="18"/>
  </si>
  <si>
    <t>法人名</t>
    <phoneticPr fontId="18"/>
  </si>
  <si>
    <t>代表者</t>
    <phoneticPr fontId="18"/>
  </si>
  <si>
    <t>(役職名)</t>
    <phoneticPr fontId="18"/>
  </si>
  <si>
    <t>(氏名)</t>
    <phoneticPr fontId="18"/>
  </si>
  <si>
    <t>事業所住所</t>
    <phoneticPr fontId="18"/>
  </si>
  <si>
    <t>事業所名</t>
    <phoneticPr fontId="18"/>
  </si>
  <si>
    <t>電話番号</t>
    <phoneticPr fontId="18"/>
  </si>
  <si>
    <t>電子メール</t>
    <phoneticPr fontId="18"/>
  </si>
  <si>
    <t>ＦＡＸ</t>
    <phoneticPr fontId="18"/>
  </si>
  <si>
    <t>管理者</t>
    <phoneticPr fontId="18"/>
  </si>
  <si>
    <t>記載担当者</t>
    <rPh sb="0" eb="2">
      <t>キサイ</t>
    </rPh>
    <rPh sb="2" eb="4">
      <t>タントウ</t>
    </rPh>
    <phoneticPr fontId="18"/>
  </si>
  <si>
    <r>
      <t xml:space="preserve">報酬実績の有無
</t>
    </r>
    <r>
      <rPr>
        <sz val="8"/>
        <color indexed="8"/>
        <rFont val="ＭＳ Ｐゴシック"/>
        <family val="3"/>
        <charset val="128"/>
      </rPr>
      <t>（前年度４月１日から点検日まで）</t>
    </r>
    <phoneticPr fontId="18"/>
  </si>
  <si>
    <t>「1.あり」の場合は、別に「各種加算等自己点検シート」も点検してください。（この自己点検シートをダウンロードしたホームページの同じ表に、あります。）</t>
    <phoneticPr fontId="18"/>
  </si>
  <si>
    <t>1.あり</t>
    <phoneticPr fontId="18"/>
  </si>
  <si>
    <t>2.なし</t>
    <phoneticPr fontId="18"/>
  </si>
  <si>
    <t>条　　例：金沢市介護保険法に基づく指定地域密着型サービスの事業の人員、設備及び運営に関する基準</t>
    <phoneticPr fontId="18"/>
  </si>
  <si>
    <t>第１９１条において準用する</t>
    <phoneticPr fontId="18"/>
  </si>
  <si>
    <t>　　　　　等を定める条例（平24条例48）</t>
    <phoneticPr fontId="18"/>
  </si>
  <si>
    <t>福祉施設条例：金沢市介護保険法に基づく指定介護老人福祉施設の入所定員、人員、設備及び運営に関す</t>
    <rPh sb="0" eb="2">
      <t>フクシ</t>
    </rPh>
    <rPh sb="2" eb="4">
      <t>シセツ</t>
    </rPh>
    <phoneticPr fontId="18"/>
  </si>
  <si>
    <t>　　　　　る基準を定める条例（平24条例50）</t>
    <phoneticPr fontId="18"/>
  </si>
  <si>
    <t>解釈通知：「指定地域密着型サービス及び指定地域密着型介護予防サービスに関する基準について」(平</t>
    <phoneticPr fontId="18"/>
  </si>
  <si>
    <t>　　　　　成18年3月31日付け老計発0331004号等厚生省老健局計画課長等連名通知)</t>
    <phoneticPr fontId="18"/>
  </si>
  <si>
    <t>特養通知：「特別養護老人ホームの設備及び運営に関する基準について」(平成12年3月17日付け老発214</t>
    <rPh sb="0" eb="2">
      <t>トクヨウ</t>
    </rPh>
    <phoneticPr fontId="18"/>
  </si>
  <si>
    <t>　　　　　号厚生省老人保健福祉局長通知)</t>
    <rPh sb="17" eb="19">
      <t>ツウチ</t>
    </rPh>
    <phoneticPr fontId="18"/>
  </si>
  <si>
    <t>監査通知：「老人福祉施設に係る指導監査について」(令和3年11月15日付けけ老発1115第4号厚生労働省</t>
    <rPh sb="0" eb="2">
      <t>カンサ</t>
    </rPh>
    <rPh sb="2" eb="4">
      <t>ツウチ</t>
    </rPh>
    <rPh sb="8" eb="10">
      <t>フクシ</t>
    </rPh>
    <rPh sb="10" eb="12">
      <t>シセツ</t>
    </rPh>
    <rPh sb="13" eb="14">
      <t>カカ</t>
    </rPh>
    <rPh sb="15" eb="17">
      <t>シドウ</t>
    </rPh>
    <rPh sb="17" eb="19">
      <t>カンサ</t>
    </rPh>
    <rPh sb="25" eb="27">
      <t>レイワ</t>
    </rPh>
    <phoneticPr fontId="18"/>
  </si>
  <si>
    <t>　　　　　老健局長通知)別添「老人福祉施設指導監査指針」別紙「確認項目及び確認文書」</t>
    <rPh sb="9" eb="11">
      <t>ツウチ</t>
    </rPh>
    <rPh sb="12" eb="14">
      <t>ベッテン</t>
    </rPh>
    <rPh sb="25" eb="27">
      <t>シシン</t>
    </rPh>
    <rPh sb="28" eb="30">
      <t>ベッシ</t>
    </rPh>
    <rPh sb="31" eb="33">
      <t>カクニン</t>
    </rPh>
    <rPh sb="33" eb="35">
      <t>コウモク</t>
    </rPh>
    <rPh sb="35" eb="36">
      <t>オヨ</t>
    </rPh>
    <phoneticPr fontId="18"/>
  </si>
  <si>
    <t>防火安全通知：「社会福祉施設における防火安全対策の強化について」(昭和62年9月18日付け社施107号</t>
    <rPh sb="0" eb="2">
      <t>ボウカ</t>
    </rPh>
    <rPh sb="2" eb="4">
      <t>アンゼン</t>
    </rPh>
    <rPh sb="4" eb="6">
      <t>ツウチ</t>
    </rPh>
    <rPh sb="34" eb="35">
      <t>ワ</t>
    </rPh>
    <rPh sb="37" eb="38">
      <t>ネン</t>
    </rPh>
    <rPh sb="39" eb="40">
      <t>ツキ</t>
    </rPh>
    <rPh sb="42" eb="44">
      <t>ヒヅケ</t>
    </rPh>
    <phoneticPr fontId="18"/>
  </si>
  <si>
    <t>　　　　　厚生省社会局長等連名通知)</t>
    <rPh sb="7" eb="8">
      <t>ショウ</t>
    </rPh>
    <rPh sb="8" eb="10">
      <t>シャカイ</t>
    </rPh>
    <rPh sb="12" eb="13">
      <t>トウ</t>
    </rPh>
    <rPh sb="13" eb="15">
      <t>レンメイ</t>
    </rPh>
    <rPh sb="15" eb="17">
      <t>ツウチ</t>
    </rPh>
    <phoneticPr fontId="18"/>
  </si>
  <si>
    <t>衛生管理マニュアル：「社会福祉施設における衛生管理について」(平成9年3月31日付け社援施65号厚生</t>
    <rPh sb="32" eb="33">
      <t>ナ</t>
    </rPh>
    <rPh sb="34" eb="35">
      <t>ネン</t>
    </rPh>
    <rPh sb="36" eb="37">
      <t>ガツ</t>
    </rPh>
    <rPh sb="39" eb="41">
      <t>ヒヅケ</t>
    </rPh>
    <rPh sb="47" eb="48">
      <t>ゴウ</t>
    </rPh>
    <phoneticPr fontId="18"/>
  </si>
  <si>
    <t>　　　　　労働省社会・援護局施設人材課長等連名通知) 別紙「大規模食中毒対策等について」 別添「</t>
    <rPh sb="14" eb="16">
      <t>シセツ</t>
    </rPh>
    <rPh sb="16" eb="18">
      <t>ジンザイ</t>
    </rPh>
    <rPh sb="20" eb="21">
      <t>トウ</t>
    </rPh>
    <phoneticPr fontId="18"/>
  </si>
  <si>
    <t>　　　　　大量調理施設衛生管理マニュアル」</t>
    <phoneticPr fontId="18"/>
  </si>
  <si>
    <t>食品安全通知：「社会福祉施設等における食品の安全確保等について」(平成20年3月7日付け社援基発03</t>
    <rPh sb="42" eb="43">
      <t>ヅ</t>
    </rPh>
    <phoneticPr fontId="18"/>
  </si>
  <si>
    <t>　　　　　07001等厚生労働省社会・援護局福祉基盤課長等連名通知)</t>
    <rPh sb="28" eb="29">
      <t>トウ</t>
    </rPh>
    <phoneticPr fontId="18"/>
  </si>
  <si>
    <r>
      <t>会計基準課長通知：「</t>
    </r>
    <r>
      <rPr>
        <sz val="10"/>
        <color rgb="FFFF0000"/>
        <rFont val="ＭＳ Ｐ明朝"/>
        <family val="1"/>
        <charset val="128"/>
      </rPr>
      <t>社会福祉法人会計基準の制定に伴う会計処理等に関する運用上の留意事項について」(</t>
    </r>
    <rPh sb="0" eb="2">
      <t>カイケイ</t>
    </rPh>
    <rPh sb="2" eb="4">
      <t>キジュン</t>
    </rPh>
    <rPh sb="4" eb="6">
      <t>カチョウ</t>
    </rPh>
    <rPh sb="6" eb="8">
      <t>ツウチ</t>
    </rPh>
    <rPh sb="10" eb="12">
      <t>シャカイ</t>
    </rPh>
    <rPh sb="12" eb="14">
      <t>フクシ</t>
    </rPh>
    <rPh sb="14" eb="16">
      <t>ホウジン</t>
    </rPh>
    <rPh sb="16" eb="18">
      <t>カイケイ</t>
    </rPh>
    <rPh sb="18" eb="20">
      <t>キジュン</t>
    </rPh>
    <rPh sb="21" eb="23">
      <t>セイテイ</t>
    </rPh>
    <rPh sb="24" eb="25">
      <t>トモナ</t>
    </rPh>
    <rPh sb="26" eb="28">
      <t>カイケイ</t>
    </rPh>
    <rPh sb="28" eb="30">
      <t>ショリ</t>
    </rPh>
    <rPh sb="30" eb="31">
      <t>トウ</t>
    </rPh>
    <rPh sb="32" eb="33">
      <t>カン</t>
    </rPh>
    <rPh sb="35" eb="37">
      <t>ウンヨウ</t>
    </rPh>
    <rPh sb="37" eb="38">
      <t>ジョウ</t>
    </rPh>
    <rPh sb="39" eb="41">
      <t>リュウイ</t>
    </rPh>
    <rPh sb="41" eb="43">
      <t>ジコウ</t>
    </rPh>
    <phoneticPr fontId="18"/>
  </si>
  <si>
    <t>　　　　　平成28年3月31日付け社援基発0331第2号等厚生労働省社会・援護局福祉基盤課長等連名通知)</t>
    <rPh sb="6" eb="7">
      <t>ナ</t>
    </rPh>
    <rPh sb="9" eb="10">
      <t>ネン</t>
    </rPh>
    <rPh sb="11" eb="12">
      <t>ガツ</t>
    </rPh>
    <rPh sb="14" eb="16">
      <t>ヒヅケ</t>
    </rPh>
    <rPh sb="34" eb="36">
      <t>シャカイ</t>
    </rPh>
    <rPh sb="37" eb="39">
      <t>エンゴ</t>
    </rPh>
    <rPh sb="39" eb="40">
      <t>キョク</t>
    </rPh>
    <rPh sb="40" eb="42">
      <t>フクシ</t>
    </rPh>
    <phoneticPr fontId="18"/>
  </si>
  <si>
    <t>施設国税通達：「介護保険制度下での指定介護老人福祉施設の施設サービスの対価に係る医療費控除につ</t>
    <phoneticPr fontId="18"/>
  </si>
  <si>
    <t>　　　　　いて」（平成12年6月8日付け課所4－9国税庁長官法令解釈通達）</t>
    <phoneticPr fontId="18"/>
  </si>
  <si>
    <t>自己点検シート（地域密着型介護老人福祉施設入所者生活介護・非ユニット型）</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rPh sb="29" eb="30">
      <t>ヒ</t>
    </rPh>
    <rPh sb="34" eb="35">
      <t>ガタ</t>
    </rPh>
    <phoneticPr fontId="18"/>
  </si>
  <si>
    <t>【前年度～今年度の実施者】　　　人
【委員会等の所定の手続違反】
【経過観察の記録不備】
【解除へ向けた検討の不備(解除予定が設定されていない等)】</t>
    <rPh sb="1" eb="4">
      <t>ゼンネンド</t>
    </rPh>
    <rPh sb="5" eb="8">
      <t>コンネンド</t>
    </rPh>
    <rPh sb="9" eb="12">
      <t>ジッシシャ</t>
    </rPh>
    <rPh sb="16" eb="17">
      <t>ニン</t>
    </rPh>
    <rPh sb="19" eb="22">
      <t>イインカイ</t>
    </rPh>
    <rPh sb="22" eb="23">
      <t>トウ</t>
    </rPh>
    <rPh sb="24" eb="26">
      <t>ショテイ</t>
    </rPh>
    <rPh sb="27" eb="29">
      <t>テツヅキ</t>
    </rPh>
    <rPh sb="29" eb="31">
      <t>イハン</t>
    </rPh>
    <rPh sb="34" eb="36">
      <t>ケイカ</t>
    </rPh>
    <rPh sb="36" eb="38">
      <t>カンサツ</t>
    </rPh>
    <rPh sb="39" eb="41">
      <t>キロク</t>
    </rPh>
    <rPh sb="41" eb="43">
      <t>フビ</t>
    </rPh>
    <rPh sb="46" eb="48">
      <t>カイジョ</t>
    </rPh>
    <rPh sb="49" eb="50">
      <t>ム</t>
    </rPh>
    <rPh sb="52" eb="54">
      <t>ケントウ</t>
    </rPh>
    <rPh sb="55" eb="57">
      <t>フビ</t>
    </rPh>
    <rPh sb="58" eb="60">
      <t>カイジョ</t>
    </rPh>
    <rPh sb="60" eb="62">
      <t>ヨテイ</t>
    </rPh>
    <rPh sb="63" eb="65">
      <t>セッテイ</t>
    </rPh>
    <rPh sb="71" eb="72">
      <t>トウ</t>
    </rPh>
    <phoneticPr fontId="18"/>
  </si>
  <si>
    <t>【三要件の検討の不備】
【本人または家族への説明・確認の不備】</t>
    <rPh sb="13" eb="15">
      <t>ホンニン</t>
    </rPh>
    <rPh sb="18" eb="20">
      <t>カゾク</t>
    </rPh>
    <rPh sb="22" eb="24">
      <t>セツメイ</t>
    </rPh>
    <rPh sb="25" eb="27">
      <t>カクニン</t>
    </rPh>
    <rPh sb="28" eb="30">
      <t>フビ</t>
    </rPh>
    <phoneticPr fontId="18"/>
  </si>
  <si>
    <t>【議事録の不備等】</t>
    <rPh sb="1" eb="4">
      <t>ギジロク</t>
    </rPh>
    <rPh sb="5" eb="7">
      <t>フビ</t>
    </rPh>
    <rPh sb="7" eb="8">
      <t>トウ</t>
    </rPh>
    <phoneticPr fontId="18"/>
  </si>
  <si>
    <t>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t>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</si>
  <si>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</si>
  <si>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</si>
  <si>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</si>
  <si>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</si>
  <si>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</si>
  <si>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</si>
  <si>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 xml:space="preserve">入所者が可能な限り離床して、食堂で食事を摂ることを支援していますか。
</t>
  </si>
  <si>
    <t>食品安全通知②</t>
    <phoneticPr fontId="18"/>
  </si>
  <si>
    <t>衛生管理マニュアルⅡ-5(3)</t>
    <phoneticPr fontId="18"/>
  </si>
  <si>
    <t>衛生管理マニュアルⅡ-5(4)①</t>
    <phoneticPr fontId="18"/>
  </si>
  <si>
    <t>介</t>
    <rPh sb="0" eb="1">
      <t>スケ</t>
    </rPh>
    <phoneticPr fontId="18"/>
  </si>
  <si>
    <t>付表３　遺留金品の処理状況　(前年度)</t>
    <rPh sb="0" eb="2">
      <t>フヒョウ</t>
    </rPh>
    <rPh sb="15" eb="16">
      <t>マエ</t>
    </rPh>
    <phoneticPr fontId="18"/>
  </si>
  <si>
    <t>前年度の死亡者全員について、遺留金銭等を記載してください。ゼロ円の場合は0と記入してください。</t>
    <rPh sb="0" eb="3">
      <t>ゼンネンド</t>
    </rPh>
    <rPh sb="4" eb="7">
      <t>シボウシャ</t>
    </rPh>
    <rPh sb="7" eb="9">
      <t>ゼンイン</t>
    </rPh>
    <rPh sb="14" eb="16">
      <t>イリュウ</t>
    </rPh>
    <rPh sb="16" eb="18">
      <t>キンセン</t>
    </rPh>
    <rPh sb="18" eb="19">
      <t>トウ</t>
    </rPh>
    <rPh sb="20" eb="22">
      <t>キサイ</t>
    </rPh>
    <rPh sb="31" eb="32">
      <t>エン</t>
    </rPh>
    <rPh sb="33" eb="35">
      <t>バアイ</t>
    </rPh>
    <rPh sb="38" eb="40">
      <t>キニュウ</t>
    </rPh>
    <phoneticPr fontId="18"/>
  </si>
  <si>
    <t>死亡者がなかった場合は記載例の次の行に「死亡者なし」と記入してください。</t>
    <rPh sb="11" eb="14">
      <t>キサイレイ</t>
    </rPh>
    <rPh sb="15" eb="16">
      <t>ツギ</t>
    </rPh>
    <rPh sb="17" eb="18">
      <t>ギョウ</t>
    </rPh>
    <rPh sb="20" eb="23">
      <t>シボウシャ</t>
    </rPh>
    <rPh sb="27" eb="29">
      <t>キニュウ</t>
    </rPh>
    <phoneticPr fontId="18"/>
  </si>
  <si>
    <t>死亡者名</t>
    <rPh sb="0" eb="4">
      <t>シボウシャメイ</t>
    </rPh>
    <phoneticPr fontId="18"/>
  </si>
  <si>
    <t>死亡日</t>
    <rPh sb="0" eb="1">
      <t>シ</t>
    </rPh>
    <rPh sb="1" eb="2">
      <t>ボウ</t>
    </rPh>
    <rPh sb="2" eb="3">
      <t>ヒ</t>
    </rPh>
    <phoneticPr fontId="18"/>
  </si>
  <si>
    <t>引渡額の算定</t>
    <rPh sb="0" eb="2">
      <t>ヒキワタシ</t>
    </rPh>
    <rPh sb="2" eb="3">
      <t>ガク</t>
    </rPh>
    <rPh sb="4" eb="6">
      <t>サンテイ</t>
    </rPh>
    <phoneticPr fontId="18"/>
  </si>
  <si>
    <t>引渡の状況</t>
    <rPh sb="0" eb="2">
      <t>ヒキワタシ</t>
    </rPh>
    <rPh sb="3" eb="5">
      <t>ジョウキョウ</t>
    </rPh>
    <phoneticPr fontId="18"/>
  </si>
  <si>
    <t>遺留金銭
の総額</t>
    <rPh sb="0" eb="2">
      <t>イリュウ</t>
    </rPh>
    <rPh sb="2" eb="4">
      <t>キンセン</t>
    </rPh>
    <rPh sb="6" eb="8">
      <t>ソウガク</t>
    </rPh>
    <phoneticPr fontId="18"/>
  </si>
  <si>
    <t>葬祭費
充当額</t>
    <rPh sb="0" eb="2">
      <t>ソウサイ</t>
    </rPh>
    <rPh sb="2" eb="3">
      <t>ヒ</t>
    </rPh>
    <rPh sb="4" eb="6">
      <t>ジュウトウ</t>
    </rPh>
    <rPh sb="6" eb="7">
      <t>ガク</t>
    </rPh>
    <phoneticPr fontId="18"/>
  </si>
  <si>
    <t>残額</t>
    <rPh sb="0" eb="1">
      <t>ノコ</t>
    </rPh>
    <rPh sb="1" eb="2">
      <t>ガク</t>
    </rPh>
    <phoneticPr fontId="18"/>
  </si>
  <si>
    <t>引渡指示書の受理日(※)</t>
    <rPh sb="0" eb="2">
      <t>ヒキワタシ</t>
    </rPh>
    <rPh sb="2" eb="5">
      <t>シジショ</t>
    </rPh>
    <rPh sb="6" eb="8">
      <t>ジュリ</t>
    </rPh>
    <rPh sb="8" eb="9">
      <t>ビ</t>
    </rPh>
    <phoneticPr fontId="18"/>
  </si>
  <si>
    <t>引渡日</t>
    <rPh sb="0" eb="1">
      <t>イン</t>
    </rPh>
    <rPh sb="1" eb="2">
      <t>ワタリ</t>
    </rPh>
    <rPh sb="2" eb="3">
      <t>ヒ</t>
    </rPh>
    <phoneticPr fontId="18"/>
  </si>
  <si>
    <t>受領者の続柄</t>
    <rPh sb="0" eb="3">
      <t>ジュリョウシャ</t>
    </rPh>
    <rPh sb="4" eb="6">
      <t>ゾクガラ</t>
    </rPh>
    <phoneticPr fontId="18"/>
  </si>
  <si>
    <t>立会者</t>
    <rPh sb="0" eb="2">
      <t>タチア</t>
    </rPh>
    <rPh sb="2" eb="3">
      <t>シャ</t>
    </rPh>
    <phoneticPr fontId="18"/>
  </si>
  <si>
    <t>施設長</t>
    <rPh sb="0" eb="3">
      <t>シセツチョウ</t>
    </rPh>
    <phoneticPr fontId="18"/>
  </si>
  <si>
    <t>生活相談員</t>
    <rPh sb="0" eb="5">
      <t>セイカツソウダンイン</t>
    </rPh>
    <phoneticPr fontId="18"/>
  </si>
  <si>
    <t>介護部門長</t>
    <rPh sb="0" eb="2">
      <t>カイゴ</t>
    </rPh>
    <rPh sb="2" eb="4">
      <t>ブモン</t>
    </rPh>
    <rPh sb="4" eb="5">
      <t>チョウ</t>
    </rPh>
    <phoneticPr fontId="18"/>
  </si>
  <si>
    <t>その他施設職員</t>
    <rPh sb="2" eb="3">
      <t>タ</t>
    </rPh>
    <rPh sb="3" eb="5">
      <t>シセツ</t>
    </rPh>
    <rPh sb="5" eb="7">
      <t>ショクイン</t>
    </rPh>
    <phoneticPr fontId="18"/>
  </si>
  <si>
    <t>行政機関職員</t>
    <rPh sb="0" eb="2">
      <t>ギョウセイ</t>
    </rPh>
    <rPh sb="2" eb="4">
      <t>キカン</t>
    </rPh>
    <rPh sb="4" eb="6">
      <t>ショクイン</t>
    </rPh>
    <phoneticPr fontId="18"/>
  </si>
  <si>
    <t>その他(　　)</t>
    <rPh sb="2" eb="3">
      <t>タ</t>
    </rPh>
    <phoneticPr fontId="18"/>
  </si>
  <si>
    <t>&lt;記載例&gt;</t>
    <rPh sb="1" eb="3">
      <t>キサイ</t>
    </rPh>
    <rPh sb="3" eb="4">
      <t>レイ</t>
    </rPh>
    <phoneticPr fontId="18"/>
  </si>
  <si>
    <t>年.月.日</t>
    <phoneticPr fontId="18"/>
  </si>
  <si>
    <t>円</t>
    <rPh sb="0" eb="1">
      <t>エン</t>
    </rPh>
    <phoneticPr fontId="18"/>
  </si>
  <si>
    <t>長男</t>
    <rPh sb="0" eb="2">
      <t>チョウナン</t>
    </rPh>
    <phoneticPr fontId="18"/>
  </si>
  <si>
    <t>生活相談員</t>
    <rPh sb="0" eb="2">
      <t>セイカツ</t>
    </rPh>
    <rPh sb="2" eb="5">
      <t>ソウダンイン</t>
    </rPh>
    <phoneticPr fontId="18"/>
  </si>
  <si>
    <t>○○○○</t>
    <phoneticPr fontId="18"/>
  </si>
  <si>
    <t>非措置</t>
    <rPh sb="0" eb="3">
      <t>ヒソチ</t>
    </rPh>
    <phoneticPr fontId="18"/>
  </si>
  <si>
    <t>計</t>
    <rPh sb="0" eb="1">
      <t>ケイ</t>
    </rPh>
    <phoneticPr fontId="18"/>
  </si>
  <si>
    <t>－</t>
    <phoneticPr fontId="18"/>
  </si>
  <si>
    <t>※　「引渡指示書の受理日」欄は、措置入所ではない場合は「非措置」と記載してください。</t>
    <rPh sb="13" eb="14">
      <t>ラン</t>
    </rPh>
    <rPh sb="16" eb="18">
      <t>ソチ</t>
    </rPh>
    <rPh sb="18" eb="20">
      <t>ニュウショ</t>
    </rPh>
    <rPh sb="24" eb="26">
      <t>バアイ</t>
    </rPh>
    <rPh sb="28" eb="29">
      <t>ヒ</t>
    </rPh>
    <rPh sb="29" eb="31">
      <t>ソチ</t>
    </rPh>
    <rPh sb="33" eb="35">
      <t>キサイ</t>
    </rPh>
    <phoneticPr fontId="18"/>
  </si>
  <si>
    <t>付表２　入所者預り金等の状況</t>
    <rPh sb="0" eb="2">
      <t>フヒョウ</t>
    </rPh>
    <rPh sb="4" eb="7">
      <t>ニュウショシャ</t>
    </rPh>
    <rPh sb="7" eb="8">
      <t>アズカ</t>
    </rPh>
    <rPh sb="9" eb="10">
      <t>キン</t>
    </rPh>
    <rPh sb="10" eb="11">
      <t>トウ</t>
    </rPh>
    <rPh sb="12" eb="14">
      <t>ジョウキョウ</t>
    </rPh>
    <phoneticPr fontId="18"/>
  </si>
  <si>
    <t>（</t>
    <phoneticPr fontId="18"/>
  </si>
  <si>
    <t>現在）</t>
    <phoneticPr fontId="18"/>
  </si>
  <si>
    <t>（１）　入所者自身が自己管理している者</t>
    <rPh sb="4" eb="7">
      <t>ニュウショシャ</t>
    </rPh>
    <rPh sb="7" eb="9">
      <t>ジシン</t>
    </rPh>
    <rPh sb="10" eb="12">
      <t>ジコ</t>
    </rPh>
    <rPh sb="12" eb="14">
      <t>カンリ</t>
    </rPh>
    <rPh sb="18" eb="19">
      <t>モノ</t>
    </rPh>
    <phoneticPr fontId="18"/>
  </si>
  <si>
    <t>人</t>
    <phoneticPr fontId="18"/>
  </si>
  <si>
    <t>（注）入所者が預り金から小遣い程度の引き渡しを受け、自己管理している場合は「入所者自身の自己管理」</t>
    <rPh sb="1" eb="2">
      <t>チュウ</t>
    </rPh>
    <rPh sb="3" eb="6">
      <t>ニュウショシャ</t>
    </rPh>
    <rPh sb="7" eb="8">
      <t>アズカ</t>
    </rPh>
    <rPh sb="9" eb="10">
      <t>キン</t>
    </rPh>
    <rPh sb="12" eb="14">
      <t>コヅカ</t>
    </rPh>
    <rPh sb="15" eb="17">
      <t>テイド</t>
    </rPh>
    <rPh sb="18" eb="19">
      <t>ヒ</t>
    </rPh>
    <rPh sb="20" eb="21">
      <t>ワタ</t>
    </rPh>
    <rPh sb="23" eb="24">
      <t>ウ</t>
    </rPh>
    <rPh sb="26" eb="28">
      <t>ジコ</t>
    </rPh>
    <rPh sb="28" eb="30">
      <t>カンリ</t>
    </rPh>
    <rPh sb="34" eb="36">
      <t>バアイ</t>
    </rPh>
    <rPh sb="38" eb="41">
      <t>ニュウショシャ</t>
    </rPh>
    <rPh sb="41" eb="43">
      <t>ジシン</t>
    </rPh>
    <rPh sb="44" eb="46">
      <t>ジコ</t>
    </rPh>
    <rPh sb="46" eb="48">
      <t>カンリ</t>
    </rPh>
    <phoneticPr fontId="18"/>
  </si>
  <si>
    <t>　　　には含みません。</t>
    <rPh sb="5" eb="6">
      <t>フク</t>
    </rPh>
    <phoneticPr fontId="18"/>
  </si>
  <si>
    <t>（２）　入所者預り金の状況</t>
    <rPh sb="4" eb="7">
      <t>ニュウショシャ</t>
    </rPh>
    <rPh sb="7" eb="8">
      <t>アズカ</t>
    </rPh>
    <rPh sb="9" eb="10">
      <t>キン</t>
    </rPh>
    <rPh sb="11" eb="13">
      <t>ジョウキョウ</t>
    </rPh>
    <phoneticPr fontId="18"/>
  </si>
  <si>
    <t xml:space="preserve"> 預り人員（人）</t>
    <rPh sb="1" eb="2">
      <t>アズカ</t>
    </rPh>
    <rPh sb="3" eb="5">
      <t>ジンイン</t>
    </rPh>
    <rPh sb="6" eb="7">
      <t>ニン</t>
    </rPh>
    <phoneticPr fontId="18"/>
  </si>
  <si>
    <t>　 預り金総額（円）</t>
    <rPh sb="2" eb="3">
      <t>アズカ</t>
    </rPh>
    <rPh sb="4" eb="5">
      <t>キン</t>
    </rPh>
    <rPh sb="5" eb="7">
      <t>ソウガク</t>
    </rPh>
    <rPh sb="8" eb="9">
      <t>エン</t>
    </rPh>
    <phoneticPr fontId="18"/>
  </si>
  <si>
    <t>1人当たりの
平均額（円）</t>
    <rPh sb="1" eb="2">
      <t>ニン</t>
    </rPh>
    <rPh sb="2" eb="3">
      <t>ア</t>
    </rPh>
    <rPh sb="7" eb="9">
      <t>ヘイキン</t>
    </rPh>
    <rPh sb="9" eb="10">
      <t>ガク</t>
    </rPh>
    <phoneticPr fontId="18"/>
  </si>
  <si>
    <t>現金保管</t>
    <phoneticPr fontId="18"/>
  </si>
  <si>
    <t>通帳保管</t>
    <rPh sb="0" eb="2">
      <t>ツウチョウ</t>
    </rPh>
    <rPh sb="2" eb="4">
      <t>ホカン</t>
    </rPh>
    <phoneticPr fontId="18"/>
  </si>
  <si>
    <t>証書保管</t>
    <rPh sb="0" eb="2">
      <t>ショウショ</t>
    </rPh>
    <rPh sb="2" eb="4">
      <t>ホカン</t>
    </rPh>
    <phoneticPr fontId="18"/>
  </si>
  <si>
    <t>〇預り金管理体制</t>
    <rPh sb="1" eb="2">
      <t>アズカ</t>
    </rPh>
    <rPh sb="3" eb="4">
      <t>キン</t>
    </rPh>
    <rPh sb="4" eb="6">
      <t>カンリ</t>
    </rPh>
    <rPh sb="6" eb="8">
      <t>タイセイ</t>
    </rPh>
    <phoneticPr fontId="18"/>
  </si>
  <si>
    <t>保管責任者</t>
    <rPh sb="0" eb="2">
      <t>ホカン</t>
    </rPh>
    <rPh sb="2" eb="5">
      <t>セキニンシャ</t>
    </rPh>
    <phoneticPr fontId="18"/>
  </si>
  <si>
    <t>保管方法</t>
    <rPh sb="0" eb="2">
      <t>ホカン</t>
    </rPh>
    <rPh sb="2" eb="4">
      <t>ホウホウ</t>
    </rPh>
    <phoneticPr fontId="18"/>
  </si>
  <si>
    <t>職名</t>
    <rPh sb="0" eb="1">
      <t>ショク</t>
    </rPh>
    <rPh sb="1" eb="2">
      <t>メイ</t>
    </rPh>
    <phoneticPr fontId="18"/>
  </si>
  <si>
    <t>氏名</t>
    <rPh sb="0" eb="1">
      <t>シ</t>
    </rPh>
    <rPh sb="1" eb="2">
      <t>メイ</t>
    </rPh>
    <phoneticPr fontId="18"/>
  </si>
  <si>
    <t>保管場所</t>
    <rPh sb="0" eb="2">
      <t>ホカン</t>
    </rPh>
    <rPh sb="2" eb="4">
      <t>バショ</t>
    </rPh>
    <phoneticPr fontId="18"/>
  </si>
  <si>
    <t>鍵管理者</t>
    <phoneticPr fontId="18"/>
  </si>
  <si>
    <t>現金</t>
    <rPh sb="0" eb="2">
      <t>ゲンキン</t>
    </rPh>
    <phoneticPr fontId="18"/>
  </si>
  <si>
    <t>通帳・証書</t>
    <rPh sb="0" eb="2">
      <t>ツウチョウ</t>
    </rPh>
    <rPh sb="3" eb="5">
      <t>ショウショ</t>
    </rPh>
    <phoneticPr fontId="18"/>
  </si>
  <si>
    <t>印鑑・カード</t>
    <rPh sb="0" eb="2">
      <t>インカン</t>
    </rPh>
    <phoneticPr fontId="18"/>
  </si>
  <si>
    <t>○　預り金から小遣い程度を渡す場合における、当該小遣いの保管状況</t>
    <rPh sb="2" eb="3">
      <t>アズカ</t>
    </rPh>
    <rPh sb="4" eb="5">
      <t>キン</t>
    </rPh>
    <rPh sb="7" eb="9">
      <t>コヅカ</t>
    </rPh>
    <rPh sb="10" eb="12">
      <t>テイド</t>
    </rPh>
    <rPh sb="13" eb="14">
      <t>ワタ</t>
    </rPh>
    <rPh sb="15" eb="17">
      <t>バアイ</t>
    </rPh>
    <rPh sb="22" eb="24">
      <t>トウガイ</t>
    </rPh>
    <rPh sb="24" eb="26">
      <t>コヅカ</t>
    </rPh>
    <rPh sb="28" eb="30">
      <t>ホカン</t>
    </rPh>
    <rPh sb="30" eb="32">
      <t>ジョウキョウ</t>
    </rPh>
    <phoneticPr fontId="18"/>
  </si>
  <si>
    <t>　人数
　 （人）</t>
    <rPh sb="1" eb="2">
      <t>ヒト</t>
    </rPh>
    <rPh sb="2" eb="3">
      <t>カズ</t>
    </rPh>
    <rPh sb="7" eb="8">
      <t>ニン</t>
    </rPh>
    <phoneticPr fontId="18"/>
  </si>
  <si>
    <t xml:space="preserve"> １人当たりの
 小遣い限度額
　　　　（円）</t>
    <rPh sb="2" eb="3">
      <t>ニン</t>
    </rPh>
    <rPh sb="3" eb="4">
      <t>ア</t>
    </rPh>
    <rPh sb="9" eb="11">
      <t>コヅカ</t>
    </rPh>
    <rPh sb="12" eb="14">
      <t>ゲンド</t>
    </rPh>
    <rPh sb="14" eb="15">
      <t>ガク</t>
    </rPh>
    <rPh sb="21" eb="22">
      <t>エン</t>
    </rPh>
    <phoneticPr fontId="18"/>
  </si>
  <si>
    <t>職名</t>
    <rPh sb="0" eb="2">
      <t>ショクメイ</t>
    </rPh>
    <phoneticPr fontId="18"/>
  </si>
  <si>
    <t>氏名</t>
    <rPh sb="0" eb="2">
      <t>シメイ</t>
    </rPh>
    <phoneticPr fontId="18"/>
  </si>
  <si>
    <t>職員保管</t>
    <rPh sb="0" eb="2">
      <t>ショクイン</t>
    </rPh>
    <rPh sb="2" eb="4">
      <t>ホカン</t>
    </rPh>
    <phoneticPr fontId="18"/>
  </si>
  <si>
    <t>自己保管</t>
    <rPh sb="0" eb="2">
      <t>ジコ</t>
    </rPh>
    <rPh sb="2" eb="4">
      <t>ホカン</t>
    </rPh>
    <phoneticPr fontId="18"/>
  </si>
  <si>
    <t>（３）　預り金に関する規程の有無</t>
    <rPh sb="4" eb="5">
      <t>アズカ</t>
    </rPh>
    <rPh sb="6" eb="7">
      <t>キン</t>
    </rPh>
    <rPh sb="8" eb="9">
      <t>カン</t>
    </rPh>
    <rPh sb="11" eb="13">
      <t>キテイ</t>
    </rPh>
    <rPh sb="14" eb="16">
      <t>ウム</t>
    </rPh>
    <phoneticPr fontId="18"/>
  </si>
  <si>
    <t>（　有　・　無　）</t>
  </si>
  <si>
    <t>※「有」の場合は、写しを添付してください。</t>
    <rPh sb="2" eb="3">
      <t>ア</t>
    </rPh>
    <rPh sb="5" eb="7">
      <t>バアイ</t>
    </rPh>
    <rPh sb="9" eb="10">
      <t>ウツ</t>
    </rPh>
    <rPh sb="12" eb="14">
      <t>テンプ</t>
    </rPh>
    <phoneticPr fontId="18"/>
  </si>
  <si>
    <t>（　有　・　無　）</t>
    <phoneticPr fontId="18"/>
  </si>
  <si>
    <t>(有)</t>
    <phoneticPr fontId="18"/>
  </si>
  <si>
    <t>(無)</t>
    <phoneticPr fontId="18"/>
  </si>
  <si>
    <t>（４）　残高等の確認方法</t>
    <rPh sb="4" eb="7">
      <t>ザンダカナド</t>
    </rPh>
    <rPh sb="8" eb="10">
      <t>カクニン</t>
    </rPh>
    <rPh sb="10" eb="12">
      <t>ホウホウ</t>
    </rPh>
    <phoneticPr fontId="18"/>
  </si>
  <si>
    <t>前年度の点検回数</t>
    <rPh sb="0" eb="3">
      <t>ゼンネンド</t>
    </rPh>
    <rPh sb="4" eb="6">
      <t>テンケン</t>
    </rPh>
    <rPh sb="6" eb="8">
      <t>カイスウ</t>
    </rPh>
    <phoneticPr fontId="18"/>
  </si>
  <si>
    <t>回 /</t>
    <phoneticPr fontId="18"/>
  </si>
  <si>
    <t>年・月</t>
  </si>
  <si>
    <t>年・月</t>
    <phoneticPr fontId="18"/>
  </si>
  <si>
    <t>年</t>
    <phoneticPr fontId="18"/>
  </si>
  <si>
    <t>月</t>
    <phoneticPr fontId="18"/>
  </si>
  <si>
    <t>点検者</t>
    <rPh sb="0" eb="2">
      <t>テンケン</t>
    </rPh>
    <rPh sb="2" eb="3">
      <t>シャ</t>
    </rPh>
    <phoneticPr fontId="18"/>
  </si>
  <si>
    <t>点検方法</t>
    <rPh sb="0" eb="2">
      <t>テンケン</t>
    </rPh>
    <rPh sb="2" eb="4">
      <t>ホウホウ</t>
    </rPh>
    <phoneticPr fontId="18"/>
  </si>
  <si>
    <t>（５）　預り金現在額の連絡方法（本人、又は家族等に対して）</t>
    <rPh sb="4" eb="5">
      <t>アズカ</t>
    </rPh>
    <rPh sb="6" eb="7">
      <t>キン</t>
    </rPh>
    <rPh sb="7" eb="9">
      <t>ゲンザイ</t>
    </rPh>
    <rPh sb="9" eb="10">
      <t>ガク</t>
    </rPh>
    <rPh sb="11" eb="13">
      <t>レンラク</t>
    </rPh>
    <rPh sb="13" eb="15">
      <t>ホウホウ</t>
    </rPh>
    <rPh sb="16" eb="18">
      <t>ホンニン</t>
    </rPh>
    <rPh sb="19" eb="20">
      <t>マタ</t>
    </rPh>
    <rPh sb="21" eb="23">
      <t>カゾク</t>
    </rPh>
    <rPh sb="23" eb="24">
      <t>トウ</t>
    </rPh>
    <rPh sb="25" eb="26">
      <t>タイ</t>
    </rPh>
    <phoneticPr fontId="18"/>
  </si>
  <si>
    <t>前年度の連絡回数</t>
    <rPh sb="0" eb="1">
      <t>マエ</t>
    </rPh>
    <rPh sb="1" eb="3">
      <t>ネンド</t>
    </rPh>
    <rPh sb="4" eb="6">
      <t>レンラク</t>
    </rPh>
    <rPh sb="6" eb="8">
      <t>カイスウ</t>
    </rPh>
    <phoneticPr fontId="18"/>
  </si>
  <si>
    <t>本人</t>
    <rPh sb="0" eb="1">
      <t>ホン</t>
    </rPh>
    <rPh sb="1" eb="2">
      <t>ヒト</t>
    </rPh>
    <phoneticPr fontId="18"/>
  </si>
  <si>
    <t>回</t>
    <phoneticPr fontId="18"/>
  </si>
  <si>
    <t>家族等</t>
    <rPh sb="0" eb="1">
      <t>イエ</t>
    </rPh>
    <rPh sb="1" eb="2">
      <t>ヤカラ</t>
    </rPh>
    <rPh sb="2" eb="3">
      <t>トウ</t>
    </rPh>
    <phoneticPr fontId="18"/>
  </si>
  <si>
    <t>連絡の方法</t>
    <rPh sb="0" eb="2">
      <t>レンラク</t>
    </rPh>
    <rPh sb="3" eb="5">
      <t>ホウホウ</t>
    </rPh>
    <phoneticPr fontId="18"/>
  </si>
  <si>
    <t>付表１　入所者の処遇状況　（前年度。但し今年度新規開設施設は今年度）</t>
    <rPh sb="0" eb="2">
      <t>フヒョウ</t>
    </rPh>
    <phoneticPr fontId="18"/>
  </si>
  <si>
    <t>（１）　身体的拘束等の適正化</t>
    <rPh sb="4" eb="7">
      <t>シンタイテキ</t>
    </rPh>
    <rPh sb="7" eb="9">
      <t>コウソク</t>
    </rPh>
    <rPh sb="9" eb="10">
      <t>トウ</t>
    </rPh>
    <rPh sb="11" eb="14">
      <t>テキセイカ</t>
    </rPh>
    <phoneticPr fontId="18"/>
  </si>
  <si>
    <r>
      <t>現在、身体的拘束等を実施している利用者の氏名と、拘束の開始日を記載してください。</t>
    </r>
    <r>
      <rPr>
        <sz val="9"/>
        <color rgb="FFFF0000"/>
        <rFont val="ＭＳ Ｐ明朝"/>
        <family val="1"/>
        <charset val="128"/>
      </rPr>
      <t>【該当ない場合「該当なし」と記載】</t>
    </r>
    <rPh sb="0" eb="2">
      <t>ゲンザイ</t>
    </rPh>
    <rPh sb="3" eb="8">
      <t>シンタイテキコウソク</t>
    </rPh>
    <rPh sb="8" eb="9">
      <t>トウ</t>
    </rPh>
    <rPh sb="10" eb="12">
      <t>ジッシ</t>
    </rPh>
    <rPh sb="16" eb="19">
      <t>リヨウシャ</t>
    </rPh>
    <rPh sb="20" eb="22">
      <t>シメイ</t>
    </rPh>
    <rPh sb="24" eb="26">
      <t>コウソク</t>
    </rPh>
    <rPh sb="27" eb="30">
      <t>カイシビ</t>
    </rPh>
    <rPh sb="31" eb="33">
      <t>キサイ</t>
    </rPh>
    <rPh sb="41" eb="43">
      <t>ガイトウ</t>
    </rPh>
    <rPh sb="45" eb="47">
      <t>バアイ</t>
    </rPh>
    <rPh sb="48" eb="50">
      <t>ガイトウ</t>
    </rPh>
    <rPh sb="54" eb="56">
      <t>キサイ</t>
    </rPh>
    <phoneticPr fontId="18"/>
  </si>
  <si>
    <t>（２）　入浴の実施状況</t>
    <rPh sb="4" eb="6">
      <t>ニュウヨク</t>
    </rPh>
    <rPh sb="7" eb="9">
      <t>ジッシ</t>
    </rPh>
    <rPh sb="9" eb="11">
      <t>ジョウキョウ</t>
    </rPh>
    <phoneticPr fontId="18"/>
  </si>
  <si>
    <t>※　直近４週間の入浴（清拭）記録を添付してください。【電子提出の場合、別ファイルとしてください】</t>
    <rPh sb="2" eb="3">
      <t>チョク</t>
    </rPh>
    <rPh sb="3" eb="4">
      <t>キン</t>
    </rPh>
    <rPh sb="5" eb="7">
      <t>シュウカン</t>
    </rPh>
    <rPh sb="8" eb="10">
      <t>ニュウヨク</t>
    </rPh>
    <rPh sb="11" eb="13">
      <t>セイショク</t>
    </rPh>
    <rPh sb="14" eb="16">
      <t>キロク</t>
    </rPh>
    <rPh sb="17" eb="19">
      <t>テンプ</t>
    </rPh>
    <rPh sb="27" eb="29">
      <t>デンシ</t>
    </rPh>
    <rPh sb="29" eb="31">
      <t>テイシュツ</t>
    </rPh>
    <rPh sb="32" eb="34">
      <t>バアイ</t>
    </rPh>
    <rPh sb="35" eb="36">
      <t>ベツ</t>
    </rPh>
    <phoneticPr fontId="18"/>
  </si>
  <si>
    <t>・入浴日に入浴できない人への対応</t>
    <phoneticPr fontId="89"/>
  </si>
  <si>
    <t>方　　　　法</t>
    <rPh sb="0" eb="1">
      <t>ホウ</t>
    </rPh>
    <rPh sb="5" eb="6">
      <t>ホウ</t>
    </rPh>
    <phoneticPr fontId="89"/>
  </si>
  <si>
    <t>実施状況</t>
    <phoneticPr fontId="18"/>
  </si>
  <si>
    <t>全身清拭</t>
    <phoneticPr fontId="89"/>
  </si>
  <si>
    <t>実施       ・       未実施</t>
  </si>
  <si>
    <t>実施       ・       未実施</t>
    <phoneticPr fontId="18"/>
  </si>
  <si>
    <t>実施</t>
    <phoneticPr fontId="18"/>
  </si>
  <si>
    <t>未実施</t>
    <phoneticPr fontId="18"/>
  </si>
  <si>
    <t>入浴可能となった場合、次回入浴日前に入浴させる</t>
    <phoneticPr fontId="89"/>
  </si>
  <si>
    <t>・正月、ゴールデンウィーク時等の場合の対応状況</t>
    <phoneticPr fontId="89"/>
  </si>
  <si>
    <r>
      <t>（注）通常の場合と異なる体制で対応している場合についてのみ、具体的にその方法等を記載してください。
　　　</t>
    </r>
    <r>
      <rPr>
        <sz val="9"/>
        <color rgb="FFFF0000"/>
        <rFont val="ＭＳ 明朝"/>
        <family val="1"/>
        <charset val="128"/>
      </rPr>
      <t>【通常の場合と異なる体制ではない場合は「通常どおり」と記載】</t>
    </r>
    <rPh sb="69" eb="71">
      <t>バアイ</t>
    </rPh>
    <rPh sb="73" eb="75">
      <t>ツウジョウ</t>
    </rPh>
    <rPh sb="80" eb="82">
      <t>キサイ</t>
    </rPh>
    <phoneticPr fontId="89"/>
  </si>
  <si>
    <r>
      <t>（３）　給食の実施状況</t>
    </r>
    <r>
      <rPr>
        <sz val="9"/>
        <rFont val="ＭＳ ゴシック"/>
        <family val="3"/>
        <charset val="128"/>
      </rPr>
      <t/>
    </r>
    <rPh sb="4" eb="6">
      <t>キュウショク</t>
    </rPh>
    <rPh sb="7" eb="9">
      <t>ジッシ</t>
    </rPh>
    <rPh sb="9" eb="11">
      <t>ジョウキョウ</t>
    </rPh>
    <phoneticPr fontId="18"/>
  </si>
  <si>
    <t>a 検食</t>
    <phoneticPr fontId="18"/>
  </si>
  <si>
    <t>検食時刻</t>
    <rPh sb="0" eb="2">
      <t>ケンショク</t>
    </rPh>
    <rPh sb="2" eb="4">
      <t>ジコク</t>
    </rPh>
    <phoneticPr fontId="18"/>
  </si>
  <si>
    <t>喫食時刻</t>
    <rPh sb="0" eb="2">
      <t>キッショク</t>
    </rPh>
    <rPh sb="2" eb="4">
      <t>ジコク</t>
    </rPh>
    <phoneticPr fontId="18"/>
  </si>
  <si>
    <t>検食者</t>
    <rPh sb="0" eb="2">
      <t>ケンショク</t>
    </rPh>
    <rPh sb="2" eb="3">
      <t>シャ</t>
    </rPh>
    <phoneticPr fontId="18"/>
  </si>
  <si>
    <t>※検食者は、主な人を記載してください。</t>
    <rPh sb="1" eb="3">
      <t>ケンショク</t>
    </rPh>
    <rPh sb="3" eb="4">
      <t>シャ</t>
    </rPh>
    <rPh sb="6" eb="7">
      <t>オモ</t>
    </rPh>
    <rPh sb="8" eb="9">
      <t>ヒト</t>
    </rPh>
    <rPh sb="10" eb="12">
      <t>キサイ</t>
    </rPh>
    <phoneticPr fontId="18"/>
  </si>
  <si>
    <t>朝食</t>
    <rPh sb="0" eb="2">
      <t>チョウショク</t>
    </rPh>
    <phoneticPr fontId="18"/>
  </si>
  <si>
    <t>：</t>
  </si>
  <si>
    <t>：</t>
    <phoneticPr fontId="18"/>
  </si>
  <si>
    <t>昼食</t>
    <rPh sb="0" eb="2">
      <t>チュウショク</t>
    </rPh>
    <phoneticPr fontId="18"/>
  </si>
  <si>
    <t>夕食</t>
    <rPh sb="0" eb="2">
      <t>ユウショク</t>
    </rPh>
    <phoneticPr fontId="18"/>
  </si>
  <si>
    <t>b 保存食</t>
    <phoneticPr fontId="18"/>
  </si>
  <si>
    <t>調理済食品</t>
    <phoneticPr fontId="18"/>
  </si>
  <si>
    <t>有・無</t>
  </si>
  <si>
    <t>有</t>
    <phoneticPr fontId="18"/>
  </si>
  <si>
    <t>保存期間</t>
    <phoneticPr fontId="18"/>
  </si>
  <si>
    <t>日間</t>
  </si>
  <si>
    <t>※調理日と廃棄日は含めないでください。</t>
    <rPh sb="1" eb="3">
      <t>チョウリ</t>
    </rPh>
    <rPh sb="3" eb="4">
      <t>ビ</t>
    </rPh>
    <rPh sb="5" eb="7">
      <t>ハイキ</t>
    </rPh>
    <rPh sb="7" eb="8">
      <t>ヒ</t>
    </rPh>
    <rPh sb="9" eb="10">
      <t>フク</t>
    </rPh>
    <phoneticPr fontId="18"/>
  </si>
  <si>
    <t>原材料</t>
    <phoneticPr fontId="18"/>
  </si>
  <si>
    <t>無</t>
    <rPh sb="0" eb="1">
      <t>ム</t>
    </rPh>
    <phoneticPr fontId="18"/>
  </si>
  <si>
    <t>保存温度</t>
    <phoneticPr fontId="18"/>
  </si>
  <si>
    <t>℃</t>
  </si>
  <si>
    <t>℃</t>
    <phoneticPr fontId="18"/>
  </si>
  <si>
    <t>有・無</t>
    <phoneticPr fontId="18"/>
  </si>
  <si>
    <t>c 給食関係職員の検便</t>
    <rPh sb="2" eb="4">
      <t>キュウショク</t>
    </rPh>
    <rPh sb="4" eb="6">
      <t>カンケイ</t>
    </rPh>
    <rPh sb="6" eb="8">
      <t>ショクイン</t>
    </rPh>
    <rPh sb="9" eb="11">
      <t>ケンベン</t>
    </rPh>
    <phoneticPr fontId="18"/>
  </si>
  <si>
    <t>【全部委託の場合も受託業者に確認して記載】</t>
    <rPh sb="1" eb="3">
      <t>ゼンブ</t>
    </rPh>
    <rPh sb="3" eb="5">
      <t>イタク</t>
    </rPh>
    <rPh sb="6" eb="8">
      <t>バアイ</t>
    </rPh>
    <rPh sb="9" eb="11">
      <t>ジュタク</t>
    </rPh>
    <rPh sb="11" eb="13">
      <t>ギョウシャ</t>
    </rPh>
    <rPh sb="14" eb="16">
      <t>カクニン</t>
    </rPh>
    <rPh sb="18" eb="20">
      <t>キサイ</t>
    </rPh>
    <phoneticPr fontId="18"/>
  </si>
  <si>
    <t>実施年月</t>
    <phoneticPr fontId="18"/>
  </si>
  <si>
    <t>実施人員 ／ 対象人員（人）</t>
    <phoneticPr fontId="18"/>
  </si>
  <si>
    <t>1:適</t>
  </si>
  <si>
    <t>2:不適</t>
  </si>
  <si>
    <t>3:該当なし</t>
  </si>
  <si>
    <t xml:space="preserve">同上
</t>
    <rPh sb="0" eb="2">
      <t>ドウジョウ</t>
    </rPh>
    <phoneticPr fontId="18"/>
  </si>
  <si>
    <t>解釈通知第3-七4(9)②
会計基準課長通知1(3)</t>
    <rPh sb="0" eb="2">
      <t>カイシャク</t>
    </rPh>
    <rPh sb="2" eb="4">
      <t>ツウチ</t>
    </rPh>
    <rPh sb="14" eb="16">
      <t>カイケイ</t>
    </rPh>
    <rPh sb="16" eb="18">
      <t>キジュン</t>
    </rPh>
    <rPh sb="18" eb="20">
      <t>カチョウ</t>
    </rPh>
    <rPh sb="20" eb="22">
      <t>ツウチ</t>
    </rPh>
    <phoneticPr fontId="18"/>
  </si>
  <si>
    <t>(2) 感染症及び食中毒の予防及びまん延の防止のための指針を整備すること。</t>
    <rPh sb="13" eb="15">
      <t>ヨボウ</t>
    </rPh>
    <phoneticPr fontId="18"/>
  </si>
  <si>
    <t>・指針、マニュアルの名称　：</t>
    <rPh sb="1" eb="3">
      <t>シシン</t>
    </rPh>
    <rPh sb="10" eb="12">
      <t>メイショウ</t>
    </rPh>
    <phoneticPr fontId="18"/>
  </si>
  <si>
    <t>（　　　　　　　　　　　　　　　　　　　）</t>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</si>
  <si>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18"/>
  </si>
  <si>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</si>
  <si>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・前年度以降の訓練実施日　：</t>
    <rPh sb="1" eb="4">
      <t>ゼンネンド</t>
    </rPh>
    <rPh sb="4" eb="6">
      <t>イコウ</t>
    </rPh>
    <rPh sb="7" eb="9">
      <t>クンレン</t>
    </rPh>
    <rPh sb="9" eb="12">
      <t>ジッシビ</t>
    </rPh>
    <phoneticPr fontId="18"/>
  </si>
  <si>
    <t>（　　　　　　、　　　　　　）</t>
    <phoneticPr fontId="18"/>
  </si>
  <si>
    <t xml:space="preserve">日々、職員の感染症罹患状況と健康状態を確認していますか。
</t>
    <rPh sb="3" eb="5">
      <t>ショクイン</t>
    </rPh>
    <rPh sb="6" eb="9">
      <t>カンセンショウ</t>
    </rPh>
    <rPh sb="9" eb="11">
      <t>リカン</t>
    </rPh>
    <rPh sb="11" eb="13">
      <t>ジョウキョウ</t>
    </rPh>
    <rPh sb="14" eb="16">
      <t>ケンコウ</t>
    </rPh>
    <rPh sb="16" eb="18">
      <t>ジョウタイ</t>
    </rPh>
    <rPh sb="19" eb="21">
      <t>カクニン</t>
    </rPh>
    <phoneticPr fontId="18"/>
  </si>
  <si>
    <t>監査通知「衛生管理等」</t>
    <rPh sb="0" eb="2">
      <t>カンサ</t>
    </rPh>
    <rPh sb="2" eb="4">
      <t>ツウチ</t>
    </rPh>
    <rPh sb="5" eb="7">
      <t>エイセイ</t>
    </rPh>
    <rPh sb="7" eb="10">
      <t>カンリナド</t>
    </rPh>
    <phoneticPr fontId="18"/>
  </si>
  <si>
    <t>・前年度以降の委員会開催日　：</t>
    <rPh sb="1" eb="4">
      <t>ゼンネンド</t>
    </rPh>
    <rPh sb="4" eb="6">
      <t>イコウ</t>
    </rPh>
    <rPh sb="7" eb="10">
      <t>イインカイ</t>
    </rPh>
    <rPh sb="10" eb="12">
      <t>カイサイ</t>
    </rPh>
    <rPh sb="12" eb="13">
      <t>ヒ</t>
    </rPh>
    <phoneticPr fontId="18"/>
  </si>
  <si>
    <t>（　　　　　　　　　）</t>
    <phoneticPr fontId="18"/>
  </si>
  <si>
    <t>【担当者職氏名】</t>
    <rPh sb="1" eb="4">
      <t>タントウシャ</t>
    </rPh>
    <rPh sb="4" eb="5">
      <t>ショク</t>
    </rPh>
    <rPh sb="5" eb="7">
      <t>シメイ</t>
    </rPh>
    <phoneticPr fontId="18"/>
  </si>
  <si>
    <t>【施設職員に該当ページを示させる】</t>
    <phoneticPr fontId="18"/>
  </si>
  <si>
    <t>・前年度以降の開催日　：</t>
    <rPh sb="1" eb="4">
      <t>ゼンネンド</t>
    </rPh>
    <rPh sb="4" eb="6">
      <t>イコウ</t>
    </rPh>
    <rPh sb="7" eb="9">
      <t>カイサイ</t>
    </rPh>
    <rPh sb="9" eb="10">
      <t>ニチ</t>
    </rPh>
    <phoneticPr fontId="18"/>
  </si>
  <si>
    <t>所轄庁確認欄（指導員氏名：　　　　　　　　）</t>
    <rPh sb="0" eb="3">
      <t>ショカツチョウ</t>
    </rPh>
    <phoneticPr fontId="29"/>
  </si>
  <si>
    <t>J列:施設監査確認項目</t>
    <rPh sb="1" eb="2">
      <t>レツ</t>
    </rPh>
    <phoneticPr fontId="18"/>
  </si>
  <si>
    <t>○</t>
    <phoneticPr fontId="18"/>
  </si>
  <si>
    <t>○</t>
  </si>
  <si>
    <t>○市独自</t>
    <rPh sb="1" eb="2">
      <t>シ</t>
    </rPh>
    <rPh sb="2" eb="4">
      <t>ドクジ</t>
    </rPh>
    <phoneticPr fontId="18"/>
  </si>
  <si>
    <t>【⑦防火管理宿直】</t>
    <rPh sb="2" eb="4">
      <t>ボウカ</t>
    </rPh>
    <rPh sb="4" eb="6">
      <t>カンリ</t>
    </rPh>
    <rPh sb="6" eb="8">
      <t>シュクチョク</t>
    </rPh>
    <phoneticPr fontId="18"/>
  </si>
  <si>
    <t>夜勤者（直接処遇職員）とは別に、防火管理のために宿直者を1人以上配置していますか。
※　「厚生労働大臣が定める夜勤を行う職員の勤務条件に関する基準」(平12年厚告29)第四号ハ又は第五号ロを満たす夜勤職員を配置し、かつ当該夜勤職員のうち1以上の者を夜間における防火管理の担当者として指名している時間帯を除きます。</t>
    <rPh sb="0" eb="2">
      <t>ヤキン</t>
    </rPh>
    <rPh sb="2" eb="3">
      <t>シャ</t>
    </rPh>
    <rPh sb="4" eb="6">
      <t>チョクセツ</t>
    </rPh>
    <rPh sb="6" eb="8">
      <t>ショグウ</t>
    </rPh>
    <rPh sb="8" eb="10">
      <t>ショクイン</t>
    </rPh>
    <rPh sb="13" eb="14">
      <t>ベツ</t>
    </rPh>
    <rPh sb="16" eb="18">
      <t>ボウカ</t>
    </rPh>
    <rPh sb="18" eb="20">
      <t>カンリ</t>
    </rPh>
    <rPh sb="24" eb="26">
      <t>シュクチョク</t>
    </rPh>
    <phoneticPr fontId="18"/>
  </si>
  <si>
    <t>防火安全通知５(1)イ
特養通知第4-12(2)</t>
    <rPh sb="0" eb="4">
      <t>ボウカアンゼン</t>
    </rPh>
    <rPh sb="4" eb="6">
      <t>ツウチ</t>
    </rPh>
    <rPh sb="12" eb="16">
      <t>トクヨウツウチ</t>
    </rPh>
    <rPh sb="16" eb="17">
      <t>ダイ</t>
    </rPh>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</si>
  <si>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</si>
  <si>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</si>
  <si>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</si>
  <si>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</si>
  <si>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</si>
  <si>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</si>
  <si>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</si>
  <si>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</si>
  <si>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</si>
  <si>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</si>
  <si>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</si>
  <si>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</si>
  <si>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</si>
  <si>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</si>
  <si>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</si>
  <si>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</si>
  <si>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</si>
  <si>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（業者名：　　　　　　　　　　　　　　　　　　　）</t>
    <rPh sb="1" eb="3">
      <t>ギョウシャ</t>
    </rPh>
    <rPh sb="3" eb="4">
      <t>ナ</t>
    </rPh>
    <phoneticPr fontId="18"/>
  </si>
  <si>
    <t>（過去２回の実施日：　　　　　　、　　　　　　　）</t>
    <rPh sb="1" eb="3">
      <t>カコ</t>
    </rPh>
    <rPh sb="4" eb="5">
      <t>カイ</t>
    </rPh>
    <rPh sb="6" eb="9">
      <t>ジッシビ</t>
    </rPh>
    <phoneticPr fontId="18"/>
  </si>
  <si>
    <t>同項3</t>
    <phoneticPr fontId="18"/>
  </si>
  <si>
    <t>同項1</t>
    <phoneticPr fontId="18"/>
  </si>
  <si>
    <r>
      <t xml:space="preserve">入所者又は他の入所者等の生命又は身体を保護するため緊急やむを得ない場合を除き、身体的拘束その他、入所者の行動を制限する行為を行っていませんか。
＊入所者の身体的拘束等が認められるのは『切迫性』『非代替性』『一時性』の三つの要件を満たし、かつ、それらの要件の確認等の手続きが極めて慎重に実施されているケースに限られます。
</t>
    </r>
    <r>
      <rPr>
        <u/>
        <sz val="8"/>
        <rFont val="ＭＳ ゴシック"/>
        <family val="3"/>
        <charset val="128"/>
      </rPr>
      <t xml:space="preserve">※　「付表１」（１）に、身体的拘束等を実施している利用者の氏名と拘束等の開始日を記載してください。
</t>
    </r>
    <rPh sb="1" eb="2">
      <t>トコロ</t>
    </rPh>
    <rPh sb="8" eb="9">
      <t>トコロ</t>
    </rPh>
    <rPh sb="49" eb="50">
      <t>トコロ</t>
    </rPh>
    <rPh sb="74" eb="75">
      <t>トコロ</t>
    </rPh>
    <rPh sb="163" eb="165">
      <t>フヒョウ</t>
    </rPh>
    <rPh sb="179" eb="181">
      <t>ジッシ</t>
    </rPh>
    <rPh sb="185" eb="188">
      <t>リヨウシャ</t>
    </rPh>
    <rPh sb="189" eb="191">
      <t>シメイ</t>
    </rPh>
    <rPh sb="192" eb="194">
      <t>コウソク</t>
    </rPh>
    <rPh sb="194" eb="195">
      <t>トウ</t>
    </rPh>
    <rPh sb="196" eb="199">
      <t>カイシビ</t>
    </rPh>
    <rPh sb="200" eb="202">
      <t>キサイ</t>
    </rPh>
    <phoneticPr fontId="18"/>
  </si>
  <si>
    <t>同条第6項第1号
構成員、委員会の任務等につき、解釈通知第3-七4(4)③</t>
    <rPh sb="13" eb="16">
      <t>コウセイイン</t>
    </rPh>
    <rPh sb="17" eb="20">
      <t>イインカイ</t>
    </rPh>
    <rPh sb="21" eb="23">
      <t>ニンム</t>
    </rPh>
    <rPh sb="23" eb="24">
      <t>トウ</t>
    </rPh>
    <rPh sb="28" eb="30">
      <t>カイシャク</t>
    </rPh>
    <phoneticPr fontId="18"/>
  </si>
  <si>
    <t>同項第2号
解釈通知同項④</t>
    <rPh sb="10" eb="11">
      <t>ドウ</t>
    </rPh>
    <rPh sb="11" eb="12">
      <t>コウ</t>
    </rPh>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</si>
  <si>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6" eb="47">
      <t>オヨ</t>
    </rPh>
    <rPh sb="48" eb="50">
      <t>シンキ</t>
    </rPh>
    <rPh sb="50" eb="53">
      <t>サイヨウジ</t>
    </rPh>
    <phoneticPr fontId="18"/>
  </si>
  <si>
    <t>同項第3号
解釈通知同項⑤</t>
    <rPh sb="11" eb="12">
      <t>コウ</t>
    </rPh>
    <phoneticPr fontId="18"/>
  </si>
  <si>
    <r>
      <rPr>
        <sz val="8"/>
        <rFont val="ＭＳ ゴシック"/>
        <family val="3"/>
        <charset val="128"/>
      </rPr>
      <t xml:space="preserve">1週間に2回以上、適切な方法により、入所者を入浴させ、又は清しきしていますか。
</t>
    </r>
    <r>
      <rPr>
        <u/>
        <sz val="8"/>
        <rFont val="ＭＳ ゴシック"/>
        <family val="3"/>
        <charset val="128"/>
      </rPr>
      <t>※　</t>
    </r>
    <r>
      <rPr>
        <u/>
        <sz val="8"/>
        <rFont val="ＭＳ Ｐゴシック"/>
        <family val="3"/>
        <charset val="128"/>
      </rPr>
      <t>「付表１」（２）に、入浴等の状況を記載してください。</t>
    </r>
    <r>
      <rPr>
        <u/>
        <sz val="8"/>
        <rFont val="ＭＳ ゴシック"/>
        <family val="3"/>
        <charset val="128"/>
      </rPr>
      <t xml:space="preserve">
</t>
    </r>
    <rPh sb="43" eb="45">
      <t>フヒョウ</t>
    </rPh>
    <rPh sb="52" eb="54">
      <t>ニュウヨク</t>
    </rPh>
    <rPh sb="54" eb="55">
      <t>トウ</t>
    </rPh>
    <rPh sb="56" eb="58">
      <t>ジョウキョウ</t>
    </rPh>
    <rPh sb="59" eb="61">
      <t>キサイ</t>
    </rPh>
    <phoneticPr fontId="18"/>
  </si>
  <si>
    <t>同条第2項
解釈通知第3-七4(6)②</t>
    <phoneticPr fontId="18"/>
  </si>
  <si>
    <r>
      <rPr>
        <sz val="8"/>
        <rFont val="ＭＳ Ｐゴシック"/>
        <family val="3"/>
        <charset val="128"/>
      </rPr>
      <t xml:space="preserve">検食は、喫食に十分先立って実施していますか。
</t>
    </r>
    <r>
      <rPr>
        <u/>
        <sz val="8"/>
        <rFont val="ＭＳ Ｐゴシック"/>
        <family val="3"/>
        <charset val="128"/>
      </rPr>
      <t xml:space="preserve">※　「付表１」（３）aに、検食の状況を記載してください。
</t>
    </r>
    <rPh sb="0" eb="2">
      <t>ケンショク</t>
    </rPh>
    <rPh sb="4" eb="6">
      <t>キッショク</t>
    </rPh>
    <rPh sb="7" eb="9">
      <t>ジュウブン</t>
    </rPh>
    <rPh sb="9" eb="11">
      <t>サキダ</t>
    </rPh>
    <rPh sb="13" eb="15">
      <t>ジッシ</t>
    </rPh>
    <rPh sb="26" eb="28">
      <t>フヒョウ</t>
    </rPh>
    <rPh sb="36" eb="38">
      <t>ケンショク</t>
    </rPh>
    <phoneticPr fontId="18"/>
  </si>
  <si>
    <r>
      <rPr>
        <sz val="8"/>
        <rFont val="ＭＳ Ｐゴシック"/>
        <family val="3"/>
        <charset val="128"/>
      </rPr>
      <t xml:space="preserve">保存食の保存形態、温度、期間は適切ですか。
</t>
    </r>
    <r>
      <rPr>
        <u/>
        <sz val="8"/>
        <rFont val="ＭＳ Ｐゴシック"/>
        <family val="3"/>
        <charset val="128"/>
      </rPr>
      <t xml:space="preserve">※　「付表１」（３）bに、保存食の状況を記載してください。
</t>
    </r>
    <rPh sb="0" eb="3">
      <t>ホゾンショク</t>
    </rPh>
    <rPh sb="4" eb="6">
      <t>ホゾン</t>
    </rPh>
    <rPh sb="6" eb="8">
      <t>ケイタイ</t>
    </rPh>
    <rPh sb="9" eb="11">
      <t>オンド</t>
    </rPh>
    <rPh sb="10" eb="11">
      <t>ホオン</t>
    </rPh>
    <rPh sb="12" eb="14">
      <t>キカン</t>
    </rPh>
    <rPh sb="15" eb="17">
      <t>テキセツ</t>
    </rPh>
    <rPh sb="25" eb="27">
      <t>フヒョウ</t>
    </rPh>
    <rPh sb="35" eb="37">
      <t>ホゾン</t>
    </rPh>
    <phoneticPr fontId="18"/>
  </si>
  <si>
    <r>
      <rPr>
        <sz val="8"/>
        <rFont val="ＭＳ Ｐゴシック"/>
        <family val="3"/>
        <charset val="128"/>
      </rPr>
      <t xml:space="preserve">給食関係者の検便は適切に実施していますか。
</t>
    </r>
    <r>
      <rPr>
        <u/>
        <sz val="8"/>
        <rFont val="ＭＳ Ｐゴシック"/>
        <family val="3"/>
        <charset val="128"/>
      </rPr>
      <t xml:space="preserve">※　「付表１」（３）cに、昨年度の状況を記入してください。
</t>
    </r>
    <rPh sb="25" eb="27">
      <t>フヒョウ</t>
    </rPh>
    <rPh sb="35" eb="38">
      <t>サクネンド</t>
    </rPh>
    <rPh sb="39" eb="41">
      <t>ジョウキョウ</t>
    </rPh>
    <rPh sb="42" eb="44">
      <t>キニュウ</t>
    </rPh>
    <phoneticPr fontId="18"/>
  </si>
  <si>
    <r>
      <rPr>
        <sz val="8"/>
        <rFont val="ＭＳ Ｐゴシック"/>
        <family val="3"/>
        <charset val="128"/>
      </rPr>
      <t xml:space="preserve">特に金銭にかかるものについては書面等をもって事前に同意を得るとともに、代行した後はその都度本人に確認を得ていますか。
</t>
    </r>
    <r>
      <rPr>
        <u/>
        <sz val="8"/>
        <rFont val="ＭＳ Ｐゴシック"/>
        <family val="3"/>
        <charset val="128"/>
      </rPr>
      <t xml:space="preserve">※　「付表２」に、入所者預り金について記入してください。
</t>
    </r>
    <rPh sb="0" eb="1">
      <t>トク</t>
    </rPh>
    <rPh sb="2" eb="4">
      <t>キンセン</t>
    </rPh>
    <rPh sb="15" eb="17">
      <t>ショメン</t>
    </rPh>
    <rPh sb="17" eb="18">
      <t>トウ</t>
    </rPh>
    <rPh sb="22" eb="24">
      <t>ジゼン</t>
    </rPh>
    <rPh sb="25" eb="27">
      <t>ドウイ</t>
    </rPh>
    <rPh sb="28" eb="29">
      <t>エ</t>
    </rPh>
    <rPh sb="35" eb="37">
      <t>ダイコウ</t>
    </rPh>
    <rPh sb="39" eb="40">
      <t>ノチ</t>
    </rPh>
    <rPh sb="43" eb="45">
      <t>ツド</t>
    </rPh>
    <rPh sb="45" eb="47">
      <t>ホンニン</t>
    </rPh>
    <rPh sb="48" eb="50">
      <t>カクニン</t>
    </rPh>
    <rPh sb="51" eb="52">
      <t>エ</t>
    </rPh>
    <rPh sb="62" eb="64">
      <t>フヒョウ</t>
    </rPh>
    <rPh sb="69" eb="70">
      <t>トコロ</t>
    </rPh>
    <rPh sb="78" eb="80">
      <t>キニュウ</t>
    </rPh>
    <phoneticPr fontId="18"/>
  </si>
  <si>
    <r>
      <rPr>
        <sz val="8"/>
        <rFont val="ＭＳ Ｐゴシック"/>
        <family val="3"/>
        <charset val="128"/>
      </rPr>
      <t xml:space="preserve">遺留金品があった場合、適切に処理していますか。
</t>
    </r>
    <r>
      <rPr>
        <u/>
        <sz val="8"/>
        <rFont val="ＭＳ Ｐゴシック"/>
        <family val="3"/>
        <charset val="128"/>
      </rPr>
      <t xml:space="preserve">※　「付表３」に、遺留金品について記入してください。
</t>
    </r>
    <rPh sb="0" eb="2">
      <t>イリュウ</t>
    </rPh>
    <rPh sb="2" eb="4">
      <t>キンピン</t>
    </rPh>
    <rPh sb="8" eb="10">
      <t>バアイ</t>
    </rPh>
    <rPh sb="11" eb="13">
      <t>テキセツ</t>
    </rPh>
    <rPh sb="14" eb="16">
      <t>ショリ</t>
    </rPh>
    <rPh sb="27" eb="29">
      <t>フヒョウ</t>
    </rPh>
    <rPh sb="33" eb="35">
      <t>イリュウ</t>
    </rPh>
    <rPh sb="36" eb="37">
      <t>ヒン</t>
    </rPh>
    <phoneticPr fontId="18"/>
  </si>
  <si>
    <t>同条第2項第1号
構成員等につき、解釈通知第3-七4(21)②イ</t>
    <rPh sb="13" eb="16">
      <t>コウセイイン</t>
    </rPh>
    <rPh sb="16" eb="17">
      <t>トウ</t>
    </rPh>
    <phoneticPr fontId="18"/>
  </si>
  <si>
    <t>(3) 介護職員その他の従業者に対し、
①感染症及び食中毒の予防及びまん延の防止のための研修
②感染症の予防及びまん延の防止のための訓練
を定期的に（年２回以上）及び新規採用時に実施すること。
※　感染症の業務継続計画に係る研修、訓練と一体的に実施することも可能です。
※　②は、令和６年３月３１日までは努力義務です。</t>
    <rPh sb="81" eb="82">
      <t>オヨ</t>
    </rPh>
    <rPh sb="83" eb="85">
      <t>シンキ</t>
    </rPh>
    <rPh sb="85" eb="87">
      <t>サイヨウ</t>
    </rPh>
    <rPh sb="87" eb="88">
      <t>トキ</t>
    </rPh>
    <phoneticPr fontId="18"/>
  </si>
  <si>
    <t>(3) 事故発生の防止のための委員会（テレビ電話可）及び従事者に対する研修を定期的に（研修は年２回以上及び新規採用時に）行うこと。</t>
    <rPh sb="22" eb="24">
      <t>デンワ</t>
    </rPh>
    <rPh sb="24" eb="25">
      <t>カ</t>
    </rPh>
    <rPh sb="43" eb="45">
      <t>ケンシュウ</t>
    </rPh>
    <rPh sb="46" eb="47">
      <t>ネン</t>
    </rPh>
    <rPh sb="48" eb="49">
      <t>カイ</t>
    </rPh>
    <rPh sb="49" eb="51">
      <t>イジョウ</t>
    </rPh>
    <rPh sb="51" eb="52">
      <t>オヨ</t>
    </rPh>
    <rPh sb="53" eb="58">
      <t>シンキサイヨウトキ</t>
    </rPh>
    <phoneticPr fontId="18"/>
  </si>
  <si>
    <t>同項第3号
解釈通知第3-七4(25)③、④</t>
    <rPh sb="6" eb="8">
      <t>カイシャク</t>
    </rPh>
    <rPh sb="8" eb="10">
      <t>ツウチ</t>
    </rPh>
    <rPh sb="10" eb="11">
      <t>ダイ</t>
    </rPh>
    <rPh sb="13" eb="14">
      <t>シチ</t>
    </rPh>
    <phoneticPr fontId="18"/>
  </si>
  <si>
    <t xml:space="preserve">(3) 従業者に対し、虐待の防止のための研修を定期的に（年２回以上及び新規採用時に）実施すること。
</t>
    <rPh sb="28" eb="29">
      <t>ネン</t>
    </rPh>
    <rPh sb="30" eb="31">
      <t>カイ</t>
    </rPh>
    <rPh sb="31" eb="33">
      <t>イジョウ</t>
    </rPh>
    <phoneticPr fontId="18"/>
  </si>
  <si>
    <t>・過去１年間の平均件数　：数字のみ入れて下さい</t>
    <phoneticPr fontId="29"/>
  </si>
  <si>
    <t xml:space="preserve"> </t>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</si>
  <si>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</si>
  <si>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第41条の2準用
解釈通知第3-五4(14)
同条第1号準用
解釈通知同項①準用</t>
    <rPh sb="6" eb="8">
      <t>ジュンヨウ</t>
    </rPh>
    <rPh sb="9" eb="11">
      <t>カイシャク</t>
    </rPh>
    <rPh sb="11" eb="13">
      <t>ツウチ</t>
    </rPh>
    <rPh sb="13" eb="14">
      <t>ダイ</t>
    </rPh>
    <rPh sb="16" eb="17">
      <t>イ</t>
    </rPh>
    <rPh sb="24" eb="26">
      <t>ドウジョウ</t>
    </rPh>
    <rPh sb="26" eb="27">
      <t>ダイ</t>
    </rPh>
    <rPh sb="28" eb="29">
      <t>ゴウ</t>
    </rPh>
    <rPh sb="29" eb="31">
      <t>ジュンヨウ</t>
    </rPh>
    <rPh sb="37" eb="39">
      <t>ドウコウ</t>
    </rPh>
    <rPh sb="40" eb="42">
      <t>ジュンヨウ</t>
    </rPh>
    <phoneticPr fontId="49"/>
  </si>
  <si>
    <t>同条第2号準用
解釈通知同項②準用</t>
    <rPh sb="1" eb="2">
      <t>ジョウ</t>
    </rPh>
    <rPh sb="5" eb="7">
      <t>ジュンヨウ</t>
    </rPh>
    <phoneticPr fontId="18"/>
  </si>
  <si>
    <t>同条第3号準用
解釈通知同項③準用</t>
    <rPh sb="1" eb="2">
      <t>ジョウ</t>
    </rPh>
    <rPh sb="5" eb="7">
      <t>ジュンヨウ</t>
    </rPh>
    <rPh sb="12" eb="14">
      <t>ドウコウ</t>
    </rPh>
    <rPh sb="15" eb="17">
      <t>ジュンヨウ</t>
    </rPh>
    <phoneticPr fontId="18"/>
  </si>
  <si>
    <t>同条第4号準用</t>
    <rPh sb="1" eb="2">
      <t>ジョウ</t>
    </rPh>
    <rPh sb="5" eb="7">
      <t>ジュンヨウ</t>
    </rPh>
    <phoneticPr fontId="49"/>
  </si>
  <si>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211" eb="213">
      <t>カノウ</t>
    </rPh>
    <phoneticPr fontId="49"/>
  </si>
  <si>
    <t>同項第2号
解釈通知同項②ロ</t>
    <rPh sb="7" eb="9">
      <t>カイシャク</t>
    </rPh>
    <rPh sb="9" eb="11">
      <t>ツウチ</t>
    </rPh>
    <rPh sb="11" eb="13">
      <t>ドウコウ</t>
    </rPh>
    <phoneticPr fontId="18"/>
  </si>
  <si>
    <t>／</t>
    <phoneticPr fontId="18"/>
  </si>
  <si>
    <t>／</t>
  </si>
  <si>
    <t>当該区分の該当なし</t>
    <rPh sb="0" eb="2">
      <t>トウガイ</t>
    </rPh>
    <rPh sb="2" eb="4">
      <t>クブン</t>
    </rPh>
    <rPh sb="5" eb="7">
      <t>ガイトウ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</si>
</sst>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lt;43586]&quot;（&quot;ggge&quot;年度）&quot;;[&gt;=43831]&quot;（&quot;ggge&quot;年度）&quot;;&quot;（令和元年度）&quot;"/>
    <numFmt numFmtId="181" formatCode="[$-411]gge\.m\.d;\ &quot;月&quot;\ \ &quot;日&quot;;\ &quot;月&quot;\ \ &quot;日&quot;;\ &quot;月&quot;\ \ &quot;日&quot;"/>
    <numFmt numFmtId="182" formatCode="&quot;記&quot;&quot;入&quot;&quot;済&quot;&quot;み&quot;;;[Red]&quot;未&quot;&quot;記&quot;&quot;入&quot;&quot;あ&quot;&quot;り&quot;;_ @_ "/>
    <numFmt numFmtId="183" formatCode="&quot;記&quot;&quot;入&quot;&quot;済&quot;&quot;み&quot;;;[Red]&quot;本シート未&quot;&quot;記&quot;&quot;入&quot;&quot;あ&quot;&quot;り&quot;;_ @_ "/>
    <numFmt numFmtId="184" formatCode="#,##0_ ;[Red]\-#,##0\ "/>
    <numFmt numFmtId="185" formatCode="#,##0_ "/>
    <numFmt numFmtId="186" formatCode="0&quot;日&quot;&quot;間&quot;"/>
    <numFmt numFmtId="187" formatCode="0\℃"/>
    <numFmt numFmtId="188" formatCode="[$-411]ge&quot;年　&quot;m&quot;月&quot;"/>
    <numFmt numFmtId="189" formatCode="&quot;（&quot;0.0&quot;件／月）&quot;;&quot;マイナス値は不可です&quot;;&quot;（&quot;0.0&quot;件／月）&quot;;&quot;★このセルに平均件数を入力して下さい（  .  件/月）&quot;"/>
    <numFmt numFmtId="190" formatCode="&quot;／&quot;0&quot;人&quot;;;&quot;／&quot;0&quot;人&quot;;@"/>
    <numFmt numFmtId="191" formatCode="&quot;記&quot;&quot;入&quot;&quot;済&quot;&quot;み&quot;;;[Red]&quot;未&quot;&quot;記&quot;&quot;入&quot;&quot;あ&quot;&quot;り&quot;"/>
  </numFmts>
  <fonts count="9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10"/>
      <color theme="1"/>
      <name val="ＭＳ ゴシック"/>
      <family val="3"/>
      <charset val="128"/>
    </font>
    <font>
      <u/>
      <sz val="10"/>
      <color theme="1"/>
      <name val="ＭＳ Ｐゴシック"/>
      <family val="3"/>
      <charset val="128"/>
      <scheme val="minor"/>
    </font>
    <font>
      <b/>
      <sz val="9"/>
      <color indexed="81"/>
      <name val="ＭＳ Ｐゴシック"/>
      <family val="3"/>
      <charset val="128"/>
    </font>
    <font>
      <sz val="6"/>
      <name val="ＭＳ Ｐゴシック"/>
      <family val="2"/>
      <charset val="128"/>
      <scheme val="minor"/>
    </font>
    <font>
      <sz val="9"/>
      <name val="ＭＳ ゴシック"/>
      <family val="3"/>
      <charset val="128"/>
    </font>
    <font>
      <sz val="11"/>
      <name val="ＭＳ Ｐゴシック"/>
      <family val="3"/>
      <charset val="128"/>
    </font>
    <font>
      <sz val="9"/>
      <name val="ＭＳ Ｐゴシック"/>
      <family val="3"/>
      <charset val="128"/>
    </font>
    <font>
      <sz val="9"/>
      <name val="ＭＳ明朝"/>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4"/>
      <name val="ＭＳ ゴシック"/>
      <family val="3"/>
      <charset val="128"/>
    </font>
    <font>
      <u/>
      <sz val="8"/>
      <name val="ＭＳ ゴシック"/>
      <family val="3"/>
      <charset val="128"/>
    </font>
    <font>
      <sz val="7.5"/>
      <name val="ＭＳ Ｐゴシック"/>
      <family val="3"/>
      <charset val="128"/>
    </font>
    <font>
      <sz val="9"/>
      <color rgb="FFFFC000"/>
      <name val="ＭＳ ゴシック"/>
      <family val="3"/>
      <charset val="128"/>
    </font>
    <font>
      <sz val="10"/>
      <color rgb="FFFF0000"/>
      <name val="ＭＳ 明朝"/>
      <family val="1"/>
      <charset val="128"/>
    </font>
    <font>
      <sz val="10"/>
      <color rgb="FFFF0000"/>
      <name val="ＭＳ Ｐ明朝"/>
      <family val="1"/>
      <charset val="128"/>
    </font>
    <font>
      <sz val="9"/>
      <color rgb="FFFF0000"/>
      <name val="ＭＳ ゴシック"/>
      <family val="3"/>
      <charset val="128"/>
    </font>
    <font>
      <u/>
      <sz val="11"/>
      <color theme="10"/>
      <name val="ＭＳ Ｐゴシック"/>
      <family val="3"/>
      <charset val="128"/>
    </font>
    <font>
      <sz val="11"/>
      <name val="ＭＳ ゴシック"/>
      <family val="3"/>
      <charset val="128"/>
    </font>
    <font>
      <u/>
      <sz val="10"/>
      <color rgb="FFFF0000"/>
      <name val="ＭＳ Ｐ明朝"/>
      <family val="1"/>
      <charset val="128"/>
    </font>
    <font>
      <sz val="9"/>
      <color rgb="FFFF0000"/>
      <name val="ＭＳ Ｐ明朝"/>
      <family val="1"/>
      <charset val="128"/>
    </font>
    <font>
      <i/>
      <sz val="9"/>
      <name val="ＭＳ ゴシック"/>
      <family val="3"/>
      <charset val="128"/>
    </font>
    <font>
      <i/>
      <sz val="11"/>
      <name val="ＭＳ Ｐゴシック"/>
      <family val="3"/>
      <charset val="128"/>
    </font>
    <font>
      <sz val="9"/>
      <name val="ＭＳ Ｐ明朝"/>
      <family val="1"/>
      <charset val="128"/>
    </font>
    <font>
      <b/>
      <sz val="9"/>
      <color indexed="81"/>
      <name val="MS P ゴシック"/>
      <family val="3"/>
      <charset val="128"/>
    </font>
    <font>
      <sz val="10"/>
      <name val="ＭＳ ゴシック"/>
      <family val="3"/>
      <charset val="128"/>
    </font>
    <font>
      <b/>
      <sz val="9"/>
      <name val="ＭＳ ゴシック"/>
      <family val="3"/>
      <charset val="128"/>
    </font>
    <font>
      <sz val="9"/>
      <name val="ＭＳ 明朝"/>
      <family val="1"/>
      <charset val="128"/>
    </font>
    <font>
      <u/>
      <sz val="9"/>
      <name val="ＭＳ 明朝"/>
      <family val="1"/>
      <charset val="128"/>
    </font>
    <font>
      <sz val="9"/>
      <color indexed="8"/>
      <name val="ＭＳ Ｐゴシック"/>
      <family val="3"/>
      <charset val="128"/>
    </font>
    <font>
      <sz val="9"/>
      <color theme="0"/>
      <name val="ＭＳ ゴシック"/>
      <family val="3"/>
      <charset val="128"/>
    </font>
    <font>
      <sz val="10"/>
      <name val="ＭＳ Ｐゴシック"/>
      <family val="3"/>
      <charset val="128"/>
    </font>
    <font>
      <sz val="6"/>
      <name val="ＭＳ 明朝"/>
      <family val="1"/>
      <charset val="128"/>
    </font>
    <font>
      <sz val="11"/>
      <name val="ＭＳ Ｐゴシック"/>
      <family val="3"/>
      <charset val="128"/>
      <scheme val="major"/>
    </font>
    <font>
      <sz val="9"/>
      <color rgb="FFFF0000"/>
      <name val="ＭＳ 明朝"/>
      <family val="1"/>
      <charset val="128"/>
    </font>
    <font>
      <sz val="8"/>
      <color theme="0"/>
      <name val="ＭＳ Ｐゴシック"/>
      <family val="3"/>
      <charset val="128"/>
    </font>
    <font>
      <sz val="9"/>
      <color rgb="FF92D050"/>
      <name val="ＭＳ ゴシック"/>
      <family val="3"/>
      <charset val="128"/>
    </font>
    <font>
      <b/>
      <sz val="9"/>
      <color rgb="FFFFFF00"/>
      <name val="ＭＳ Ｐゴシック"/>
      <family val="3"/>
      <charset val="128"/>
      <scheme val="minor"/>
    </font>
    <font>
      <b/>
      <sz val="13"/>
      <color rgb="FFFFFF00"/>
      <name val="ＭＳ ゴシック"/>
      <family val="3"/>
      <charset val="128"/>
    </font>
    <font>
      <u/>
      <sz val="8"/>
      <name val="ＭＳ Ｐゴシック"/>
      <family val="3"/>
      <charset val="128"/>
    </font>
    <font>
      <sz val="5"/>
      <color theme="0"/>
      <name val="ＭＳ Ｐゴシック"/>
      <family val="3"/>
      <charset val="128"/>
    </font>
    <font>
      <sz val="7"/>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1" tint="0.34998626667073579"/>
        <bgColor indexed="64"/>
      </patternFill>
    </fill>
    <fill>
      <patternFill patternType="solid">
        <fgColor indexed="9"/>
        <bgColor indexed="64"/>
      </patternFill>
    </fill>
    <fill>
      <patternFill patternType="solid">
        <fgColor theme="2" tint="-0.499984740745262"/>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style="thin">
        <color indexed="64"/>
      </left>
      <right/>
      <top style="dotted">
        <color indexed="64"/>
      </top>
      <bottom style="thin">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xf numFmtId="0" fontId="74" fillId="0" borderId="0" applyNumberFormat="0" applyFill="0" applyBorder="0" applyAlignment="0" applyProtection="0">
      <alignment vertical="center"/>
    </xf>
  </cellStyleXfs>
  <cellXfs count="870">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0" fillId="0" borderId="11" xfId="0" applyFont="1" applyFill="1" applyBorder="1" applyAlignment="1">
      <alignment horizontal="center" vertical="center" wrapText="1"/>
    </xf>
    <xf numFmtId="0" fontId="25" fillId="0" borderId="0" xfId="0" applyFont="1">
      <alignment vertical="center"/>
    </xf>
    <xf numFmtId="0" fontId="20" fillId="0" borderId="0" xfId="0" applyFont="1">
      <alignment vertical="center"/>
    </xf>
    <xf numFmtId="0" fontId="28" fillId="0" borderId="0" xfId="0" applyFont="1" applyBorder="1" applyAlignment="1">
      <alignment horizontal="left" vertical="center"/>
    </xf>
    <xf numFmtId="0" fontId="28" fillId="0" borderId="0" xfId="0" applyFont="1" applyAlignment="1"/>
    <xf numFmtId="0" fontId="28" fillId="0" borderId="0" xfId="0" applyFont="1" applyAlignment="1">
      <alignment vertical="top"/>
    </xf>
    <xf numFmtId="0" fontId="28" fillId="0" borderId="0" xfId="0" applyFont="1">
      <alignment vertical="center"/>
    </xf>
    <xf numFmtId="0" fontId="28" fillId="0" borderId="0" xfId="0" applyFont="1" applyAlignment="1">
      <alignment vertical="center"/>
    </xf>
    <xf numFmtId="0" fontId="19" fillId="0" borderId="10" xfId="0" applyFont="1" applyFill="1" applyBorder="1" applyAlignment="1">
      <alignment vertical="center" wrapText="1"/>
    </xf>
    <xf numFmtId="0" fontId="39" fillId="0" borderId="25" xfId="0" applyFont="1" applyBorder="1" applyAlignment="1">
      <alignment vertical="top"/>
    </xf>
    <xf numFmtId="0" fontId="38" fillId="0" borderId="15" xfId="0" applyFont="1" applyBorder="1" applyAlignment="1">
      <alignment horizontal="center" vertical="center"/>
    </xf>
    <xf numFmtId="0" fontId="38" fillId="25" borderId="28" xfId="0" applyFont="1" applyFill="1" applyBorder="1" applyAlignment="1">
      <alignment horizontal="center" vertical="center" wrapText="1"/>
    </xf>
    <xf numFmtId="0" fontId="41" fillId="0" borderId="0" xfId="0" applyFont="1" applyAlignment="1">
      <alignment vertical="center" wrapText="1"/>
    </xf>
    <xf numFmtId="0" fontId="38" fillId="0" borderId="0" xfId="0" applyFont="1">
      <alignment vertical="center"/>
    </xf>
    <xf numFmtId="0" fontId="43" fillId="0" borderId="0" xfId="0" applyFont="1" applyAlignment="1">
      <alignment horizontal="left" vertical="center"/>
    </xf>
    <xf numFmtId="0" fontId="44" fillId="26" borderId="15" xfId="0" applyFont="1" applyFill="1" applyBorder="1" applyAlignment="1" applyProtection="1">
      <alignment horizontal="center" vertical="center" wrapText="1"/>
      <protection locked="0"/>
    </xf>
    <xf numFmtId="0" fontId="45" fillId="26" borderId="15" xfId="0" applyFont="1" applyFill="1" applyBorder="1" applyAlignment="1" applyProtection="1">
      <alignment horizontal="center" vertical="center" wrapText="1"/>
      <protection locked="0"/>
    </xf>
    <xf numFmtId="0" fontId="45" fillId="0" borderId="15" xfId="0" applyFont="1" applyBorder="1" applyAlignment="1" applyProtection="1">
      <alignment horizontal="center" vertical="center" wrapText="1"/>
      <protection locked="0"/>
    </xf>
    <xf numFmtId="0" fontId="20" fillId="0" borderId="0" xfId="0" applyFont="1" applyFill="1" applyBorder="1" applyAlignment="1">
      <alignment horizontal="center" vertical="center" wrapText="1"/>
    </xf>
    <xf numFmtId="0" fontId="43" fillId="0" borderId="0" xfId="0" applyFont="1" applyAlignment="1">
      <alignment vertical="center"/>
    </xf>
    <xf numFmtId="0" fontId="46" fillId="0" borderId="0" xfId="0" applyFont="1" applyAlignment="1" applyProtection="1">
      <alignment horizontal="right" vertical="top"/>
      <protection locked="0"/>
    </xf>
    <xf numFmtId="0" fontId="0" fillId="0" borderId="0" xfId="0" applyProtection="1">
      <alignment vertical="center"/>
      <protection locked="0"/>
    </xf>
    <xf numFmtId="0" fontId="26" fillId="0" borderId="0" xfId="0" applyFont="1" applyBorder="1" applyAlignment="1" applyProtection="1">
      <alignment vertical="top"/>
      <protection locked="0"/>
    </xf>
    <xf numFmtId="0" fontId="24"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20" fillId="0" borderId="10" xfId="41" applyFont="1" applyBorder="1" applyAlignment="1" applyProtection="1">
      <alignment vertical="top"/>
      <protection locked="0"/>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right" vertical="top"/>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36" fillId="0" borderId="19" xfId="0" applyFont="1" applyFill="1" applyBorder="1" applyAlignment="1" applyProtection="1">
      <alignment horizontal="justify" vertical="top" wrapText="1"/>
      <protection locked="0"/>
    </xf>
    <xf numFmtId="0" fontId="36" fillId="0" borderId="18" xfId="0" applyFont="1" applyFill="1" applyBorder="1" applyAlignment="1" applyProtection="1">
      <alignment horizontal="justify" vertical="top"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45" fillId="0" borderId="15" xfId="0" applyFont="1" applyFill="1" applyBorder="1" applyAlignment="1" applyProtection="1">
      <alignment horizontal="center" vertical="center" wrapText="1"/>
      <protection locked="0"/>
    </xf>
    <xf numFmtId="0" fontId="20" fillId="0" borderId="46"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9" xfId="0" applyFont="1" applyFill="1" applyBorder="1" applyAlignment="1">
      <alignment vertical="center" wrapText="1"/>
    </xf>
    <xf numFmtId="0" fontId="20" fillId="0" borderId="30"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23" xfId="0" applyFont="1" applyFill="1" applyBorder="1" applyAlignment="1">
      <alignment vertical="center" wrapText="1"/>
    </xf>
    <xf numFmtId="0" fontId="20" fillId="0" borderId="12" xfId="0" applyFont="1" applyFill="1" applyBorder="1" applyAlignment="1">
      <alignment horizontal="left" vertical="center" wrapText="1"/>
    </xf>
    <xf numFmtId="0" fontId="20" fillId="0" borderId="23" xfId="0" applyFont="1" applyFill="1" applyBorder="1" applyAlignment="1">
      <alignment horizontal="left" vertical="center" wrapText="1"/>
    </xf>
    <xf numFmtId="177" fontId="50" fillId="26" borderId="19" xfId="0" applyNumberFormat="1" applyFont="1" applyFill="1" applyBorder="1" applyAlignment="1" applyProtection="1">
      <alignment horizontal="center" vertical="center" shrinkToFit="1"/>
      <protection locked="0"/>
    </xf>
    <xf numFmtId="0" fontId="36" fillId="26" borderId="19" xfId="0" applyFont="1" applyFill="1" applyBorder="1" applyAlignment="1" applyProtection="1">
      <alignment horizontal="justify" vertical="center" wrapText="1"/>
      <protection locked="0"/>
    </xf>
    <xf numFmtId="177" fontId="50" fillId="26" borderId="18" xfId="0" applyNumberFormat="1" applyFont="1" applyFill="1" applyBorder="1" applyAlignment="1" applyProtection="1">
      <alignment horizontal="center" vertical="center" shrinkToFit="1"/>
      <protection locked="0"/>
    </xf>
    <xf numFmtId="0" fontId="36" fillId="26" borderId="18" xfId="0" applyFont="1" applyFill="1" applyBorder="1" applyAlignment="1" applyProtection="1">
      <alignment horizontal="justify" vertical="center" wrapText="1"/>
      <protection locked="0"/>
    </xf>
    <xf numFmtId="0" fontId="50" fillId="0" borderId="18"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justify" vertical="top" wrapText="1"/>
      <protection locked="0"/>
    </xf>
    <xf numFmtId="177" fontId="50" fillId="26" borderId="20" xfId="0" applyNumberFormat="1" applyFont="1" applyFill="1" applyBorder="1" applyAlignment="1" applyProtection="1">
      <alignment horizontal="center" vertical="center" shrinkToFit="1"/>
      <protection locked="0"/>
    </xf>
    <xf numFmtId="0" fontId="36" fillId="26" borderId="20" xfId="0" applyFont="1" applyFill="1" applyBorder="1" applyAlignment="1" applyProtection="1">
      <alignment horizontal="justify" vertical="center" wrapText="1"/>
      <protection locked="0"/>
    </xf>
    <xf numFmtId="177" fontId="50" fillId="26" borderId="17" xfId="0" applyNumberFormat="1" applyFont="1" applyFill="1" applyBorder="1" applyAlignment="1" applyProtection="1">
      <alignment horizontal="center" vertical="center" shrinkToFit="1"/>
      <protection locked="0"/>
    </xf>
    <xf numFmtId="0" fontId="36" fillId="26" borderId="17" xfId="0" applyFont="1" applyFill="1" applyBorder="1" applyAlignment="1" applyProtection="1">
      <alignment horizontal="justify" vertical="center" wrapText="1"/>
      <protection locked="0"/>
    </xf>
    <xf numFmtId="0" fontId="51" fillId="0" borderId="0" xfId="0" applyFont="1">
      <alignment vertical="center"/>
    </xf>
    <xf numFmtId="0" fontId="27" fillId="0" borderId="14" xfId="0" applyFont="1" applyFill="1" applyBorder="1" applyAlignment="1" applyProtection="1">
      <alignment horizontal="justify" vertical="top" wrapText="1"/>
      <protection locked="0"/>
    </xf>
    <xf numFmtId="0" fontId="36" fillId="0" borderId="18" xfId="0" applyFont="1" applyFill="1" applyBorder="1" applyAlignment="1" applyProtection="1">
      <alignment vertical="top" wrapText="1"/>
      <protection locked="0"/>
    </xf>
    <xf numFmtId="177" fontId="50" fillId="26" borderId="23" xfId="0" applyNumberFormat="1" applyFont="1" applyFill="1" applyBorder="1" applyAlignment="1" applyProtection="1">
      <alignment horizontal="center" vertical="center" shrinkToFit="1"/>
      <protection locked="0"/>
    </xf>
    <xf numFmtId="0" fontId="50" fillId="26" borderId="23" xfId="0" applyFont="1" applyFill="1" applyBorder="1" applyAlignment="1" applyProtection="1">
      <alignment vertical="center" wrapText="1"/>
      <protection locked="0"/>
    </xf>
    <xf numFmtId="0" fontId="50" fillId="0" borderId="23" xfId="0" applyFont="1" applyFill="1" applyBorder="1" applyAlignment="1">
      <alignment horizontal="center" vertical="top" wrapText="1"/>
    </xf>
    <xf numFmtId="0" fontId="53" fillId="0" borderId="0" xfId="0" applyFont="1" applyAlignment="1">
      <alignment vertical="center" wrapText="1"/>
    </xf>
    <xf numFmtId="0" fontId="50" fillId="26" borderId="19" xfId="0" applyFont="1" applyFill="1" applyBorder="1" applyAlignment="1" applyProtection="1">
      <alignment vertical="center" wrapText="1"/>
      <protection locked="0"/>
    </xf>
    <xf numFmtId="0" fontId="36" fillId="0" borderId="20" xfId="0" applyFont="1" applyBorder="1" applyAlignment="1" applyProtection="1">
      <alignment horizontal="justify" vertical="top" wrapText="1"/>
      <protection locked="0"/>
    </xf>
    <xf numFmtId="0" fontId="27" fillId="0" borderId="34" xfId="0" applyFont="1" applyFill="1" applyBorder="1" applyAlignment="1" applyProtection="1">
      <alignment horizontal="justify" vertical="top" wrapText="1"/>
      <protection locked="0"/>
    </xf>
    <xf numFmtId="0" fontId="50" fillId="0" borderId="20"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justify" vertical="center" wrapText="1"/>
      <protection locked="0"/>
    </xf>
    <xf numFmtId="0" fontId="36" fillId="0" borderId="19" xfId="0" applyFont="1" applyFill="1" applyBorder="1" applyAlignment="1" applyProtection="1">
      <alignment horizontal="justify" vertical="center" wrapText="1"/>
      <protection locked="0"/>
    </xf>
    <xf numFmtId="0" fontId="36" fillId="0" borderId="18" xfId="0" applyFont="1" applyFill="1" applyBorder="1" applyAlignment="1" applyProtection="1">
      <alignment horizontal="justify" vertical="center" wrapText="1"/>
      <protection locked="0"/>
    </xf>
    <xf numFmtId="0" fontId="36" fillId="0" borderId="20" xfId="0" applyFont="1" applyFill="1" applyBorder="1" applyAlignment="1" applyProtection="1">
      <alignment horizontal="justify" vertical="center" wrapText="1"/>
      <protection locked="0"/>
    </xf>
    <xf numFmtId="0" fontId="45" fillId="0" borderId="46" xfId="0" applyNumberFormat="1" applyFont="1" applyFill="1" applyBorder="1" applyAlignment="1" applyProtection="1">
      <alignment horizontal="center" vertical="center" shrinkToFit="1"/>
      <protection locked="0"/>
    </xf>
    <xf numFmtId="0" fontId="45" fillId="0" borderId="19" xfId="0" applyNumberFormat="1" applyFont="1" applyFill="1" applyBorder="1" applyAlignment="1" applyProtection="1">
      <alignment horizontal="center" vertical="center" shrinkToFit="1"/>
      <protection locked="0"/>
    </xf>
    <xf numFmtId="0" fontId="45" fillId="0" borderId="31" xfId="0" applyNumberFormat="1" applyFont="1" applyFill="1" applyBorder="1" applyAlignment="1" applyProtection="1">
      <alignment horizontal="center" vertical="center" shrinkToFit="1"/>
      <protection locked="0"/>
    </xf>
    <xf numFmtId="0" fontId="45" fillId="0" borderId="30" xfId="0" applyNumberFormat="1" applyFont="1" applyFill="1" applyBorder="1" applyAlignment="1" applyProtection="1">
      <alignment horizontal="center" vertical="center" shrinkToFit="1"/>
      <protection locked="0"/>
    </xf>
    <xf numFmtId="0" fontId="45" fillId="0" borderId="20" xfId="0" applyNumberFormat="1" applyFont="1" applyFill="1" applyBorder="1" applyAlignment="1" applyProtection="1">
      <alignment horizontal="center" vertical="center" shrinkToFit="1"/>
      <protection locked="0"/>
    </xf>
    <xf numFmtId="0" fontId="45" fillId="0" borderId="32"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50" fillId="0" borderId="20" xfId="0" applyNumberFormat="1" applyFont="1" applyFill="1" applyBorder="1" applyAlignment="1" applyProtection="1">
      <alignment horizontal="center" vertical="center" shrinkToFit="1"/>
      <protection locked="0"/>
    </xf>
    <xf numFmtId="0" fontId="50" fillId="0" borderId="18" xfId="0" applyNumberFormat="1" applyFont="1" applyFill="1" applyBorder="1" applyAlignment="1" applyProtection="1">
      <alignment horizontal="center" vertical="center" shrinkToFit="1"/>
      <protection locked="0"/>
    </xf>
    <xf numFmtId="0" fontId="50" fillId="0" borderId="17" xfId="0" applyNumberFormat="1" applyFont="1" applyFill="1" applyBorder="1" applyAlignment="1" applyProtection="1">
      <alignment horizontal="center" vertical="center" shrinkToFit="1"/>
      <protection locked="0"/>
    </xf>
    <xf numFmtId="0" fontId="50" fillId="0" borderId="19" xfId="0" applyNumberFormat="1" applyFont="1" applyFill="1" applyBorder="1" applyAlignment="1" applyProtection="1">
      <alignment horizontal="center" vertical="center" shrinkToFit="1"/>
      <protection locked="0"/>
    </xf>
    <xf numFmtId="0" fontId="45" fillId="0" borderId="12" xfId="0" applyNumberFormat="1" applyFont="1" applyFill="1" applyBorder="1" applyAlignment="1" applyProtection="1">
      <alignment horizontal="center" vertical="center" shrinkToFit="1"/>
      <protection locked="0"/>
    </xf>
    <xf numFmtId="0" fontId="44" fillId="0" borderId="15" xfId="0" applyFont="1" applyFill="1" applyBorder="1" applyAlignment="1" applyProtection="1">
      <alignment horizontal="center" vertical="center" wrapText="1"/>
      <protection locked="0"/>
    </xf>
    <xf numFmtId="0" fontId="56" fillId="28" borderId="0" xfId="0" applyFont="1" applyFill="1" applyAlignment="1">
      <alignment horizontal="left" vertical="center"/>
    </xf>
    <xf numFmtId="0" fontId="57" fillId="0" borderId="0" xfId="0" applyFont="1">
      <alignment vertical="center"/>
    </xf>
    <xf numFmtId="0" fontId="58" fillId="29" borderId="51" xfId="0" applyFont="1" applyFill="1" applyBorder="1" applyAlignment="1">
      <alignment vertical="center"/>
    </xf>
    <xf numFmtId="0" fontId="0" fillId="29" borderId="52" xfId="0" applyFill="1" applyBorder="1" applyAlignment="1">
      <alignment vertical="center"/>
    </xf>
    <xf numFmtId="0" fontId="59" fillId="0" borderId="0" xfId="0" applyFont="1">
      <alignment vertical="center"/>
    </xf>
    <xf numFmtId="0" fontId="60" fillId="29" borderId="53" xfId="0" applyFont="1" applyFill="1" applyBorder="1" applyAlignment="1">
      <alignment horizontal="center" vertical="center"/>
    </xf>
    <xf numFmtId="0" fontId="61" fillId="30" borderId="55" xfId="0" applyFont="1" applyFill="1" applyBorder="1" applyAlignment="1">
      <alignment horizontal="centerContinuous" vertical="center"/>
    </xf>
    <xf numFmtId="0" fontId="61" fillId="30" borderId="56" xfId="0" applyFont="1" applyFill="1" applyBorder="1" applyAlignment="1">
      <alignment horizontal="centerContinuous" vertical="center"/>
    </xf>
    <xf numFmtId="0" fontId="61" fillId="30" borderId="57" xfId="0" applyFont="1" applyFill="1" applyBorder="1" applyAlignment="1">
      <alignment horizontal="centerContinuous" vertical="center"/>
    </xf>
    <xf numFmtId="0" fontId="62" fillId="0" borderId="0" xfId="0" applyFont="1" applyAlignment="1">
      <alignment horizontal="centerContinuous" vertical="center" wrapText="1"/>
    </xf>
    <xf numFmtId="0" fontId="0" fillId="0" borderId="0" xfId="0" applyAlignment="1">
      <alignment horizontal="centerContinuous" vertical="center"/>
    </xf>
    <xf numFmtId="0" fontId="65" fillId="30" borderId="58" xfId="0" applyFont="1" applyFill="1" applyBorder="1" applyAlignment="1">
      <alignment horizontal="center" vertical="center"/>
    </xf>
    <xf numFmtId="0" fontId="65" fillId="30" borderId="59" xfId="0" applyFont="1" applyFill="1" applyBorder="1" applyAlignment="1">
      <alignment horizontal="center" vertical="center"/>
    </xf>
    <xf numFmtId="0" fontId="65" fillId="30" borderId="60" xfId="0" applyFont="1" applyFill="1" applyBorder="1" applyAlignment="1">
      <alignment horizontal="center" vertical="center"/>
    </xf>
    <xf numFmtId="0" fontId="66" fillId="0" borderId="12"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36" xfId="0" applyFont="1" applyFill="1" applyBorder="1" applyAlignment="1">
      <alignment horizontal="center" vertical="center" wrapText="1"/>
    </xf>
    <xf numFmtId="0" fontId="66" fillId="0" borderId="39"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5" xfId="0" applyFont="1" applyFill="1" applyBorder="1" applyAlignment="1">
      <alignment horizontal="center" vertical="center"/>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7"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wrapText="1"/>
    </xf>
    <xf numFmtId="0" fontId="66" fillId="0" borderId="16"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2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24" xfId="0" applyFont="1" applyFill="1" applyBorder="1" applyAlignment="1">
      <alignment horizontal="center" vertical="center" wrapText="1"/>
    </xf>
    <xf numFmtId="177" fontId="66" fillId="0" borderId="17" xfId="0" applyNumberFormat="1" applyFont="1" applyFill="1" applyBorder="1" applyAlignment="1" applyProtection="1">
      <alignment horizontal="center" vertical="center" shrinkToFit="1"/>
      <protection locked="0"/>
    </xf>
    <xf numFmtId="177" fontId="66" fillId="0" borderId="19" xfId="0" applyNumberFormat="1" applyFont="1" applyFill="1" applyBorder="1" applyAlignment="1" applyProtection="1">
      <alignment horizontal="center" vertical="center" shrinkToFit="1"/>
      <protection locked="0"/>
    </xf>
    <xf numFmtId="177" fontId="66" fillId="0" borderId="20" xfId="0" applyNumberFormat="1" applyFont="1" applyFill="1" applyBorder="1" applyAlignment="1" applyProtection="1">
      <alignment horizontal="center" vertical="center" shrinkToFit="1"/>
      <protection locked="0"/>
    </xf>
    <xf numFmtId="177" fontId="66" fillId="0" borderId="18" xfId="0" applyNumberFormat="1" applyFont="1" applyFill="1" applyBorder="1" applyAlignment="1" applyProtection="1">
      <alignment horizontal="center" vertical="center" shrinkToFit="1"/>
      <protection locked="0"/>
    </xf>
    <xf numFmtId="0" fontId="66" fillId="0" borderId="17"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wrapText="1"/>
      <protection locked="0"/>
    </xf>
    <xf numFmtId="0" fontId="66" fillId="0" borderId="20"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17" xfId="41" applyFont="1" applyFill="1" applyBorder="1" applyAlignment="1">
      <alignment horizontal="center" vertical="center" wrapText="1"/>
    </xf>
    <xf numFmtId="0" fontId="66" fillId="0" borderId="19" xfId="41" applyFont="1" applyFill="1" applyBorder="1" applyAlignment="1">
      <alignment horizontal="center" vertical="center" wrapText="1"/>
    </xf>
    <xf numFmtId="0" fontId="66" fillId="0" borderId="2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0" xfId="0" applyFont="1" applyFill="1" applyBorder="1" applyAlignment="1">
      <alignment horizontal="center" vertical="center" wrapText="1"/>
    </xf>
    <xf numFmtId="0" fontId="51" fillId="0" borderId="10" xfId="0" applyFont="1" applyFill="1" applyBorder="1" applyAlignment="1" applyProtection="1">
      <protection locked="0"/>
    </xf>
    <xf numFmtId="0" fontId="67" fillId="0" borderId="10" xfId="0" applyFont="1" applyFill="1" applyBorder="1" applyAlignment="1" applyProtection="1">
      <alignment vertical="top"/>
      <protection locked="0"/>
    </xf>
    <xf numFmtId="0" fontId="67" fillId="0" borderId="10" xfId="0" applyFont="1" applyFill="1" applyBorder="1" applyAlignment="1" applyProtection="1">
      <alignment vertical="center" wrapText="1"/>
      <protection locked="0"/>
    </xf>
    <xf numFmtId="0" fontId="50" fillId="0" borderId="10" xfId="0" applyFont="1" applyFill="1" applyBorder="1" applyAlignment="1">
      <alignment horizontal="center" vertical="center" wrapText="1"/>
    </xf>
    <xf numFmtId="0" fontId="36" fillId="0" borderId="12"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177" fontId="50" fillId="26" borderId="12" xfId="0" applyNumberFormat="1" applyFont="1" applyFill="1" applyBorder="1" applyAlignment="1" applyProtection="1">
      <alignment horizontal="center" vertical="center" shrinkToFit="1"/>
      <protection locked="0"/>
    </xf>
    <xf numFmtId="0" fontId="50" fillId="26" borderId="12" xfId="0" applyFont="1" applyFill="1" applyBorder="1" applyAlignment="1" applyProtection="1">
      <alignment horizontal="left" vertical="center" wrapText="1"/>
      <protection locked="0"/>
    </xf>
    <xf numFmtId="0" fontId="52" fillId="0" borderId="12" xfId="0" applyFont="1" applyFill="1" applyBorder="1" applyAlignment="1">
      <alignment horizontal="center" vertical="center" wrapText="1"/>
    </xf>
    <xf numFmtId="0" fontId="27" fillId="0" borderId="46" xfId="0" applyFont="1" applyFill="1" applyBorder="1" applyAlignment="1" applyProtection="1">
      <alignment horizontal="left" vertical="top" wrapText="1"/>
      <protection locked="0"/>
    </xf>
    <xf numFmtId="0" fontId="36" fillId="0" borderId="46" xfId="0" applyFont="1" applyFill="1" applyBorder="1" applyAlignment="1" applyProtection="1">
      <alignment horizontal="left" vertical="top" wrapText="1"/>
      <protection locked="0"/>
    </xf>
    <xf numFmtId="0" fontId="27" fillId="0" borderId="46" xfId="0" applyFont="1" applyFill="1" applyBorder="1" applyAlignment="1" applyProtection="1">
      <alignment vertical="top" wrapText="1"/>
      <protection locked="0"/>
    </xf>
    <xf numFmtId="177" fontId="50" fillId="26" borderId="46" xfId="0" applyNumberFormat="1" applyFont="1" applyFill="1" applyBorder="1" applyAlignment="1" applyProtection="1">
      <alignment horizontal="center" vertical="center" shrinkToFit="1"/>
      <protection locked="0"/>
    </xf>
    <xf numFmtId="0" fontId="50" fillId="26" borderId="46" xfId="0" applyFont="1" applyFill="1" applyBorder="1" applyAlignment="1" applyProtection="1">
      <alignment horizontal="left" vertical="center" wrapText="1"/>
      <protection locked="0"/>
    </xf>
    <xf numFmtId="0" fontId="52" fillId="0" borderId="46" xfId="0" applyFont="1" applyFill="1" applyBorder="1" applyAlignment="1">
      <alignment horizontal="center" vertical="center" wrapText="1"/>
    </xf>
    <xf numFmtId="0" fontId="27" fillId="0" borderId="14"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27" fillId="0" borderId="19" xfId="0" applyFont="1" applyFill="1" applyBorder="1" applyAlignment="1" applyProtection="1">
      <alignment vertical="top" wrapText="1"/>
      <protection locked="0"/>
    </xf>
    <xf numFmtId="0" fontId="50" fillId="26" borderId="36" xfId="0" applyFont="1" applyFill="1" applyBorder="1" applyAlignment="1" applyProtection="1">
      <alignment horizontal="left" vertical="center" wrapText="1"/>
      <protection locked="0"/>
    </xf>
    <xf numFmtId="0" fontId="52" fillId="0" borderId="19" xfId="0" applyFont="1" applyFill="1" applyBorder="1" applyAlignment="1">
      <alignment horizontal="center" vertical="center" wrapText="1"/>
    </xf>
    <xf numFmtId="0" fontId="27" fillId="0" borderId="41" xfId="0" applyFont="1" applyFill="1" applyBorder="1" applyAlignment="1" applyProtection="1">
      <alignment horizontal="left" vertical="top" wrapText="1"/>
      <protection locked="0"/>
    </xf>
    <xf numFmtId="0" fontId="36" fillId="0" borderId="31" xfId="0" applyFont="1" applyFill="1" applyBorder="1" applyAlignment="1" applyProtection="1">
      <alignment horizontal="left" vertical="top" wrapText="1"/>
      <protection locked="0"/>
    </xf>
    <xf numFmtId="0" fontId="27" fillId="0" borderId="31" xfId="0" applyFont="1" applyFill="1" applyBorder="1" applyAlignment="1" applyProtection="1">
      <alignment vertical="top" wrapText="1"/>
      <protection locked="0"/>
    </xf>
    <xf numFmtId="177" fontId="50" fillId="26" borderId="31" xfId="0" applyNumberFormat="1" applyFont="1" applyFill="1" applyBorder="1" applyAlignment="1" applyProtection="1">
      <alignment horizontal="center" vertical="center" shrinkToFit="1"/>
      <protection locked="0"/>
    </xf>
    <xf numFmtId="0" fontId="50" fillId="26" borderId="39" xfId="0" applyFont="1" applyFill="1" applyBorder="1" applyAlignment="1" applyProtection="1">
      <alignment vertical="center" wrapText="1"/>
      <protection locked="0"/>
    </xf>
    <xf numFmtId="0" fontId="52" fillId="0" borderId="31" xfId="0" applyFont="1" applyFill="1" applyBorder="1" applyAlignment="1">
      <alignment horizontal="center" vertical="center" wrapText="1"/>
    </xf>
    <xf numFmtId="0" fontId="36" fillId="0" borderId="30" xfId="0" applyFont="1" applyFill="1" applyBorder="1" applyAlignment="1" applyProtection="1">
      <alignment horizontal="left" vertical="top" wrapText="1"/>
      <protection locked="0"/>
    </xf>
    <xf numFmtId="0" fontId="27" fillId="0" borderId="30" xfId="0" applyFont="1" applyFill="1" applyBorder="1" applyAlignment="1" applyProtection="1">
      <alignment vertical="top" wrapText="1"/>
      <protection locked="0"/>
    </xf>
    <xf numFmtId="177" fontId="50" fillId="26" borderId="30" xfId="0" applyNumberFormat="1" applyFont="1" applyFill="1" applyBorder="1" applyAlignment="1" applyProtection="1">
      <alignment horizontal="center" vertical="center" shrinkToFit="1"/>
      <protection locked="0"/>
    </xf>
    <xf numFmtId="0" fontId="50" fillId="26" borderId="30" xfId="0" applyFont="1" applyFill="1" applyBorder="1" applyAlignment="1" applyProtection="1">
      <alignment horizontal="left" vertical="center" wrapText="1"/>
      <protection locked="0"/>
    </xf>
    <xf numFmtId="0" fontId="52" fillId="0" borderId="30" xfId="0" applyFont="1" applyFill="1" applyBorder="1" applyAlignment="1">
      <alignment horizontal="center" vertical="center" wrapText="1"/>
    </xf>
    <xf numFmtId="0" fontId="36" fillId="0" borderId="20" xfId="0" applyFont="1" applyFill="1" applyBorder="1" applyAlignment="1" applyProtection="1">
      <alignment horizontal="left" vertical="top" wrapText="1"/>
      <protection locked="0"/>
    </xf>
    <xf numFmtId="0" fontId="27" fillId="0" borderId="20" xfId="0" applyFont="1" applyFill="1" applyBorder="1" applyAlignment="1" applyProtection="1">
      <alignment vertical="top" wrapText="1"/>
      <protection locked="0"/>
    </xf>
    <xf numFmtId="0" fontId="50" fillId="26" borderId="37" xfId="0" applyFont="1" applyFill="1" applyBorder="1" applyAlignment="1" applyProtection="1">
      <alignment horizontal="left" vertical="center" wrapText="1"/>
      <protection locked="0"/>
    </xf>
    <xf numFmtId="0" fontId="52" fillId="0" borderId="20" xfId="0" applyFont="1" applyFill="1" applyBorder="1" applyAlignment="1">
      <alignment horizontal="center" vertical="center" wrapText="1"/>
    </xf>
    <xf numFmtId="0" fontId="36" fillId="0" borderId="32" xfId="0" applyFont="1" applyFill="1" applyBorder="1" applyAlignment="1" applyProtection="1">
      <alignment horizontal="left" vertical="top" wrapText="1"/>
      <protection locked="0"/>
    </xf>
    <xf numFmtId="0" fontId="27" fillId="0" borderId="32" xfId="0" applyFont="1" applyFill="1" applyBorder="1" applyAlignment="1" applyProtection="1">
      <alignment vertical="top" wrapText="1"/>
      <protection locked="0"/>
    </xf>
    <xf numFmtId="177" fontId="50" fillId="26" borderId="32" xfId="0" applyNumberFormat="1" applyFont="1" applyFill="1" applyBorder="1" applyAlignment="1" applyProtection="1">
      <alignment horizontal="center" vertical="center" shrinkToFit="1"/>
      <protection locked="0"/>
    </xf>
    <xf numFmtId="0" fontId="50" fillId="26" borderId="32" xfId="0" applyFont="1" applyFill="1" applyBorder="1" applyAlignment="1" applyProtection="1">
      <alignment horizontal="left" vertical="center" wrapText="1"/>
      <protection locked="0"/>
    </xf>
    <xf numFmtId="0" fontId="52" fillId="0" borderId="32" xfId="0" applyFont="1" applyFill="1" applyBorder="1" applyAlignment="1">
      <alignment horizontal="center" vertical="center" wrapText="1"/>
    </xf>
    <xf numFmtId="0" fontId="36" fillId="0" borderId="23" xfId="0" applyFont="1" applyFill="1" applyBorder="1" applyAlignment="1" applyProtection="1">
      <alignment horizontal="left" vertical="top" wrapText="1"/>
      <protection locked="0"/>
    </xf>
    <xf numFmtId="0" fontId="27" fillId="0" borderId="23" xfId="0" applyFont="1" applyFill="1" applyBorder="1" applyAlignment="1" applyProtection="1">
      <alignment vertical="top" wrapText="1"/>
      <protection locked="0"/>
    </xf>
    <xf numFmtId="0" fontId="50" fillId="26" borderId="23" xfId="0" applyFont="1" applyFill="1" applyBorder="1" applyAlignment="1" applyProtection="1">
      <alignment horizontal="left" vertical="center" wrapText="1"/>
      <protection locked="0"/>
    </xf>
    <xf numFmtId="0" fontId="52" fillId="0" borderId="23" xfId="0" applyFont="1" applyFill="1" applyBorder="1" applyAlignment="1">
      <alignment horizontal="center" vertical="center" wrapText="1"/>
    </xf>
    <xf numFmtId="0" fontId="36" fillId="0" borderId="11" xfId="0" applyFont="1" applyFill="1" applyBorder="1" applyAlignment="1" applyProtection="1">
      <alignment horizontal="justify" vertical="top" wrapText="1"/>
      <protection locked="0"/>
    </xf>
    <xf numFmtId="0" fontId="27" fillId="0" borderId="11" xfId="0" applyFont="1" applyFill="1" applyBorder="1" applyAlignment="1" applyProtection="1">
      <alignment vertical="top" wrapText="1"/>
      <protection locked="0"/>
    </xf>
    <xf numFmtId="177" fontId="50" fillId="0" borderId="11" xfId="0" applyNumberFormat="1" applyFont="1" applyFill="1" applyBorder="1" applyAlignment="1" applyProtection="1">
      <alignment horizontal="center" vertical="center" shrinkToFit="1"/>
      <protection locked="0"/>
    </xf>
    <xf numFmtId="0" fontId="50" fillId="0" borderId="11" xfId="0" applyFont="1" applyFill="1" applyBorder="1" applyAlignment="1" applyProtection="1">
      <alignment vertical="center" wrapText="1"/>
      <protection locked="0"/>
    </xf>
    <xf numFmtId="0" fontId="52" fillId="0" borderId="11" xfId="0" applyFont="1" applyFill="1" applyBorder="1" applyAlignment="1">
      <alignment horizontal="center" vertical="center" wrapText="1"/>
    </xf>
    <xf numFmtId="0" fontId="36" fillId="0" borderId="10" xfId="0" applyFont="1" applyFill="1" applyBorder="1" applyAlignment="1" applyProtection="1">
      <alignment vertical="center" wrapText="1"/>
      <protection locked="0"/>
    </xf>
    <xf numFmtId="177" fontId="67" fillId="0" borderId="10" xfId="0" applyNumberFormat="1" applyFont="1" applyFill="1" applyBorder="1" applyAlignment="1" applyProtection="1">
      <alignment vertical="center" wrapText="1"/>
      <protection locked="0"/>
    </xf>
    <xf numFmtId="0" fontId="36" fillId="0" borderId="17" xfId="0" applyFont="1" applyFill="1" applyBorder="1" applyAlignment="1" applyProtection="1">
      <alignment horizontal="left" vertical="top" wrapText="1"/>
      <protection locked="0"/>
    </xf>
    <xf numFmtId="0" fontId="27" fillId="0" borderId="17" xfId="0" applyFont="1" applyFill="1" applyBorder="1" applyAlignment="1" applyProtection="1">
      <alignment vertical="top" wrapText="1"/>
      <protection locked="0"/>
    </xf>
    <xf numFmtId="0" fontId="50" fillId="26" borderId="35" xfId="0" applyFont="1" applyFill="1" applyBorder="1" applyAlignment="1" applyProtection="1">
      <alignment vertical="center" wrapText="1"/>
      <protection locked="0"/>
    </xf>
    <xf numFmtId="0" fontId="52" fillId="0" borderId="17" xfId="0" applyFont="1" applyFill="1" applyBorder="1" applyAlignment="1">
      <alignment horizontal="center" vertical="center" wrapText="1"/>
    </xf>
    <xf numFmtId="0" fontId="50" fillId="26" borderId="36" xfId="0" applyFont="1" applyFill="1" applyBorder="1" applyAlignment="1" applyProtection="1">
      <alignment vertical="center" wrapText="1"/>
      <protection locked="0"/>
    </xf>
    <xf numFmtId="0" fontId="50" fillId="26" borderId="37" xfId="0" applyFont="1" applyFill="1" applyBorder="1" applyAlignment="1" applyProtection="1">
      <alignment vertical="center" wrapText="1"/>
      <protection locked="0"/>
    </xf>
    <xf numFmtId="0" fontId="50" fillId="26" borderId="40" xfId="0" applyFont="1" applyFill="1" applyBorder="1" applyAlignment="1" applyProtection="1">
      <alignment vertical="center" wrapText="1"/>
      <protection locked="0"/>
    </xf>
    <xf numFmtId="0" fontId="50" fillId="26" borderId="38" xfId="0" applyFont="1" applyFill="1" applyBorder="1" applyAlignment="1" applyProtection="1">
      <alignment vertical="center" wrapText="1"/>
      <protection locked="0"/>
    </xf>
    <xf numFmtId="0" fontId="27" fillId="0" borderId="41" xfId="0" applyFont="1" applyFill="1" applyBorder="1" applyAlignment="1" applyProtection="1">
      <alignment vertical="top" wrapText="1"/>
      <protection locked="0"/>
    </xf>
    <xf numFmtId="0" fontId="36" fillId="0" borderId="14" xfId="0" applyFont="1" applyFill="1" applyBorder="1" applyAlignment="1" applyProtection="1">
      <alignment horizontal="left" vertical="top" wrapText="1"/>
      <protection locked="0"/>
    </xf>
    <xf numFmtId="0" fontId="50" fillId="26" borderId="16" xfId="0" applyFont="1" applyFill="1" applyBorder="1" applyAlignment="1" applyProtection="1">
      <alignment vertical="center" wrapText="1"/>
      <protection locked="0"/>
    </xf>
    <xf numFmtId="0" fontId="27" fillId="0" borderId="15" xfId="0" applyFont="1" applyFill="1" applyBorder="1" applyAlignment="1" applyProtection="1">
      <alignment vertical="top" wrapText="1"/>
      <protection locked="0"/>
    </xf>
    <xf numFmtId="0" fontId="52" fillId="0" borderId="15" xfId="0" applyFont="1" applyFill="1" applyBorder="1" applyAlignment="1">
      <alignment horizontal="center" vertical="center" wrapText="1"/>
    </xf>
    <xf numFmtId="0" fontId="50" fillId="0" borderId="11" xfId="0" applyFont="1" applyFill="1" applyBorder="1" applyAlignment="1" applyProtection="1">
      <alignment horizontal="left" vertical="top" wrapText="1"/>
      <protection locked="0"/>
    </xf>
    <xf numFmtId="177" fontId="50" fillId="0" borderId="11" xfId="0" applyNumberFormat="1" applyFont="1" applyFill="1" applyBorder="1" applyAlignment="1" applyProtection="1">
      <alignment horizontal="center" vertical="center" wrapText="1"/>
      <protection locked="0"/>
    </xf>
    <xf numFmtId="0" fontId="36" fillId="0" borderId="29" xfId="0" applyFont="1" applyFill="1" applyBorder="1" applyAlignment="1" applyProtection="1">
      <alignment vertical="top" wrapText="1"/>
      <protection locked="0"/>
    </xf>
    <xf numFmtId="0" fontId="50" fillId="26" borderId="15" xfId="0" applyFont="1" applyFill="1" applyBorder="1" applyAlignment="1" applyProtection="1">
      <alignment vertical="center" wrapText="1"/>
      <protection locked="0"/>
    </xf>
    <xf numFmtId="0" fontId="36" fillId="26" borderId="15" xfId="0" applyFont="1" applyFill="1" applyBorder="1" applyProtection="1">
      <alignment vertical="center"/>
      <protection locked="0"/>
    </xf>
    <xf numFmtId="0" fontId="36" fillId="0" borderId="17" xfId="0" applyFont="1" applyFill="1" applyBorder="1" applyAlignment="1" applyProtection="1">
      <alignment vertical="top" wrapText="1"/>
      <protection locked="0"/>
    </xf>
    <xf numFmtId="0" fontId="50" fillId="26" borderId="17" xfId="0" applyFont="1" applyFill="1" applyBorder="1" applyAlignment="1" applyProtection="1">
      <alignment vertical="center" wrapText="1"/>
      <protection locked="0"/>
    </xf>
    <xf numFmtId="0" fontId="27" fillId="0" borderId="34" xfId="0" applyFont="1" applyFill="1" applyBorder="1" applyAlignment="1" applyProtection="1">
      <alignment horizontal="left" vertical="top" wrapText="1"/>
      <protection locked="0"/>
    </xf>
    <xf numFmtId="0" fontId="27" fillId="0" borderId="18" xfId="0" applyFont="1" applyFill="1" applyBorder="1" applyAlignment="1" applyProtection="1">
      <alignment vertical="top" wrapText="1"/>
      <protection locked="0"/>
    </xf>
    <xf numFmtId="0" fontId="50" fillId="26" borderId="18" xfId="0" applyFont="1" applyFill="1" applyBorder="1" applyAlignment="1" applyProtection="1">
      <alignment vertical="center" wrapText="1"/>
      <protection locked="0"/>
    </xf>
    <xf numFmtId="0" fontId="52" fillId="0" borderId="18" xfId="0" applyFont="1" applyFill="1" applyBorder="1" applyAlignment="1">
      <alignment horizontal="center" vertical="center" wrapText="1"/>
    </xf>
    <xf numFmtId="0" fontId="36" fillId="26" borderId="17" xfId="0" applyFont="1" applyFill="1" applyBorder="1" applyProtection="1">
      <alignment vertical="center"/>
      <protection locked="0"/>
    </xf>
    <xf numFmtId="0" fontId="36" fillId="0" borderId="19" xfId="0" applyFont="1" applyFill="1" applyBorder="1" applyAlignment="1" applyProtection="1">
      <alignment vertical="top" wrapText="1"/>
      <protection locked="0"/>
    </xf>
    <xf numFmtId="0" fontId="36" fillId="26" borderId="19" xfId="0" applyFont="1" applyFill="1" applyBorder="1" applyProtection="1">
      <alignment vertical="center"/>
      <protection locked="0"/>
    </xf>
    <xf numFmtId="0" fontId="50" fillId="0" borderId="19" xfId="0" applyFont="1" applyFill="1" applyBorder="1" applyAlignment="1">
      <alignment horizontal="center" vertical="center" wrapText="1"/>
    </xf>
    <xf numFmtId="0" fontId="36" fillId="26" borderId="18" xfId="0" applyFont="1" applyFill="1" applyBorder="1" applyProtection="1">
      <alignment vertical="center"/>
      <protection locked="0"/>
    </xf>
    <xf numFmtId="0" fontId="50" fillId="0" borderId="18" xfId="0" applyFont="1" applyFill="1" applyBorder="1" applyAlignment="1">
      <alignment horizontal="center" vertical="center" wrapText="1"/>
    </xf>
    <xf numFmtId="0" fontId="27" fillId="0" borderId="34" xfId="0" applyFont="1" applyFill="1" applyBorder="1" applyAlignment="1" applyProtection="1">
      <alignment vertical="top" wrapText="1"/>
      <protection locked="0"/>
    </xf>
    <xf numFmtId="0" fontId="36" fillId="0" borderId="18" xfId="0" applyFont="1" applyFill="1" applyBorder="1" applyAlignment="1" applyProtection="1">
      <alignment horizontal="left" vertical="top" wrapText="1"/>
      <protection locked="0"/>
    </xf>
    <xf numFmtId="0" fontId="36" fillId="26" borderId="16" xfId="0" applyFont="1" applyFill="1" applyBorder="1" applyProtection="1">
      <alignment vertical="center"/>
      <protection locked="0"/>
    </xf>
    <xf numFmtId="0" fontId="50" fillId="26" borderId="19" xfId="0" applyFont="1" applyFill="1" applyBorder="1" applyProtection="1">
      <alignment vertical="center"/>
      <protection locked="0"/>
    </xf>
    <xf numFmtId="0" fontId="36" fillId="0" borderId="0" xfId="0" applyFont="1" applyFill="1" applyBorder="1" applyAlignment="1" applyProtection="1">
      <alignment vertical="top" wrapText="1"/>
      <protection locked="0"/>
    </xf>
    <xf numFmtId="0" fontId="36" fillId="0" borderId="12" xfId="0" applyFont="1" applyFill="1" applyBorder="1" applyAlignment="1" applyProtection="1">
      <alignment vertical="top" wrapText="1"/>
      <protection locked="0"/>
    </xf>
    <xf numFmtId="0" fontId="36" fillId="26" borderId="14" xfId="0" applyFont="1" applyFill="1" applyBorder="1" applyProtection="1">
      <alignment vertical="center"/>
      <protection locked="0"/>
    </xf>
    <xf numFmtId="0" fontId="50" fillId="0" borderId="12" xfId="0" applyFont="1" applyFill="1" applyBorder="1" applyAlignment="1">
      <alignment horizontal="center" vertical="center" wrapText="1"/>
    </xf>
    <xf numFmtId="0" fontId="27" fillId="0" borderId="42" xfId="0" applyFont="1" applyFill="1" applyBorder="1" applyAlignment="1" applyProtection="1">
      <alignment vertical="top" wrapText="1"/>
      <protection locked="0"/>
    </xf>
    <xf numFmtId="0" fontId="27" fillId="0" borderId="43" xfId="0" applyFont="1" applyFill="1" applyBorder="1" applyAlignment="1" applyProtection="1">
      <alignment vertical="top" wrapText="1"/>
      <protection locked="0"/>
    </xf>
    <xf numFmtId="0" fontId="27" fillId="0" borderId="43" xfId="0" applyFont="1" applyFill="1" applyBorder="1" applyAlignment="1" applyProtection="1">
      <alignment horizontal="left" vertical="top" wrapText="1"/>
      <protection locked="0"/>
    </xf>
    <xf numFmtId="0" fontId="50" fillId="26" borderId="19" xfId="0" applyFont="1" applyFill="1" applyBorder="1" applyAlignment="1" applyProtection="1">
      <alignment vertical="top" wrapText="1"/>
      <protection locked="0"/>
    </xf>
    <xf numFmtId="177" fontId="50" fillId="26" borderId="34" xfId="0" applyNumberFormat="1" applyFont="1" applyFill="1" applyBorder="1" applyAlignment="1" applyProtection="1">
      <alignment horizontal="center" vertical="center" shrinkToFit="1"/>
      <protection locked="0"/>
    </xf>
    <xf numFmtId="0" fontId="50" fillId="26" borderId="14" xfId="0" applyFont="1" applyFill="1" applyBorder="1" applyAlignment="1" applyProtection="1">
      <alignment vertical="top" wrapText="1"/>
      <protection locked="0"/>
    </xf>
    <xf numFmtId="0" fontId="36" fillId="0" borderId="17" xfId="0" applyFont="1" applyFill="1" applyBorder="1" applyAlignment="1" applyProtection="1">
      <alignment horizontal="justify" vertical="top" wrapText="1"/>
      <protection locked="0"/>
    </xf>
    <xf numFmtId="0" fontId="27" fillId="0" borderId="14" xfId="0" applyFont="1" applyFill="1" applyBorder="1" applyAlignment="1" applyProtection="1">
      <alignment horizontal="justify" vertical="top"/>
      <protection locked="0"/>
    </xf>
    <xf numFmtId="0" fontId="27" fillId="0" borderId="14" xfId="0" applyFont="1" applyFill="1" applyBorder="1" applyAlignment="1" applyProtection="1">
      <alignment vertical="top"/>
      <protection locked="0"/>
    </xf>
    <xf numFmtId="177" fontId="50" fillId="26" borderId="24" xfId="0" applyNumberFormat="1" applyFont="1" applyFill="1" applyBorder="1" applyAlignment="1" applyProtection="1">
      <alignment horizontal="center" vertical="center" shrinkToFit="1"/>
      <protection locked="0"/>
    </xf>
    <xf numFmtId="0" fontId="36" fillId="0" borderId="33" xfId="0" applyFont="1" applyFill="1" applyBorder="1" applyAlignment="1" applyProtection="1">
      <alignment horizontal="left" vertical="top" wrapText="1"/>
      <protection locked="0"/>
    </xf>
    <xf numFmtId="0" fontId="27" fillId="0" borderId="24" xfId="0" applyFont="1" applyFill="1" applyBorder="1" applyAlignment="1" applyProtection="1">
      <alignment vertical="top" wrapText="1"/>
      <protection locked="0"/>
    </xf>
    <xf numFmtId="0" fontId="50" fillId="26" borderId="24" xfId="0" applyFont="1" applyFill="1" applyBorder="1" applyAlignment="1" applyProtection="1">
      <alignment vertical="center" wrapText="1"/>
      <protection locked="0"/>
    </xf>
    <xf numFmtId="0" fontId="52" fillId="0" borderId="24" xfId="0" applyFont="1" applyFill="1" applyBorder="1" applyAlignment="1">
      <alignment horizontal="center" vertical="center" wrapText="1"/>
    </xf>
    <xf numFmtId="0" fontId="36" fillId="0" borderId="11" xfId="0" applyFont="1" applyFill="1" applyBorder="1" applyAlignment="1" applyProtection="1">
      <alignment horizontal="left" vertical="top" wrapText="1"/>
      <protection locked="0"/>
    </xf>
    <xf numFmtId="177" fontId="50" fillId="26" borderId="15" xfId="0" applyNumberFormat="1"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top" wrapText="1"/>
      <protection locked="0"/>
    </xf>
    <xf numFmtId="0" fontId="36" fillId="0" borderId="15" xfId="0" applyFont="1" applyFill="1" applyBorder="1" applyAlignment="1" applyProtection="1">
      <alignment horizontal="left" vertical="top" wrapText="1"/>
      <protection locked="0"/>
    </xf>
    <xf numFmtId="0" fontId="27" fillId="0" borderId="22" xfId="0" applyFont="1" applyFill="1" applyBorder="1" applyAlignment="1" applyProtection="1">
      <alignment vertical="top" wrapText="1"/>
      <protection locked="0"/>
    </xf>
    <xf numFmtId="0" fontId="36" fillId="0" borderId="22" xfId="0" applyFont="1" applyFill="1" applyBorder="1" applyAlignment="1" applyProtection="1">
      <alignment horizontal="left" vertical="top" wrapText="1"/>
      <protection locked="0"/>
    </xf>
    <xf numFmtId="0" fontId="27" fillId="0" borderId="0" xfId="0" applyFont="1" applyFill="1" applyBorder="1" applyAlignment="1" applyProtection="1">
      <alignment vertical="top" wrapText="1"/>
      <protection locked="0"/>
    </xf>
    <xf numFmtId="0" fontId="36" fillId="0" borderId="29" xfId="0" applyFont="1" applyFill="1" applyBorder="1" applyAlignment="1" applyProtection="1">
      <alignment horizontal="left" vertical="top" wrapText="1"/>
      <protection locked="0"/>
    </xf>
    <xf numFmtId="0" fontId="27" fillId="0" borderId="20" xfId="0" applyFont="1" applyBorder="1" applyAlignment="1" applyProtection="1">
      <alignment horizontal="justify" vertical="top" wrapText="1"/>
      <protection locked="0"/>
    </xf>
    <xf numFmtId="0" fontId="36" fillId="0" borderId="18" xfId="0" applyFont="1" applyBorder="1" applyAlignment="1" applyProtection="1">
      <alignment horizontal="justify" vertical="top" wrapText="1"/>
      <protection locked="0"/>
    </xf>
    <xf numFmtId="0" fontId="27" fillId="0" borderId="12" xfId="0" applyFont="1" applyFill="1" applyBorder="1" applyAlignment="1" applyProtection="1">
      <alignment horizontal="justify" vertical="top" wrapText="1"/>
      <protection locked="0"/>
    </xf>
    <xf numFmtId="0" fontId="27" fillId="0" borderId="17" xfId="0" applyFont="1" applyBorder="1" applyAlignment="1" applyProtection="1">
      <alignment horizontal="justify" vertical="top" wrapText="1"/>
      <protection locked="0"/>
    </xf>
    <xf numFmtId="0" fontId="36" fillId="0" borderId="14" xfId="0" applyFont="1" applyFill="1" applyBorder="1" applyAlignment="1" applyProtection="1">
      <alignment horizontal="justify" vertical="top" wrapText="1"/>
      <protection locked="0"/>
    </xf>
    <xf numFmtId="0" fontId="27" fillId="0" borderId="14" xfId="0" applyFont="1" applyBorder="1" applyAlignment="1" applyProtection="1">
      <alignment horizontal="justify" vertical="top" wrapText="1"/>
      <protection locked="0"/>
    </xf>
    <xf numFmtId="0" fontId="27" fillId="0" borderId="18" xfId="0" applyFont="1" applyBorder="1" applyAlignment="1" applyProtection="1">
      <alignment horizontal="justify" vertical="top" wrapText="1"/>
      <protection locked="0"/>
    </xf>
    <xf numFmtId="0" fontId="36" fillId="0" borderId="15" xfId="0" applyFont="1" applyFill="1" applyBorder="1" applyAlignment="1" applyProtection="1">
      <alignment vertical="top" wrapText="1"/>
      <protection locked="0"/>
    </xf>
    <xf numFmtId="0" fontId="36" fillId="0" borderId="21" xfId="0" applyFont="1" applyFill="1" applyBorder="1" applyAlignment="1" applyProtection="1">
      <alignment vertical="top" wrapText="1"/>
      <protection locked="0"/>
    </xf>
    <xf numFmtId="0" fontId="27" fillId="0" borderId="43" xfId="0" applyFont="1" applyFill="1" applyBorder="1" applyAlignment="1" applyProtection="1">
      <alignment vertical="top"/>
      <protection locked="0"/>
    </xf>
    <xf numFmtId="0" fontId="36" fillId="0" borderId="19" xfId="0" applyFont="1" applyFill="1" applyBorder="1" applyAlignment="1">
      <alignment vertical="top" wrapText="1"/>
    </xf>
    <xf numFmtId="0" fontId="27" fillId="0" borderId="19" xfId="0" applyFont="1" applyFill="1" applyBorder="1" applyAlignment="1">
      <alignment vertical="top" wrapText="1"/>
    </xf>
    <xf numFmtId="0" fontId="50" fillId="0" borderId="17" xfId="0" applyFont="1" applyFill="1" applyBorder="1" applyAlignment="1">
      <alignment horizontal="center" vertical="center" wrapText="1"/>
    </xf>
    <xf numFmtId="0" fontId="27" fillId="0" borderId="15" xfId="0" applyFont="1" applyFill="1" applyBorder="1" applyAlignment="1" applyProtection="1">
      <alignment horizontal="left" vertical="top" wrapText="1"/>
      <protection locked="0"/>
    </xf>
    <xf numFmtId="0" fontId="36" fillId="0" borderId="13" xfId="0" applyFont="1" applyFill="1" applyBorder="1" applyAlignment="1" applyProtection="1">
      <alignment vertical="top" wrapText="1"/>
      <protection locked="0"/>
    </xf>
    <xf numFmtId="0" fontId="36" fillId="0" borderId="12" xfId="0" applyFont="1" applyFill="1" applyBorder="1" applyAlignment="1" applyProtection="1">
      <alignment horizontal="justify" vertical="top" wrapText="1"/>
      <protection locked="0"/>
    </xf>
    <xf numFmtId="0" fontId="36" fillId="27" borderId="48" xfId="0" applyFont="1" applyFill="1" applyBorder="1" applyAlignment="1" applyProtection="1">
      <alignment horizontal="left" vertical="top" wrapText="1" indent="1"/>
      <protection locked="0"/>
    </xf>
    <xf numFmtId="0" fontId="36" fillId="27" borderId="48" xfId="0" quotePrefix="1" applyFont="1" applyFill="1" applyBorder="1" applyAlignment="1" applyProtection="1">
      <alignment horizontal="left" vertical="top" wrapText="1" indent="1"/>
      <protection locked="0"/>
    </xf>
    <xf numFmtId="0" fontId="36" fillId="27" borderId="14" xfId="0" quotePrefix="1" applyFont="1" applyFill="1" applyBorder="1" applyAlignment="1" applyProtection="1">
      <alignment horizontal="left" vertical="top" wrapText="1" indent="1"/>
      <protection locked="0"/>
    </xf>
    <xf numFmtId="0" fontId="36" fillId="0" borderId="49" xfId="0" applyFont="1" applyFill="1" applyBorder="1" applyAlignment="1" applyProtection="1">
      <alignment horizontal="justify" vertical="top" wrapText="1"/>
      <protection locked="0"/>
    </xf>
    <xf numFmtId="0" fontId="27" fillId="0" borderId="19" xfId="0" applyFont="1" applyBorder="1" applyAlignment="1" applyProtection="1">
      <alignment vertical="top" wrapText="1"/>
      <protection locked="0"/>
    </xf>
    <xf numFmtId="0" fontId="27" fillId="0" borderId="18" xfId="0" applyFont="1" applyBorder="1" applyAlignment="1" applyProtection="1">
      <alignment vertical="top" wrapText="1"/>
      <protection locked="0"/>
    </xf>
    <xf numFmtId="0" fontId="36" fillId="26" borderId="20" xfId="0" applyFont="1" applyFill="1" applyBorder="1" applyProtection="1">
      <alignment vertical="center"/>
      <protection locked="0"/>
    </xf>
    <xf numFmtId="0" fontId="27" fillId="0" borderId="12" xfId="41" applyFont="1" applyFill="1" applyBorder="1" applyAlignment="1" applyProtection="1">
      <alignment vertical="top" wrapText="1"/>
      <protection locked="0"/>
    </xf>
    <xf numFmtId="0" fontId="27" fillId="24" borderId="17" xfId="0" applyFont="1" applyFill="1" applyBorder="1" applyAlignment="1" applyProtection="1">
      <alignment vertical="top" wrapText="1"/>
      <protection locked="0"/>
    </xf>
    <xf numFmtId="0" fontId="27" fillId="0" borderId="14" xfId="41" applyFont="1" applyFill="1" applyBorder="1" applyAlignment="1" applyProtection="1">
      <alignment vertical="top" wrapText="1"/>
      <protection locked="0"/>
    </xf>
    <xf numFmtId="0" fontId="27" fillId="24" borderId="19" xfId="0" applyFont="1" applyFill="1" applyBorder="1" applyAlignment="1" applyProtection="1">
      <alignment vertical="top" wrapText="1"/>
      <protection locked="0"/>
    </xf>
    <xf numFmtId="0" fontId="36" fillId="26" borderId="36" xfId="0" applyFont="1" applyFill="1" applyBorder="1" applyProtection="1">
      <alignment vertical="center"/>
      <protection locked="0"/>
    </xf>
    <xf numFmtId="0" fontId="36" fillId="0" borderId="34" xfId="0" applyFont="1" applyFill="1" applyBorder="1" applyAlignment="1" applyProtection="1">
      <alignment horizontal="left" vertical="top" wrapText="1"/>
      <protection locked="0"/>
    </xf>
    <xf numFmtId="0" fontId="50" fillId="0" borderId="34" xfId="0" applyFont="1" applyFill="1" applyBorder="1" applyAlignment="1">
      <alignment horizontal="center" vertical="center" wrapText="1"/>
    </xf>
    <xf numFmtId="177" fontId="50" fillId="26" borderId="17" xfId="0" applyNumberFormat="1" applyFont="1" applyFill="1" applyBorder="1" applyAlignment="1" applyProtection="1">
      <alignment vertical="center" shrinkToFit="1"/>
      <protection locked="0"/>
    </xf>
    <xf numFmtId="0" fontId="50" fillId="26" borderId="17" xfId="41" applyFont="1" applyFill="1" applyBorder="1" applyAlignment="1" applyProtection="1">
      <alignment vertical="center" wrapText="1"/>
      <protection locked="0"/>
    </xf>
    <xf numFmtId="177" fontId="50" fillId="26" borderId="19" xfId="0" applyNumberFormat="1" applyFont="1" applyFill="1" applyBorder="1" applyAlignment="1" applyProtection="1">
      <alignment vertical="center" shrinkToFit="1"/>
      <protection locked="0"/>
    </xf>
    <xf numFmtId="0" fontId="50" fillId="26" borderId="19" xfId="41" applyFont="1" applyFill="1" applyBorder="1" applyAlignment="1" applyProtection="1">
      <alignment vertical="center" wrapText="1"/>
      <protection locked="0"/>
    </xf>
    <xf numFmtId="0" fontId="36" fillId="27" borderId="14" xfId="0" applyFont="1" applyFill="1" applyBorder="1" applyAlignment="1" applyProtection="1">
      <alignment horizontal="left" vertical="top" wrapText="1" indent="1"/>
      <protection locked="0"/>
    </xf>
    <xf numFmtId="0" fontId="36" fillId="27" borderId="23" xfId="0" applyFont="1" applyFill="1" applyBorder="1" applyAlignment="1" applyProtection="1">
      <alignment horizontal="left" vertical="top" wrapText="1" indent="1"/>
      <protection locked="0"/>
    </xf>
    <xf numFmtId="0" fontId="27" fillId="0" borderId="34" xfId="41" applyFont="1" applyFill="1" applyBorder="1" applyAlignment="1" applyProtection="1">
      <alignment vertical="top" wrapText="1"/>
      <protection locked="0"/>
    </xf>
    <xf numFmtId="0" fontId="36" fillId="0" borderId="50" xfId="0" applyFont="1" applyFill="1" applyBorder="1" applyAlignment="1" applyProtection="1">
      <alignment horizontal="left" vertical="top" wrapText="1"/>
      <protection locked="0"/>
    </xf>
    <xf numFmtId="0" fontId="36" fillId="0" borderId="44" xfId="0" applyFont="1" applyFill="1" applyBorder="1" applyAlignment="1" applyProtection="1">
      <alignment vertical="top" wrapText="1"/>
      <protection locked="0"/>
    </xf>
    <xf numFmtId="0" fontId="50" fillId="26" borderId="17" xfId="0" applyFont="1" applyFill="1" applyBorder="1" applyProtection="1">
      <alignment vertical="center"/>
      <protection locked="0"/>
    </xf>
    <xf numFmtId="0" fontId="27" fillId="0" borderId="14" xfId="0" applyFont="1" applyFill="1" applyBorder="1" applyAlignment="1" applyProtection="1">
      <alignment horizontal="center" vertical="center"/>
      <protection locked="0"/>
    </xf>
    <xf numFmtId="0" fontId="36" fillId="0" borderId="45" xfId="0" applyFont="1" applyFill="1" applyBorder="1" applyAlignment="1" applyProtection="1">
      <alignmen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vertical="top" wrapText="1"/>
      <protection locked="0"/>
    </xf>
    <xf numFmtId="0" fontId="50" fillId="0" borderId="0" xfId="0" applyFont="1" applyFill="1" applyBorder="1" applyAlignment="1" applyProtection="1">
      <alignment vertical="center" wrapText="1"/>
      <protection locked="0"/>
    </xf>
    <xf numFmtId="0" fontId="50" fillId="0" borderId="0" xfId="0" applyFont="1" applyAlignment="1">
      <alignment vertical="center" wrapText="1"/>
    </xf>
    <xf numFmtId="0" fontId="50" fillId="0" borderId="0" xfId="0" applyFont="1" applyFill="1" applyAlignment="1" applyProtection="1">
      <alignment horizontal="center" vertical="top" wrapText="1"/>
      <protection locked="0"/>
    </xf>
    <xf numFmtId="0" fontId="50" fillId="0" borderId="0" xfId="0" applyFont="1" applyFill="1" applyAlignment="1" applyProtection="1">
      <alignment vertical="top" wrapText="1"/>
      <protection locked="0"/>
    </xf>
    <xf numFmtId="0" fontId="50" fillId="0" borderId="0" xfId="0" applyFont="1" applyFill="1" applyAlignment="1" applyProtection="1">
      <alignment vertical="center" wrapText="1"/>
      <protection locked="0"/>
    </xf>
    <xf numFmtId="49" fontId="50" fillId="0" borderId="0" xfId="0" applyNumberFormat="1" applyFont="1" applyFill="1" applyAlignment="1" applyProtection="1">
      <alignment horizontal="right" vertical="center" wrapText="1"/>
      <protection locked="0"/>
    </xf>
    <xf numFmtId="0" fontId="52" fillId="0" borderId="17" xfId="0" applyNumberFormat="1" applyFont="1" applyFill="1" applyBorder="1" applyAlignment="1">
      <alignment horizontal="center" vertical="center" wrapText="1"/>
    </xf>
    <xf numFmtId="0" fontId="66" fillId="0" borderId="35" xfId="0" applyNumberFormat="1" applyFont="1" applyFill="1" applyBorder="1" applyAlignment="1">
      <alignment horizontal="center" vertical="center" wrapText="1"/>
    </xf>
    <xf numFmtId="0" fontId="50" fillId="26" borderId="61" xfId="0" applyFont="1" applyFill="1" applyBorder="1" applyAlignment="1" applyProtection="1">
      <alignment vertical="center" wrapText="1"/>
      <protection locked="0"/>
    </xf>
    <xf numFmtId="0" fontId="66" fillId="0" borderId="61" xfId="0" applyNumberFormat="1" applyFont="1" applyFill="1" applyBorder="1" applyAlignment="1">
      <alignment horizontal="center" vertical="center" wrapText="1"/>
    </xf>
    <xf numFmtId="0" fontId="50" fillId="26" borderId="19" xfId="0" applyNumberFormat="1" applyFont="1" applyFill="1" applyBorder="1" applyAlignment="1" applyProtection="1">
      <alignment vertical="center" wrapText="1"/>
      <protection locked="0"/>
    </xf>
    <xf numFmtId="0" fontId="50" fillId="0" borderId="15" xfId="0" applyFont="1" applyFill="1" applyBorder="1" applyAlignment="1">
      <alignment horizontal="center" vertical="center" wrapText="1"/>
    </xf>
    <xf numFmtId="0" fontId="18" fillId="0" borderId="18" xfId="0" applyFont="1" applyFill="1" applyBorder="1" applyAlignment="1" applyProtection="1">
      <alignment vertical="top" wrapText="1"/>
      <protection locked="0"/>
    </xf>
    <xf numFmtId="0" fontId="52" fillId="0" borderId="18" xfId="0" applyNumberFormat="1" applyFont="1" applyFill="1" applyBorder="1" applyAlignment="1">
      <alignment horizontal="center" vertical="center" wrapText="1"/>
    </xf>
    <xf numFmtId="0" fontId="52" fillId="0" borderId="19" xfId="0" applyNumberFormat="1" applyFont="1" applyFill="1" applyBorder="1" applyAlignment="1">
      <alignment horizontal="center" vertical="center" wrapText="1"/>
    </xf>
    <xf numFmtId="0" fontId="52" fillId="0" borderId="24" xfId="0" applyNumberFormat="1" applyFont="1" applyFill="1" applyBorder="1" applyAlignment="1">
      <alignment horizontal="center" vertical="center" wrapText="1"/>
    </xf>
    <xf numFmtId="0" fontId="50" fillId="0" borderId="20" xfId="0" applyNumberFormat="1" applyFont="1" applyFill="1" applyBorder="1" applyAlignment="1" applyProtection="1">
      <alignment horizontal="center" vertical="center" wrapText="1"/>
      <protection locked="0"/>
    </xf>
    <xf numFmtId="0" fontId="50" fillId="0" borderId="18" xfId="0" applyNumberFormat="1" applyFont="1" applyFill="1" applyBorder="1" applyAlignment="1" applyProtection="1">
      <alignment horizontal="center" vertical="center" wrapText="1"/>
      <protection locked="0"/>
    </xf>
    <xf numFmtId="0" fontId="50" fillId="0" borderId="17" xfId="0" applyNumberFormat="1" applyFont="1" applyFill="1" applyBorder="1" applyAlignment="1" applyProtection="1">
      <alignment horizontal="center" vertical="center" wrapText="1"/>
      <protection locked="0"/>
    </xf>
    <xf numFmtId="0" fontId="50" fillId="0" borderId="19" xfId="0" applyNumberFormat="1" applyFont="1" applyFill="1" applyBorder="1" applyAlignment="1" applyProtection="1">
      <alignment horizontal="center" vertical="center" wrapText="1"/>
      <protection locked="0"/>
    </xf>
    <xf numFmtId="0" fontId="52" fillId="0" borderId="18" xfId="0" applyNumberFormat="1" applyFont="1" applyFill="1" applyBorder="1" applyAlignment="1" applyProtection="1">
      <alignment horizontal="center" vertical="center" wrapText="1"/>
      <protection locked="0"/>
    </xf>
    <xf numFmtId="0" fontId="69" fillId="0" borderId="19" xfId="0" applyFont="1" applyFill="1" applyBorder="1" applyAlignment="1" applyProtection="1">
      <alignment vertical="top" wrapText="1"/>
      <protection locked="0"/>
    </xf>
    <xf numFmtId="0" fontId="70" fillId="0" borderId="0" xfId="0" applyFont="1" applyAlignment="1">
      <alignment vertical="center" wrapText="1"/>
    </xf>
    <xf numFmtId="0" fontId="0" fillId="0" borderId="15" xfId="0" applyBorder="1">
      <alignment vertical="center"/>
    </xf>
    <xf numFmtId="0" fontId="66" fillId="0" borderId="23" xfId="0"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horizontal="justify" vertical="top"/>
    </xf>
    <xf numFmtId="0" fontId="25" fillId="0" borderId="0" xfId="0" applyFont="1" applyAlignment="1">
      <alignment horizontal="left" vertical="center"/>
    </xf>
    <xf numFmtId="0" fontId="71" fillId="0" borderId="0" xfId="0" applyFont="1" applyAlignment="1">
      <alignment horizontal="left" vertical="center"/>
    </xf>
    <xf numFmtId="0" fontId="36" fillId="0" borderId="19" xfId="43" applyFont="1" applyFill="1" applyBorder="1" applyAlignment="1" applyProtection="1">
      <alignment horizontal="left" vertical="top" wrapText="1"/>
      <protection locked="0"/>
    </xf>
    <xf numFmtId="0" fontId="68" fillId="0" borderId="20" xfId="43" applyFont="1" applyFill="1" applyBorder="1" applyAlignment="1" applyProtection="1">
      <alignment horizontal="justify" vertical="top" wrapText="1"/>
      <protection locked="0"/>
    </xf>
    <xf numFmtId="0" fontId="36" fillId="0" borderId="22" xfId="0" applyFont="1" applyFill="1" applyBorder="1" applyAlignment="1" applyProtection="1">
      <alignment vertical="top" wrapText="1"/>
      <protection locked="0"/>
    </xf>
    <xf numFmtId="0" fontId="36" fillId="26" borderId="29" xfId="0" applyFont="1" applyFill="1" applyBorder="1" applyProtection="1">
      <alignment vertical="center"/>
      <protection locked="0"/>
    </xf>
    <xf numFmtId="0" fontId="0" fillId="0" borderId="0" xfId="0" applyFont="1" applyBorder="1" applyAlignment="1">
      <alignment vertical="center"/>
    </xf>
    <xf numFmtId="0" fontId="50" fillId="0" borderId="0" xfId="0" applyFont="1" applyAlignment="1">
      <alignment vertical="center"/>
    </xf>
    <xf numFmtId="0" fontId="75" fillId="0" borderId="0" xfId="0" applyFont="1" applyAlignment="1">
      <alignment vertical="center"/>
    </xf>
    <xf numFmtId="180" fontId="50" fillId="0" borderId="0" xfId="0" applyNumberFormat="1" applyFont="1" applyBorder="1" applyAlignment="1">
      <alignment vertical="center"/>
    </xf>
    <xf numFmtId="0" fontId="77" fillId="0" borderId="0" xfId="0" applyFont="1" applyAlignment="1">
      <alignment vertical="center"/>
    </xf>
    <xf numFmtId="0" fontId="50" fillId="0" borderId="12" xfId="0" applyFont="1" applyBorder="1" applyAlignment="1">
      <alignment vertical="center"/>
    </xf>
    <xf numFmtId="0" fontId="50" fillId="0" borderId="42" xfId="0" applyFont="1" applyBorder="1" applyAlignment="1">
      <alignment vertical="center"/>
    </xf>
    <xf numFmtId="0" fontId="50" fillId="0" borderId="13" xfId="0" applyFont="1" applyBorder="1" applyAlignment="1">
      <alignment vertical="center"/>
    </xf>
    <xf numFmtId="0" fontId="80" fillId="0" borderId="0" xfId="0" applyFont="1" applyAlignment="1">
      <alignment vertical="center"/>
    </xf>
    <xf numFmtId="0" fontId="0" fillId="0" borderId="0" xfId="0" applyFont="1" applyAlignment="1">
      <alignment vertical="center"/>
    </xf>
    <xf numFmtId="0" fontId="75" fillId="0" borderId="0" xfId="0" quotePrefix="1" applyFont="1" applyAlignment="1">
      <alignment horizontal="center"/>
    </xf>
    <xf numFmtId="0" fontId="75" fillId="0" borderId="0" xfId="0" applyFont="1" applyAlignment="1"/>
    <xf numFmtId="182" fontId="83" fillId="0" borderId="0" xfId="0" applyNumberFormat="1" applyFont="1" applyAlignment="1">
      <alignment vertical="center"/>
    </xf>
    <xf numFmtId="183" fontId="83" fillId="0" borderId="28" xfId="0" applyNumberFormat="1" applyFont="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50" fillId="0" borderId="11" xfId="0" applyFont="1" applyBorder="1" applyAlignment="1">
      <alignment vertical="center"/>
    </xf>
    <xf numFmtId="0" fontId="50" fillId="0" borderId="43" xfId="0" applyFont="1" applyBorder="1" applyAlignment="1">
      <alignment vertical="center"/>
    </xf>
    <xf numFmtId="0" fontId="50" fillId="0" borderId="0" xfId="0" applyFont="1" applyBorder="1" applyAlignment="1">
      <alignment vertical="center"/>
    </xf>
    <xf numFmtId="0" fontId="50" fillId="0" borderId="62" xfId="0" applyFont="1" applyBorder="1" applyAlignment="1">
      <alignment vertical="center"/>
    </xf>
    <xf numFmtId="0" fontId="50" fillId="0" borderId="10" xfId="0" applyFont="1" applyBorder="1" applyAlignment="1">
      <alignment vertical="center"/>
    </xf>
    <xf numFmtId="184" fontId="50" fillId="0" borderId="43" xfId="0" applyNumberFormat="1" applyFont="1" applyBorder="1" applyAlignment="1">
      <alignment vertical="top"/>
    </xf>
    <xf numFmtId="184" fontId="50" fillId="0" borderId="0" xfId="0" applyNumberFormat="1" applyFont="1" applyBorder="1" applyAlignment="1">
      <alignment vertical="top"/>
    </xf>
    <xf numFmtId="0" fontId="50" fillId="0" borderId="0" xfId="0" applyFont="1" applyBorder="1" applyAlignment="1">
      <alignment horizontal="left"/>
    </xf>
    <xf numFmtId="0" fontId="50" fillId="0" borderId="0" xfId="0" applyFont="1" applyBorder="1" applyAlignment="1">
      <alignment horizontal="right" vertical="top"/>
    </xf>
    <xf numFmtId="0" fontId="50" fillId="0" borderId="42" xfId="0" applyFont="1" applyBorder="1" applyAlignment="1">
      <alignment horizontal="center" vertical="center"/>
    </xf>
    <xf numFmtId="0" fontId="50" fillId="0" borderId="0" xfId="0" applyFont="1" applyAlignment="1"/>
    <xf numFmtId="0" fontId="50" fillId="0" borderId="63" xfId="0" applyFont="1" applyBorder="1" applyAlignment="1">
      <alignment vertical="center"/>
    </xf>
    <xf numFmtId="0" fontId="50" fillId="31" borderId="10" xfId="0" applyFont="1" applyFill="1" applyBorder="1" applyAlignment="1">
      <alignment vertical="center"/>
    </xf>
    <xf numFmtId="0" fontId="50" fillId="31" borderId="63" xfId="0" applyFont="1" applyFill="1" applyBorder="1" applyAlignment="1">
      <alignment vertical="center"/>
    </xf>
    <xf numFmtId="0" fontId="85" fillId="0" borderId="0" xfId="0" applyFont="1" applyAlignment="1">
      <alignment vertical="center"/>
    </xf>
    <xf numFmtId="0" fontId="50" fillId="0" borderId="22" xfId="0" applyFont="1" applyBorder="1" applyAlignment="1">
      <alignment vertical="center"/>
    </xf>
    <xf numFmtId="0" fontId="87" fillId="0" borderId="62" xfId="0" applyFont="1" applyBorder="1" applyAlignment="1">
      <alignment vertical="center"/>
    </xf>
    <xf numFmtId="0" fontId="87" fillId="0" borderId="10" xfId="0" applyFont="1" applyBorder="1" applyAlignment="1">
      <alignment vertical="center"/>
    </xf>
    <xf numFmtId="0" fontId="50" fillId="0" borderId="10" xfId="0" applyFont="1" applyBorder="1" applyAlignment="1">
      <alignment horizontal="center"/>
    </xf>
    <xf numFmtId="0" fontId="0" fillId="0" borderId="10" xfId="0" applyFont="1" applyBorder="1" applyAlignment="1">
      <alignment vertical="center"/>
    </xf>
    <xf numFmtId="0" fontId="50" fillId="0" borderId="29" xfId="0" applyFont="1" applyBorder="1" applyAlignment="1">
      <alignment vertical="center"/>
    </xf>
    <xf numFmtId="0" fontId="51" fillId="0" borderId="0" xfId="0" applyFont="1" applyAlignment="1">
      <alignment vertical="center"/>
    </xf>
    <xf numFmtId="0" fontId="50" fillId="0" borderId="0" xfId="0" applyFont="1" applyFill="1" applyAlignment="1">
      <alignment vertical="center"/>
    </xf>
    <xf numFmtId="0" fontId="76" fillId="0" borderId="0" xfId="0" applyFont="1" applyFill="1" applyAlignment="1">
      <alignment vertical="center"/>
    </xf>
    <xf numFmtId="0" fontId="84" fillId="0" borderId="0" xfId="0" applyFont="1" applyFill="1" applyAlignment="1">
      <alignment vertical="center"/>
    </xf>
    <xf numFmtId="0" fontId="88" fillId="0" borderId="0" xfId="0" applyFont="1" applyFill="1" applyAlignment="1"/>
    <xf numFmtId="0" fontId="8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82" fillId="0" borderId="0" xfId="0" applyFont="1" applyAlignment="1">
      <alignment vertical="center"/>
    </xf>
    <xf numFmtId="0" fontId="88" fillId="0" borderId="0" xfId="0" applyFont="1" applyAlignment="1">
      <alignment vertical="center"/>
    </xf>
    <xf numFmtId="0" fontId="50" fillId="0" borderId="15" xfId="0" applyFont="1" applyBorder="1" applyAlignment="1">
      <alignment vertical="center"/>
    </xf>
    <xf numFmtId="0" fontId="50" fillId="0" borderId="15" xfId="0" applyFont="1" applyBorder="1" applyAlignment="1">
      <alignment horizontal="center" vertical="center"/>
    </xf>
    <xf numFmtId="0" fontId="52" fillId="0" borderId="15" xfId="0" applyFont="1" applyBorder="1" applyAlignment="1" applyProtection="1">
      <alignment vertical="center" wrapText="1"/>
      <protection locked="0"/>
    </xf>
    <xf numFmtId="0" fontId="87" fillId="0" borderId="0" xfId="0" applyFont="1" applyAlignment="1">
      <alignment vertical="center"/>
    </xf>
    <xf numFmtId="0" fontId="50" fillId="0" borderId="27" xfId="0" applyFont="1" applyBorder="1" applyAlignment="1" applyProtection="1">
      <alignment horizontal="center" vertical="center"/>
      <protection locked="0"/>
    </xf>
    <xf numFmtId="0" fontId="50" fillId="0" borderId="25" xfId="0" applyFont="1" applyBorder="1" applyAlignment="1">
      <alignment horizontal="center" vertical="center"/>
    </xf>
    <xf numFmtId="186" fontId="50" fillId="0" borderId="27" xfId="0" applyNumberFormat="1" applyFont="1" applyBorder="1" applyAlignment="1" applyProtection="1">
      <alignment horizontal="center" vertical="center"/>
      <protection locked="0"/>
    </xf>
    <xf numFmtId="187" fontId="50" fillId="0" borderId="27" xfId="0" applyNumberFormat="1" applyFont="1" applyBorder="1" applyAlignment="1" applyProtection="1">
      <alignment horizontal="center" vertical="center"/>
      <protection locked="0"/>
    </xf>
    <xf numFmtId="188" fontId="50" fillId="0" borderId="15" xfId="0" applyNumberFormat="1" applyFont="1" applyBorder="1" applyAlignment="1">
      <alignment horizontal="center" vertical="center"/>
    </xf>
    <xf numFmtId="185" fontId="50" fillId="0" borderId="21" xfId="0" applyNumberFormat="1" applyFont="1" applyBorder="1" applyAlignment="1" applyProtection="1">
      <alignment horizontal="right" vertical="center"/>
      <protection locked="0"/>
    </xf>
    <xf numFmtId="0" fontId="92" fillId="0" borderId="14" xfId="0" applyFont="1" applyFill="1" applyBorder="1" applyAlignment="1" applyProtection="1">
      <alignment horizontal="left" vertical="top" wrapText="1"/>
      <protection locked="0"/>
    </xf>
    <xf numFmtId="0" fontId="93" fillId="0" borderId="0" xfId="0" applyFont="1" applyAlignment="1">
      <alignment vertical="center"/>
    </xf>
    <xf numFmtId="0" fontId="94" fillId="0" borderId="54" xfId="0" applyFont="1" applyFill="1" applyBorder="1" applyAlignment="1">
      <alignment vertical="center"/>
    </xf>
    <xf numFmtId="0" fontId="95" fillId="0" borderId="12" xfId="0" applyFont="1" applyFill="1" applyBorder="1" applyAlignment="1">
      <alignment horizontal="center" vertical="center" wrapText="1"/>
    </xf>
    <xf numFmtId="0" fontId="95" fillId="0" borderId="46" xfId="0" applyFont="1" applyFill="1" applyBorder="1" applyAlignment="1">
      <alignment horizontal="center" vertical="center" wrapText="1"/>
    </xf>
    <xf numFmtId="0" fontId="95" fillId="0" borderId="36" xfId="0" applyFont="1" applyFill="1" applyBorder="1" applyAlignment="1">
      <alignment horizontal="center" vertical="center" wrapText="1"/>
    </xf>
    <xf numFmtId="0" fontId="95" fillId="0" borderId="39"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5" fillId="0" borderId="37" xfId="0" applyFont="1" applyFill="1" applyBorder="1" applyAlignment="1">
      <alignment horizontal="center" vertical="center" wrapText="1"/>
    </xf>
    <xf numFmtId="0" fontId="95" fillId="0" borderId="32" xfId="0" applyFont="1" applyFill="1" applyBorder="1" applyAlignment="1">
      <alignment horizontal="center" vertical="center" wrapText="1"/>
    </xf>
    <xf numFmtId="0" fontId="95" fillId="0" borderId="23"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5" fillId="0" borderId="35" xfId="0" applyFont="1" applyFill="1" applyBorder="1" applyAlignment="1">
      <alignment horizontal="center" vertical="center" wrapText="1"/>
    </xf>
    <xf numFmtId="0" fontId="95" fillId="0" borderId="40" xfId="0" applyFont="1" applyFill="1" applyBorder="1" applyAlignment="1">
      <alignment horizontal="center" vertical="center" wrapText="1"/>
    </xf>
    <xf numFmtId="0" fontId="95" fillId="0" borderId="38"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35" xfId="0" applyNumberFormat="1" applyFont="1" applyFill="1" applyBorder="1" applyAlignment="1">
      <alignment horizontal="center" vertical="center" wrapText="1"/>
    </xf>
    <xf numFmtId="0" fontId="95" fillId="0" borderId="61" xfId="0" applyNumberFormat="1"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15" xfId="0" applyFont="1" applyFill="1" applyBorder="1" applyAlignment="1">
      <alignment horizontal="center" vertical="center"/>
    </xf>
    <xf numFmtId="0" fontId="95" fillId="0" borderId="17" xfId="0" applyFont="1" applyFill="1" applyBorder="1" applyAlignment="1">
      <alignment horizontal="center" vertical="center" wrapText="1"/>
    </xf>
    <xf numFmtId="0" fontId="95" fillId="0" borderId="18" xfId="0" applyFont="1" applyFill="1" applyBorder="1" applyAlignment="1">
      <alignment horizontal="center" vertical="center" wrapText="1"/>
    </xf>
    <xf numFmtId="0" fontId="95" fillId="0" borderId="17"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wrapText="1"/>
    </xf>
    <xf numFmtId="0" fontId="95" fillId="0" borderId="16" xfId="0" applyFont="1" applyFill="1" applyBorder="1" applyAlignment="1">
      <alignment horizontal="center" vertical="center"/>
    </xf>
    <xf numFmtId="0" fontId="95" fillId="0" borderId="14" xfId="0" applyFont="1" applyFill="1" applyBorder="1" applyAlignment="1">
      <alignment horizontal="center" vertical="center"/>
    </xf>
    <xf numFmtId="0" fontId="95" fillId="0" borderId="20" xfId="0" applyFont="1" applyFill="1" applyBorder="1" applyAlignment="1">
      <alignment horizontal="center" vertical="center" wrapText="1"/>
    </xf>
    <xf numFmtId="0" fontId="95" fillId="0" borderId="14" xfId="0" applyFont="1" applyFill="1" applyBorder="1" applyAlignment="1">
      <alignment horizontal="center" vertical="center" wrapText="1"/>
    </xf>
    <xf numFmtId="0" fontId="95" fillId="0" borderId="24" xfId="0" applyFont="1" applyFill="1" applyBorder="1" applyAlignment="1">
      <alignment horizontal="center" vertical="center" wrapText="1"/>
    </xf>
    <xf numFmtId="177" fontId="95" fillId="0" borderId="17" xfId="0" applyNumberFormat="1" applyFont="1" applyFill="1" applyBorder="1" applyAlignment="1" applyProtection="1">
      <alignment horizontal="center" vertical="center" shrinkToFit="1"/>
      <protection locked="0"/>
    </xf>
    <xf numFmtId="177" fontId="95" fillId="0" borderId="19" xfId="0" applyNumberFormat="1" applyFont="1" applyFill="1" applyBorder="1" applyAlignment="1" applyProtection="1">
      <alignment horizontal="center" vertical="center" shrinkToFit="1"/>
      <protection locked="0"/>
    </xf>
    <xf numFmtId="177" fontId="95" fillId="0" borderId="20" xfId="0" applyNumberFormat="1" applyFont="1" applyFill="1" applyBorder="1" applyAlignment="1" applyProtection="1">
      <alignment horizontal="center" vertical="center" shrinkToFit="1"/>
      <protection locked="0"/>
    </xf>
    <xf numFmtId="177" fontId="95" fillId="0" borderId="18" xfId="0" applyNumberFormat="1" applyFont="1" applyFill="1" applyBorder="1" applyAlignment="1" applyProtection="1">
      <alignment horizontal="center" vertical="center" shrinkToFit="1"/>
      <protection locked="0"/>
    </xf>
    <xf numFmtId="0" fontId="95" fillId="0" borderId="17" xfId="0" applyFont="1" applyFill="1" applyBorder="1" applyAlignment="1" applyProtection="1">
      <alignment horizontal="center" vertical="center" wrapText="1"/>
      <protection locked="0"/>
    </xf>
    <xf numFmtId="0" fontId="95" fillId="0" borderId="19" xfId="0" applyFont="1" applyFill="1" applyBorder="1" applyAlignment="1" applyProtection="1">
      <alignment horizontal="center" vertical="center" wrapText="1"/>
      <protection locked="0"/>
    </xf>
    <xf numFmtId="0" fontId="95" fillId="0" borderId="18" xfId="0" applyFont="1" applyFill="1" applyBorder="1" applyAlignment="1" applyProtection="1">
      <alignment horizontal="center" vertical="center" wrapText="1"/>
      <protection locked="0"/>
    </xf>
    <xf numFmtId="0" fontId="95" fillId="0" borderId="20" xfId="0" applyFont="1" applyFill="1" applyBorder="1" applyAlignment="1">
      <alignment horizontal="center" vertical="center"/>
    </xf>
    <xf numFmtId="0" fontId="95" fillId="0" borderId="36" xfId="0" applyFont="1" applyFill="1" applyBorder="1" applyAlignment="1">
      <alignment horizontal="center" vertical="center"/>
    </xf>
    <xf numFmtId="0" fontId="95" fillId="0" borderId="17" xfId="41" applyFont="1" applyFill="1" applyBorder="1" applyAlignment="1">
      <alignment horizontal="center" vertical="center" wrapText="1"/>
    </xf>
    <xf numFmtId="0" fontId="95" fillId="0" borderId="19" xfId="41" applyFont="1" applyFill="1" applyBorder="1" applyAlignment="1">
      <alignment horizontal="center" vertical="center" wrapText="1"/>
    </xf>
    <xf numFmtId="0" fontId="95" fillId="0" borderId="20" xfId="0" applyFont="1" applyFill="1" applyBorder="1" applyAlignment="1" applyProtection="1">
      <alignment horizontal="center" vertical="center" wrapText="1"/>
      <protection locked="0"/>
    </xf>
    <xf numFmtId="0" fontId="95" fillId="0" borderId="23" xfId="0" applyFont="1" applyFill="1" applyBorder="1" applyAlignment="1">
      <alignment horizontal="center" vertical="center" wrapText="1"/>
    </xf>
    <xf numFmtId="0" fontId="66" fillId="0" borderId="23" xfId="0" applyFont="1" applyFill="1" applyBorder="1" applyAlignment="1">
      <alignment horizontal="center" vertical="center" wrapText="1"/>
    </xf>
    <xf numFmtId="177" fontId="50" fillId="26" borderId="23"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20" fillId="0" borderId="23" xfId="0" applyFont="1" applyFill="1" applyBorder="1" applyAlignment="1">
      <alignment vertical="center" wrapText="1"/>
    </xf>
    <xf numFmtId="0" fontId="27" fillId="0" borderId="14" xfId="0" applyFont="1" applyFill="1" applyBorder="1" applyAlignment="1" applyProtection="1">
      <alignment horizontal="left" vertical="top" wrapText="1"/>
      <protection locked="0"/>
    </xf>
    <xf numFmtId="0" fontId="36" fillId="0" borderId="20" xfId="0" applyFont="1" applyFill="1" applyBorder="1" applyAlignment="1" applyProtection="1">
      <alignment vertical="top" wrapText="1"/>
      <protection locked="0"/>
    </xf>
    <xf numFmtId="0" fontId="36" fillId="0" borderId="14" xfId="0" applyFont="1" applyFill="1" applyBorder="1" applyAlignment="1" applyProtection="1">
      <alignment vertical="top" wrapText="1"/>
      <protection locked="0"/>
    </xf>
    <xf numFmtId="0" fontId="36" fillId="0" borderId="23" xfId="0" applyFont="1" applyFill="1" applyBorder="1" applyAlignment="1" applyProtection="1">
      <alignment vertical="top" wrapText="1"/>
      <protection locked="0"/>
    </xf>
    <xf numFmtId="177" fontId="50" fillId="26" borderId="20" xfId="0" applyNumberFormat="1" applyFont="1" applyFill="1" applyBorder="1" applyAlignment="1" applyProtection="1">
      <alignment horizontal="center" vertical="center" shrinkToFit="1"/>
      <protection locked="0"/>
    </xf>
    <xf numFmtId="177" fontId="50" fillId="26" borderId="14" xfId="0" applyNumberFormat="1" applyFont="1" applyFill="1" applyBorder="1" applyAlignment="1" applyProtection="1">
      <alignment horizontal="center" vertical="center" shrinkToFit="1"/>
      <protection locked="0"/>
    </xf>
    <xf numFmtId="177" fontId="50" fillId="26" borderId="23" xfId="0" applyNumberFormat="1" applyFont="1" applyFill="1" applyBorder="1" applyAlignment="1" applyProtection="1">
      <alignment horizontal="center" vertical="center" shrinkToFit="1"/>
      <protection locked="0"/>
    </xf>
    <xf numFmtId="0" fontId="50" fillId="0" borderId="23" xfId="0" applyNumberFormat="1" applyFont="1" applyFill="1" applyBorder="1" applyAlignment="1">
      <alignment horizontal="center" vertical="center" wrapText="1"/>
    </xf>
    <xf numFmtId="0" fontId="50" fillId="0" borderId="20" xfId="0" applyNumberFormat="1" applyFont="1" applyFill="1" applyBorder="1" applyAlignment="1" applyProtection="1">
      <alignment horizontal="center" vertical="center" shrinkToFit="1"/>
      <protection locked="0"/>
    </xf>
    <xf numFmtId="0" fontId="50" fillId="0" borderId="14" xfId="0" applyNumberFormat="1" applyFont="1" applyFill="1" applyBorder="1" applyAlignment="1" applyProtection="1">
      <alignment horizontal="center" vertical="center" shrinkToFit="1"/>
      <protection locked="0"/>
    </xf>
    <xf numFmtId="0" fontId="50" fillId="0" borderId="23" xfId="0" applyNumberFormat="1" applyFont="1" applyFill="1" applyBorder="1" applyAlignment="1" applyProtection="1">
      <alignment horizontal="center" vertical="center" shrinkToFit="1"/>
      <protection locked="0"/>
    </xf>
    <xf numFmtId="0" fontId="50" fillId="0" borderId="20" xfId="0" applyFont="1" applyFill="1" applyBorder="1" applyAlignment="1">
      <alignment vertical="center" wrapText="1"/>
    </xf>
    <xf numFmtId="0" fontId="50" fillId="0" borderId="14" xfId="0" applyFont="1" applyFill="1" applyBorder="1" applyAlignment="1">
      <alignment vertical="center" wrapText="1"/>
    </xf>
    <xf numFmtId="0" fontId="50" fillId="0" borderId="23" xfId="0" applyFont="1" applyFill="1" applyBorder="1" applyAlignment="1">
      <alignment vertical="center" wrapText="1"/>
    </xf>
    <xf numFmtId="177" fontId="50" fillId="26" borderId="12" xfId="0" applyNumberFormat="1" applyFont="1" applyFill="1" applyBorder="1" applyAlignment="1" applyProtection="1">
      <alignment horizontal="center" vertical="center" shrinkToFit="1"/>
      <protection locked="0"/>
    </xf>
    <xf numFmtId="0" fontId="50" fillId="0" borderId="12" xfId="0" applyNumberFormat="1" applyFont="1" applyFill="1" applyBorder="1" applyAlignment="1" applyProtection="1">
      <alignment horizontal="center" vertical="center" shrinkToFit="1"/>
      <protection locked="0"/>
    </xf>
    <xf numFmtId="0" fontId="27" fillId="0" borderId="20" xfId="0" applyFont="1" applyFill="1" applyBorder="1" applyAlignment="1" applyProtection="1">
      <alignment vertical="top" wrapText="1"/>
      <protection locked="0"/>
    </xf>
    <xf numFmtId="0" fontId="27" fillId="0" borderId="14" xfId="0" applyFont="1" applyFill="1" applyBorder="1" applyAlignment="1" applyProtection="1">
      <alignment vertical="top" wrapText="1"/>
      <protection locked="0"/>
    </xf>
    <xf numFmtId="0" fontId="27" fillId="0" borderId="23" xfId="0" applyFont="1" applyFill="1" applyBorder="1" applyAlignment="1" applyProtection="1">
      <alignment vertical="top" wrapText="1"/>
      <protection locked="0"/>
    </xf>
    <xf numFmtId="0" fontId="52" fillId="0" borderId="2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27" fillId="0" borderId="14"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52" fillId="0" borderId="12" xfId="0" applyFont="1" applyFill="1" applyBorder="1" applyAlignment="1">
      <alignment horizontal="center" vertical="center" wrapText="1"/>
    </xf>
    <xf numFmtId="0" fontId="66" fillId="0" borderId="30" xfId="0" applyNumberFormat="1" applyFont="1" applyFill="1" applyBorder="1" applyAlignment="1">
      <alignment horizontal="center" vertical="center" wrapText="1"/>
    </xf>
    <xf numFmtId="0" fontId="95" fillId="0" borderId="30" xfId="0" applyNumberFormat="1" applyFont="1" applyFill="1" applyBorder="1" applyAlignment="1">
      <alignment horizontal="center" vertical="center" wrapText="1"/>
    </xf>
    <xf numFmtId="0" fontId="21" fillId="0" borderId="0" xfId="0" applyFont="1" applyAlignment="1">
      <alignment vertical="center"/>
    </xf>
    <xf numFmtId="0" fontId="36" fillId="0" borderId="47" xfId="0" applyFont="1" applyFill="1" applyBorder="1" applyAlignment="1" applyProtection="1">
      <alignment horizontal="justify" wrapText="1"/>
      <protection locked="0"/>
    </xf>
    <xf numFmtId="0" fontId="50" fillId="26" borderId="20" xfId="0" applyFont="1" applyFill="1" applyBorder="1" applyAlignment="1" applyProtection="1">
      <alignment vertical="center" wrapText="1"/>
      <protection locked="0"/>
    </xf>
    <xf numFmtId="0" fontId="50" fillId="26" borderId="23" xfId="0" applyFont="1" applyFill="1" applyBorder="1" applyAlignment="1" applyProtection="1">
      <alignment vertical="center" wrapText="1"/>
      <protection locked="0"/>
    </xf>
    <xf numFmtId="0" fontId="73" fillId="0" borderId="23" xfId="0" applyNumberFormat="1" applyFont="1" applyFill="1" applyBorder="1" applyAlignment="1">
      <alignment vertical="center" wrapText="1"/>
    </xf>
    <xf numFmtId="0" fontId="66" fillId="0" borderId="23" xfId="0" applyNumberFormat="1" applyFont="1" applyFill="1" applyBorder="1" applyAlignment="1">
      <alignment horizontal="center" vertical="center" wrapText="1"/>
    </xf>
    <xf numFmtId="0" fontId="95" fillId="0" borderId="23" xfId="0" applyNumberFormat="1" applyFont="1" applyFill="1" applyBorder="1" applyAlignment="1">
      <alignment horizontal="center" vertical="center" wrapText="1"/>
    </xf>
    <xf numFmtId="0" fontId="20" fillId="0" borderId="23" xfId="0" applyNumberFormat="1" applyFont="1" applyFill="1" applyBorder="1" applyAlignment="1">
      <alignment vertical="center" wrapText="1"/>
    </xf>
    <xf numFmtId="0" fontId="50" fillId="26" borderId="14" xfId="0" applyFont="1" applyFill="1" applyBorder="1" applyAlignment="1" applyProtection="1">
      <alignment vertical="center" wrapText="1"/>
      <protection locked="0"/>
    </xf>
    <xf numFmtId="0" fontId="52" fillId="0" borderId="30" xfId="0" applyNumberFormat="1" applyFont="1" applyFill="1" applyBorder="1" applyAlignment="1">
      <alignment horizontal="center" vertical="center" wrapText="1"/>
    </xf>
    <xf numFmtId="0" fontId="50" fillId="0" borderId="30" xfId="0" applyNumberFormat="1" applyFont="1" applyFill="1" applyBorder="1" applyAlignment="1" applyProtection="1">
      <alignment horizontal="center" vertical="center" shrinkToFit="1"/>
      <protection locked="0"/>
    </xf>
    <xf numFmtId="0" fontId="50" fillId="0" borderId="30" xfId="0" applyNumberFormat="1" applyFont="1" applyFill="1" applyBorder="1" applyAlignment="1">
      <alignment horizontal="left" vertical="center" wrapText="1"/>
    </xf>
    <xf numFmtId="0" fontId="50" fillId="0" borderId="11" xfId="0" applyNumberFormat="1" applyFont="1" applyFill="1" applyBorder="1" applyAlignment="1" applyProtection="1">
      <alignment horizontal="center" vertical="center" shrinkToFit="1"/>
      <protection locked="0"/>
    </xf>
    <xf numFmtId="0" fontId="50" fillId="0" borderId="11" xfId="0" applyFont="1" applyFill="1" applyBorder="1" applyAlignment="1">
      <alignment vertical="center" wrapText="1"/>
    </xf>
    <xf numFmtId="0" fontId="67" fillId="0" borderId="10" xfId="0" applyNumberFormat="1" applyFont="1" applyFill="1" applyBorder="1" applyAlignment="1">
      <alignment vertical="center" wrapText="1"/>
    </xf>
    <xf numFmtId="0" fontId="67" fillId="0" borderId="10" xfId="0" applyFont="1" applyFill="1" applyBorder="1" applyAlignment="1">
      <alignment vertical="center" wrapText="1"/>
    </xf>
    <xf numFmtId="0" fontId="50" fillId="0" borderId="35" xfId="0" applyFont="1" applyFill="1" applyBorder="1" applyAlignment="1">
      <alignment vertical="center" wrapText="1"/>
    </xf>
    <xf numFmtId="0" fontId="50" fillId="0" borderId="36" xfId="0" applyFont="1" applyFill="1" applyBorder="1" applyAlignment="1">
      <alignment vertical="center" wrapText="1"/>
    </xf>
    <xf numFmtId="0" fontId="50" fillId="0" borderId="37" xfId="0" applyFont="1" applyFill="1" applyBorder="1" applyAlignment="1">
      <alignment vertical="center" wrapText="1"/>
    </xf>
    <xf numFmtId="0" fontId="50" fillId="0" borderId="32" xfId="0" applyNumberFormat="1" applyFont="1" applyFill="1" applyBorder="1" applyAlignment="1" applyProtection="1">
      <alignment horizontal="center" vertical="center" shrinkToFit="1"/>
      <protection locked="0"/>
    </xf>
    <xf numFmtId="0" fontId="50" fillId="0" borderId="40" xfId="0" applyFont="1" applyFill="1" applyBorder="1" applyAlignment="1">
      <alignment vertical="center" wrapText="1"/>
    </xf>
    <xf numFmtId="0" fontId="50" fillId="0" borderId="38" xfId="0" applyFont="1" applyFill="1" applyBorder="1" applyAlignment="1">
      <alignment vertical="center" wrapText="1"/>
    </xf>
    <xf numFmtId="0" fontId="50" fillId="0" borderId="31" xfId="0" applyNumberFormat="1" applyFont="1" applyFill="1" applyBorder="1" applyAlignment="1" applyProtection="1">
      <alignment horizontal="center" vertical="center" shrinkToFit="1"/>
      <protection locked="0"/>
    </xf>
    <xf numFmtId="0" fontId="50" fillId="0" borderId="39" xfId="0" applyFont="1" applyFill="1" applyBorder="1" applyAlignment="1">
      <alignment vertical="center" wrapText="1"/>
    </xf>
    <xf numFmtId="0" fontId="50" fillId="0" borderId="16" xfId="0" applyFont="1" applyFill="1" applyBorder="1" applyAlignment="1">
      <alignment vertical="center" wrapText="1"/>
    </xf>
    <xf numFmtId="0" fontId="50" fillId="0" borderId="35" xfId="0" applyNumberFormat="1" applyFont="1" applyFill="1" applyBorder="1" applyAlignment="1">
      <alignment vertical="center" wrapText="1"/>
    </xf>
    <xf numFmtId="0" fontId="50" fillId="0" borderId="18" xfId="0" applyNumberFormat="1" applyFont="1" applyFill="1" applyBorder="1" applyAlignment="1">
      <alignment horizontal="center" vertical="center" wrapText="1"/>
    </xf>
    <xf numFmtId="0" fontId="50" fillId="0" borderId="61" xfId="0" applyNumberFormat="1" applyFont="1" applyFill="1" applyBorder="1" applyAlignment="1">
      <alignment vertical="center" wrapText="1"/>
    </xf>
    <xf numFmtId="0" fontId="50" fillId="0" borderId="11" xfId="0" applyNumberFormat="1" applyFont="1" applyFill="1" applyBorder="1" applyAlignment="1">
      <alignment horizontal="center" vertical="center" wrapText="1"/>
    </xf>
    <xf numFmtId="0" fontId="50" fillId="0" borderId="15" xfId="0" applyFont="1" applyFill="1" applyBorder="1" applyAlignment="1">
      <alignment vertical="center" wrapText="1"/>
    </xf>
    <xf numFmtId="0" fontId="36" fillId="0" borderId="15" xfId="0" applyFont="1" applyFill="1" applyBorder="1">
      <alignment vertical="center"/>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36" fillId="0" borderId="17" xfId="0" applyFont="1" applyFill="1" applyBorder="1">
      <alignment vertical="center"/>
    </xf>
    <xf numFmtId="0" fontId="36" fillId="0" borderId="19" xfId="0" applyFont="1" applyFill="1" applyBorder="1">
      <alignment vertical="center"/>
    </xf>
    <xf numFmtId="0" fontId="36" fillId="0" borderId="18" xfId="0" applyFont="1" applyFill="1" applyBorder="1">
      <alignment vertical="center"/>
    </xf>
    <xf numFmtId="0" fontId="50" fillId="0" borderId="19" xfId="0" applyFont="1" applyFill="1" applyBorder="1" applyAlignment="1">
      <alignment vertical="center" wrapText="1"/>
    </xf>
    <xf numFmtId="0" fontId="36" fillId="0" borderId="16" xfId="0" applyFont="1" applyFill="1" applyBorder="1">
      <alignment vertical="center"/>
    </xf>
    <xf numFmtId="0" fontId="50" fillId="0" borderId="19" xfId="0" applyFont="1" applyFill="1" applyBorder="1">
      <alignment vertical="center"/>
    </xf>
    <xf numFmtId="0" fontId="36" fillId="0" borderId="14" xfId="0" applyFont="1" applyFill="1" applyBorder="1">
      <alignment vertical="center"/>
    </xf>
    <xf numFmtId="0" fontId="50" fillId="0" borderId="20" xfId="0" applyNumberFormat="1" applyFont="1" applyFill="1" applyBorder="1" applyAlignment="1">
      <alignment vertical="top" wrapText="1"/>
    </xf>
    <xf numFmtId="0" fontId="50" fillId="0" borderId="19" xfId="0" applyNumberFormat="1" applyFont="1" applyFill="1" applyBorder="1" applyAlignment="1">
      <alignment vertical="top" wrapText="1"/>
    </xf>
    <xf numFmtId="0" fontId="50" fillId="0" borderId="19" xfId="0" applyFont="1" applyFill="1" applyBorder="1" applyAlignment="1">
      <alignment vertical="top" wrapText="1"/>
    </xf>
    <xf numFmtId="0" fontId="50" fillId="0" borderId="34" xfId="0" applyNumberFormat="1" applyFont="1" applyFill="1" applyBorder="1" applyAlignment="1" applyProtection="1">
      <alignment horizontal="center" vertical="center" shrinkToFit="1"/>
      <protection locked="0"/>
    </xf>
    <xf numFmtId="0" fontId="50" fillId="0" borderId="14" xfId="0" applyFont="1" applyFill="1" applyBorder="1" applyAlignment="1">
      <alignment vertical="top" wrapText="1"/>
    </xf>
    <xf numFmtId="0" fontId="96" fillId="0" borderId="20" xfId="43" applyFont="1" applyFill="1" applyBorder="1" applyAlignment="1" applyProtection="1">
      <alignment horizontal="justify" vertical="top" wrapText="1"/>
      <protection locked="0"/>
    </xf>
    <xf numFmtId="0" fontId="52" fillId="0" borderId="20" xfId="0" applyNumberFormat="1" applyFont="1" applyFill="1" applyBorder="1" applyAlignment="1">
      <alignment horizontal="center" vertical="center" wrapText="1"/>
    </xf>
    <xf numFmtId="0" fontId="96" fillId="0" borderId="20" xfId="43" applyFont="1" applyFill="1" applyBorder="1" applyAlignment="1" applyProtection="1">
      <alignment horizontal="justify" wrapText="1"/>
      <protection locked="0"/>
    </xf>
    <xf numFmtId="0" fontId="96" fillId="0" borderId="18" xfId="43" applyFont="1" applyFill="1" applyBorder="1" applyAlignment="1" applyProtection="1">
      <alignment horizontal="justify" wrapText="1"/>
      <protection locked="0"/>
    </xf>
    <xf numFmtId="0" fontId="50" fillId="0" borderId="24" xfId="0" applyNumberFormat="1" applyFont="1" applyFill="1" applyBorder="1" applyAlignment="1" applyProtection="1">
      <alignment horizontal="center" vertical="center" shrinkToFit="1"/>
      <protection locked="0"/>
    </xf>
    <xf numFmtId="0" fontId="96" fillId="0" borderId="19" xfId="43" applyFont="1" applyFill="1" applyBorder="1" applyAlignment="1" applyProtection="1">
      <alignment horizontal="left" vertical="top" wrapText="1"/>
      <protection locked="0"/>
    </xf>
    <xf numFmtId="0" fontId="27" fillId="24" borderId="20" xfId="0" applyFont="1" applyFill="1" applyBorder="1" applyAlignment="1" applyProtection="1">
      <alignment vertical="top" wrapText="1"/>
      <protection locked="0"/>
    </xf>
    <xf numFmtId="0" fontId="50" fillId="0" borderId="24" xfId="0" applyFont="1" applyFill="1" applyBorder="1" applyAlignment="1">
      <alignment vertical="center" wrapText="1"/>
    </xf>
    <xf numFmtId="0" fontId="50" fillId="0" borderId="15" xfId="0" applyNumberFormat="1" applyFont="1" applyFill="1" applyBorder="1" applyAlignment="1" applyProtection="1">
      <alignment horizontal="center" vertical="center" shrinkToFit="1"/>
      <protection locked="0"/>
    </xf>
    <xf numFmtId="177" fontId="50" fillId="0" borderId="17" xfId="0" applyNumberFormat="1" applyFont="1" applyFill="1" applyBorder="1" applyAlignment="1" applyProtection="1">
      <alignment horizontal="center" vertical="center" shrinkToFit="1"/>
      <protection locked="0"/>
    </xf>
    <xf numFmtId="177" fontId="50" fillId="0" borderId="19" xfId="0" applyNumberFormat="1" applyFont="1" applyFill="1" applyBorder="1" applyAlignment="1" applyProtection="1">
      <alignment horizontal="center" vertical="center" shrinkToFit="1"/>
      <protection locked="0"/>
    </xf>
    <xf numFmtId="177" fontId="50" fillId="0" borderId="20" xfId="0" applyNumberFormat="1" applyFont="1" applyFill="1" applyBorder="1" applyAlignment="1" applyProtection="1">
      <alignment horizontal="center" vertical="center" shrinkToFit="1"/>
      <protection locked="0"/>
    </xf>
    <xf numFmtId="177" fontId="50" fillId="0" borderId="18" xfId="0" applyNumberFormat="1" applyFont="1" applyFill="1" applyBorder="1" applyAlignment="1" applyProtection="1">
      <alignment horizontal="center" vertical="center" shrinkToFit="1"/>
      <protection locked="0"/>
    </xf>
    <xf numFmtId="0" fontId="73" fillId="0" borderId="23"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50" fillId="0" borderId="23" xfId="0" applyFont="1" applyFill="1" applyBorder="1" applyAlignment="1">
      <alignment horizontal="left" vertical="top" wrapText="1"/>
    </xf>
    <xf numFmtId="0" fontId="36" fillId="0" borderId="20" xfId="0" applyFont="1" applyFill="1" applyBorder="1">
      <alignment vertical="center"/>
    </xf>
    <xf numFmtId="0" fontId="36" fillId="0" borderId="36" xfId="0" applyFont="1" applyFill="1" applyBorder="1">
      <alignment vertical="center"/>
    </xf>
    <xf numFmtId="0" fontId="50" fillId="0" borderId="17" xfId="0" applyNumberFormat="1" applyFont="1" applyFill="1" applyBorder="1" applyAlignment="1" applyProtection="1">
      <alignment vertical="center" shrinkToFit="1"/>
      <protection locked="0"/>
    </xf>
    <xf numFmtId="0" fontId="50" fillId="0" borderId="17" xfId="41" applyFont="1" applyFill="1" applyBorder="1" applyAlignment="1">
      <alignment vertical="center" wrapText="1"/>
    </xf>
    <xf numFmtId="0" fontId="50" fillId="0" borderId="19" xfId="0" applyNumberFormat="1" applyFont="1" applyFill="1" applyBorder="1" applyAlignment="1" applyProtection="1">
      <alignment vertical="center" shrinkToFit="1"/>
      <protection locked="0"/>
    </xf>
    <xf numFmtId="0" fontId="50" fillId="0" borderId="19" xfId="41" applyFont="1" applyFill="1" applyBorder="1" applyAlignment="1">
      <alignment vertical="center" wrapText="1"/>
    </xf>
    <xf numFmtId="0" fontId="50" fillId="0" borderId="19" xfId="41" applyNumberFormat="1" applyFont="1" applyFill="1" applyBorder="1" applyAlignment="1">
      <alignment vertical="top" wrapText="1"/>
    </xf>
    <xf numFmtId="0" fontId="50" fillId="0" borderId="18" xfId="0" applyNumberFormat="1" applyFont="1" applyFill="1" applyBorder="1" applyAlignment="1" applyProtection="1">
      <alignment horizontal="justify" vertical="top" wrapText="1"/>
      <protection locked="0"/>
    </xf>
    <xf numFmtId="0" fontId="50" fillId="0" borderId="17" xfId="0" applyFont="1" applyFill="1" applyBorder="1">
      <alignment vertical="center"/>
    </xf>
    <xf numFmtId="0" fontId="97" fillId="0" borderId="14" xfId="0" applyFont="1" applyFill="1" applyBorder="1" applyAlignment="1" applyProtection="1">
      <alignment vertical="top" wrapText="1"/>
      <protection locked="0"/>
    </xf>
    <xf numFmtId="0" fontId="97" fillId="0" borderId="34" xfId="0" applyFont="1" applyFill="1" applyBorder="1" applyAlignment="1" applyProtection="1">
      <alignment vertical="top" wrapText="1"/>
      <protection locked="0"/>
    </xf>
    <xf numFmtId="0" fontId="36" fillId="0" borderId="14" xfId="0" applyFont="1" applyFill="1" applyBorder="1" applyAlignment="1" applyProtection="1">
      <alignment horizontal="justify" wrapText="1"/>
      <protection locked="0"/>
    </xf>
    <xf numFmtId="0" fontId="36" fillId="27" borderId="34" xfId="0" applyFont="1" applyFill="1" applyBorder="1" applyAlignment="1" applyProtection="1">
      <alignment horizontal="left" vertical="top" wrapText="1" indent="1"/>
      <protection locked="0"/>
    </xf>
    <xf numFmtId="0" fontId="36" fillId="27" borderId="23" xfId="0" quotePrefix="1" applyFont="1" applyFill="1" applyBorder="1" applyAlignment="1" applyProtection="1">
      <alignment horizontal="left" vertical="top" wrapText="1" indent="1"/>
      <protection locked="0"/>
    </xf>
    <xf numFmtId="0" fontId="27" fillId="0" borderId="14" xfId="0" applyFont="1" applyFill="1" applyBorder="1" applyAlignment="1" applyProtection="1">
      <alignment wrapText="1"/>
      <protection locked="0"/>
    </xf>
    <xf numFmtId="189" fontId="68" fillId="27" borderId="23" xfId="0" applyNumberFormat="1" applyFont="1" applyFill="1" applyBorder="1" applyAlignment="1" applyProtection="1">
      <alignment horizontal="center" vertical="top" wrapText="1"/>
      <protection locked="0"/>
    </xf>
    <xf numFmtId="177" fontId="50" fillId="26" borderId="23" xfId="0" applyNumberFormat="1" applyFont="1" applyFill="1" applyBorder="1" applyAlignment="1" applyProtection="1">
      <alignment horizontal="center" vertical="center" shrinkToFit="1"/>
      <protection locked="0"/>
    </xf>
    <xf numFmtId="0" fontId="50" fillId="26" borderId="23" xfId="0" applyFont="1" applyFill="1" applyBorder="1" applyAlignment="1" applyProtection="1">
      <alignment vertical="center" wrapText="1"/>
      <protection locked="0"/>
    </xf>
    <xf numFmtId="0" fontId="36" fillId="27" borderId="48" xfId="0" quotePrefix="1"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indent="1"/>
      <protection locked="0"/>
    </xf>
    <xf numFmtId="0" fontId="98" fillId="0" borderId="23" xfId="0" applyFont="1" applyFill="1" applyBorder="1" applyAlignment="1" applyProtection="1">
      <alignment vertical="top" wrapText="1"/>
      <protection locked="0"/>
    </xf>
    <xf numFmtId="0" fontId="36" fillId="0" borderId="20" xfId="0" applyFont="1" applyFill="1" applyBorder="1" applyAlignment="1" applyProtection="1">
      <alignment horizontal="left" vertical="top" wrapText="1" indent="1"/>
      <protection locked="0"/>
    </xf>
    <xf numFmtId="0" fontId="73" fillId="0" borderId="0" xfId="0" applyFont="1" applyAlignment="1">
      <alignment vertical="center"/>
    </xf>
    <xf numFmtId="190" fontId="50" fillId="0" borderId="29" xfId="0" applyNumberFormat="1" applyFont="1" applyBorder="1" applyAlignment="1" applyProtection="1">
      <alignment horizontal="left" vertical="center"/>
      <protection locked="0"/>
    </xf>
    <xf numFmtId="191" fontId="83" fillId="0" borderId="0" xfId="0" applyNumberFormat="1" applyFont="1" applyAlignment="1">
      <alignment vertical="center"/>
    </xf>
    <xf numFmtId="182" fontId="50" fillId="0" borderId="0" xfId="0" applyNumberFormat="1" applyFont="1" applyAlignment="1">
      <alignment vertical="center"/>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40" fillId="0" borderId="29" xfId="0" applyFont="1" applyBorder="1" applyAlignment="1">
      <alignment horizontal="left" vertical="center" wrapText="1"/>
    </xf>
    <xf numFmtId="0" fontId="40" fillId="0" borderId="15" xfId="0" applyFont="1" applyBorder="1" applyAlignment="1">
      <alignment horizontal="left" vertical="center" wrapText="1"/>
    </xf>
    <xf numFmtId="0" fontId="37" fillId="0" borderId="0" xfId="0" applyFont="1" applyAlignment="1">
      <alignment horizontal="center" vertical="center" shrinkToFit="1"/>
    </xf>
    <xf numFmtId="176" fontId="30"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45" fillId="0" borderId="20"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20" fillId="0" borderId="20"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66" fillId="0" borderId="20"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0" fontId="95" fillId="0" borderId="20" xfId="0" applyNumberFormat="1" applyFont="1" applyFill="1" applyBorder="1" applyAlignment="1">
      <alignment horizontal="center" vertical="center" wrapText="1"/>
    </xf>
    <xf numFmtId="0" fontId="95" fillId="0" borderId="14" xfId="0" applyNumberFormat="1" applyFont="1" applyFill="1" applyBorder="1" applyAlignment="1">
      <alignment horizontal="center" vertical="center" wrapText="1"/>
    </xf>
    <xf numFmtId="0" fontId="95" fillId="0" borderId="23" xfId="0" applyNumberFormat="1" applyFont="1" applyFill="1" applyBorder="1" applyAlignment="1">
      <alignment horizontal="center" vertical="center" wrapText="1"/>
    </xf>
    <xf numFmtId="0" fontId="98" fillId="0" borderId="20" xfId="0" applyFont="1" applyFill="1" applyBorder="1" applyAlignment="1" applyProtection="1">
      <alignment vertical="top" wrapText="1"/>
      <protection locked="0"/>
    </xf>
    <xf numFmtId="0" fontId="98" fillId="0" borderId="14" xfId="0" applyFont="1" applyFill="1" applyBorder="1" applyAlignment="1" applyProtection="1">
      <alignment vertical="top" wrapText="1"/>
      <protection locked="0"/>
    </xf>
    <xf numFmtId="0" fontId="98" fillId="0" borderId="23" xfId="0" applyFont="1" applyFill="1" applyBorder="1" applyAlignment="1" applyProtection="1">
      <alignment vertical="top" wrapText="1"/>
      <protection locked="0"/>
    </xf>
    <xf numFmtId="177" fontId="50" fillId="26" borderId="20" xfId="0" applyNumberFormat="1" applyFont="1" applyFill="1" applyBorder="1" applyAlignment="1" applyProtection="1">
      <alignment horizontal="center" vertical="center" shrinkToFit="1"/>
      <protection locked="0"/>
    </xf>
    <xf numFmtId="177" fontId="50" fillId="26" borderId="14" xfId="0" applyNumberFormat="1" applyFont="1" applyFill="1" applyBorder="1" applyAlignment="1" applyProtection="1">
      <alignment horizontal="center" vertical="center" shrinkToFit="1"/>
      <protection locked="0"/>
    </xf>
    <xf numFmtId="177" fontId="50" fillId="26" borderId="23" xfId="0" applyNumberFormat="1" applyFont="1" applyFill="1" applyBorder="1" applyAlignment="1" applyProtection="1">
      <alignment horizontal="center" vertical="center" shrinkToFit="1"/>
      <protection locked="0"/>
    </xf>
    <xf numFmtId="0" fontId="50" fillId="26" borderId="20" xfId="0" applyFont="1" applyFill="1" applyBorder="1" applyAlignment="1" applyProtection="1">
      <alignment vertical="center" wrapText="1"/>
      <protection locked="0"/>
    </xf>
    <xf numFmtId="0" fontId="50" fillId="26" borderId="14" xfId="0" applyFont="1" applyFill="1" applyBorder="1" applyAlignment="1" applyProtection="1">
      <alignment vertical="center" wrapText="1"/>
      <protection locked="0"/>
    </xf>
    <xf numFmtId="0" fontId="50" fillId="26" borderId="23" xfId="0" applyFont="1" applyFill="1" applyBorder="1" applyAlignment="1" applyProtection="1">
      <alignment vertical="center" wrapText="1"/>
      <protection locked="0"/>
    </xf>
    <xf numFmtId="0" fontId="73" fillId="0" borderId="20"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73" fillId="0" borderId="23" xfId="0" applyNumberFormat="1" applyFont="1" applyFill="1" applyBorder="1" applyAlignment="1">
      <alignment horizontal="center" vertical="center" wrapText="1"/>
    </xf>
    <xf numFmtId="0" fontId="45" fillId="0" borderId="14" xfId="0" applyNumberFormat="1" applyFont="1" applyFill="1" applyBorder="1" applyAlignment="1" applyProtection="1">
      <alignment horizontal="center" vertical="center" shrinkToFit="1"/>
      <protection locked="0"/>
    </xf>
    <xf numFmtId="0" fontId="95" fillId="0" borderId="20" xfId="0" applyFont="1" applyFill="1" applyBorder="1" applyAlignment="1">
      <alignment horizontal="center" vertical="center" wrapText="1"/>
    </xf>
    <xf numFmtId="0" fontId="95" fillId="0" borderId="14" xfId="0" applyFont="1" applyFill="1" applyBorder="1" applyAlignment="1">
      <alignment horizontal="center" vertical="center" wrapText="1"/>
    </xf>
    <xf numFmtId="0" fontId="95" fillId="0" borderId="23" xfId="0" applyFont="1" applyFill="1" applyBorder="1" applyAlignment="1">
      <alignment horizontal="center" vertical="center" wrapText="1"/>
    </xf>
    <xf numFmtId="0" fontId="95" fillId="0" borderId="20" xfId="41" applyFont="1" applyFill="1" applyBorder="1" applyAlignment="1">
      <alignment horizontal="center" vertical="center" wrapText="1"/>
    </xf>
    <xf numFmtId="0" fontId="95" fillId="0" borderId="14" xfId="41" applyFont="1" applyFill="1" applyBorder="1" applyAlignment="1">
      <alignment horizontal="center" vertical="center" wrapText="1"/>
    </xf>
    <xf numFmtId="0" fontId="95" fillId="0" borderId="23" xfId="41" applyFont="1" applyFill="1" applyBorder="1" applyAlignment="1">
      <alignment horizontal="center" vertical="center" wrapText="1"/>
    </xf>
    <xf numFmtId="0" fontId="95" fillId="0" borderId="12" xfId="0" applyFont="1" applyFill="1" applyBorder="1" applyAlignment="1" applyProtection="1">
      <alignment horizontal="center" vertical="center" wrapText="1"/>
      <protection locked="0"/>
    </xf>
    <xf numFmtId="0" fontId="95" fillId="0" borderId="14" xfId="0" applyFont="1" applyFill="1" applyBorder="1" applyAlignment="1" applyProtection="1">
      <alignment horizontal="center" vertical="center" wrapText="1"/>
      <protection locked="0"/>
    </xf>
    <xf numFmtId="0" fontId="95" fillId="0" borderId="23" xfId="0" applyFont="1" applyFill="1" applyBorder="1" applyAlignment="1" applyProtection="1">
      <alignment horizontal="center" vertical="center" wrapText="1"/>
      <protection locked="0"/>
    </xf>
    <xf numFmtId="0" fontId="95" fillId="0" borderId="12"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27" fillId="0" borderId="20" xfId="0" applyFont="1" applyFill="1" applyBorder="1" applyAlignment="1" applyProtection="1">
      <alignment vertical="top" wrapText="1"/>
      <protection locked="0"/>
    </xf>
    <xf numFmtId="0" fontId="27" fillId="0" borderId="14" xfId="0" applyFont="1" applyFill="1" applyBorder="1" applyAlignment="1" applyProtection="1">
      <alignment vertical="top" wrapText="1"/>
      <protection locked="0"/>
    </xf>
    <xf numFmtId="0" fontId="27" fillId="0" borderId="23" xfId="0" applyFont="1" applyFill="1" applyBorder="1" applyAlignment="1" applyProtection="1">
      <alignment vertical="top" wrapText="1"/>
      <protection locked="0"/>
    </xf>
    <xf numFmtId="0" fontId="52" fillId="0" borderId="2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0" fillId="0" borderId="20" xfId="0" applyNumberFormat="1" applyFont="1" applyFill="1" applyBorder="1" applyAlignment="1" applyProtection="1">
      <alignment horizontal="center" vertical="center" shrinkToFit="1"/>
      <protection locked="0"/>
    </xf>
    <xf numFmtId="0" fontId="50" fillId="0" borderId="14" xfId="0" applyNumberFormat="1" applyFont="1" applyFill="1" applyBorder="1" applyAlignment="1" applyProtection="1">
      <alignment horizontal="center" vertical="center" shrinkToFit="1"/>
      <protection locked="0"/>
    </xf>
    <xf numFmtId="0" fontId="50" fillId="0" borderId="23" xfId="0" applyNumberFormat="1" applyFont="1" applyFill="1" applyBorder="1" applyAlignment="1" applyProtection="1">
      <alignment horizontal="center" vertical="center" shrinkToFit="1"/>
      <protection locked="0"/>
    </xf>
    <xf numFmtId="0" fontId="50" fillId="0" borderId="20" xfId="0" applyFont="1" applyFill="1" applyBorder="1" applyAlignment="1">
      <alignment vertical="center" wrapText="1"/>
    </xf>
    <xf numFmtId="0" fontId="50" fillId="0" borderId="14" xfId="0" applyFont="1" applyFill="1" applyBorder="1" applyAlignment="1">
      <alignment vertical="center" wrapText="1"/>
    </xf>
    <xf numFmtId="0" fontId="50" fillId="0" borderId="23" xfId="0" applyFont="1" applyFill="1" applyBorder="1" applyAlignment="1">
      <alignment vertical="center" wrapText="1"/>
    </xf>
    <xf numFmtId="0" fontId="66" fillId="0" borderId="12" xfId="0" applyFont="1" applyFill="1" applyBorder="1" applyAlignment="1">
      <alignment horizontal="center" vertical="center" wrapText="1"/>
    </xf>
    <xf numFmtId="0" fontId="98" fillId="33" borderId="20" xfId="0" applyFont="1" applyFill="1" applyBorder="1" applyAlignment="1" applyProtection="1">
      <alignment vertical="top" wrapText="1"/>
      <protection locked="0"/>
    </xf>
    <xf numFmtId="0" fontId="98" fillId="33" borderId="23" xfId="0" applyFont="1" applyFill="1" applyBorder="1" applyAlignment="1" applyProtection="1">
      <alignment vertical="top" wrapText="1"/>
      <protection locked="0"/>
    </xf>
    <xf numFmtId="177" fontId="50" fillId="33" borderId="20" xfId="0" applyNumberFormat="1" applyFont="1" applyFill="1" applyBorder="1" applyAlignment="1" applyProtection="1">
      <alignment horizontal="center" vertical="center" shrinkToFit="1"/>
      <protection locked="0"/>
    </xf>
    <xf numFmtId="177" fontId="50" fillId="33" borderId="23" xfId="0" applyNumberFormat="1" applyFont="1" applyFill="1" applyBorder="1" applyAlignment="1" applyProtection="1">
      <alignment horizontal="center" vertical="center" shrinkToFit="1"/>
      <protection locked="0"/>
    </xf>
    <xf numFmtId="0" fontId="66" fillId="0" borderId="20" xfId="41" applyFont="1" applyFill="1" applyBorder="1" applyAlignment="1">
      <alignment horizontal="center" vertical="center" wrapText="1"/>
    </xf>
    <xf numFmtId="0" fontId="66" fillId="0" borderId="23" xfId="41" applyFont="1" applyFill="1" applyBorder="1" applyAlignment="1">
      <alignment horizontal="center" vertical="center" wrapText="1"/>
    </xf>
    <xf numFmtId="0" fontId="50" fillId="0" borderId="20" xfId="41" applyFont="1" applyFill="1" applyBorder="1" applyAlignment="1">
      <alignment horizontal="left" vertical="center" wrapText="1"/>
    </xf>
    <xf numFmtId="0" fontId="50" fillId="0" borderId="23" xfId="41" applyFont="1" applyFill="1" applyBorder="1" applyAlignment="1">
      <alignment horizontal="left" vertical="center" wrapText="1"/>
    </xf>
    <xf numFmtId="0" fontId="66" fillId="0" borderId="14" xfId="41" applyFont="1" applyFill="1" applyBorder="1" applyAlignment="1">
      <alignment horizontal="center" vertical="center" wrapText="1"/>
    </xf>
    <xf numFmtId="0" fontId="52" fillId="0" borderId="20" xfId="41" applyFont="1" applyFill="1" applyBorder="1" applyAlignment="1">
      <alignment horizontal="center" vertical="center" wrapText="1"/>
    </xf>
    <xf numFmtId="0" fontId="52" fillId="0" borderId="23" xfId="41"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0" xfId="41" applyFont="1" applyFill="1" applyBorder="1" applyAlignment="1">
      <alignment vertical="top" wrapText="1"/>
    </xf>
    <xf numFmtId="0" fontId="50" fillId="0" borderId="14" xfId="41" applyFont="1" applyFill="1" applyBorder="1" applyAlignment="1">
      <alignment vertical="top" wrapText="1"/>
    </xf>
    <xf numFmtId="0" fontId="50" fillId="0" borderId="23" xfId="41" applyFont="1" applyFill="1" applyBorder="1" applyAlignment="1">
      <alignment vertical="top" wrapText="1"/>
    </xf>
    <xf numFmtId="0" fontId="50" fillId="0" borderId="20" xfId="0" applyNumberFormat="1" applyFont="1" applyFill="1" applyBorder="1" applyAlignment="1" applyProtection="1">
      <alignment vertical="center" shrinkToFit="1"/>
      <protection locked="0"/>
    </xf>
    <xf numFmtId="0" fontId="50" fillId="0" borderId="14" xfId="0" applyNumberFormat="1" applyFont="1" applyFill="1" applyBorder="1" applyAlignment="1" applyProtection="1">
      <alignment vertical="center" shrinkToFit="1"/>
      <protection locked="0"/>
    </xf>
    <xf numFmtId="0" fontId="50" fillId="0" borderId="23" xfId="0" applyNumberFormat="1" applyFont="1" applyFill="1" applyBorder="1" applyAlignment="1" applyProtection="1">
      <alignment vertical="center" shrinkToFit="1"/>
      <protection locked="0"/>
    </xf>
    <xf numFmtId="0" fontId="45" fillId="0" borderId="22" xfId="0" applyFont="1" applyBorder="1" applyAlignment="1">
      <alignment horizontal="center" vertical="center" wrapText="1"/>
    </xf>
    <xf numFmtId="0" fontId="45" fillId="0" borderId="29" xfId="0" applyFont="1" applyBorder="1" applyAlignment="1">
      <alignment horizontal="center" vertical="center" wrapText="1"/>
    </xf>
    <xf numFmtId="0" fontId="27" fillId="0" borderId="12"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52" fillId="0" borderId="12" xfId="0" applyFont="1" applyFill="1" applyBorder="1" applyAlignment="1">
      <alignment horizontal="center" vertical="center" wrapText="1"/>
    </xf>
    <xf numFmtId="0" fontId="50" fillId="0" borderId="12" xfId="0" applyNumberFormat="1" applyFont="1" applyFill="1" applyBorder="1" applyAlignment="1" applyProtection="1">
      <alignment horizontal="center" vertical="center" shrinkToFit="1"/>
      <protection locked="0"/>
    </xf>
    <xf numFmtId="0" fontId="50" fillId="0" borderId="12" xfId="0" applyFont="1" applyFill="1" applyBorder="1" applyAlignment="1">
      <alignment horizontal="left" vertical="center" wrapText="1"/>
    </xf>
    <xf numFmtId="0" fontId="50" fillId="0" borderId="20" xfId="0" applyNumberFormat="1" applyFont="1" applyFill="1" applyBorder="1" applyAlignment="1">
      <alignment vertical="top" wrapText="1"/>
    </xf>
    <xf numFmtId="0" fontId="50" fillId="0" borderId="14" xfId="0" applyNumberFormat="1" applyFont="1" applyFill="1" applyBorder="1" applyAlignment="1">
      <alignment vertical="top" wrapText="1"/>
    </xf>
    <xf numFmtId="0" fontId="50" fillId="0" borderId="23" xfId="0" applyNumberFormat="1" applyFont="1" applyFill="1" applyBorder="1" applyAlignment="1">
      <alignment vertical="top" wrapText="1"/>
    </xf>
    <xf numFmtId="0" fontId="50" fillId="0" borderId="20"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36" fillId="0" borderId="20" xfId="0" applyFont="1" applyFill="1" applyBorder="1" applyAlignment="1" applyProtection="1">
      <alignment vertical="top" wrapText="1"/>
      <protection locked="0"/>
    </xf>
    <xf numFmtId="0" fontId="36" fillId="0" borderId="14" xfId="0" applyFont="1" applyFill="1" applyBorder="1" applyAlignment="1" applyProtection="1">
      <alignment vertical="top" wrapText="1"/>
      <protection locked="0"/>
    </xf>
    <xf numFmtId="0" fontId="36" fillId="0" borderId="23" xfId="0" applyFont="1" applyFill="1" applyBorder="1" applyAlignment="1" applyProtection="1">
      <alignment vertical="top" wrapText="1"/>
      <protection locked="0"/>
    </xf>
    <xf numFmtId="0" fontId="50" fillId="0" borderId="20" xfId="0" applyFont="1" applyFill="1" applyBorder="1" applyAlignment="1">
      <alignment horizontal="left" vertical="top" wrapText="1"/>
    </xf>
    <xf numFmtId="0" fontId="50" fillId="0" borderId="14" xfId="0" applyFont="1" applyFill="1" applyBorder="1" applyAlignment="1">
      <alignment horizontal="left" vertical="top" wrapText="1"/>
    </xf>
    <xf numFmtId="0" fontId="50" fillId="0" borderId="23" xfId="0" applyFont="1" applyFill="1" applyBorder="1" applyAlignment="1">
      <alignment horizontal="left" vertical="top" wrapText="1"/>
    </xf>
    <xf numFmtId="178" fontId="47" fillId="0" borderId="0" xfId="0" applyNumberFormat="1" applyFont="1" applyAlignment="1" applyProtection="1">
      <alignment horizontal="left" vertical="center"/>
      <protection locked="0"/>
    </xf>
    <xf numFmtId="179" fontId="47" fillId="0" borderId="0" xfId="0" applyNumberFormat="1" applyFont="1" applyProtection="1">
      <alignment vertical="center"/>
      <protection locked="0"/>
    </xf>
    <xf numFmtId="177" fontId="50" fillId="26" borderId="12" xfId="0" applyNumberFormat="1" applyFont="1" applyFill="1" applyBorder="1" applyAlignment="1" applyProtection="1">
      <alignment horizontal="center" vertical="center" shrinkToFit="1"/>
      <protection locked="0"/>
    </xf>
    <xf numFmtId="0" fontId="50" fillId="26" borderId="12" xfId="0" applyFont="1" applyFill="1" applyBorder="1" applyAlignment="1" applyProtection="1">
      <alignment horizontal="left" vertical="center" wrapText="1"/>
      <protection locked="0"/>
    </xf>
    <xf numFmtId="0" fontId="50" fillId="26" borderId="14" xfId="0" applyFont="1" applyFill="1" applyBorder="1" applyAlignment="1" applyProtection="1">
      <alignment horizontal="left" vertical="center" wrapText="1"/>
      <protection locked="0"/>
    </xf>
    <xf numFmtId="0" fontId="50" fillId="26" borderId="23" xfId="0" applyFont="1" applyFill="1" applyBorder="1" applyAlignment="1" applyProtection="1">
      <alignment horizontal="left" vertical="center" wrapText="1"/>
      <protection locked="0"/>
    </xf>
    <xf numFmtId="0" fontId="27" fillId="0" borderId="20" xfId="41" applyFont="1" applyFill="1" applyBorder="1" applyAlignment="1" applyProtection="1">
      <alignment horizontal="left" vertical="top" wrapText="1"/>
      <protection locked="0"/>
    </xf>
    <xf numFmtId="0" fontId="27" fillId="0" borderId="23" xfId="41" applyFont="1" applyFill="1" applyBorder="1" applyAlignment="1" applyProtection="1">
      <alignment horizontal="left" vertical="top" wrapText="1"/>
      <protection locked="0"/>
    </xf>
    <xf numFmtId="0" fontId="50" fillId="26" borderId="20" xfId="41" applyFont="1" applyFill="1" applyBorder="1" applyAlignment="1" applyProtection="1">
      <alignment horizontal="left" vertical="center" wrapText="1"/>
      <protection locked="0"/>
    </xf>
    <xf numFmtId="0" fontId="50" fillId="26" borderId="23" xfId="41"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top" wrapText="1"/>
      <protection locked="0"/>
    </xf>
    <xf numFmtId="0" fontId="50" fillId="26" borderId="20" xfId="0" applyFont="1" applyFill="1" applyBorder="1" applyAlignment="1" applyProtection="1">
      <alignment horizontal="left" vertical="center" wrapText="1"/>
      <protection locked="0"/>
    </xf>
    <xf numFmtId="0" fontId="50" fillId="26" borderId="20" xfId="41" applyFont="1" applyFill="1" applyBorder="1" applyAlignment="1" applyProtection="1">
      <alignment vertical="center" wrapText="1"/>
      <protection locked="0"/>
    </xf>
    <xf numFmtId="0" fontId="50" fillId="26" borderId="14" xfId="41" applyFont="1" applyFill="1" applyBorder="1" applyAlignment="1" applyProtection="1">
      <alignment vertical="center" wrapText="1"/>
      <protection locked="0"/>
    </xf>
    <xf numFmtId="0" fontId="50" fillId="26" borderId="23" xfId="41" applyFont="1" applyFill="1" applyBorder="1" applyAlignment="1" applyProtection="1">
      <alignment vertical="center" wrapText="1"/>
      <protection locked="0"/>
    </xf>
    <xf numFmtId="177" fontId="50" fillId="26" borderId="20" xfId="0" applyNumberFormat="1" applyFont="1" applyFill="1" applyBorder="1" applyAlignment="1" applyProtection="1">
      <alignment vertical="center" shrinkToFit="1"/>
      <protection locked="0"/>
    </xf>
    <xf numFmtId="177" fontId="50" fillId="26" borderId="14" xfId="0" applyNumberFormat="1" applyFont="1" applyFill="1" applyBorder="1" applyAlignment="1" applyProtection="1">
      <alignment vertical="center" shrinkToFit="1"/>
      <protection locked="0"/>
    </xf>
    <xf numFmtId="177" fontId="50" fillId="26" borderId="23" xfId="0" applyNumberFormat="1" applyFont="1" applyFill="1" applyBorder="1" applyAlignment="1" applyProtection="1">
      <alignment vertical="center" shrinkToFit="1"/>
      <protection locked="0"/>
    </xf>
    <xf numFmtId="0" fontId="36" fillId="0" borderId="12" xfId="0" applyFont="1" applyFill="1" applyBorder="1" applyAlignment="1" applyProtection="1">
      <alignment horizontal="justify" vertical="center" wrapText="1"/>
      <protection locked="0"/>
    </xf>
    <xf numFmtId="0" fontId="36" fillId="0" borderId="14" xfId="0" applyFont="1" applyFill="1" applyBorder="1" applyAlignment="1" applyProtection="1">
      <alignment horizontal="justify" vertical="center" wrapText="1"/>
      <protection locked="0"/>
    </xf>
    <xf numFmtId="0" fontId="36" fillId="0" borderId="23" xfId="0" applyFont="1" applyFill="1" applyBorder="1" applyAlignment="1" applyProtection="1">
      <alignment horizontal="justify" vertical="center" wrapText="1"/>
      <protection locked="0"/>
    </xf>
    <xf numFmtId="0" fontId="66" fillId="0" borderId="12"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23" xfId="0" applyFont="1" applyFill="1" applyBorder="1" applyAlignment="1" applyProtection="1">
      <alignment horizontal="center" vertical="center" wrapText="1"/>
      <protection locked="0"/>
    </xf>
    <xf numFmtId="0" fontId="50" fillId="0" borderId="20" xfId="0"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0" fontId="50" fillId="0" borderId="23" xfId="0" applyNumberFormat="1" applyFont="1" applyFill="1" applyBorder="1" applyAlignment="1">
      <alignment horizontal="center" vertical="center" wrapText="1"/>
    </xf>
    <xf numFmtId="0" fontId="36" fillId="0" borderId="12" xfId="0" applyFont="1" applyBorder="1" applyAlignment="1" applyProtection="1">
      <alignment horizontal="justify" vertical="top" wrapText="1"/>
      <protection locked="0"/>
    </xf>
    <xf numFmtId="0" fontId="36" fillId="0" borderId="14" xfId="0" applyFont="1" applyBorder="1" applyAlignment="1" applyProtection="1">
      <alignment horizontal="justify" vertical="top" wrapText="1"/>
      <protection locked="0"/>
    </xf>
    <xf numFmtId="0" fontId="36" fillId="0" borderId="23" xfId="0" applyFont="1" applyBorder="1" applyAlignment="1" applyProtection="1">
      <alignment horizontal="justify" vertical="top" wrapText="1"/>
      <protection locked="0"/>
    </xf>
    <xf numFmtId="0" fontId="50" fillId="26" borderId="12" xfId="0" applyFont="1" applyFill="1" applyBorder="1" applyAlignment="1" applyProtection="1">
      <alignment horizontal="justify" vertical="center" wrapText="1"/>
      <protection locked="0"/>
    </xf>
    <xf numFmtId="0" fontId="50" fillId="26" borderId="14" xfId="0" applyFont="1" applyFill="1" applyBorder="1" applyAlignment="1" applyProtection="1">
      <alignment horizontal="justify" vertical="center" wrapText="1"/>
      <protection locked="0"/>
    </xf>
    <xf numFmtId="0" fontId="50" fillId="26" borderId="23" xfId="0" applyFont="1" applyFill="1" applyBorder="1" applyAlignment="1" applyProtection="1">
      <alignment horizontal="justify" vertical="center" wrapText="1"/>
      <protection locked="0"/>
    </xf>
    <xf numFmtId="0" fontId="50" fillId="0" borderId="12" xfId="0" applyNumberFormat="1" applyFont="1" applyFill="1" applyBorder="1" applyAlignment="1" applyProtection="1">
      <alignment horizontal="center" vertical="center" wrapText="1"/>
      <protection locked="0"/>
    </xf>
    <xf numFmtId="0" fontId="50" fillId="0" borderId="14" xfId="0" applyNumberFormat="1" applyFont="1" applyFill="1" applyBorder="1" applyAlignment="1" applyProtection="1">
      <alignment horizontal="center" vertical="center" wrapText="1"/>
      <protection locked="0"/>
    </xf>
    <xf numFmtId="0" fontId="50" fillId="0" borderId="23" xfId="0" applyNumberFormat="1" applyFont="1" applyFill="1" applyBorder="1" applyAlignment="1" applyProtection="1">
      <alignment horizontal="center" vertical="center" wrapText="1"/>
      <protection locked="0"/>
    </xf>
    <xf numFmtId="188" fontId="50" fillId="0" borderId="15" xfId="0" applyNumberFormat="1" applyFont="1" applyBorder="1" applyAlignment="1">
      <alignment horizontal="center" vertical="center"/>
    </xf>
    <xf numFmtId="185" fontId="50" fillId="0" borderId="15" xfId="0" applyNumberFormat="1" applyFont="1" applyBorder="1" applyAlignment="1" applyProtection="1">
      <alignment horizontal="right" vertical="center"/>
      <protection locked="0"/>
    </xf>
    <xf numFmtId="185" fontId="50" fillId="0" borderId="21" xfId="0" applyNumberFormat="1" applyFont="1" applyBorder="1" applyAlignment="1" applyProtection="1">
      <alignment horizontal="right" vertical="center"/>
      <protection locked="0"/>
    </xf>
    <xf numFmtId="0" fontId="50" fillId="0" borderId="21" xfId="0" applyFont="1" applyBorder="1" applyAlignment="1">
      <alignment horizontal="center" vertical="center"/>
    </xf>
    <xf numFmtId="0" fontId="50" fillId="0" borderId="29" xfId="0" applyFont="1" applyBorder="1" applyAlignment="1">
      <alignment horizontal="center" vertical="center"/>
    </xf>
    <xf numFmtId="0" fontId="50" fillId="0" borderId="22" xfId="0" applyFont="1" applyBorder="1" applyAlignment="1">
      <alignment horizontal="center" vertical="center"/>
    </xf>
    <xf numFmtId="20" fontId="50" fillId="0" borderId="21" xfId="0" applyNumberFormat="1" applyFont="1" applyBorder="1" applyAlignment="1" applyProtection="1">
      <alignment horizontal="center" vertical="center"/>
      <protection locked="0"/>
    </xf>
    <xf numFmtId="20" fontId="50" fillId="0" borderId="29" xfId="0" applyNumberFormat="1" applyFont="1" applyBorder="1" applyAlignment="1" applyProtection="1">
      <alignment horizontal="center" vertical="center"/>
      <protection locked="0"/>
    </xf>
    <xf numFmtId="0" fontId="76" fillId="0" borderId="0" xfId="0" applyFont="1" applyAlignment="1">
      <alignment vertical="center"/>
    </xf>
    <xf numFmtId="0" fontId="50" fillId="0" borderId="21" xfId="0" applyFont="1" applyBorder="1" applyAlignment="1">
      <alignment horizontal="left" vertical="center" indent="1"/>
    </xf>
    <xf numFmtId="0" fontId="50" fillId="0" borderId="64" xfId="0" applyFont="1" applyBorder="1" applyAlignment="1">
      <alignment horizontal="left" vertical="center" indent="1"/>
    </xf>
    <xf numFmtId="0" fontId="77" fillId="0" borderId="10" xfId="0" applyFont="1" applyBorder="1" applyAlignment="1">
      <alignment horizontal="center" vertical="center" shrinkToFit="1"/>
    </xf>
    <xf numFmtId="0" fontId="50" fillId="0" borderId="15" xfId="0" applyFont="1" applyBorder="1" applyAlignment="1">
      <alignment horizontal="center" vertical="center"/>
    </xf>
    <xf numFmtId="0" fontId="50" fillId="0" borderId="21" xfId="0" applyFont="1" applyBorder="1" applyAlignment="1" applyProtection="1">
      <alignment horizontal="left" vertical="center"/>
      <protection locked="0"/>
    </xf>
    <xf numFmtId="0" fontId="50" fillId="0" borderId="22" xfId="0" applyFont="1" applyBorder="1" applyAlignment="1" applyProtection="1">
      <alignment horizontal="left" vertical="center"/>
      <protection locked="0"/>
    </xf>
    <xf numFmtId="0" fontId="50" fillId="0" borderId="29" xfId="0" applyFont="1" applyBorder="1" applyAlignment="1" applyProtection="1">
      <alignment horizontal="left" vertical="center"/>
      <protection locked="0"/>
    </xf>
    <xf numFmtId="0" fontId="0" fillId="32" borderId="21" xfId="0" applyFont="1" applyFill="1" applyBorder="1" applyAlignment="1">
      <alignment horizontal="center" vertical="center"/>
    </xf>
    <xf numFmtId="0" fontId="0" fillId="32" borderId="22"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15" xfId="0" applyFont="1" applyFill="1" applyBorder="1" applyAlignment="1">
      <alignment horizontal="center" vertical="center"/>
    </xf>
    <xf numFmtId="0" fontId="0" fillId="32" borderId="21" xfId="0" applyFont="1" applyFill="1" applyBorder="1" applyAlignment="1">
      <alignment horizontal="left" vertical="center" indent="1"/>
    </xf>
    <xf numFmtId="0" fontId="0" fillId="32" borderId="22" xfId="0" applyFont="1" applyFill="1" applyBorder="1" applyAlignment="1">
      <alignment horizontal="left" vertical="center" indent="1"/>
    </xf>
    <xf numFmtId="0" fontId="0" fillId="32" borderId="29" xfId="0" applyFont="1" applyFill="1" applyBorder="1" applyAlignment="1">
      <alignment horizontal="left" vertical="center" indent="1"/>
    </xf>
    <xf numFmtId="0" fontId="0" fillId="32" borderId="15" xfId="0" applyFont="1" applyFill="1" applyBorder="1" applyAlignment="1" applyProtection="1">
      <alignment horizontal="center" vertical="center"/>
      <protection locked="0"/>
    </xf>
    <xf numFmtId="0" fontId="90" fillId="32" borderId="21" xfId="0" applyFont="1" applyFill="1" applyBorder="1" applyAlignment="1">
      <alignment horizontal="left" vertical="center" wrapText="1" indent="1"/>
    </xf>
    <xf numFmtId="0" fontId="90" fillId="32" borderId="22" xfId="0" applyFont="1" applyFill="1" applyBorder="1" applyAlignment="1">
      <alignment horizontal="left" vertical="center" wrapText="1" indent="1"/>
    </xf>
    <xf numFmtId="0" fontId="90" fillId="32" borderId="29" xfId="0" applyFont="1" applyFill="1" applyBorder="1" applyAlignment="1">
      <alignment horizontal="left" vertical="center" wrapText="1" indent="1"/>
    </xf>
    <xf numFmtId="0" fontId="50" fillId="0" borderId="15" xfId="0" applyFont="1" applyBorder="1" applyAlignment="1" applyProtection="1">
      <alignment horizontal="left" vertical="center"/>
      <protection locked="0"/>
    </xf>
    <xf numFmtId="0" fontId="84" fillId="0" borderId="11" xfId="0" applyFont="1" applyFill="1" applyBorder="1" applyAlignment="1">
      <alignment horizontal="left" vertical="top" wrapText="1"/>
    </xf>
    <xf numFmtId="0" fontId="84" fillId="0" borderId="11" xfId="0" applyFont="1" applyFill="1" applyBorder="1" applyAlignment="1">
      <alignment horizontal="left" vertical="top"/>
    </xf>
    <xf numFmtId="0" fontId="50" fillId="0" borderId="43" xfId="0" applyFont="1" applyBorder="1" applyAlignment="1">
      <alignment horizontal="center" vertical="center"/>
    </xf>
    <xf numFmtId="0" fontId="50" fillId="0" borderId="0" xfId="0" applyFont="1" applyBorder="1" applyAlignment="1">
      <alignment horizontal="center" vertical="center"/>
    </xf>
    <xf numFmtId="0" fontId="50" fillId="0" borderId="16" xfId="0" applyFont="1" applyBorder="1" applyAlignment="1">
      <alignment horizontal="center" vertical="center"/>
    </xf>
    <xf numFmtId="0" fontId="50" fillId="0" borderId="62" xfId="0" applyFont="1" applyBorder="1" applyAlignment="1">
      <alignment horizontal="center" vertical="center"/>
    </xf>
    <xf numFmtId="0" fontId="50" fillId="0" borderId="10" xfId="0" applyFont="1" applyBorder="1" applyAlignment="1">
      <alignment horizontal="center" vertical="center"/>
    </xf>
    <xf numFmtId="0" fontId="50" fillId="0" borderId="63" xfId="0" applyFont="1" applyBorder="1" applyAlignment="1">
      <alignment horizontal="center" vertical="center"/>
    </xf>
    <xf numFmtId="0" fontId="50" fillId="0" borderId="42"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50" fillId="0" borderId="62"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50" fillId="0" borderId="63" xfId="0" applyFont="1" applyBorder="1" applyAlignment="1" applyProtection="1">
      <alignment horizontal="center" vertical="center"/>
      <protection locked="0"/>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29" xfId="0" applyFont="1" applyBorder="1" applyAlignment="1">
      <alignment horizontal="center" vertical="center"/>
    </xf>
    <xf numFmtId="0" fontId="86" fillId="0" borderId="21" xfId="0" applyFont="1" applyBorder="1" applyAlignment="1" applyProtection="1">
      <alignment vertical="center"/>
      <protection locked="0"/>
    </xf>
    <xf numFmtId="0" fontId="86" fillId="0" borderId="22" xfId="0" applyFont="1" applyBorder="1" applyAlignment="1" applyProtection="1">
      <alignment vertical="center"/>
      <protection locked="0"/>
    </xf>
    <xf numFmtId="0" fontId="86" fillId="0" borderId="29" xfId="0" applyFont="1" applyBorder="1" applyAlignment="1" applyProtection="1">
      <alignment vertical="center"/>
      <protection locked="0"/>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2"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86" fillId="0" borderId="21" xfId="0" applyFont="1" applyBorder="1" applyAlignment="1" applyProtection="1">
      <alignment horizontal="center" vertical="center"/>
      <protection locked="0"/>
    </xf>
    <xf numFmtId="0" fontId="86" fillId="0" borderId="22"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185" fontId="50" fillId="0" borderId="21" xfId="0" applyNumberFormat="1" applyFont="1" applyBorder="1" applyAlignment="1" applyProtection="1">
      <alignment horizontal="right" vertical="center" wrapText="1" indent="1"/>
      <protection locked="0"/>
    </xf>
    <xf numFmtId="185" fontId="50" fillId="0" borderId="29" xfId="0" applyNumberFormat="1" applyFont="1" applyBorder="1" applyAlignment="1" applyProtection="1">
      <alignment horizontal="right" vertical="center" wrapText="1" indent="1"/>
      <protection locked="0"/>
    </xf>
    <xf numFmtId="185" fontId="50" fillId="0" borderId="21" xfId="0" applyNumberFormat="1" applyFont="1" applyBorder="1" applyAlignment="1" applyProtection="1">
      <alignment horizontal="right" vertical="center" indent="1"/>
      <protection locked="0"/>
    </xf>
    <xf numFmtId="185" fontId="50" fillId="0" borderId="22" xfId="0" applyNumberFormat="1" applyFont="1" applyBorder="1" applyAlignment="1" applyProtection="1">
      <alignment horizontal="right" vertical="center" indent="1"/>
      <protection locked="0"/>
    </xf>
    <xf numFmtId="185" fontId="50" fillId="0" borderId="29" xfId="0" applyNumberFormat="1" applyFont="1" applyBorder="1" applyAlignment="1" applyProtection="1">
      <alignment horizontal="right" vertical="center" indent="1"/>
      <protection locked="0"/>
    </xf>
    <xf numFmtId="0" fontId="50" fillId="31" borderId="21" xfId="0" applyFont="1" applyFill="1" applyBorder="1" applyAlignment="1">
      <alignment horizontal="center" vertical="center"/>
    </xf>
    <xf numFmtId="0" fontId="50" fillId="31" borderId="29" xfId="0" applyFont="1" applyFill="1" applyBorder="1" applyAlignment="1">
      <alignment horizontal="center" vertical="center"/>
    </xf>
    <xf numFmtId="0" fontId="50" fillId="31" borderId="22" xfId="0" applyFont="1" applyFill="1" applyBorder="1" applyAlignment="1">
      <alignment horizontal="center" vertical="center"/>
    </xf>
    <xf numFmtId="0" fontId="50" fillId="0" borderId="4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185" fontId="50" fillId="0" borderId="62" xfId="0" applyNumberFormat="1" applyFont="1" applyBorder="1" applyAlignment="1" applyProtection="1">
      <alignment horizontal="right" vertical="center" wrapText="1" indent="1"/>
      <protection locked="0"/>
    </xf>
    <xf numFmtId="185" fontId="50" fillId="0" borderId="63" xfId="0" applyNumberFormat="1" applyFont="1" applyBorder="1" applyAlignment="1" applyProtection="1">
      <alignment horizontal="right" vertical="center" wrapText="1" indent="1"/>
      <protection locked="0"/>
    </xf>
    <xf numFmtId="185" fontId="50" fillId="0" borderId="62" xfId="0" applyNumberFormat="1" applyFont="1" applyBorder="1" applyAlignment="1" applyProtection="1">
      <alignment horizontal="right" vertical="center" indent="1"/>
      <protection locked="0"/>
    </xf>
    <xf numFmtId="185" fontId="50" fillId="0" borderId="10" xfId="0" applyNumberFormat="1" applyFont="1" applyBorder="1" applyAlignment="1" applyProtection="1">
      <alignment horizontal="right" vertical="center" indent="1"/>
      <protection locked="0"/>
    </xf>
    <xf numFmtId="185" fontId="50" fillId="0" borderId="63" xfId="0" applyNumberFormat="1" applyFont="1" applyBorder="1" applyAlignment="1" applyProtection="1">
      <alignment horizontal="right" vertical="center" indent="1"/>
      <protection locked="0"/>
    </xf>
    <xf numFmtId="0" fontId="50" fillId="0" borderId="15" xfId="0" applyFont="1" applyBorder="1" applyAlignment="1">
      <alignment horizontal="left" vertical="center" wrapText="1"/>
    </xf>
    <xf numFmtId="0" fontId="50" fillId="0" borderId="15" xfId="0" applyFont="1" applyBorder="1" applyAlignment="1">
      <alignment horizontal="left" vertical="center"/>
    </xf>
    <xf numFmtId="0" fontId="50" fillId="0" borderId="42" xfId="0" applyFont="1" applyBorder="1" applyAlignment="1">
      <alignment horizontal="left" vertical="center" wrapText="1"/>
    </xf>
    <xf numFmtId="0" fontId="50" fillId="0" borderId="11" xfId="0" applyFont="1" applyBorder="1" applyAlignment="1">
      <alignment horizontal="left" vertical="center" wrapText="1"/>
    </xf>
    <xf numFmtId="0" fontId="0" fillId="0" borderId="13" xfId="0" applyFont="1" applyBorder="1" applyAlignment="1">
      <alignment horizontal="left" vertical="center" wrapText="1"/>
    </xf>
    <xf numFmtId="0" fontId="50" fillId="0" borderId="62" xfId="0" applyFont="1" applyBorder="1" applyAlignment="1">
      <alignment horizontal="left" vertical="center" wrapText="1"/>
    </xf>
    <xf numFmtId="0" fontId="50" fillId="0" borderId="10" xfId="0" applyFont="1" applyBorder="1" applyAlignment="1">
      <alignment horizontal="left" vertical="center" wrapText="1"/>
    </xf>
    <xf numFmtId="0" fontId="0" fillId="0" borderId="63" xfId="0" applyFont="1" applyBorder="1" applyAlignment="1">
      <alignment horizontal="left" vertical="center" wrapText="1"/>
    </xf>
    <xf numFmtId="0" fontId="50" fillId="0" borderId="21" xfId="0" applyFont="1" applyBorder="1" applyAlignment="1" applyProtection="1">
      <alignment horizontal="center" vertical="center" shrinkToFit="1"/>
      <protection locked="0"/>
    </xf>
    <xf numFmtId="0" fontId="50" fillId="0" borderId="22" xfId="0" applyFont="1" applyBorder="1" applyAlignment="1" applyProtection="1">
      <alignment horizontal="center" vertical="center" shrinkToFit="1"/>
      <protection locked="0"/>
    </xf>
    <xf numFmtId="0" fontId="50" fillId="0" borderId="29" xfId="0" applyFont="1" applyBorder="1" applyAlignment="1" applyProtection="1">
      <alignment horizontal="center" vertical="center" shrinkToFit="1"/>
      <protection locked="0"/>
    </xf>
    <xf numFmtId="0" fontId="50" fillId="0" borderId="21" xfId="0" applyFont="1" applyBorder="1" applyAlignment="1" applyProtection="1">
      <alignment horizontal="center" vertical="center"/>
      <protection locked="0"/>
    </xf>
    <xf numFmtId="184" fontId="50" fillId="0" borderId="62" xfId="0" applyNumberFormat="1" applyFont="1" applyBorder="1" applyAlignment="1" applyProtection="1">
      <alignment horizontal="right" vertical="center" indent="2"/>
      <protection locked="0"/>
    </xf>
    <xf numFmtId="184" fontId="50" fillId="0" borderId="10" xfId="0" applyNumberFormat="1" applyFont="1" applyBorder="1" applyAlignment="1" applyProtection="1">
      <alignment horizontal="right" vertical="center" indent="2"/>
      <protection locked="0"/>
    </xf>
    <xf numFmtId="184" fontId="50" fillId="0" borderId="63" xfId="0" applyNumberFormat="1" applyFont="1" applyBorder="1" applyAlignment="1" applyProtection="1">
      <alignment horizontal="right" vertical="center" indent="2"/>
      <protection locked="0"/>
    </xf>
    <xf numFmtId="184" fontId="50" fillId="0" borderId="62" xfId="0" applyNumberFormat="1" applyFont="1" applyBorder="1" applyAlignment="1" applyProtection="1">
      <alignment horizontal="right" vertical="center" indent="1"/>
      <protection locked="0"/>
    </xf>
    <xf numFmtId="184" fontId="50" fillId="0" borderId="10" xfId="0" applyNumberFormat="1" applyFont="1" applyBorder="1" applyAlignment="1" applyProtection="1">
      <alignment horizontal="right" vertical="center" indent="1"/>
      <protection locked="0"/>
    </xf>
    <xf numFmtId="184" fontId="50" fillId="0" borderId="63" xfId="0" applyNumberFormat="1" applyFont="1" applyBorder="1" applyAlignment="1" applyProtection="1">
      <alignment horizontal="right" vertical="center" indent="1"/>
      <protection locked="0"/>
    </xf>
    <xf numFmtId="184" fontId="50" fillId="0" borderId="62" xfId="0" applyNumberFormat="1" applyFont="1" applyBorder="1" applyAlignment="1">
      <alignment horizontal="right" vertical="center" indent="1"/>
    </xf>
    <xf numFmtId="184" fontId="50" fillId="0" borderId="10" xfId="0" applyNumberFormat="1" applyFont="1" applyBorder="1" applyAlignment="1">
      <alignment horizontal="right" vertical="center" indent="1"/>
    </xf>
    <xf numFmtId="184" fontId="50" fillId="0" borderId="63" xfId="0" applyNumberFormat="1" applyFont="1" applyBorder="1" applyAlignment="1">
      <alignment horizontal="right" vertical="center" indent="1"/>
    </xf>
    <xf numFmtId="184" fontId="50" fillId="0" borderId="21" xfId="0" applyNumberFormat="1" applyFont="1" applyBorder="1" applyAlignment="1" applyProtection="1">
      <alignment horizontal="right" vertical="center" indent="2"/>
      <protection locked="0"/>
    </xf>
    <xf numFmtId="184" fontId="50" fillId="0" borderId="22" xfId="0" applyNumberFormat="1" applyFont="1" applyBorder="1" applyAlignment="1" applyProtection="1">
      <alignment horizontal="right" vertical="center" indent="2"/>
      <protection locked="0"/>
    </xf>
    <xf numFmtId="184" fontId="50" fillId="0" borderId="29" xfId="0" applyNumberFormat="1" applyFont="1" applyBorder="1" applyAlignment="1" applyProtection="1">
      <alignment horizontal="right" vertical="center" indent="2"/>
      <protection locked="0"/>
    </xf>
    <xf numFmtId="184" fontId="50" fillId="0" borderId="21" xfId="0" applyNumberFormat="1" applyFont="1" applyBorder="1" applyAlignment="1" applyProtection="1">
      <alignment horizontal="right" vertical="center" indent="1"/>
      <protection locked="0"/>
    </xf>
    <xf numFmtId="184" fontId="50" fillId="0" borderId="22" xfId="0" applyNumberFormat="1" applyFont="1" applyBorder="1" applyAlignment="1" applyProtection="1">
      <alignment horizontal="right" vertical="center" indent="1"/>
      <protection locked="0"/>
    </xf>
    <xf numFmtId="184" fontId="50" fillId="0" borderId="29" xfId="0" applyNumberFormat="1" applyFont="1" applyBorder="1" applyAlignment="1" applyProtection="1">
      <alignment horizontal="right" vertical="center" indent="1"/>
      <protection locked="0"/>
    </xf>
    <xf numFmtId="184" fontId="50" fillId="0" borderId="21" xfId="0" applyNumberFormat="1" applyFont="1" applyBorder="1" applyAlignment="1">
      <alignment horizontal="right" vertical="center" indent="1"/>
    </xf>
    <xf numFmtId="184" fontId="50" fillId="0" borderId="22" xfId="0" applyNumberFormat="1" applyFont="1" applyBorder="1" applyAlignment="1">
      <alignment horizontal="right" vertical="center" indent="1"/>
    </xf>
    <xf numFmtId="184" fontId="50" fillId="0" borderId="29" xfId="0" applyNumberFormat="1" applyFont="1" applyBorder="1" applyAlignment="1">
      <alignment horizontal="right" vertical="center" indent="1"/>
    </xf>
    <xf numFmtId="0" fontId="76" fillId="0" borderId="0" xfId="43" applyFont="1" applyAlignment="1">
      <alignment vertical="center"/>
    </xf>
    <xf numFmtId="181" fontId="82" fillId="0" borderId="10" xfId="0" applyNumberFormat="1" applyFont="1" applyBorder="1" applyAlignment="1" applyProtection="1">
      <alignment horizontal="center"/>
      <protection locked="0"/>
    </xf>
    <xf numFmtId="0" fontId="50" fillId="0" borderId="13" xfId="0" applyFont="1" applyBorder="1" applyAlignment="1">
      <alignment horizontal="left" vertical="center" wrapText="1"/>
    </xf>
    <xf numFmtId="0" fontId="50" fillId="0" borderId="63" xfId="0" applyFont="1" applyBorder="1" applyAlignment="1">
      <alignment horizontal="left" vertical="center" wrapText="1"/>
    </xf>
    <xf numFmtId="0" fontId="50" fillId="0" borderId="42" xfId="0" applyFont="1" applyBorder="1" applyAlignment="1">
      <alignment horizontal="center" vertical="center"/>
    </xf>
    <xf numFmtId="0" fontId="50" fillId="0" borderId="13" xfId="0" applyFont="1" applyBorder="1" applyAlignment="1">
      <alignment horizontal="center" vertical="center"/>
    </xf>
    <xf numFmtId="38" fontId="50" fillId="0" borderId="34" xfId="0" applyNumberFormat="1" applyFont="1" applyBorder="1" applyAlignment="1">
      <alignment horizontal="right" vertical="top"/>
    </xf>
    <xf numFmtId="38" fontId="0" fillId="0" borderId="34" xfId="0" applyNumberFormat="1" applyFont="1" applyBorder="1" applyAlignment="1">
      <alignment horizontal="right" vertical="top"/>
    </xf>
    <xf numFmtId="57" fontId="50" fillId="0" borderId="15" xfId="0" applyNumberFormat="1" applyFont="1" applyBorder="1" applyAlignment="1">
      <alignment vertical="center"/>
    </xf>
    <xf numFmtId="0" fontId="50" fillId="0" borderId="15" xfId="0" applyFont="1" applyBorder="1" applyAlignment="1">
      <alignment vertical="center"/>
    </xf>
    <xf numFmtId="0" fontId="36" fillId="0" borderId="15" xfId="0" applyFont="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10" xfId="0" applyFont="1" applyBorder="1" applyAlignment="1">
      <alignment horizontal="center" vertical="center"/>
    </xf>
    <xf numFmtId="0" fontId="0" fillId="0" borderId="63" xfId="0" applyFont="1" applyBorder="1" applyAlignment="1">
      <alignment horizontal="center" vertical="center"/>
    </xf>
    <xf numFmtId="0" fontId="50" fillId="0" borderId="11" xfId="0" applyFont="1" applyBorder="1" applyAlignment="1">
      <alignment horizontal="center" vertical="center"/>
    </xf>
    <xf numFmtId="38" fontId="50" fillId="0" borderId="12" xfId="0" applyNumberFormat="1" applyFont="1" applyBorder="1" applyAlignment="1">
      <alignment horizontal="right"/>
    </xf>
    <xf numFmtId="0" fontId="0" fillId="0" borderId="15" xfId="0" applyFont="1" applyBorder="1" applyAlignment="1">
      <alignment vertical="center"/>
    </xf>
    <xf numFmtId="38" fontId="50" fillId="0" borderId="15" xfId="0" applyNumberFormat="1" applyFont="1" applyBorder="1" applyAlignment="1">
      <alignment vertical="center"/>
    </xf>
    <xf numFmtId="38" fontId="50" fillId="0" borderId="42" xfId="0" applyNumberFormat="1" applyFont="1" applyBorder="1" applyAlignment="1">
      <alignment vertical="center"/>
    </xf>
    <xf numFmtId="38" fontId="50" fillId="0" borderId="11" xfId="0" applyNumberFormat="1" applyFont="1" applyBorder="1" applyAlignment="1">
      <alignment vertical="center"/>
    </xf>
    <xf numFmtId="38" fontId="50" fillId="0" borderId="13" xfId="0" applyNumberFormat="1" applyFont="1" applyBorder="1" applyAlignment="1">
      <alignment vertical="center"/>
    </xf>
    <xf numFmtId="38" fontId="50" fillId="0" borderId="62" xfId="0" applyNumberFormat="1" applyFont="1" applyBorder="1" applyAlignment="1">
      <alignment vertical="center"/>
    </xf>
    <xf numFmtId="38" fontId="50" fillId="0" borderId="10" xfId="0" applyNumberFormat="1" applyFont="1" applyBorder="1" applyAlignment="1">
      <alignment vertical="center"/>
    </xf>
    <xf numFmtId="38" fontId="50" fillId="0" borderId="63" xfId="0" applyNumberFormat="1" applyFont="1" applyBorder="1" applyAlignment="1">
      <alignment vertical="center"/>
    </xf>
    <xf numFmtId="57" fontId="50" fillId="0" borderId="42" xfId="0" applyNumberFormat="1" applyFont="1" applyBorder="1" applyAlignment="1">
      <alignment vertical="center"/>
    </xf>
    <xf numFmtId="57" fontId="50" fillId="0" borderId="11" xfId="0" applyNumberFormat="1" applyFont="1" applyBorder="1" applyAlignment="1">
      <alignment vertical="center"/>
    </xf>
    <xf numFmtId="57" fontId="50" fillId="0" borderId="13" xfId="0" applyNumberFormat="1" applyFont="1" applyBorder="1" applyAlignment="1">
      <alignment vertical="center"/>
    </xf>
    <xf numFmtId="57" fontId="50" fillId="0" borderId="62" xfId="0" applyNumberFormat="1" applyFont="1" applyBorder="1" applyAlignment="1">
      <alignment vertical="center"/>
    </xf>
    <xf numFmtId="57" fontId="50" fillId="0" borderId="10" xfId="0" applyNumberFormat="1" applyFont="1" applyBorder="1" applyAlignment="1">
      <alignment vertical="center"/>
    </xf>
    <xf numFmtId="57" fontId="50" fillId="0" borderId="63" xfId="0" applyNumberFormat="1" applyFont="1" applyBorder="1" applyAlignment="1">
      <alignment vertical="center"/>
    </xf>
    <xf numFmtId="0" fontId="50" fillId="0" borderId="42" xfId="0" applyFont="1" applyBorder="1" applyAlignment="1">
      <alignment vertical="center"/>
    </xf>
    <xf numFmtId="0" fontId="50" fillId="0" borderId="13" xfId="0" applyFont="1" applyBorder="1" applyAlignment="1">
      <alignment vertical="center"/>
    </xf>
    <xf numFmtId="0" fontId="50" fillId="0" borderId="62" xfId="0" applyFont="1" applyBorder="1" applyAlignment="1">
      <alignment vertical="center"/>
    </xf>
    <xf numFmtId="0" fontId="50" fillId="0" borderId="63" xfId="0" applyFont="1" applyBorder="1" applyAlignment="1">
      <alignment vertical="center"/>
    </xf>
    <xf numFmtId="0" fontId="36" fillId="0" borderId="4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50" fillId="0" borderId="11" xfId="0" applyFont="1" applyBorder="1" applyAlignment="1">
      <alignment vertical="center"/>
    </xf>
    <xf numFmtId="0" fontId="50" fillId="0" borderId="10"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0" fillId="0" borderId="29" xfId="0" applyFont="1" applyBorder="1" applyAlignment="1">
      <alignment vertical="center"/>
    </xf>
    <xf numFmtId="57" fontId="50" fillId="0" borderId="21" xfId="0" applyNumberFormat="1" applyFont="1" applyBorder="1" applyAlignment="1">
      <alignment vertical="center"/>
    </xf>
    <xf numFmtId="57" fontId="50" fillId="0" borderId="22" xfId="0" applyNumberFormat="1" applyFont="1" applyBorder="1" applyAlignment="1">
      <alignment vertical="center"/>
    </xf>
    <xf numFmtId="57" fontId="50" fillId="0" borderId="29" xfId="0" applyNumberFormat="1" applyFont="1" applyBorder="1" applyAlignment="1">
      <alignment vertical="center"/>
    </xf>
    <xf numFmtId="38" fontId="50" fillId="0" borderId="21" xfId="0" applyNumberFormat="1" applyFont="1" applyBorder="1" applyAlignment="1">
      <alignment vertical="center"/>
    </xf>
    <xf numFmtId="38" fontId="50" fillId="0" borderId="22" xfId="0" applyNumberFormat="1" applyFont="1" applyBorder="1" applyAlignment="1">
      <alignment vertical="center"/>
    </xf>
    <xf numFmtId="38" fontId="50" fillId="0" borderId="29" xfId="0" applyNumberFormat="1" applyFont="1" applyBorder="1" applyAlignment="1">
      <alignment vertical="center"/>
    </xf>
    <xf numFmtId="0" fontId="36" fillId="0" borderId="21" xfId="0" applyFont="1" applyBorder="1" applyAlignment="1">
      <alignment horizontal="center" vertical="center" wrapText="1"/>
    </xf>
    <xf numFmtId="0" fontId="36" fillId="0" borderId="29" xfId="0" applyFont="1" applyBorder="1" applyAlignment="1">
      <alignment horizontal="center" vertical="center" wrapText="1"/>
    </xf>
    <xf numFmtId="57" fontId="78" fillId="0" borderId="34" xfId="0" quotePrefix="1" applyNumberFormat="1" applyFont="1" applyBorder="1" applyAlignment="1">
      <alignment horizontal="center" vertical="center"/>
    </xf>
    <xf numFmtId="0" fontId="78" fillId="0" borderId="34" xfId="0" applyFont="1" applyBorder="1" applyAlignment="1">
      <alignment horizontal="center" vertical="center"/>
    </xf>
    <xf numFmtId="0" fontId="76" fillId="0" borderId="0" xfId="43" applyFont="1" applyAlignment="1">
      <alignment vertical="center" shrinkToFit="1"/>
    </xf>
    <xf numFmtId="0" fontId="5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50" fillId="0" borderId="4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34" xfId="0" applyFont="1" applyBorder="1" applyAlignment="1">
      <alignment horizontal="center" vertical="center" wrapText="1"/>
    </xf>
    <xf numFmtId="0" fontId="0" fillId="0" borderId="13" xfId="0" applyFont="1" applyBorder="1" applyAlignment="1">
      <alignment vertical="center"/>
    </xf>
    <xf numFmtId="0" fontId="50" fillId="0" borderId="62" xfId="0" applyFont="1" applyBorder="1" applyAlignment="1">
      <alignment horizontal="center" vertical="center" wrapText="1"/>
    </xf>
    <xf numFmtId="0" fontId="0" fillId="0" borderId="63" xfId="0" applyFont="1" applyBorder="1" applyAlignment="1">
      <alignment vertical="center"/>
    </xf>
    <xf numFmtId="0" fontId="79" fillId="0" borderId="34" xfId="0" applyFont="1" applyBorder="1" applyAlignment="1">
      <alignment horizontal="center" vertical="center"/>
    </xf>
    <xf numFmtId="3" fontId="78" fillId="0" borderId="34" xfId="0" applyNumberFormat="1" applyFont="1" applyBorder="1" applyAlignment="1">
      <alignment horizontal="right" vertical="center"/>
    </xf>
    <xf numFmtId="0" fontId="79" fillId="0" borderId="34" xfId="0" applyFont="1" applyBorder="1" applyAlignment="1">
      <alignment horizontal="right" vertical="center"/>
    </xf>
    <xf numFmtId="0" fontId="36" fillId="0" borderId="12" xfId="0" quotePrefix="1" applyFont="1" applyBorder="1" applyAlignment="1">
      <alignment horizontal="center" vertical="top"/>
    </xf>
    <xf numFmtId="0" fontId="36" fillId="0" borderId="12" xfId="0" applyFont="1" applyBorder="1" applyAlignment="1">
      <alignment horizontal="center" vertical="top"/>
    </xf>
    <xf numFmtId="0" fontId="78" fillId="0" borderId="15" xfId="0" applyFont="1" applyBorder="1" applyAlignment="1">
      <alignment horizontal="center" vertical="center"/>
    </xf>
    <xf numFmtId="0" fontId="78" fillId="0" borderId="15" xfId="0" applyFont="1" applyBorder="1" applyAlignment="1">
      <alignment horizontal="center" vertical="center" wrapText="1"/>
    </xf>
    <xf numFmtId="0" fontId="79" fillId="0" borderId="15" xfId="0" applyFont="1" applyBorder="1" applyAlignment="1">
      <alignment horizontal="center" vertical="center"/>
    </xf>
    <xf numFmtId="0" fontId="36" fillId="0" borderId="12" xfId="0" applyFont="1" applyBorder="1" applyAlignment="1">
      <alignment horizontal="righ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25">
    <dxf>
      <fill>
        <patternFill>
          <bgColor theme="2" tint="-0.499984740745262"/>
        </patternFill>
      </fill>
    </dxf>
    <dxf>
      <fill>
        <patternFill>
          <bgColor theme="2" tint="-0.499984740745262"/>
        </patternFill>
      </fill>
    </dxf>
    <dxf>
      <font>
        <color theme="0"/>
      </font>
    </dxf>
    <dxf>
      <font>
        <color theme="0"/>
      </font>
    </dxf>
    <dxf>
      <fill>
        <patternFill>
          <bgColor theme="2" tint="-0.499984740745262"/>
        </patternFill>
      </fill>
    </dxf>
    <dxf>
      <fill>
        <patternFill>
          <bgColor theme="2" tint="-0.499984740745262"/>
        </patternFill>
      </fill>
    </dxf>
    <dxf>
      <font>
        <color theme="0"/>
      </font>
    </dxf>
    <dxf>
      <font>
        <color theme="0"/>
      </font>
    </dxf>
    <dxf>
      <fill>
        <patternFill>
          <bgColor theme="2" tint="-0.499984740745262"/>
        </patternFill>
      </fill>
    </dxf>
    <dxf>
      <font>
        <color theme="0"/>
      </font>
    </dxf>
    <dxf>
      <font>
        <color theme="0"/>
      </font>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1"/>
  <sheetViews>
    <sheetView tabSelected="1" view="pageBreakPreview" zoomScale="120" zoomScaleNormal="100" zoomScaleSheetLayoutView="120" workbookViewId="0">
      <selection sqref="A1:E1"/>
    </sheetView>
  </sheetViews>
  <sheetFormatPr defaultRowHeight="13.2"/>
  <cols>
    <col min="1" max="1" width="13.6640625" customWidth="1"/>
    <col min="2" max="2" width="11.21875" customWidth="1"/>
    <col min="3" max="3" width="25" customWidth="1"/>
    <col min="4" max="4" width="11.21875" customWidth="1"/>
    <col min="5" max="5" width="25" customWidth="1"/>
  </cols>
  <sheetData>
    <row r="1" spans="1:7" ht="30" customHeight="1">
      <c r="A1" s="562" t="s">
        <v>471</v>
      </c>
      <c r="B1" s="562"/>
      <c r="C1" s="562"/>
      <c r="D1" s="562"/>
      <c r="E1" s="562"/>
    </row>
    <row r="2" spans="1:7" ht="19.95" customHeight="1">
      <c r="A2" t="s">
        <v>430</v>
      </c>
    </row>
    <row r="3" spans="1:7" ht="30" customHeight="1">
      <c r="A3" s="16" t="s">
        <v>431</v>
      </c>
      <c r="B3" s="563"/>
      <c r="C3" s="563"/>
      <c r="D3" s="563"/>
      <c r="E3" s="563"/>
    </row>
    <row r="4" spans="1:7" ht="19.95" customHeight="1"/>
    <row r="5" spans="1:7" ht="30" customHeight="1">
      <c r="A5" s="16" t="s">
        <v>432</v>
      </c>
      <c r="B5" s="15" t="s">
        <v>433</v>
      </c>
      <c r="C5" s="564"/>
      <c r="D5" s="564"/>
      <c r="E5" s="565"/>
    </row>
    <row r="6" spans="1:7" ht="30" customHeight="1">
      <c r="A6" s="16" t="s">
        <v>434</v>
      </c>
      <c r="B6" s="557"/>
      <c r="C6" s="557"/>
      <c r="D6" s="557"/>
      <c r="E6" s="557"/>
    </row>
    <row r="7" spans="1:7" ht="30" customHeight="1">
      <c r="A7" s="16" t="s">
        <v>435</v>
      </c>
      <c r="B7" s="16" t="s">
        <v>436</v>
      </c>
      <c r="C7" s="325"/>
      <c r="D7" s="16" t="s">
        <v>437</v>
      </c>
      <c r="E7" s="325"/>
    </row>
    <row r="8" spans="1:7" ht="19.95" customHeight="1"/>
    <row r="9" spans="1:7" ht="30" customHeight="1">
      <c r="A9" s="16" t="s">
        <v>438</v>
      </c>
      <c r="B9" s="15" t="s">
        <v>433</v>
      </c>
      <c r="C9" s="564"/>
      <c r="D9" s="564"/>
      <c r="E9" s="565"/>
    </row>
    <row r="10" spans="1:7" ht="30" customHeight="1">
      <c r="A10" s="16" t="s">
        <v>439</v>
      </c>
      <c r="B10" s="557"/>
      <c r="C10" s="557"/>
      <c r="D10" s="557"/>
      <c r="E10" s="557"/>
    </row>
    <row r="11" spans="1:7" ht="30" customHeight="1">
      <c r="A11" s="16" t="s">
        <v>440</v>
      </c>
      <c r="B11" s="557"/>
      <c r="C11" s="557"/>
      <c r="D11" s="557"/>
      <c r="E11" s="557"/>
    </row>
    <row r="12" spans="1:7" ht="30" customHeight="1">
      <c r="A12" s="16" t="s">
        <v>441</v>
      </c>
      <c r="B12" s="557"/>
      <c r="C12" s="557"/>
      <c r="D12" s="16" t="s">
        <v>442</v>
      </c>
      <c r="E12" s="325"/>
    </row>
    <row r="13" spans="1:7" ht="30" customHeight="1">
      <c r="A13" s="16" t="s">
        <v>443</v>
      </c>
      <c r="B13" s="16" t="s">
        <v>436</v>
      </c>
      <c r="C13" s="325"/>
      <c r="D13" s="16" t="s">
        <v>437</v>
      </c>
      <c r="E13" s="325"/>
    </row>
    <row r="14" spans="1:7" ht="30" customHeight="1">
      <c r="A14" s="16" t="s">
        <v>444</v>
      </c>
      <c r="B14" s="16" t="s">
        <v>436</v>
      </c>
      <c r="C14" s="325"/>
      <c r="D14" s="16" t="s">
        <v>437</v>
      </c>
      <c r="E14" s="325"/>
    </row>
    <row r="15" spans="1:7" ht="19.95" customHeight="1" thickBot="1"/>
    <row r="16" spans="1:7" ht="36.6" thickBot="1">
      <c r="A16" s="558" t="s">
        <v>445</v>
      </c>
      <c r="B16" s="559"/>
      <c r="C16" s="17" t="s">
        <v>10</v>
      </c>
      <c r="D16" s="560" t="s">
        <v>446</v>
      </c>
      <c r="E16" s="561"/>
      <c r="G16" s="327" t="s">
        <v>10</v>
      </c>
    </row>
    <row r="17" spans="1:7" ht="19.95" customHeight="1">
      <c r="G17" s="18" t="s">
        <v>447</v>
      </c>
    </row>
    <row r="18" spans="1:7" ht="15" customHeight="1">
      <c r="A18" s="328" t="s">
        <v>11</v>
      </c>
      <c r="B18" s="19"/>
      <c r="C18" s="19"/>
      <c r="D18" s="19"/>
      <c r="E18" s="19"/>
      <c r="G18" s="18" t="s">
        <v>448</v>
      </c>
    </row>
    <row r="19" spans="1:7" ht="13.05" customHeight="1">
      <c r="A19" s="329" t="s">
        <v>33</v>
      </c>
      <c r="B19" s="20"/>
      <c r="C19" s="19"/>
      <c r="D19" s="19"/>
      <c r="E19" s="19"/>
    </row>
    <row r="20" spans="1:7" ht="13.05" customHeight="1">
      <c r="A20" s="329" t="s">
        <v>34</v>
      </c>
      <c r="B20" s="20"/>
      <c r="C20" s="19"/>
      <c r="D20" s="19"/>
      <c r="E20" s="19"/>
    </row>
    <row r="21" spans="1:7" ht="13.05" customHeight="1">
      <c r="A21" s="329" t="s">
        <v>449</v>
      </c>
      <c r="B21" s="20"/>
      <c r="C21" s="19"/>
      <c r="D21" s="19"/>
      <c r="E21" s="19"/>
      <c r="G21" s="18" t="s">
        <v>450</v>
      </c>
    </row>
    <row r="22" spans="1:7" ht="13.05" customHeight="1">
      <c r="A22" s="329" t="s">
        <v>451</v>
      </c>
      <c r="B22" s="20"/>
      <c r="C22" s="19"/>
      <c r="D22" s="19"/>
      <c r="E22" s="19"/>
    </row>
    <row r="23" spans="1:7" ht="13.05" customHeight="1">
      <c r="A23" s="329" t="s">
        <v>452</v>
      </c>
      <c r="B23" s="20"/>
      <c r="C23" s="19"/>
      <c r="D23" s="19"/>
      <c r="E23" s="19"/>
    </row>
    <row r="24" spans="1:7" ht="13.05" customHeight="1">
      <c r="A24" s="329" t="s">
        <v>453</v>
      </c>
      <c r="B24" s="20"/>
      <c r="C24" s="19"/>
      <c r="D24" s="19"/>
      <c r="E24" s="19"/>
    </row>
    <row r="25" spans="1:7" ht="13.05" customHeight="1">
      <c r="A25" s="329" t="s">
        <v>454</v>
      </c>
      <c r="B25" s="20"/>
      <c r="C25" s="19"/>
      <c r="D25" s="19"/>
      <c r="E25" s="19"/>
    </row>
    <row r="26" spans="1:7" ht="13.05" customHeight="1">
      <c r="A26" s="329" t="s">
        <v>455</v>
      </c>
      <c r="B26" s="20"/>
      <c r="C26" s="19"/>
      <c r="D26" s="19"/>
      <c r="E26" s="19"/>
    </row>
    <row r="27" spans="1:7" ht="13.05" customHeight="1">
      <c r="A27" s="330" t="s">
        <v>456</v>
      </c>
      <c r="B27" s="20"/>
      <c r="C27" s="19"/>
      <c r="D27" s="19"/>
      <c r="E27" s="19"/>
    </row>
    <row r="28" spans="1:7" ht="13.05" customHeight="1">
      <c r="A28" s="330" t="s">
        <v>457</v>
      </c>
      <c r="B28" s="20"/>
      <c r="C28" s="19"/>
      <c r="D28" s="19"/>
      <c r="E28" s="19"/>
    </row>
    <row r="29" spans="1:7" ht="13.05" customHeight="1">
      <c r="A29" s="330" t="s">
        <v>458</v>
      </c>
      <c r="B29" s="20"/>
      <c r="C29" s="19"/>
      <c r="D29" s="19"/>
      <c r="E29" s="19"/>
    </row>
    <row r="30" spans="1:7" ht="13.05" customHeight="1">
      <c r="A30" s="330" t="s">
        <v>459</v>
      </c>
      <c r="B30" s="20"/>
      <c r="C30" s="19"/>
      <c r="D30" s="19"/>
      <c r="E30" s="19"/>
    </row>
    <row r="31" spans="1:7" ht="13.05" customHeight="1">
      <c r="A31" s="330" t="s">
        <v>460</v>
      </c>
      <c r="B31" s="20"/>
      <c r="C31" s="19"/>
      <c r="D31" s="19"/>
      <c r="E31" s="19"/>
    </row>
    <row r="32" spans="1:7" ht="13.05" customHeight="1">
      <c r="A32" s="330" t="s">
        <v>461</v>
      </c>
      <c r="B32" s="20"/>
      <c r="C32" s="19"/>
      <c r="D32" s="19"/>
      <c r="E32" s="19"/>
    </row>
    <row r="33" spans="1:5" ht="13.05" customHeight="1">
      <c r="A33" s="330" t="s">
        <v>462</v>
      </c>
      <c r="B33" s="20"/>
      <c r="C33" s="19"/>
      <c r="D33" s="19"/>
      <c r="E33" s="19"/>
    </row>
    <row r="34" spans="1:5" ht="13.05" customHeight="1">
      <c r="A34" s="330" t="s">
        <v>463</v>
      </c>
      <c r="B34" s="20"/>
      <c r="C34" s="19"/>
      <c r="D34" s="19"/>
      <c r="E34" s="19"/>
    </row>
    <row r="35" spans="1:5" ht="13.05" customHeight="1">
      <c r="A35" s="330" t="s">
        <v>464</v>
      </c>
      <c r="B35" s="20"/>
      <c r="C35" s="19"/>
      <c r="D35" s="19"/>
      <c r="E35" s="19"/>
    </row>
    <row r="36" spans="1:5" ht="13.05" customHeight="1">
      <c r="A36" s="330" t="s">
        <v>465</v>
      </c>
      <c r="B36" s="20"/>
      <c r="C36" s="19"/>
      <c r="D36" s="19"/>
      <c r="E36" s="19"/>
    </row>
    <row r="37" spans="1:5" ht="13.05" customHeight="1">
      <c r="A37" s="330" t="s">
        <v>466</v>
      </c>
      <c r="B37" s="20"/>
      <c r="C37" s="19"/>
      <c r="D37" s="19"/>
      <c r="E37" s="19"/>
    </row>
    <row r="38" spans="1:5" ht="13.05" customHeight="1">
      <c r="A38" s="330" t="s">
        <v>467</v>
      </c>
      <c r="B38" s="20"/>
      <c r="C38" s="19"/>
      <c r="D38" s="19"/>
      <c r="E38" s="19"/>
    </row>
    <row r="39" spans="1:5" ht="13.05" customHeight="1">
      <c r="A39" s="330" t="s">
        <v>468</v>
      </c>
      <c r="B39" s="20"/>
      <c r="C39" s="19"/>
      <c r="D39" s="19"/>
      <c r="E39" s="19"/>
    </row>
    <row r="40" spans="1:5" ht="13.05" customHeight="1">
      <c r="A40" s="329" t="s">
        <v>469</v>
      </c>
      <c r="B40" s="20"/>
      <c r="C40" s="19"/>
      <c r="D40" s="19"/>
      <c r="E40" s="19"/>
    </row>
    <row r="41" spans="1:5" ht="13.05" customHeight="1">
      <c r="A41" s="329" t="s">
        <v>470</v>
      </c>
      <c r="B41" s="20"/>
      <c r="C41" s="19"/>
      <c r="D41" s="19"/>
      <c r="E41" s="19"/>
    </row>
    <row r="42" spans="1:5" ht="13.05" customHeight="1">
      <c r="A42" s="329" t="s">
        <v>35</v>
      </c>
      <c r="B42" s="20"/>
      <c r="C42" s="19"/>
      <c r="D42" s="19"/>
      <c r="E42" s="19"/>
    </row>
    <row r="43" spans="1:5" ht="13.05" customHeight="1">
      <c r="A43" s="10"/>
      <c r="B43" s="20"/>
      <c r="C43" s="19"/>
      <c r="D43" s="19"/>
      <c r="E43" s="19"/>
    </row>
    <row r="44" spans="1:5" ht="13.05" customHeight="1">
      <c r="A44" s="7" t="s">
        <v>5</v>
      </c>
      <c r="B44" s="20"/>
      <c r="C44" s="19"/>
      <c r="D44" s="19"/>
      <c r="E44" s="19"/>
    </row>
    <row r="45" spans="1:5" ht="13.5" customHeight="1">
      <c r="A45" s="12"/>
      <c r="B45" s="19"/>
      <c r="C45" s="19"/>
      <c r="D45" s="19"/>
      <c r="E45" s="19"/>
    </row>
    <row r="46" spans="1:5" ht="13.5" customHeight="1">
      <c r="A46" s="11"/>
      <c r="B46" s="25"/>
      <c r="C46" s="25"/>
      <c r="D46" s="25"/>
      <c r="E46" s="25"/>
    </row>
    <row r="47" spans="1:5">
      <c r="A47" s="10"/>
    </row>
    <row r="48" spans="1:5">
      <c r="A48" s="12"/>
    </row>
    <row r="49" spans="1:1">
      <c r="A49" s="12"/>
    </row>
    <row r="50" spans="1:1">
      <c r="A50" s="13"/>
    </row>
    <row r="51" spans="1:1">
      <c r="A51" s="11"/>
    </row>
    <row r="52" spans="1:1">
      <c r="A52" s="10"/>
    </row>
    <row r="53" spans="1:1">
      <c r="A53" s="12"/>
    </row>
    <row r="54" spans="1:1">
      <c r="A54" s="11"/>
    </row>
    <row r="55" spans="1:1">
      <c r="A55" s="10"/>
    </row>
    <row r="56" spans="1:1">
      <c r="A56" s="11"/>
    </row>
    <row r="57" spans="1:1">
      <c r="A57" s="9"/>
    </row>
    <row r="59" spans="1:1">
      <c r="A59" s="7"/>
    </row>
    <row r="60" spans="1:1">
      <c r="A60" s="7"/>
    </row>
    <row r="61" spans="1:1">
      <c r="A61" s="7"/>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39370078740157483" bottom="0.39370078740157483"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57"/>
  <sheetViews>
    <sheetView view="pageBreakPreview" zoomScale="120" zoomScaleNormal="100" zoomScaleSheetLayoutView="120" workbookViewId="0">
      <pane ySplit="6" topLeftCell="A7" activePane="bottomLeft" state="frozen"/>
      <selection pane="bottomLeft" activeCell="A7" sqref="A7"/>
    </sheetView>
  </sheetViews>
  <sheetFormatPr defaultColWidth="9" defaultRowHeight="10.8"/>
  <cols>
    <col min="1" max="1" width="11.21875" style="42" customWidth="1"/>
    <col min="2" max="2" width="42.44140625" style="43" customWidth="1"/>
    <col min="3" max="3" width="10" style="43" customWidth="1"/>
    <col min="4" max="4" width="8" style="30" customWidth="1"/>
    <col min="5" max="5" width="17.44140625" style="30" customWidth="1"/>
    <col min="6" max="6" width="7.44140625" style="1" hidden="1" customWidth="1"/>
    <col min="7" max="7" width="13.77734375" style="1" hidden="1" customWidth="1"/>
    <col min="8" max="8" width="41.21875" style="1" hidden="1" customWidth="1"/>
    <col min="9" max="9" width="13.77734375" style="1" hidden="1" customWidth="1"/>
    <col min="10" max="10" width="17.21875" style="1" hidden="1" customWidth="1"/>
    <col min="11" max="26" width="9" style="1" hidden="1" customWidth="1"/>
    <col min="27" max="16384" width="9" style="1"/>
  </cols>
  <sheetData>
    <row r="1" spans="1:16" ht="15" customHeight="1">
      <c r="A1" s="28" t="s">
        <v>159</v>
      </c>
      <c r="B1" s="29"/>
      <c r="C1" s="30"/>
      <c r="I1" s="92" t="s">
        <v>378</v>
      </c>
      <c r="J1" s="93"/>
      <c r="K1" s="93"/>
      <c r="L1" s="93"/>
      <c r="M1" s="93"/>
      <c r="N1"/>
      <c r="O1"/>
      <c r="P1"/>
    </row>
    <row r="2" spans="1:16" ht="15" customHeight="1" thickBot="1">
      <c r="A2" s="28"/>
      <c r="B2" s="26" t="s">
        <v>30</v>
      </c>
      <c r="C2" s="656">
        <f>フェイスシート!B3</f>
        <v>0</v>
      </c>
      <c r="D2" s="656"/>
      <c r="E2" s="656"/>
      <c r="I2" s="92" t="s">
        <v>379</v>
      </c>
      <c r="J2" s="93"/>
      <c r="K2" s="93"/>
      <c r="L2" s="93"/>
      <c r="M2" s="93"/>
      <c r="N2"/>
      <c r="O2"/>
      <c r="P2"/>
    </row>
    <row r="3" spans="1:16" ht="15" customHeight="1" thickTop="1" thickBot="1">
      <c r="A3" s="31"/>
      <c r="B3" s="26" t="s">
        <v>31</v>
      </c>
      <c r="C3" s="657">
        <f>フェイスシート!B10</f>
        <v>0</v>
      </c>
      <c r="D3" s="657"/>
      <c r="E3" s="657"/>
      <c r="F3" s="8"/>
      <c r="I3" s="94" t="s">
        <v>380</v>
      </c>
      <c r="J3" s="95"/>
      <c r="K3" s="96"/>
      <c r="L3" s="96"/>
      <c r="M3" s="96"/>
      <c r="N3"/>
      <c r="O3"/>
      <c r="P3"/>
    </row>
    <row r="4" spans="1:16" s="2" customFormat="1" ht="15" customHeight="1" thickTop="1" thickBot="1">
      <c r="A4" s="27" t="s">
        <v>32</v>
      </c>
      <c r="B4" s="32"/>
      <c r="C4" s="33"/>
      <c r="D4" s="33"/>
      <c r="E4" s="34"/>
      <c r="F4" s="636" t="s">
        <v>632</v>
      </c>
      <c r="G4" s="636"/>
      <c r="H4" s="637"/>
      <c r="I4" s="97"/>
      <c r="J4" s="394" t="s">
        <v>633</v>
      </c>
      <c r="K4" s="98" t="s">
        <v>381</v>
      </c>
      <c r="L4" s="99"/>
      <c r="M4" s="99"/>
      <c r="N4" s="99"/>
      <c r="O4" s="99"/>
      <c r="P4" s="100"/>
    </row>
    <row r="5" spans="1:16" ht="45" customHeight="1" thickTop="1" thickBot="1">
      <c r="A5" s="35" t="s">
        <v>0</v>
      </c>
      <c r="B5" s="36" t="s">
        <v>1</v>
      </c>
      <c r="C5" s="23" t="s">
        <v>14</v>
      </c>
      <c r="D5" s="21" t="s">
        <v>12</v>
      </c>
      <c r="E5" s="22" t="s">
        <v>13</v>
      </c>
      <c r="F5" s="44" t="s">
        <v>16</v>
      </c>
      <c r="G5" s="91" t="s">
        <v>376</v>
      </c>
      <c r="H5" s="44" t="s">
        <v>17</v>
      </c>
      <c r="I5" s="101" t="s">
        <v>382</v>
      </c>
      <c r="J5" s="102"/>
      <c r="K5" s="103">
        <v>2</v>
      </c>
      <c r="L5" s="104">
        <v>3</v>
      </c>
      <c r="M5" s="104" t="s">
        <v>383</v>
      </c>
      <c r="N5" s="104" t="s">
        <v>384</v>
      </c>
      <c r="O5" s="104" t="s">
        <v>385</v>
      </c>
      <c r="P5" s="105" t="s">
        <v>386</v>
      </c>
    </row>
    <row r="6" spans="1:16" ht="2.25" customHeight="1" thickTop="1">
      <c r="A6" s="37"/>
      <c r="B6" s="37"/>
      <c r="C6" s="37"/>
      <c r="D6" s="37"/>
      <c r="E6" s="37"/>
      <c r="F6" s="6"/>
      <c r="G6" s="6"/>
      <c r="H6" s="6"/>
    </row>
    <row r="7" spans="1:16" ht="15" customHeight="1">
      <c r="A7" s="145"/>
      <c r="B7" s="145"/>
      <c r="C7" s="145"/>
      <c r="D7" s="145"/>
      <c r="E7" s="145"/>
      <c r="F7" s="146"/>
      <c r="G7" s="24"/>
      <c r="H7" s="24"/>
      <c r="I7" s="324" t="s">
        <v>429</v>
      </c>
      <c r="K7" s="393" t="s">
        <v>613</v>
      </c>
      <c r="L7" s="393" t="s">
        <v>614</v>
      </c>
      <c r="M7" s="393" t="s">
        <v>615</v>
      </c>
    </row>
    <row r="8" spans="1:16" ht="15" customHeight="1">
      <c r="A8" s="147" t="s">
        <v>4</v>
      </c>
      <c r="B8" s="148"/>
      <c r="C8" s="149"/>
      <c r="D8" s="149"/>
      <c r="E8" s="149"/>
      <c r="F8" s="150"/>
      <c r="G8" s="14"/>
      <c r="H8" s="14"/>
    </row>
    <row r="9" spans="1:16" s="3" customFormat="1" ht="57.6">
      <c r="A9" s="38" t="s">
        <v>36</v>
      </c>
      <c r="B9" s="151" t="s">
        <v>160</v>
      </c>
      <c r="C9" s="152" t="s">
        <v>102</v>
      </c>
      <c r="D9" s="153"/>
      <c r="E9" s="154"/>
      <c r="F9" s="155" t="s">
        <v>99</v>
      </c>
      <c r="G9" s="90"/>
      <c r="H9" s="52"/>
      <c r="I9" s="106" t="str">
        <f>IF(IFERROR(MATCH(G9,K$5:P$5,0),99)&lt;&gt;99,"指摘あり",IF(AND(G9="",RIGHT(F9,1)&lt;&gt;"略"),IF(OR(F9=$I$4,$I$4=""),F9,""),IF(H9&lt;&gt;"","ｺﾒﾝﾄあり",IF(OR(D9=2,D9="2:不適"),"自己×",""))))</f>
        <v>介</v>
      </c>
      <c r="J9" s="395" t="s">
        <v>634</v>
      </c>
    </row>
    <row r="10" spans="1:16" s="3" customFormat="1" ht="124.8">
      <c r="A10" s="156" t="s">
        <v>37</v>
      </c>
      <c r="B10" s="157" t="s">
        <v>387</v>
      </c>
      <c r="C10" s="158" t="s">
        <v>388</v>
      </c>
      <c r="D10" s="159"/>
      <c r="E10" s="160"/>
      <c r="F10" s="161" t="s">
        <v>99</v>
      </c>
      <c r="G10" s="79"/>
      <c r="H10" s="45"/>
      <c r="I10" s="107" t="str">
        <f t="shared" ref="I10:I23" si="0">IF(IFERROR(MATCH(G10,K$5:P$5,0),99)&lt;&gt;99,"指摘あり",IF(AND(G10="",RIGHT(F10,1)&lt;&gt;"略"),IF(OR(F10=$I$4,$I$4=""),F10,""),IF(H10&lt;&gt;"","ｺﾒﾝﾄあり",IF(OR(D10=2,D10="2:不適"),"自己×",""))))</f>
        <v>介</v>
      </c>
      <c r="J10" s="396" t="s">
        <v>634</v>
      </c>
    </row>
    <row r="11" spans="1:16" s="3" customFormat="1" ht="124.8">
      <c r="A11" s="162"/>
      <c r="B11" s="163" t="s">
        <v>389</v>
      </c>
      <c r="C11" s="164" t="s">
        <v>390</v>
      </c>
      <c r="D11" s="54"/>
      <c r="E11" s="165"/>
      <c r="F11" s="166" t="s">
        <v>15</v>
      </c>
      <c r="G11" s="80"/>
      <c r="H11" s="46"/>
      <c r="I11" s="108" t="str">
        <f t="shared" si="0"/>
        <v>介</v>
      </c>
      <c r="J11" s="397" t="s">
        <v>634</v>
      </c>
    </row>
    <row r="12" spans="1:16" s="3" customFormat="1" ht="115.2">
      <c r="A12" s="167"/>
      <c r="B12" s="168" t="s">
        <v>103</v>
      </c>
      <c r="C12" s="169" t="s">
        <v>358</v>
      </c>
      <c r="D12" s="170"/>
      <c r="E12" s="171"/>
      <c r="F12" s="172" t="s">
        <v>99</v>
      </c>
      <c r="G12" s="81"/>
      <c r="H12" s="47"/>
      <c r="I12" s="109" t="str">
        <f t="shared" si="0"/>
        <v>介</v>
      </c>
      <c r="J12" s="398" t="s">
        <v>634</v>
      </c>
    </row>
    <row r="13" spans="1:16" s="3" customFormat="1" ht="67.2">
      <c r="A13" s="162" t="s">
        <v>39</v>
      </c>
      <c r="B13" s="173" t="s">
        <v>391</v>
      </c>
      <c r="C13" s="174" t="s">
        <v>392</v>
      </c>
      <c r="D13" s="175"/>
      <c r="E13" s="176"/>
      <c r="F13" s="177" t="s">
        <v>99</v>
      </c>
      <c r="G13" s="82"/>
      <c r="H13" s="48"/>
      <c r="I13" s="110" t="str">
        <f t="shared" si="0"/>
        <v>介</v>
      </c>
      <c r="J13" s="399" t="s">
        <v>634</v>
      </c>
    </row>
    <row r="14" spans="1:16" s="3" customFormat="1" ht="28.8">
      <c r="A14" s="162"/>
      <c r="B14" s="163" t="s">
        <v>301</v>
      </c>
      <c r="C14" s="164" t="s">
        <v>38</v>
      </c>
      <c r="D14" s="54"/>
      <c r="E14" s="165"/>
      <c r="F14" s="166" t="s">
        <v>15</v>
      </c>
      <c r="G14" s="80"/>
      <c r="H14" s="46"/>
      <c r="I14" s="108" t="str">
        <f t="shared" si="0"/>
        <v>介</v>
      </c>
      <c r="J14" s="397" t="s">
        <v>634</v>
      </c>
    </row>
    <row r="15" spans="1:16" s="3" customFormat="1" ht="28.8">
      <c r="A15" s="162" t="s">
        <v>104</v>
      </c>
      <c r="B15" s="163" t="s">
        <v>393</v>
      </c>
      <c r="C15" s="164" t="s">
        <v>394</v>
      </c>
      <c r="D15" s="54"/>
      <c r="E15" s="165"/>
      <c r="F15" s="166" t="s">
        <v>99</v>
      </c>
      <c r="G15" s="80"/>
      <c r="H15" s="46"/>
      <c r="I15" s="108" t="str">
        <f t="shared" si="0"/>
        <v>介</v>
      </c>
      <c r="J15" s="397" t="s">
        <v>634</v>
      </c>
    </row>
    <row r="16" spans="1:16" s="3" customFormat="1" ht="28.8">
      <c r="A16" s="162" t="s">
        <v>105</v>
      </c>
      <c r="B16" s="178" t="s">
        <v>108</v>
      </c>
      <c r="C16" s="179" t="s">
        <v>106</v>
      </c>
      <c r="D16" s="60"/>
      <c r="E16" s="180"/>
      <c r="F16" s="181" t="s">
        <v>15</v>
      </c>
      <c r="G16" s="83"/>
      <c r="H16" s="49"/>
      <c r="I16" s="111" t="str">
        <f t="shared" si="0"/>
        <v>介</v>
      </c>
      <c r="J16" s="400" t="s">
        <v>634</v>
      </c>
    </row>
    <row r="17" spans="1:16" s="3" customFormat="1" ht="38.4">
      <c r="A17" s="162"/>
      <c r="B17" s="178" t="s">
        <v>395</v>
      </c>
      <c r="C17" s="179" t="s">
        <v>396</v>
      </c>
      <c r="D17" s="60"/>
      <c r="E17" s="180"/>
      <c r="F17" s="181" t="s">
        <v>99</v>
      </c>
      <c r="G17" s="83"/>
      <c r="H17" s="49"/>
      <c r="I17" s="111" t="str">
        <f t="shared" si="0"/>
        <v>介</v>
      </c>
      <c r="J17" s="400" t="s">
        <v>634</v>
      </c>
    </row>
    <row r="18" spans="1:16" s="3" customFormat="1" ht="28.8">
      <c r="A18" s="167"/>
      <c r="B18" s="168" t="s">
        <v>109</v>
      </c>
      <c r="C18" s="169" t="s">
        <v>107</v>
      </c>
      <c r="D18" s="170"/>
      <c r="E18" s="171"/>
      <c r="F18" s="172" t="s">
        <v>99</v>
      </c>
      <c r="G18" s="81"/>
      <c r="H18" s="47"/>
      <c r="I18" s="109" t="str">
        <f t="shared" si="0"/>
        <v>介</v>
      </c>
      <c r="J18" s="398" t="s">
        <v>634</v>
      </c>
    </row>
    <row r="19" spans="1:16" s="3" customFormat="1" ht="105.6">
      <c r="A19" s="162" t="s">
        <v>397</v>
      </c>
      <c r="B19" s="182" t="s">
        <v>398</v>
      </c>
      <c r="C19" s="183" t="s">
        <v>302</v>
      </c>
      <c r="D19" s="184"/>
      <c r="E19" s="185"/>
      <c r="F19" s="186" t="s">
        <v>99</v>
      </c>
      <c r="G19" s="84"/>
      <c r="H19" s="50"/>
      <c r="I19" s="112" t="str">
        <f t="shared" si="0"/>
        <v>介</v>
      </c>
      <c r="J19" s="401" t="s">
        <v>634</v>
      </c>
    </row>
    <row r="20" spans="1:16" s="3" customFormat="1" ht="86.4">
      <c r="A20" s="156" t="s">
        <v>41</v>
      </c>
      <c r="B20" s="187" t="s">
        <v>347</v>
      </c>
      <c r="C20" s="188" t="s">
        <v>110</v>
      </c>
      <c r="D20" s="67"/>
      <c r="E20" s="189"/>
      <c r="F20" s="190" t="s">
        <v>99</v>
      </c>
      <c r="G20" s="85"/>
      <c r="H20" s="53"/>
      <c r="I20" s="113" t="str">
        <f t="shared" si="0"/>
        <v>介</v>
      </c>
      <c r="J20" s="402" t="s">
        <v>634</v>
      </c>
    </row>
    <row r="21" spans="1:16" s="3" customFormat="1" ht="96">
      <c r="A21" s="167"/>
      <c r="B21" s="168" t="s">
        <v>346</v>
      </c>
      <c r="C21" s="169" t="s">
        <v>111</v>
      </c>
      <c r="D21" s="170"/>
      <c r="E21" s="171"/>
      <c r="F21" s="172" t="s">
        <v>99</v>
      </c>
      <c r="G21" s="81"/>
      <c r="H21" s="47"/>
      <c r="I21" s="109" t="str">
        <f t="shared" si="0"/>
        <v>介</v>
      </c>
      <c r="J21" s="398" t="s">
        <v>634</v>
      </c>
    </row>
    <row r="22" spans="1:16" s="3" customFormat="1" ht="163.19999999999999">
      <c r="A22" s="156" t="s">
        <v>42</v>
      </c>
      <c r="B22" s="173" t="s">
        <v>399</v>
      </c>
      <c r="C22" s="174" t="s">
        <v>400</v>
      </c>
      <c r="D22" s="175"/>
      <c r="E22" s="176"/>
      <c r="F22" s="177" t="s">
        <v>99</v>
      </c>
      <c r="G22" s="82"/>
      <c r="H22" s="48"/>
      <c r="I22" s="110" t="str">
        <f t="shared" si="0"/>
        <v>介</v>
      </c>
      <c r="J22" s="399" t="s">
        <v>634</v>
      </c>
    </row>
    <row r="23" spans="1:16" s="3" customFormat="1" ht="67.2">
      <c r="A23" s="156" t="s">
        <v>637</v>
      </c>
      <c r="B23" s="173" t="s">
        <v>638</v>
      </c>
      <c r="C23" s="174" t="s">
        <v>639</v>
      </c>
      <c r="D23" s="175"/>
      <c r="E23" s="176"/>
      <c r="F23" s="479" t="s">
        <v>18</v>
      </c>
      <c r="G23" s="480"/>
      <c r="H23" s="481"/>
      <c r="I23" s="468" t="str">
        <f t="shared" si="0"/>
        <v>福</v>
      </c>
      <c r="J23" s="469" t="s">
        <v>634</v>
      </c>
      <c r="K23" s="470"/>
      <c r="L23" s="470"/>
      <c r="M23" s="470"/>
      <c r="N23" s="470"/>
      <c r="O23" s="470"/>
      <c r="P23" s="470"/>
    </row>
    <row r="24" spans="1:16" s="3" customFormat="1" ht="15.6">
      <c r="A24" s="39"/>
      <c r="B24" s="191"/>
      <c r="C24" s="192"/>
      <c r="D24" s="193"/>
      <c r="E24" s="194"/>
      <c r="F24" s="195"/>
      <c r="G24" s="482"/>
      <c r="H24" s="483"/>
      <c r="I24" s="114"/>
      <c r="J24" s="403"/>
    </row>
    <row r="25" spans="1:16" s="3" customFormat="1" ht="15" customHeight="1">
      <c r="A25" s="147" t="s">
        <v>2</v>
      </c>
      <c r="B25" s="148"/>
      <c r="C25" s="196"/>
      <c r="D25" s="197"/>
      <c r="E25" s="149"/>
      <c r="F25" s="150"/>
      <c r="G25" s="484"/>
      <c r="H25" s="485"/>
      <c r="I25" s="115"/>
      <c r="J25" s="404"/>
    </row>
    <row r="26" spans="1:16" s="3" customFormat="1" ht="48">
      <c r="A26" s="152" t="s">
        <v>203</v>
      </c>
      <c r="B26" s="198" t="s">
        <v>348</v>
      </c>
      <c r="C26" s="199" t="s">
        <v>204</v>
      </c>
      <c r="D26" s="62"/>
      <c r="E26" s="200"/>
      <c r="F26" s="201" t="s">
        <v>18</v>
      </c>
      <c r="G26" s="88"/>
      <c r="H26" s="486"/>
      <c r="I26" s="116" t="str">
        <f t="shared" ref="I26:I45" si="1">IF(IFERROR(MATCH(G26,K$5:P$5,0),99)&lt;&gt;99,"指摘あり",IF(AND(G26="",RIGHT(F26,1)&lt;&gt;"略"),IF(OR(F26=$I$4,$I$4=""),F26,""),IF(H26&lt;&gt;"","ｺﾒﾝﾄあり",IF(OR(D26=2,D26="2:不適"),"自己×",""))))</f>
        <v>福</v>
      </c>
      <c r="J26" s="405" t="s">
        <v>635</v>
      </c>
    </row>
    <row r="27" spans="1:16" s="3" customFormat="1" ht="28.8">
      <c r="A27" s="458"/>
      <c r="B27" s="163" t="s">
        <v>205</v>
      </c>
      <c r="C27" s="164" t="s">
        <v>43</v>
      </c>
      <c r="D27" s="54"/>
      <c r="E27" s="202"/>
      <c r="F27" s="166" t="s">
        <v>18</v>
      </c>
      <c r="G27" s="89"/>
      <c r="H27" s="487"/>
      <c r="I27" s="108" t="str">
        <f t="shared" si="1"/>
        <v>福</v>
      </c>
      <c r="J27" s="397" t="s">
        <v>635</v>
      </c>
    </row>
    <row r="28" spans="1:16" s="3" customFormat="1" ht="19.2">
      <c r="A28" s="458"/>
      <c r="B28" s="178" t="s">
        <v>112</v>
      </c>
      <c r="C28" s="457" t="s">
        <v>206</v>
      </c>
      <c r="D28" s="445"/>
      <c r="E28" s="203"/>
      <c r="F28" s="460" t="s">
        <v>18</v>
      </c>
      <c r="G28" s="449"/>
      <c r="H28" s="488"/>
      <c r="I28" s="111" t="str">
        <f t="shared" si="1"/>
        <v>福</v>
      </c>
      <c r="J28" s="400" t="s">
        <v>635</v>
      </c>
    </row>
    <row r="29" spans="1:16" s="3" customFormat="1" ht="19.2">
      <c r="A29" s="183" t="s">
        <v>207</v>
      </c>
      <c r="B29" s="182" t="s">
        <v>215</v>
      </c>
      <c r="C29" s="183" t="s">
        <v>68</v>
      </c>
      <c r="D29" s="184"/>
      <c r="E29" s="204"/>
      <c r="F29" s="186" t="s">
        <v>18</v>
      </c>
      <c r="G29" s="489"/>
      <c r="H29" s="490"/>
      <c r="I29" s="117" t="str">
        <f t="shared" si="1"/>
        <v>福</v>
      </c>
      <c r="J29" s="406" t="s">
        <v>635</v>
      </c>
    </row>
    <row r="30" spans="1:16" s="3" customFormat="1" ht="19.2">
      <c r="A30" s="183" t="s">
        <v>208</v>
      </c>
      <c r="B30" s="182" t="s">
        <v>216</v>
      </c>
      <c r="C30" s="183" t="s">
        <v>69</v>
      </c>
      <c r="D30" s="184"/>
      <c r="E30" s="204"/>
      <c r="F30" s="186" t="s">
        <v>18</v>
      </c>
      <c r="G30" s="489"/>
      <c r="H30" s="490"/>
      <c r="I30" s="117" t="str">
        <f t="shared" si="1"/>
        <v>福</v>
      </c>
      <c r="J30" s="406" t="s">
        <v>635</v>
      </c>
    </row>
    <row r="31" spans="1:16" s="3" customFormat="1" ht="19.2">
      <c r="A31" s="158" t="s">
        <v>209</v>
      </c>
      <c r="B31" s="173" t="s">
        <v>217</v>
      </c>
      <c r="C31" s="174" t="s">
        <v>210</v>
      </c>
      <c r="D31" s="175"/>
      <c r="E31" s="205"/>
      <c r="F31" s="177" t="s">
        <v>18</v>
      </c>
      <c r="G31" s="480"/>
      <c r="H31" s="491"/>
      <c r="I31" s="118" t="str">
        <f t="shared" si="1"/>
        <v>福</v>
      </c>
      <c r="J31" s="407" t="s">
        <v>635</v>
      </c>
    </row>
    <row r="32" spans="1:16" s="3" customFormat="1" ht="19.2">
      <c r="A32" s="206"/>
      <c r="B32" s="168" t="s">
        <v>218</v>
      </c>
      <c r="C32" s="169" t="s">
        <v>43</v>
      </c>
      <c r="D32" s="170"/>
      <c r="E32" s="171"/>
      <c r="F32" s="172" t="s">
        <v>18</v>
      </c>
      <c r="G32" s="492"/>
      <c r="H32" s="493"/>
      <c r="I32" s="109" t="str">
        <f t="shared" si="1"/>
        <v>福</v>
      </c>
      <c r="J32" s="398" t="s">
        <v>635</v>
      </c>
    </row>
    <row r="33" spans="1:10" s="3" customFormat="1" ht="19.2">
      <c r="A33" s="158" t="s">
        <v>211</v>
      </c>
      <c r="B33" s="173" t="s">
        <v>219</v>
      </c>
      <c r="C33" s="174" t="s">
        <v>212</v>
      </c>
      <c r="D33" s="175"/>
      <c r="E33" s="205"/>
      <c r="F33" s="177" t="s">
        <v>18</v>
      </c>
      <c r="G33" s="480"/>
      <c r="H33" s="491"/>
      <c r="I33" s="118" t="str">
        <f t="shared" si="1"/>
        <v>福</v>
      </c>
      <c r="J33" s="407" t="s">
        <v>635</v>
      </c>
    </row>
    <row r="34" spans="1:10" s="3" customFormat="1" ht="19.2">
      <c r="A34" s="458"/>
      <c r="B34" s="207" t="s">
        <v>220</v>
      </c>
      <c r="C34" s="458" t="s">
        <v>43</v>
      </c>
      <c r="D34" s="446"/>
      <c r="E34" s="208"/>
      <c r="F34" s="461" t="s">
        <v>298</v>
      </c>
      <c r="G34" s="450"/>
      <c r="H34" s="494"/>
      <c r="I34" s="119" t="str">
        <f t="shared" si="1"/>
        <v>福</v>
      </c>
      <c r="J34" s="408" t="s">
        <v>635</v>
      </c>
    </row>
    <row r="35" spans="1:10" s="3" customFormat="1" ht="19.2">
      <c r="A35" s="206"/>
      <c r="B35" s="168" t="s">
        <v>221</v>
      </c>
      <c r="C35" s="169" t="s">
        <v>50</v>
      </c>
      <c r="D35" s="170"/>
      <c r="E35" s="171"/>
      <c r="F35" s="172" t="s">
        <v>18</v>
      </c>
      <c r="G35" s="492"/>
      <c r="H35" s="493"/>
      <c r="I35" s="109" t="str">
        <f t="shared" si="1"/>
        <v>福</v>
      </c>
      <c r="J35" s="398" t="s">
        <v>635</v>
      </c>
    </row>
    <row r="36" spans="1:10" s="3" customFormat="1" ht="19.2">
      <c r="A36" s="158" t="s">
        <v>44</v>
      </c>
      <c r="B36" s="173" t="s">
        <v>222</v>
      </c>
      <c r="C36" s="174" t="s">
        <v>213</v>
      </c>
      <c r="D36" s="175"/>
      <c r="E36" s="205"/>
      <c r="F36" s="177" t="s">
        <v>18</v>
      </c>
      <c r="G36" s="480"/>
      <c r="H36" s="491"/>
      <c r="I36" s="118" t="str">
        <f t="shared" si="1"/>
        <v>福</v>
      </c>
      <c r="J36" s="407" t="s">
        <v>635</v>
      </c>
    </row>
    <row r="37" spans="1:10" s="3" customFormat="1" ht="67.2">
      <c r="A37" s="206"/>
      <c r="B37" s="168" t="s">
        <v>349</v>
      </c>
      <c r="C37" s="169" t="s">
        <v>214</v>
      </c>
      <c r="D37" s="170"/>
      <c r="E37" s="171"/>
      <c r="F37" s="172" t="s">
        <v>18</v>
      </c>
      <c r="G37" s="492"/>
      <c r="H37" s="493"/>
      <c r="I37" s="109" t="str">
        <f t="shared" si="1"/>
        <v>福</v>
      </c>
      <c r="J37" s="398" t="s">
        <v>635</v>
      </c>
    </row>
    <row r="38" spans="1:10" s="3" customFormat="1" ht="48">
      <c r="A38" s="158" t="s">
        <v>223</v>
      </c>
      <c r="B38" s="173" t="s">
        <v>350</v>
      </c>
      <c r="C38" s="174" t="s">
        <v>224</v>
      </c>
      <c r="D38" s="175"/>
      <c r="E38" s="205"/>
      <c r="F38" s="177" t="s">
        <v>18</v>
      </c>
      <c r="G38" s="480"/>
      <c r="H38" s="491"/>
      <c r="I38" s="118" t="str">
        <f t="shared" si="1"/>
        <v>福</v>
      </c>
      <c r="J38" s="407" t="s">
        <v>635</v>
      </c>
    </row>
    <row r="39" spans="1:10" s="3" customFormat="1" ht="19.2">
      <c r="A39" s="458"/>
      <c r="B39" s="207" t="s">
        <v>227</v>
      </c>
      <c r="C39" s="458" t="s">
        <v>50</v>
      </c>
      <c r="D39" s="446"/>
      <c r="E39" s="208"/>
      <c r="F39" s="461" t="s">
        <v>18</v>
      </c>
      <c r="G39" s="450"/>
      <c r="H39" s="494"/>
      <c r="I39" s="119" t="str">
        <f t="shared" si="1"/>
        <v>福</v>
      </c>
      <c r="J39" s="408" t="s">
        <v>635</v>
      </c>
    </row>
    <row r="40" spans="1:10" s="3" customFormat="1" ht="19.2">
      <c r="A40" s="206"/>
      <c r="B40" s="168" t="s">
        <v>228</v>
      </c>
      <c r="C40" s="169" t="s">
        <v>43</v>
      </c>
      <c r="D40" s="170"/>
      <c r="E40" s="171"/>
      <c r="F40" s="172" t="s">
        <v>18</v>
      </c>
      <c r="G40" s="492"/>
      <c r="H40" s="493"/>
      <c r="I40" s="109" t="str">
        <f t="shared" si="1"/>
        <v>福</v>
      </c>
      <c r="J40" s="398" t="s">
        <v>635</v>
      </c>
    </row>
    <row r="41" spans="1:10" s="3" customFormat="1" ht="19.2">
      <c r="A41" s="158" t="s">
        <v>225</v>
      </c>
      <c r="B41" s="173" t="s">
        <v>229</v>
      </c>
      <c r="C41" s="174" t="s">
        <v>226</v>
      </c>
      <c r="D41" s="175"/>
      <c r="E41" s="205"/>
      <c r="F41" s="177" t="s">
        <v>18</v>
      </c>
      <c r="G41" s="480"/>
      <c r="H41" s="491"/>
      <c r="I41" s="118" t="str">
        <f t="shared" si="1"/>
        <v>福</v>
      </c>
      <c r="J41" s="407" t="s">
        <v>635</v>
      </c>
    </row>
    <row r="42" spans="1:10" s="3" customFormat="1" ht="48">
      <c r="A42" s="206"/>
      <c r="B42" s="168" t="s">
        <v>351</v>
      </c>
      <c r="C42" s="169" t="s">
        <v>230</v>
      </c>
      <c r="D42" s="170"/>
      <c r="E42" s="171"/>
      <c r="F42" s="172" t="s">
        <v>18</v>
      </c>
      <c r="G42" s="492"/>
      <c r="H42" s="493"/>
      <c r="I42" s="109" t="str">
        <f t="shared" si="1"/>
        <v>福</v>
      </c>
      <c r="J42" s="398" t="s">
        <v>635</v>
      </c>
    </row>
    <row r="43" spans="1:10" s="3" customFormat="1" ht="28.8">
      <c r="A43" s="183" t="s">
        <v>231</v>
      </c>
      <c r="B43" s="182" t="s">
        <v>233</v>
      </c>
      <c r="C43" s="183" t="s">
        <v>232</v>
      </c>
      <c r="D43" s="184"/>
      <c r="E43" s="204"/>
      <c r="F43" s="186" t="s">
        <v>18</v>
      </c>
      <c r="G43" s="489"/>
      <c r="H43" s="490"/>
      <c r="I43" s="117" t="str">
        <f t="shared" si="1"/>
        <v>福</v>
      </c>
      <c r="J43" s="406" t="s">
        <v>635</v>
      </c>
    </row>
    <row r="44" spans="1:10" s="3" customFormat="1" ht="48">
      <c r="A44" s="152" t="s">
        <v>421</v>
      </c>
      <c r="B44" s="198" t="s">
        <v>423</v>
      </c>
      <c r="C44" s="199" t="s">
        <v>422</v>
      </c>
      <c r="D44" s="62"/>
      <c r="E44" s="200"/>
      <c r="F44" s="308" t="s">
        <v>18</v>
      </c>
      <c r="G44" s="88"/>
      <c r="H44" s="495"/>
      <c r="I44" s="309" t="str">
        <f t="shared" si="1"/>
        <v>福</v>
      </c>
      <c r="J44" s="409" t="s">
        <v>635</v>
      </c>
    </row>
    <row r="45" spans="1:10" s="3" customFormat="1" ht="33.6">
      <c r="A45" s="218"/>
      <c r="B45" s="229" t="s">
        <v>419</v>
      </c>
      <c r="C45" s="314" t="s">
        <v>420</v>
      </c>
      <c r="D45" s="56"/>
      <c r="E45" s="310"/>
      <c r="F45" s="221" t="s">
        <v>18</v>
      </c>
      <c r="G45" s="496"/>
      <c r="H45" s="497"/>
      <c r="I45" s="311" t="str">
        <f t="shared" si="1"/>
        <v>福</v>
      </c>
      <c r="J45" s="410" t="s">
        <v>635</v>
      </c>
    </row>
    <row r="46" spans="1:10" s="3" customFormat="1" ht="15" customHeight="1">
      <c r="A46" s="39"/>
      <c r="B46" s="211"/>
      <c r="C46" s="192"/>
      <c r="D46" s="212"/>
      <c r="E46" s="194"/>
      <c r="F46" s="195"/>
      <c r="G46" s="498"/>
      <c r="H46" s="483"/>
      <c r="I46" s="114"/>
      <c r="J46" s="403"/>
    </row>
    <row r="47" spans="1:10" s="4" customFormat="1" ht="15" customHeight="1">
      <c r="A47" s="147" t="s">
        <v>3</v>
      </c>
      <c r="B47" s="148"/>
      <c r="C47" s="196"/>
      <c r="D47" s="197"/>
      <c r="E47" s="149"/>
      <c r="F47" s="150"/>
      <c r="G47" s="484"/>
      <c r="H47" s="485"/>
      <c r="I47" s="115"/>
      <c r="J47" s="404"/>
    </row>
    <row r="48" spans="1:10" s="3" customFormat="1" ht="86.4">
      <c r="A48" s="466" t="s">
        <v>45</v>
      </c>
      <c r="B48" s="213" t="s">
        <v>401</v>
      </c>
      <c r="C48" s="152" t="s">
        <v>402</v>
      </c>
      <c r="D48" s="455"/>
      <c r="E48" s="214"/>
      <c r="F48" s="467" t="s">
        <v>18</v>
      </c>
      <c r="G48" s="456"/>
      <c r="H48" s="499"/>
      <c r="I48" s="120" t="str">
        <f t="shared" ref="I48:I122" si="2">IF(IFERROR(MATCH(G48,K$5:P$5,0),99)&lt;&gt;99,"指摘あり",IF(AND(G48="",RIGHT(F48,1)&lt;&gt;"略"),IF(OR(F48=$I$4,$I$4=""),F48,""),IF(H48&lt;&gt;"","ｺﾒﾝﾄあり",IF(OR(D48=2,D48="2:不適"),"自己×",""))))</f>
        <v>福</v>
      </c>
      <c r="J48" s="411"/>
    </row>
    <row r="49" spans="1:10" s="3" customFormat="1" ht="67.2">
      <c r="A49" s="466" t="s">
        <v>46</v>
      </c>
      <c r="B49" s="213" t="s">
        <v>113</v>
      </c>
      <c r="C49" s="152" t="s">
        <v>403</v>
      </c>
      <c r="D49" s="455"/>
      <c r="E49" s="215"/>
      <c r="F49" s="467" t="s">
        <v>19</v>
      </c>
      <c r="G49" s="456"/>
      <c r="H49" s="500"/>
      <c r="I49" s="121" t="str">
        <f t="shared" si="2"/>
        <v/>
      </c>
      <c r="J49" s="412"/>
    </row>
    <row r="50" spans="1:10" s="3" customFormat="1" ht="57.6">
      <c r="A50" s="466" t="s">
        <v>47</v>
      </c>
      <c r="B50" s="216" t="s">
        <v>161</v>
      </c>
      <c r="C50" s="199" t="s">
        <v>234</v>
      </c>
      <c r="D50" s="62"/>
      <c r="E50" s="217"/>
      <c r="F50" s="201" t="s">
        <v>19</v>
      </c>
      <c r="G50" s="88"/>
      <c r="H50" s="501"/>
      <c r="I50" s="122" t="str">
        <f t="shared" si="2"/>
        <v/>
      </c>
      <c r="J50" s="413"/>
    </row>
    <row r="51" spans="1:10" s="3" customFormat="1" ht="28.8">
      <c r="A51" s="466" t="s">
        <v>48</v>
      </c>
      <c r="B51" s="216" t="s">
        <v>57</v>
      </c>
      <c r="C51" s="199" t="s">
        <v>114</v>
      </c>
      <c r="D51" s="62"/>
      <c r="E51" s="217"/>
      <c r="F51" s="201" t="s">
        <v>18</v>
      </c>
      <c r="G51" s="88"/>
      <c r="H51" s="501"/>
      <c r="I51" s="122" t="str">
        <f t="shared" si="2"/>
        <v>福</v>
      </c>
      <c r="J51" s="413"/>
    </row>
    <row r="52" spans="1:10" s="3" customFormat="1" ht="28.8">
      <c r="A52" s="218"/>
      <c r="B52" s="66" t="s">
        <v>58</v>
      </c>
      <c r="C52" s="219" t="s">
        <v>115</v>
      </c>
      <c r="D52" s="56"/>
      <c r="E52" s="220"/>
      <c r="F52" s="221" t="s">
        <v>19</v>
      </c>
      <c r="G52" s="87"/>
      <c r="H52" s="502"/>
      <c r="I52" s="123" t="str">
        <f t="shared" si="2"/>
        <v/>
      </c>
      <c r="J52" s="414"/>
    </row>
    <row r="53" spans="1:10" s="3" customFormat="1" ht="28.8">
      <c r="A53" s="466" t="s">
        <v>49</v>
      </c>
      <c r="B53" s="216" t="s">
        <v>117</v>
      </c>
      <c r="C53" s="152" t="s">
        <v>116</v>
      </c>
      <c r="D53" s="62"/>
      <c r="E53" s="222"/>
      <c r="F53" s="467" t="s">
        <v>19</v>
      </c>
      <c r="G53" s="88"/>
      <c r="H53" s="503"/>
      <c r="I53" s="124" t="str">
        <f t="shared" si="2"/>
        <v/>
      </c>
      <c r="J53" s="415"/>
    </row>
    <row r="54" spans="1:10" s="3" customFormat="1" ht="38.4">
      <c r="A54" s="465"/>
      <c r="B54" s="223" t="s">
        <v>118</v>
      </c>
      <c r="C54" s="223" t="s">
        <v>50</v>
      </c>
      <c r="D54" s="54"/>
      <c r="E54" s="224"/>
      <c r="F54" s="225" t="s">
        <v>19</v>
      </c>
      <c r="G54" s="89"/>
      <c r="H54" s="504"/>
      <c r="I54" s="125" t="str">
        <f t="shared" si="2"/>
        <v/>
      </c>
      <c r="J54" s="416"/>
    </row>
    <row r="55" spans="1:10" s="3" customFormat="1" ht="38.4">
      <c r="A55" s="218"/>
      <c r="B55" s="66" t="s">
        <v>119</v>
      </c>
      <c r="C55" s="66" t="s">
        <v>115</v>
      </c>
      <c r="D55" s="56"/>
      <c r="E55" s="226"/>
      <c r="F55" s="227" t="s">
        <v>19</v>
      </c>
      <c r="G55" s="87"/>
      <c r="H55" s="505"/>
      <c r="I55" s="126" t="str">
        <f t="shared" si="2"/>
        <v/>
      </c>
      <c r="J55" s="417"/>
    </row>
    <row r="56" spans="1:10" s="3" customFormat="1" ht="38.4">
      <c r="A56" s="152" t="s">
        <v>197</v>
      </c>
      <c r="B56" s="198" t="s">
        <v>120</v>
      </c>
      <c r="C56" s="199" t="s">
        <v>235</v>
      </c>
      <c r="D56" s="62"/>
      <c r="E56" s="217"/>
      <c r="F56" s="201" t="s">
        <v>19</v>
      </c>
      <c r="G56" s="88"/>
      <c r="H56" s="501"/>
      <c r="I56" s="122" t="str">
        <f t="shared" si="2"/>
        <v/>
      </c>
      <c r="J56" s="413"/>
    </row>
    <row r="57" spans="1:10" s="3" customFormat="1" ht="48">
      <c r="A57" s="458"/>
      <c r="B57" s="187" t="s">
        <v>162</v>
      </c>
      <c r="C57" s="459" t="s">
        <v>38</v>
      </c>
      <c r="D57" s="447"/>
      <c r="E57" s="473"/>
      <c r="F57" s="462" t="s">
        <v>18</v>
      </c>
      <c r="G57" s="451"/>
      <c r="H57" s="454"/>
      <c r="I57" s="113" t="str">
        <f t="shared" si="2"/>
        <v>福</v>
      </c>
      <c r="J57" s="402"/>
    </row>
    <row r="58" spans="1:10" s="3" customFormat="1" ht="48">
      <c r="A58" s="458"/>
      <c r="B58" s="163" t="s">
        <v>163</v>
      </c>
      <c r="C58" s="164" t="s">
        <v>51</v>
      </c>
      <c r="D58" s="54"/>
      <c r="E58" s="71"/>
      <c r="F58" s="166" t="s">
        <v>18</v>
      </c>
      <c r="G58" s="89"/>
      <c r="H58" s="506"/>
      <c r="I58" s="127" t="str">
        <f t="shared" si="2"/>
        <v>福</v>
      </c>
      <c r="J58" s="418" t="s">
        <v>635</v>
      </c>
    </row>
    <row r="59" spans="1:10" s="3" customFormat="1" ht="38.4">
      <c r="A59" s="458"/>
      <c r="B59" s="163" t="s">
        <v>164</v>
      </c>
      <c r="C59" s="164" t="s">
        <v>52</v>
      </c>
      <c r="D59" s="54"/>
      <c r="E59" s="71"/>
      <c r="F59" s="166" t="s">
        <v>18</v>
      </c>
      <c r="G59" s="89"/>
      <c r="H59" s="506"/>
      <c r="I59" s="127" t="str">
        <f t="shared" si="2"/>
        <v>福</v>
      </c>
      <c r="J59" s="418" t="s">
        <v>635</v>
      </c>
    </row>
    <row r="60" spans="1:10" s="3" customFormat="1" ht="28.8">
      <c r="A60" s="458"/>
      <c r="B60" s="163" t="s">
        <v>123</v>
      </c>
      <c r="C60" s="164" t="s">
        <v>53</v>
      </c>
      <c r="D60" s="54"/>
      <c r="E60" s="71"/>
      <c r="F60" s="166" t="s">
        <v>18</v>
      </c>
      <c r="G60" s="89"/>
      <c r="H60" s="506"/>
      <c r="I60" s="127" t="str">
        <f t="shared" si="2"/>
        <v>福</v>
      </c>
      <c r="J60" s="418" t="s">
        <v>635</v>
      </c>
    </row>
    <row r="61" spans="1:10" s="3" customFormat="1" ht="57.6">
      <c r="A61" s="458"/>
      <c r="B61" s="178" t="s">
        <v>198</v>
      </c>
      <c r="C61" s="457" t="s">
        <v>40</v>
      </c>
      <c r="D61" s="445"/>
      <c r="E61" s="71"/>
      <c r="F61" s="460" t="s">
        <v>19</v>
      </c>
      <c r="G61" s="449"/>
      <c r="H61" s="506"/>
      <c r="I61" s="127" t="str">
        <f t="shared" si="2"/>
        <v/>
      </c>
      <c r="J61" s="418"/>
    </row>
    <row r="62" spans="1:10" s="3" customFormat="1" ht="48">
      <c r="A62" s="228"/>
      <c r="B62" s="229" t="s">
        <v>199</v>
      </c>
      <c r="C62" s="219" t="s">
        <v>54</v>
      </c>
      <c r="D62" s="445"/>
      <c r="E62" s="230"/>
      <c r="F62" s="221" t="s">
        <v>19</v>
      </c>
      <c r="G62" s="449"/>
      <c r="H62" s="507"/>
      <c r="I62" s="128" t="str">
        <f t="shared" si="2"/>
        <v/>
      </c>
      <c r="J62" s="419"/>
    </row>
    <row r="63" spans="1:10" s="3" customFormat="1" ht="38.4">
      <c r="A63" s="466" t="s">
        <v>55</v>
      </c>
      <c r="B63" s="216" t="s">
        <v>165</v>
      </c>
      <c r="C63" s="199" t="s">
        <v>236</v>
      </c>
      <c r="D63" s="62"/>
      <c r="E63" s="217"/>
      <c r="F63" s="201" t="s">
        <v>15</v>
      </c>
      <c r="G63" s="88"/>
      <c r="H63" s="501"/>
      <c r="I63" s="122" t="str">
        <f t="shared" si="2"/>
        <v>介</v>
      </c>
      <c r="J63" s="413"/>
    </row>
    <row r="64" spans="1:10" s="3" customFormat="1" ht="38.4">
      <c r="A64" s="218"/>
      <c r="B64" s="66" t="s">
        <v>166</v>
      </c>
      <c r="C64" s="219" t="s">
        <v>362</v>
      </c>
      <c r="D64" s="56"/>
      <c r="E64" s="220"/>
      <c r="F64" s="221" t="s">
        <v>100</v>
      </c>
      <c r="G64" s="87"/>
      <c r="H64" s="502"/>
      <c r="I64" s="123" t="str">
        <f t="shared" si="2"/>
        <v>介</v>
      </c>
      <c r="J64" s="414" t="s">
        <v>635</v>
      </c>
    </row>
    <row r="65" spans="1:10" s="3" customFormat="1" ht="28.8">
      <c r="A65" s="466" t="s">
        <v>56</v>
      </c>
      <c r="B65" s="198" t="s">
        <v>167</v>
      </c>
      <c r="C65" s="199" t="s">
        <v>237</v>
      </c>
      <c r="D65" s="62"/>
      <c r="E65" s="217"/>
      <c r="F65" s="201" t="s">
        <v>18</v>
      </c>
      <c r="G65" s="88"/>
      <c r="H65" s="501"/>
      <c r="I65" s="122" t="str">
        <f t="shared" si="2"/>
        <v>福</v>
      </c>
      <c r="J65" s="413"/>
    </row>
    <row r="66" spans="1:10" s="3" customFormat="1" ht="28.8">
      <c r="A66" s="465"/>
      <c r="B66" s="163" t="s">
        <v>59</v>
      </c>
      <c r="C66" s="164" t="s">
        <v>38</v>
      </c>
      <c r="D66" s="54"/>
      <c r="E66" s="71"/>
      <c r="F66" s="166" t="s">
        <v>19</v>
      </c>
      <c r="G66" s="89"/>
      <c r="H66" s="506"/>
      <c r="I66" s="127" t="str">
        <f t="shared" si="2"/>
        <v/>
      </c>
      <c r="J66" s="418"/>
    </row>
    <row r="67" spans="1:10" s="3" customFormat="1" ht="134.4">
      <c r="A67" s="465"/>
      <c r="B67" s="163" t="s">
        <v>239</v>
      </c>
      <c r="C67" s="164" t="s">
        <v>238</v>
      </c>
      <c r="D67" s="54"/>
      <c r="E67" s="71"/>
      <c r="F67" s="166" t="s">
        <v>18</v>
      </c>
      <c r="G67" s="89"/>
      <c r="H67" s="506"/>
      <c r="I67" s="127" t="str">
        <f t="shared" si="2"/>
        <v>福</v>
      </c>
      <c r="J67" s="418"/>
    </row>
    <row r="68" spans="1:10" s="3" customFormat="1" ht="28.8">
      <c r="A68" s="465"/>
      <c r="B68" s="163" t="s">
        <v>63</v>
      </c>
      <c r="C68" s="164" t="s">
        <v>240</v>
      </c>
      <c r="D68" s="54"/>
      <c r="E68" s="71"/>
      <c r="F68" s="166" t="s">
        <v>19</v>
      </c>
      <c r="G68" s="89"/>
      <c r="H68" s="506"/>
      <c r="I68" s="127" t="str">
        <f t="shared" si="2"/>
        <v/>
      </c>
      <c r="J68" s="418"/>
    </row>
    <row r="69" spans="1:10" s="3" customFormat="1" ht="28.8">
      <c r="A69" s="465"/>
      <c r="B69" s="442" t="s">
        <v>64</v>
      </c>
      <c r="C69" s="442" t="s">
        <v>60</v>
      </c>
      <c r="D69" s="445"/>
      <c r="E69" s="231"/>
      <c r="F69" s="463" t="s">
        <v>18</v>
      </c>
      <c r="G69" s="449"/>
      <c r="H69" s="508"/>
      <c r="I69" s="125" t="str">
        <f t="shared" si="2"/>
        <v>福</v>
      </c>
      <c r="J69" s="416"/>
    </row>
    <row r="70" spans="1:10" s="3" customFormat="1" ht="28.8">
      <c r="A70" s="465"/>
      <c r="B70" s="163" t="s">
        <v>65</v>
      </c>
      <c r="C70" s="164" t="s">
        <v>61</v>
      </c>
      <c r="D70" s="54"/>
      <c r="E70" s="71"/>
      <c r="F70" s="166" t="s">
        <v>18</v>
      </c>
      <c r="G70" s="89"/>
      <c r="H70" s="506"/>
      <c r="I70" s="127" t="str">
        <f t="shared" si="2"/>
        <v>福</v>
      </c>
      <c r="J70" s="418"/>
    </row>
    <row r="71" spans="1:10" s="3" customFormat="1" ht="28.8">
      <c r="A71" s="218"/>
      <c r="B71" s="229" t="s">
        <v>66</v>
      </c>
      <c r="C71" s="219" t="s">
        <v>62</v>
      </c>
      <c r="D71" s="56"/>
      <c r="E71" s="220"/>
      <c r="F71" s="221" t="s">
        <v>18</v>
      </c>
      <c r="G71" s="87"/>
      <c r="H71" s="502"/>
      <c r="I71" s="123" t="str">
        <f t="shared" si="2"/>
        <v>福</v>
      </c>
      <c r="J71" s="414"/>
    </row>
    <row r="72" spans="1:10" s="4" customFormat="1" ht="38.4">
      <c r="A72" s="466" t="s">
        <v>67</v>
      </c>
      <c r="B72" s="232" t="s">
        <v>168</v>
      </c>
      <c r="C72" s="233" t="s">
        <v>124</v>
      </c>
      <c r="D72" s="455"/>
      <c r="E72" s="234"/>
      <c r="F72" s="235" t="s">
        <v>19</v>
      </c>
      <c r="G72" s="456"/>
      <c r="H72" s="509"/>
      <c r="I72" s="129" t="str">
        <f t="shared" si="2"/>
        <v/>
      </c>
      <c r="J72" s="420"/>
    </row>
    <row r="73" spans="1:10" s="4" customFormat="1" ht="48">
      <c r="A73" s="466" t="s">
        <v>125</v>
      </c>
      <c r="B73" s="198" t="s">
        <v>242</v>
      </c>
      <c r="C73" s="199" t="s">
        <v>241</v>
      </c>
      <c r="D73" s="62"/>
      <c r="E73" s="217"/>
      <c r="F73" s="201" t="s">
        <v>97</v>
      </c>
      <c r="G73" s="88"/>
      <c r="H73" s="501"/>
      <c r="I73" s="122" t="str">
        <f t="shared" si="2"/>
        <v/>
      </c>
      <c r="J73" s="413"/>
    </row>
    <row r="74" spans="1:10" s="4" customFormat="1" ht="28.8">
      <c r="A74" s="465"/>
      <c r="B74" s="163" t="s">
        <v>243</v>
      </c>
      <c r="C74" s="164" t="s">
        <v>38</v>
      </c>
      <c r="D74" s="54"/>
      <c r="E74" s="71"/>
      <c r="F74" s="166" t="s">
        <v>151</v>
      </c>
      <c r="G74" s="89"/>
      <c r="H74" s="506"/>
      <c r="I74" s="127" t="str">
        <f t="shared" si="2"/>
        <v/>
      </c>
      <c r="J74" s="418"/>
    </row>
    <row r="75" spans="1:10" s="4" customFormat="1" ht="38.4">
      <c r="A75" s="465"/>
      <c r="B75" s="163" t="s">
        <v>244</v>
      </c>
      <c r="C75" s="164" t="s">
        <v>51</v>
      </c>
      <c r="D75" s="54"/>
      <c r="E75" s="71"/>
      <c r="F75" s="166" t="s">
        <v>97</v>
      </c>
      <c r="G75" s="89"/>
      <c r="H75" s="506"/>
      <c r="I75" s="127" t="str">
        <f t="shared" si="2"/>
        <v/>
      </c>
      <c r="J75" s="418"/>
    </row>
    <row r="76" spans="1:10" s="4" customFormat="1" ht="96">
      <c r="A76" s="392" t="str">
        <f>IF('付表１・拘束、入浴、給食'!$B$5="","付表１の（１）を記入してください。（該当がない場合も「該当なし」と記載してください。）","")</f>
        <v>付表１の（１）を記入してください。（該当がない場合も「該当なし」と記載してください。）</v>
      </c>
      <c r="B76" s="331" t="s">
        <v>661</v>
      </c>
      <c r="C76" s="164" t="s">
        <v>245</v>
      </c>
      <c r="D76" s="54"/>
      <c r="E76" s="472"/>
      <c r="F76" s="166" t="s">
        <v>100</v>
      </c>
      <c r="G76" s="89"/>
      <c r="H76" s="510" t="s">
        <v>472</v>
      </c>
      <c r="I76" s="127" t="str">
        <f t="shared" si="2"/>
        <v>介</v>
      </c>
      <c r="J76" s="418" t="s">
        <v>635</v>
      </c>
    </row>
    <row r="77" spans="1:10" s="4" customFormat="1" ht="38.4">
      <c r="A77" s="465"/>
      <c r="B77" s="163" t="s">
        <v>169</v>
      </c>
      <c r="C77" s="164" t="s">
        <v>246</v>
      </c>
      <c r="D77" s="54"/>
      <c r="E77" s="71"/>
      <c r="F77" s="166" t="s">
        <v>15</v>
      </c>
      <c r="G77" s="89"/>
      <c r="H77" s="511" t="s">
        <v>473</v>
      </c>
      <c r="I77" s="127" t="str">
        <f t="shared" si="2"/>
        <v>介</v>
      </c>
      <c r="J77" s="418" t="s">
        <v>635</v>
      </c>
    </row>
    <row r="78" spans="1:10" s="4" customFormat="1" ht="57.6">
      <c r="A78" s="465"/>
      <c r="B78" s="59" t="s">
        <v>475</v>
      </c>
      <c r="C78" s="603" t="s">
        <v>662</v>
      </c>
      <c r="D78" s="580"/>
      <c r="E78" s="583"/>
      <c r="F78" s="606" t="s">
        <v>18</v>
      </c>
      <c r="G78" s="609"/>
      <c r="H78" s="644" t="s">
        <v>474</v>
      </c>
      <c r="I78" s="600" t="str">
        <f t="shared" si="2"/>
        <v>福</v>
      </c>
      <c r="J78" s="590" t="s">
        <v>634</v>
      </c>
    </row>
    <row r="79" spans="1:10" s="4" customFormat="1" ht="15.45" customHeight="1">
      <c r="A79" s="465"/>
      <c r="B79" s="542" t="s">
        <v>476</v>
      </c>
      <c r="C79" s="604"/>
      <c r="D79" s="581"/>
      <c r="E79" s="584"/>
      <c r="F79" s="607"/>
      <c r="G79" s="610"/>
      <c r="H79" s="645"/>
      <c r="I79" s="601"/>
      <c r="J79" s="591"/>
    </row>
    <row r="80" spans="1:10" s="4" customFormat="1" ht="15.45" customHeight="1">
      <c r="A80" s="465"/>
      <c r="B80" s="276" t="s">
        <v>477</v>
      </c>
      <c r="C80" s="604"/>
      <c r="D80" s="581"/>
      <c r="E80" s="584"/>
      <c r="F80" s="607"/>
      <c r="G80" s="610"/>
      <c r="H80" s="645"/>
      <c r="I80" s="601"/>
      <c r="J80" s="591"/>
    </row>
    <row r="81" spans="1:10" s="4" customFormat="1" ht="15.45" customHeight="1">
      <c r="A81" s="465"/>
      <c r="B81" s="542" t="s">
        <v>478</v>
      </c>
      <c r="C81" s="604"/>
      <c r="D81" s="581"/>
      <c r="E81" s="584"/>
      <c r="F81" s="607"/>
      <c r="G81" s="610"/>
      <c r="H81" s="645"/>
      <c r="I81" s="601"/>
      <c r="J81" s="591"/>
    </row>
    <row r="82" spans="1:10" s="4" customFormat="1" ht="15.45" customHeight="1">
      <c r="A82" s="465"/>
      <c r="B82" s="293" t="s">
        <v>479</v>
      </c>
      <c r="C82" s="605"/>
      <c r="D82" s="582"/>
      <c r="E82" s="585"/>
      <c r="F82" s="608"/>
      <c r="G82" s="611"/>
      <c r="H82" s="646"/>
      <c r="I82" s="602"/>
      <c r="J82" s="592"/>
    </row>
    <row r="83" spans="1:10" s="4" customFormat="1" ht="28.8">
      <c r="A83" s="465"/>
      <c r="B83" s="40" t="s">
        <v>70</v>
      </c>
      <c r="C83" s="164" t="s">
        <v>663</v>
      </c>
      <c r="D83" s="54"/>
      <c r="E83" s="71"/>
      <c r="F83" s="166" t="s">
        <v>18</v>
      </c>
      <c r="G83" s="89"/>
      <c r="H83" s="506"/>
      <c r="I83" s="127" t="str">
        <f t="shared" si="2"/>
        <v>福</v>
      </c>
      <c r="J83" s="418" t="s">
        <v>635</v>
      </c>
    </row>
    <row r="84" spans="1:10" s="4" customFormat="1" ht="28.8">
      <c r="A84" s="465"/>
      <c r="B84" s="59" t="s">
        <v>664</v>
      </c>
      <c r="C84" s="603" t="s">
        <v>665</v>
      </c>
      <c r="D84" s="580"/>
      <c r="E84" s="583"/>
      <c r="F84" s="606" t="s">
        <v>18</v>
      </c>
      <c r="G84" s="609"/>
      <c r="H84" s="612"/>
      <c r="I84" s="600" t="str">
        <f t="shared" si="2"/>
        <v>福</v>
      </c>
      <c r="J84" s="590" t="s">
        <v>635</v>
      </c>
    </row>
    <row r="85" spans="1:10" s="4" customFormat="1" ht="15.45" customHeight="1">
      <c r="A85" s="465"/>
      <c r="B85" s="542" t="s">
        <v>480</v>
      </c>
      <c r="C85" s="604"/>
      <c r="D85" s="581"/>
      <c r="E85" s="584"/>
      <c r="F85" s="607"/>
      <c r="G85" s="610"/>
      <c r="H85" s="613"/>
      <c r="I85" s="601"/>
      <c r="J85" s="591"/>
    </row>
    <row r="86" spans="1:10" s="4" customFormat="1" ht="15.45" customHeight="1">
      <c r="A86" s="465"/>
      <c r="B86" s="544" t="s">
        <v>481</v>
      </c>
      <c r="C86" s="605"/>
      <c r="D86" s="582"/>
      <c r="E86" s="585"/>
      <c r="F86" s="608"/>
      <c r="G86" s="611"/>
      <c r="H86" s="614"/>
      <c r="I86" s="602"/>
      <c r="J86" s="592"/>
    </row>
    <row r="87" spans="1:10" s="4" customFormat="1" ht="28.8">
      <c r="A87" s="218"/>
      <c r="B87" s="41" t="s">
        <v>71</v>
      </c>
      <c r="C87" s="219" t="s">
        <v>247</v>
      </c>
      <c r="D87" s="56"/>
      <c r="E87" s="220"/>
      <c r="F87" s="315" t="s">
        <v>428</v>
      </c>
      <c r="G87" s="87"/>
      <c r="H87" s="502"/>
      <c r="I87" s="123" t="str">
        <f t="shared" si="2"/>
        <v/>
      </c>
      <c r="J87" s="414"/>
    </row>
    <row r="88" spans="1:10" s="4" customFormat="1" ht="28.8">
      <c r="A88" s="236" t="s">
        <v>72</v>
      </c>
      <c r="B88" s="198" t="s">
        <v>73</v>
      </c>
      <c r="C88" s="199" t="s">
        <v>248</v>
      </c>
      <c r="D88" s="62"/>
      <c r="E88" s="217"/>
      <c r="F88" s="201" t="s">
        <v>97</v>
      </c>
      <c r="G88" s="88"/>
      <c r="H88" s="501"/>
      <c r="I88" s="122" t="str">
        <f t="shared" si="2"/>
        <v/>
      </c>
      <c r="J88" s="413"/>
    </row>
    <row r="89" spans="1:10" s="4" customFormat="1" ht="48">
      <c r="A89" s="237"/>
      <c r="B89" s="187" t="s">
        <v>170</v>
      </c>
      <c r="C89" s="459" t="s">
        <v>38</v>
      </c>
      <c r="D89" s="447"/>
      <c r="E89" s="473"/>
      <c r="F89" s="462" t="s">
        <v>97</v>
      </c>
      <c r="G89" s="451"/>
      <c r="H89" s="454"/>
      <c r="I89" s="113" t="str">
        <f t="shared" si="2"/>
        <v/>
      </c>
      <c r="J89" s="402"/>
    </row>
    <row r="90" spans="1:10" s="4" customFormat="1" ht="67.2">
      <c r="A90" s="238"/>
      <c r="B90" s="163" t="s">
        <v>171</v>
      </c>
      <c r="C90" s="164" t="s">
        <v>51</v>
      </c>
      <c r="D90" s="54"/>
      <c r="E90" s="71"/>
      <c r="F90" s="166" t="s">
        <v>15</v>
      </c>
      <c r="G90" s="89"/>
      <c r="H90" s="506"/>
      <c r="I90" s="127" t="str">
        <f t="shared" si="2"/>
        <v>介</v>
      </c>
      <c r="J90" s="418" t="s">
        <v>635</v>
      </c>
    </row>
    <row r="91" spans="1:10" s="4" customFormat="1" ht="57.6">
      <c r="A91" s="238"/>
      <c r="B91" s="163" t="s">
        <v>172</v>
      </c>
      <c r="C91" s="164" t="s">
        <v>52</v>
      </c>
      <c r="D91" s="54"/>
      <c r="E91" s="71"/>
      <c r="F91" s="166" t="s">
        <v>100</v>
      </c>
      <c r="G91" s="89"/>
      <c r="H91" s="506"/>
      <c r="I91" s="127" t="str">
        <f t="shared" si="2"/>
        <v>介</v>
      </c>
      <c r="J91" s="418"/>
    </row>
    <row r="92" spans="1:10" s="4" customFormat="1" ht="76.8">
      <c r="A92" s="238"/>
      <c r="B92" s="163" t="s">
        <v>173</v>
      </c>
      <c r="C92" s="164" t="s">
        <v>53</v>
      </c>
      <c r="D92" s="54"/>
      <c r="E92" s="71"/>
      <c r="F92" s="166" t="s">
        <v>100</v>
      </c>
      <c r="G92" s="89"/>
      <c r="H92" s="506"/>
      <c r="I92" s="127" t="str">
        <f t="shared" si="2"/>
        <v>介</v>
      </c>
      <c r="J92" s="418" t="s">
        <v>635</v>
      </c>
    </row>
    <row r="93" spans="1:10" s="4" customFormat="1" ht="57.6">
      <c r="A93" s="238"/>
      <c r="B93" s="178" t="s">
        <v>364</v>
      </c>
      <c r="C93" s="457" t="s">
        <v>365</v>
      </c>
      <c r="D93" s="445"/>
      <c r="E93" s="472"/>
      <c r="F93" s="166" t="s">
        <v>97</v>
      </c>
      <c r="G93" s="449"/>
      <c r="H93" s="452"/>
      <c r="I93" s="130" t="str">
        <f t="shared" si="2"/>
        <v/>
      </c>
      <c r="J93" s="421"/>
    </row>
    <row r="94" spans="1:10" s="4" customFormat="1" ht="57.6">
      <c r="A94" s="238"/>
      <c r="B94" s="178" t="s">
        <v>427</v>
      </c>
      <c r="C94" s="457" t="s">
        <v>40</v>
      </c>
      <c r="D94" s="445"/>
      <c r="E94" s="472"/>
      <c r="F94" s="460" t="s">
        <v>15</v>
      </c>
      <c r="G94" s="449"/>
      <c r="H94" s="452"/>
      <c r="I94" s="130" t="str">
        <f t="shared" si="2"/>
        <v>介</v>
      </c>
      <c r="J94" s="421"/>
    </row>
    <row r="95" spans="1:10" s="4" customFormat="1" ht="38.4">
      <c r="A95" s="238"/>
      <c r="B95" s="178" t="s">
        <v>174</v>
      </c>
      <c r="C95" s="457" t="s">
        <v>54</v>
      </c>
      <c r="D95" s="445"/>
      <c r="E95" s="472"/>
      <c r="F95" s="460" t="s">
        <v>15</v>
      </c>
      <c r="G95" s="449"/>
      <c r="H95" s="452"/>
      <c r="I95" s="130" t="str">
        <f t="shared" si="2"/>
        <v>介</v>
      </c>
      <c r="J95" s="421" t="s">
        <v>635</v>
      </c>
    </row>
    <row r="96" spans="1:10" s="4" customFormat="1" ht="28.8">
      <c r="A96" s="238"/>
      <c r="B96" s="178" t="s">
        <v>175</v>
      </c>
      <c r="C96" s="457" t="s">
        <v>249</v>
      </c>
      <c r="D96" s="445"/>
      <c r="E96" s="472"/>
      <c r="F96" s="460" t="s">
        <v>15</v>
      </c>
      <c r="G96" s="449"/>
      <c r="H96" s="452"/>
      <c r="I96" s="130" t="str">
        <f t="shared" si="2"/>
        <v>介</v>
      </c>
      <c r="J96" s="421"/>
    </row>
    <row r="97" spans="1:10" s="4" customFormat="1" ht="48">
      <c r="A97" s="238"/>
      <c r="B97" s="178" t="s">
        <v>176</v>
      </c>
      <c r="C97" s="457" t="s">
        <v>250</v>
      </c>
      <c r="D97" s="445"/>
      <c r="E97" s="472"/>
      <c r="F97" s="460" t="s">
        <v>15</v>
      </c>
      <c r="G97" s="449"/>
      <c r="H97" s="452"/>
      <c r="I97" s="130" t="str">
        <f t="shared" si="2"/>
        <v>介</v>
      </c>
      <c r="J97" s="421" t="s">
        <v>635</v>
      </c>
    </row>
    <row r="98" spans="1:10" s="4" customFormat="1" ht="76.8">
      <c r="A98" s="238"/>
      <c r="B98" s="178" t="s">
        <v>177</v>
      </c>
      <c r="C98" s="457" t="s">
        <v>251</v>
      </c>
      <c r="D98" s="445"/>
      <c r="E98" s="472"/>
      <c r="F98" s="460" t="s">
        <v>100</v>
      </c>
      <c r="G98" s="449"/>
      <c r="H98" s="452"/>
      <c r="I98" s="130" t="str">
        <f t="shared" si="2"/>
        <v>介</v>
      </c>
      <c r="J98" s="421"/>
    </row>
    <row r="99" spans="1:10" s="4" customFormat="1" ht="67.2">
      <c r="A99" s="465"/>
      <c r="B99" s="163" t="s">
        <v>178</v>
      </c>
      <c r="C99" s="164" t="s">
        <v>252</v>
      </c>
      <c r="D99" s="54"/>
      <c r="E99" s="239"/>
      <c r="F99" s="166" t="s">
        <v>100</v>
      </c>
      <c r="G99" s="89"/>
      <c r="H99" s="512"/>
      <c r="I99" s="127" t="str">
        <f t="shared" si="2"/>
        <v>介</v>
      </c>
      <c r="J99" s="418"/>
    </row>
    <row r="100" spans="1:10" s="4" customFormat="1" ht="28.8">
      <c r="A100" s="218"/>
      <c r="B100" s="207" t="s">
        <v>377</v>
      </c>
      <c r="C100" s="458" t="s">
        <v>253</v>
      </c>
      <c r="D100" s="240"/>
      <c r="E100" s="241"/>
      <c r="F100" s="461" t="s">
        <v>15</v>
      </c>
      <c r="G100" s="513"/>
      <c r="H100" s="514"/>
      <c r="I100" s="131" t="str">
        <f t="shared" si="2"/>
        <v>介</v>
      </c>
      <c r="J100" s="422" t="s">
        <v>635</v>
      </c>
    </row>
    <row r="101" spans="1:10" s="4" customFormat="1" ht="38.4">
      <c r="A101" s="152" t="s">
        <v>74</v>
      </c>
      <c r="B101" s="242" t="s">
        <v>255</v>
      </c>
      <c r="C101" s="199" t="s">
        <v>254</v>
      </c>
      <c r="D101" s="62"/>
      <c r="E101" s="217"/>
      <c r="F101" s="201" t="s">
        <v>97</v>
      </c>
      <c r="G101" s="88"/>
      <c r="H101" s="501"/>
      <c r="I101" s="122" t="str">
        <f t="shared" si="2"/>
        <v/>
      </c>
      <c r="J101" s="413"/>
    </row>
    <row r="102" spans="1:10" s="4" customFormat="1" ht="38.4">
      <c r="A102" s="540" t="str">
        <f>IF('付表１・拘束、入浴、給食'!$J$7=0,"付表１の（２）を記入してください。（正月等の対応についても記載してください。）","")</f>
        <v>付表１の（２）を記入してください。（正月等の対応についても記載してください。）</v>
      </c>
      <c r="B102" s="332" t="s">
        <v>666</v>
      </c>
      <c r="C102" s="164" t="s">
        <v>667</v>
      </c>
      <c r="D102" s="54"/>
      <c r="E102" s="472"/>
      <c r="F102" s="166" t="s">
        <v>98</v>
      </c>
      <c r="G102" s="89"/>
      <c r="H102" s="506"/>
      <c r="I102" s="127" t="str">
        <f t="shared" si="2"/>
        <v>介</v>
      </c>
      <c r="J102" s="418" t="s">
        <v>635</v>
      </c>
    </row>
    <row r="103" spans="1:10" s="4" customFormat="1" ht="38.4">
      <c r="A103" s="243"/>
      <c r="B103" s="40" t="s">
        <v>256</v>
      </c>
      <c r="C103" s="164" t="s">
        <v>257</v>
      </c>
      <c r="D103" s="54"/>
      <c r="E103" s="71"/>
      <c r="F103" s="166" t="s">
        <v>101</v>
      </c>
      <c r="G103" s="89"/>
      <c r="H103" s="506"/>
      <c r="I103" s="127" t="str">
        <f t="shared" si="2"/>
        <v/>
      </c>
      <c r="J103" s="418"/>
    </row>
    <row r="104" spans="1:10" s="4" customFormat="1" ht="38.4">
      <c r="A104" s="243"/>
      <c r="B104" s="40" t="s">
        <v>258</v>
      </c>
      <c r="C104" s="164" t="s">
        <v>363</v>
      </c>
      <c r="D104" s="54"/>
      <c r="E104" s="71"/>
      <c r="F104" s="166" t="s">
        <v>101</v>
      </c>
      <c r="G104" s="89"/>
      <c r="H104" s="506"/>
      <c r="I104" s="127" t="str">
        <f t="shared" si="2"/>
        <v/>
      </c>
      <c r="J104" s="418"/>
    </row>
    <row r="105" spans="1:10" s="4" customFormat="1" ht="38.4">
      <c r="A105" s="244"/>
      <c r="B105" s="40" t="s">
        <v>259</v>
      </c>
      <c r="C105" s="164" t="s">
        <v>53</v>
      </c>
      <c r="D105" s="54"/>
      <c r="E105" s="71"/>
      <c r="F105" s="166" t="s">
        <v>15</v>
      </c>
      <c r="G105" s="89"/>
      <c r="H105" s="506"/>
      <c r="I105" s="127" t="str">
        <f t="shared" si="2"/>
        <v>介</v>
      </c>
      <c r="J105" s="418" t="s">
        <v>635</v>
      </c>
    </row>
    <row r="106" spans="1:10" s="4" customFormat="1" ht="28.8">
      <c r="A106" s="465"/>
      <c r="B106" s="40" t="s">
        <v>260</v>
      </c>
      <c r="C106" s="164" t="s">
        <v>40</v>
      </c>
      <c r="D106" s="54"/>
      <c r="E106" s="71"/>
      <c r="F106" s="166" t="s">
        <v>97</v>
      </c>
      <c r="G106" s="89"/>
      <c r="H106" s="506"/>
      <c r="I106" s="127" t="str">
        <f t="shared" si="2"/>
        <v/>
      </c>
      <c r="J106" s="418"/>
    </row>
    <row r="107" spans="1:10" s="4" customFormat="1" ht="19.2">
      <c r="A107" s="465"/>
      <c r="B107" s="40" t="s">
        <v>126</v>
      </c>
      <c r="C107" s="164" t="s">
        <v>247</v>
      </c>
      <c r="D107" s="54"/>
      <c r="E107" s="71"/>
      <c r="F107" s="316" t="s">
        <v>428</v>
      </c>
      <c r="G107" s="89"/>
      <c r="H107" s="506"/>
      <c r="I107" s="127" t="str">
        <f t="shared" si="2"/>
        <v/>
      </c>
      <c r="J107" s="418"/>
    </row>
    <row r="108" spans="1:10" s="4" customFormat="1" ht="28.8">
      <c r="A108" s="218"/>
      <c r="B108" s="41" t="s">
        <v>179</v>
      </c>
      <c r="C108" s="219" t="s">
        <v>261</v>
      </c>
      <c r="D108" s="56"/>
      <c r="E108" s="220"/>
      <c r="F108" s="315" t="s">
        <v>97</v>
      </c>
      <c r="G108" s="87"/>
      <c r="H108" s="502"/>
      <c r="I108" s="123" t="str">
        <f t="shared" si="2"/>
        <v/>
      </c>
      <c r="J108" s="414"/>
    </row>
    <row r="109" spans="1:10" s="4" customFormat="1" ht="28.8">
      <c r="A109" s="152" t="s">
        <v>75</v>
      </c>
      <c r="B109" s="242" t="s">
        <v>263</v>
      </c>
      <c r="C109" s="199" t="s">
        <v>262</v>
      </c>
      <c r="D109" s="62"/>
      <c r="E109" s="217"/>
      <c r="F109" s="201" t="s">
        <v>97</v>
      </c>
      <c r="G109" s="88"/>
      <c r="H109" s="501"/>
      <c r="I109" s="122" t="str">
        <f t="shared" si="2"/>
        <v/>
      </c>
      <c r="J109" s="413"/>
    </row>
    <row r="110" spans="1:10" s="4" customFormat="1" ht="28.8">
      <c r="A110" s="458"/>
      <c r="B110" s="40" t="s">
        <v>482</v>
      </c>
      <c r="C110" s="164" t="s">
        <v>38</v>
      </c>
      <c r="D110" s="54"/>
      <c r="E110" s="71"/>
      <c r="F110" s="166" t="s">
        <v>428</v>
      </c>
      <c r="G110" s="89"/>
      <c r="H110" s="506"/>
      <c r="I110" s="127" t="str">
        <f t="shared" si="2"/>
        <v/>
      </c>
      <c r="J110" s="418"/>
    </row>
    <row r="111" spans="1:10" s="4" customFormat="1" ht="28.8">
      <c r="A111" s="540" t="str">
        <f>IF('付表１・拘束、入浴、給食'!$J$20=0,"付表１の（３）aを記入してください。","")</f>
        <v>付表１の（３）aを記入してください。</v>
      </c>
      <c r="B111" s="515" t="s">
        <v>668</v>
      </c>
      <c r="C111" s="457" t="s">
        <v>483</v>
      </c>
      <c r="D111" s="54"/>
      <c r="E111" s="472"/>
      <c r="F111" s="516" t="s">
        <v>486</v>
      </c>
      <c r="G111" s="89"/>
      <c r="H111" s="506"/>
      <c r="I111" s="127" t="str">
        <f t="shared" si="2"/>
        <v>介</v>
      </c>
      <c r="J111" s="418" t="s">
        <v>636</v>
      </c>
    </row>
    <row r="112" spans="1:10" s="4" customFormat="1" ht="28.8">
      <c r="A112" s="540" t="str">
        <f>IF('付表１・拘束、入浴、給食'!$J$26=0,"付表１の（３）bを記入してください。","")</f>
        <v>付表１の（３）bを記入してください。</v>
      </c>
      <c r="B112" s="517" t="s">
        <v>669</v>
      </c>
      <c r="C112" s="457" t="s">
        <v>484</v>
      </c>
      <c r="D112" s="54"/>
      <c r="E112" s="472"/>
      <c r="F112" s="516" t="s">
        <v>486</v>
      </c>
      <c r="G112" s="89"/>
      <c r="H112" s="506"/>
      <c r="I112" s="127" t="str">
        <f t="shared" si="2"/>
        <v>介</v>
      </c>
      <c r="J112" s="418" t="s">
        <v>636</v>
      </c>
    </row>
    <row r="113" spans="1:10" s="4" customFormat="1" ht="28.8">
      <c r="A113" s="541" t="str">
        <f>IF('付表１・拘束、入浴、給食'!$J$30=0,"付表１の（３）cを記入してください。","")</f>
        <v>付表１の（３）cを記入してください。</v>
      </c>
      <c r="B113" s="518" t="s">
        <v>670</v>
      </c>
      <c r="C113" s="219" t="s">
        <v>485</v>
      </c>
      <c r="D113" s="54"/>
      <c r="E113" s="220"/>
      <c r="F113" s="315" t="s">
        <v>98</v>
      </c>
      <c r="G113" s="87"/>
      <c r="H113" s="502"/>
      <c r="I113" s="123" t="str">
        <f t="shared" si="2"/>
        <v>介</v>
      </c>
      <c r="J113" s="414" t="s">
        <v>636</v>
      </c>
    </row>
    <row r="114" spans="1:10" s="3" customFormat="1" ht="38.4">
      <c r="A114" s="152" t="s">
        <v>76</v>
      </c>
      <c r="B114" s="265" t="s">
        <v>264</v>
      </c>
      <c r="C114" s="333" t="s">
        <v>265</v>
      </c>
      <c r="D114" s="251"/>
      <c r="E114" s="334"/>
      <c r="F114" s="313" t="s">
        <v>19</v>
      </c>
      <c r="G114" s="519"/>
      <c r="H114" s="507"/>
      <c r="I114" s="128" t="str">
        <f t="shared" si="2"/>
        <v/>
      </c>
      <c r="J114" s="419"/>
    </row>
    <row r="115" spans="1:10" s="3" customFormat="1" ht="28.8">
      <c r="A115" s="152" t="s">
        <v>77</v>
      </c>
      <c r="B115" s="198" t="s">
        <v>267</v>
      </c>
      <c r="C115" s="199" t="s">
        <v>266</v>
      </c>
      <c r="D115" s="62"/>
      <c r="E115" s="217"/>
      <c r="F115" s="201" t="s">
        <v>19</v>
      </c>
      <c r="G115" s="88"/>
      <c r="H115" s="501"/>
      <c r="I115" s="122" t="str">
        <f t="shared" si="2"/>
        <v/>
      </c>
      <c r="J115" s="413"/>
    </row>
    <row r="116" spans="1:10" s="3" customFormat="1" ht="48">
      <c r="A116" s="458"/>
      <c r="B116" s="187" t="s">
        <v>268</v>
      </c>
      <c r="C116" s="459" t="s">
        <v>38</v>
      </c>
      <c r="D116" s="447"/>
      <c r="E116" s="473"/>
      <c r="F116" s="462" t="s">
        <v>19</v>
      </c>
      <c r="G116" s="451"/>
      <c r="H116" s="454"/>
      <c r="I116" s="113" t="str">
        <f t="shared" si="2"/>
        <v/>
      </c>
      <c r="J116" s="402"/>
    </row>
    <row r="117" spans="1:10" s="3" customFormat="1" ht="38.4">
      <c r="A117" s="540" t="str">
        <f>IF(付表２・預り金!$W$1=0,"付表２を記入してください。","")</f>
        <v>付表２を記入してください。</v>
      </c>
      <c r="B117" s="520" t="s">
        <v>671</v>
      </c>
      <c r="C117" s="521" t="s">
        <v>617</v>
      </c>
      <c r="D117" s="54"/>
      <c r="E117" s="472"/>
      <c r="F117" s="516" t="s">
        <v>486</v>
      </c>
      <c r="G117" s="451"/>
      <c r="H117" s="454"/>
      <c r="I117" s="326" t="str">
        <f t="shared" si="2"/>
        <v>介</v>
      </c>
      <c r="J117" s="402" t="s">
        <v>636</v>
      </c>
    </row>
    <row r="118" spans="1:10" s="3" customFormat="1" ht="28.8">
      <c r="A118" s="540" t="str">
        <f>IF(付表３・遺留金品!$B$10="","付表３を記入してください。","")</f>
        <v>付表３を記入してください。</v>
      </c>
      <c r="B118" s="520" t="s">
        <v>672</v>
      </c>
      <c r="C118" s="521" t="s">
        <v>616</v>
      </c>
      <c r="D118" s="54"/>
      <c r="E118" s="472"/>
      <c r="F118" s="516" t="s">
        <v>486</v>
      </c>
      <c r="G118" s="451"/>
      <c r="H118" s="454"/>
      <c r="I118" s="326" t="str">
        <f t="shared" si="2"/>
        <v>介</v>
      </c>
      <c r="J118" s="402" t="s">
        <v>636</v>
      </c>
    </row>
    <row r="119" spans="1:10" s="3" customFormat="1" ht="28.8">
      <c r="A119" s="458"/>
      <c r="B119" s="163" t="s">
        <v>269</v>
      </c>
      <c r="C119" s="164" t="s">
        <v>51</v>
      </c>
      <c r="D119" s="54"/>
      <c r="E119" s="71"/>
      <c r="F119" s="166" t="s">
        <v>19</v>
      </c>
      <c r="G119" s="89"/>
      <c r="H119" s="506"/>
      <c r="I119" s="127" t="str">
        <f t="shared" si="2"/>
        <v/>
      </c>
      <c r="J119" s="418"/>
    </row>
    <row r="120" spans="1:10" s="4" customFormat="1" ht="19.2">
      <c r="A120" s="228"/>
      <c r="B120" s="229" t="s">
        <v>270</v>
      </c>
      <c r="C120" s="219" t="s">
        <v>52</v>
      </c>
      <c r="D120" s="56"/>
      <c r="E120" s="220"/>
      <c r="F120" s="221" t="s">
        <v>19</v>
      </c>
      <c r="G120" s="87"/>
      <c r="H120" s="502"/>
      <c r="I120" s="123" t="str">
        <f t="shared" si="2"/>
        <v/>
      </c>
      <c r="J120" s="414"/>
    </row>
    <row r="121" spans="1:10" s="3" customFormat="1" ht="38.4">
      <c r="A121" s="466" t="s">
        <v>78</v>
      </c>
      <c r="B121" s="246" t="s">
        <v>180</v>
      </c>
      <c r="C121" s="247" t="s">
        <v>271</v>
      </c>
      <c r="D121" s="245"/>
      <c r="E121" s="248"/>
      <c r="F121" s="249" t="s">
        <v>97</v>
      </c>
      <c r="G121" s="519"/>
      <c r="H121" s="522"/>
      <c r="I121" s="132" t="str">
        <f t="shared" si="2"/>
        <v/>
      </c>
      <c r="J121" s="423"/>
    </row>
    <row r="122" spans="1:10" s="3" customFormat="1" ht="38.4">
      <c r="A122" s="466" t="s">
        <v>372</v>
      </c>
      <c r="B122" s="246" t="s">
        <v>312</v>
      </c>
      <c r="C122" s="247" t="s">
        <v>314</v>
      </c>
      <c r="D122" s="245"/>
      <c r="E122" s="248"/>
      <c r="F122" s="317" t="s">
        <v>98</v>
      </c>
      <c r="G122" s="519"/>
      <c r="H122" s="522"/>
      <c r="I122" s="132" t="str">
        <f t="shared" si="2"/>
        <v>介</v>
      </c>
      <c r="J122" s="423"/>
    </row>
    <row r="123" spans="1:10" s="3" customFormat="1" ht="48">
      <c r="A123" s="466" t="s">
        <v>373</v>
      </c>
      <c r="B123" s="246" t="s">
        <v>313</v>
      </c>
      <c r="C123" s="247" t="s">
        <v>315</v>
      </c>
      <c r="D123" s="245"/>
      <c r="E123" s="248"/>
      <c r="F123" s="317" t="s">
        <v>98</v>
      </c>
      <c r="G123" s="519"/>
      <c r="H123" s="522"/>
      <c r="I123" s="132" t="str">
        <f t="shared" ref="I123:I211" si="3">IF(IFERROR(MATCH(G123,K$5:P$5,0),99)&lt;&gt;99,"指摘あり",IF(AND(G123="",RIGHT(F123,1)&lt;&gt;"略"),IF(OR(F123=$I$4,$I$4=""),F123,""),IF(H123&lt;&gt;"","ｺﾒﾝﾄあり",IF(OR(D123=2,D123="2:不適"),"自己×",""))))</f>
        <v>介</v>
      </c>
      <c r="J123" s="423"/>
    </row>
    <row r="124" spans="1:10" s="3" customFormat="1" ht="28.8">
      <c r="A124" s="209" t="s">
        <v>303</v>
      </c>
      <c r="B124" s="250" t="s">
        <v>181</v>
      </c>
      <c r="C124" s="209" t="s">
        <v>272</v>
      </c>
      <c r="D124" s="251"/>
      <c r="E124" s="214"/>
      <c r="F124" s="210" t="s">
        <v>19</v>
      </c>
      <c r="G124" s="523"/>
      <c r="H124" s="499"/>
      <c r="I124" s="120" t="str">
        <f t="shared" si="3"/>
        <v/>
      </c>
      <c r="J124" s="411"/>
    </row>
    <row r="125" spans="1:10" s="3" customFormat="1" ht="67.2">
      <c r="A125" s="252" t="s">
        <v>304</v>
      </c>
      <c r="B125" s="253" t="s">
        <v>182</v>
      </c>
      <c r="C125" s="254" t="s">
        <v>273</v>
      </c>
      <c r="D125" s="251"/>
      <c r="E125" s="214"/>
      <c r="F125" s="461" t="s">
        <v>18</v>
      </c>
      <c r="G125" s="523"/>
      <c r="H125" s="453"/>
      <c r="I125" s="131" t="str">
        <f t="shared" si="3"/>
        <v>福</v>
      </c>
      <c r="J125" s="422" t="s">
        <v>635</v>
      </c>
    </row>
    <row r="126" spans="1:10" s="3" customFormat="1" ht="67.2">
      <c r="A126" s="209" t="s">
        <v>305</v>
      </c>
      <c r="B126" s="255" t="s">
        <v>300</v>
      </c>
      <c r="C126" s="209" t="s">
        <v>127</v>
      </c>
      <c r="D126" s="251"/>
      <c r="E126" s="214"/>
      <c r="F126" s="210" t="s">
        <v>19</v>
      </c>
      <c r="G126" s="523"/>
      <c r="H126" s="499"/>
      <c r="I126" s="120" t="str">
        <f t="shared" si="3"/>
        <v/>
      </c>
      <c r="J126" s="411"/>
    </row>
    <row r="127" spans="1:10" s="3" customFormat="1" ht="67.2">
      <c r="A127" s="209" t="s">
        <v>306</v>
      </c>
      <c r="B127" s="253" t="s">
        <v>352</v>
      </c>
      <c r="C127" s="256" t="s">
        <v>274</v>
      </c>
      <c r="D127" s="251"/>
      <c r="E127" s="478"/>
      <c r="F127" s="461" t="s">
        <v>18</v>
      </c>
      <c r="G127" s="523"/>
      <c r="H127" s="453"/>
      <c r="I127" s="131" t="str">
        <f t="shared" si="3"/>
        <v>福</v>
      </c>
      <c r="J127" s="422" t="s">
        <v>635</v>
      </c>
    </row>
    <row r="128" spans="1:10" s="3" customFormat="1" ht="76.8">
      <c r="A128" s="238" t="s">
        <v>307</v>
      </c>
      <c r="B128" s="253" t="s">
        <v>404</v>
      </c>
      <c r="C128" s="209" t="s">
        <v>405</v>
      </c>
      <c r="D128" s="251"/>
      <c r="E128" s="214"/>
      <c r="F128" s="210" t="s">
        <v>15</v>
      </c>
      <c r="G128" s="523"/>
      <c r="H128" s="499"/>
      <c r="I128" s="120" t="str">
        <f t="shared" si="3"/>
        <v>介</v>
      </c>
      <c r="J128" s="411" t="s">
        <v>635</v>
      </c>
    </row>
    <row r="129" spans="1:10" s="3" customFormat="1" ht="28.8">
      <c r="A129" s="152" t="s">
        <v>308</v>
      </c>
      <c r="B129" s="216" t="s">
        <v>129</v>
      </c>
      <c r="C129" s="199" t="s">
        <v>128</v>
      </c>
      <c r="D129" s="62"/>
      <c r="E129" s="217"/>
      <c r="F129" s="201" t="s">
        <v>15</v>
      </c>
      <c r="G129" s="88"/>
      <c r="H129" s="501"/>
      <c r="I129" s="122" t="str">
        <f t="shared" si="3"/>
        <v>介</v>
      </c>
      <c r="J129" s="413"/>
    </row>
    <row r="130" spans="1:10" s="3" customFormat="1" ht="28.8">
      <c r="A130" s="228"/>
      <c r="B130" s="66" t="s">
        <v>79</v>
      </c>
      <c r="C130" s="66" t="s">
        <v>115</v>
      </c>
      <c r="D130" s="56"/>
      <c r="E130" s="220"/>
      <c r="F130" s="227" t="s">
        <v>15</v>
      </c>
      <c r="G130" s="87"/>
      <c r="H130" s="502"/>
      <c r="I130" s="123" t="str">
        <f t="shared" si="3"/>
        <v>介</v>
      </c>
      <c r="J130" s="414"/>
    </row>
    <row r="131" spans="1:10" s="3" customFormat="1" ht="67.2">
      <c r="A131" s="152" t="s">
        <v>309</v>
      </c>
      <c r="B131" s="216" t="s">
        <v>183</v>
      </c>
      <c r="C131" s="199" t="s">
        <v>275</v>
      </c>
      <c r="D131" s="62"/>
      <c r="E131" s="217"/>
      <c r="F131" s="308" t="s">
        <v>428</v>
      </c>
      <c r="G131" s="88"/>
      <c r="H131" s="501"/>
      <c r="I131" s="122" t="str">
        <f t="shared" si="3"/>
        <v/>
      </c>
      <c r="J131" s="413"/>
    </row>
    <row r="132" spans="1:10" s="3" customFormat="1" ht="38.4">
      <c r="A132" s="465"/>
      <c r="B132" s="163" t="s">
        <v>184</v>
      </c>
      <c r="C132" s="164" t="s">
        <v>276</v>
      </c>
      <c r="D132" s="54"/>
      <c r="E132" s="71"/>
      <c r="F132" s="316" t="s">
        <v>97</v>
      </c>
      <c r="G132" s="89"/>
      <c r="H132" s="506"/>
      <c r="I132" s="127" t="str">
        <f t="shared" si="3"/>
        <v/>
      </c>
      <c r="J132" s="418"/>
    </row>
    <row r="133" spans="1:10" s="3" customFormat="1" ht="57.6">
      <c r="A133" s="465"/>
      <c r="B133" s="163" t="s">
        <v>200</v>
      </c>
      <c r="C133" s="164" t="s">
        <v>277</v>
      </c>
      <c r="D133" s="54"/>
      <c r="E133" s="71"/>
      <c r="F133" s="316" t="s">
        <v>97</v>
      </c>
      <c r="G133" s="89"/>
      <c r="H133" s="506"/>
      <c r="I133" s="127" t="str">
        <f t="shared" si="3"/>
        <v/>
      </c>
      <c r="J133" s="418"/>
    </row>
    <row r="134" spans="1:10" s="3" customFormat="1" ht="48">
      <c r="A134" s="465"/>
      <c r="B134" s="163" t="s">
        <v>201</v>
      </c>
      <c r="C134" s="164" t="s">
        <v>278</v>
      </c>
      <c r="D134" s="54"/>
      <c r="E134" s="71"/>
      <c r="F134" s="316" t="s">
        <v>97</v>
      </c>
      <c r="G134" s="89"/>
      <c r="H134" s="506"/>
      <c r="I134" s="127" t="str">
        <f t="shared" si="3"/>
        <v/>
      </c>
      <c r="J134" s="418"/>
    </row>
    <row r="135" spans="1:10" s="3" customFormat="1" ht="28.8">
      <c r="A135" s="465"/>
      <c r="B135" s="163" t="s">
        <v>185</v>
      </c>
      <c r="C135" s="164" t="s">
        <v>279</v>
      </c>
      <c r="D135" s="54"/>
      <c r="E135" s="71"/>
      <c r="F135" s="166" t="s">
        <v>97</v>
      </c>
      <c r="G135" s="89"/>
      <c r="H135" s="506"/>
      <c r="I135" s="127" t="str">
        <f t="shared" si="3"/>
        <v/>
      </c>
      <c r="J135" s="418"/>
    </row>
    <row r="136" spans="1:10" s="3" customFormat="1" ht="19.2">
      <c r="A136" s="465"/>
      <c r="B136" s="163" t="s">
        <v>80</v>
      </c>
      <c r="C136" s="164" t="s">
        <v>280</v>
      </c>
      <c r="D136" s="54"/>
      <c r="E136" s="71"/>
      <c r="F136" s="166" t="s">
        <v>97</v>
      </c>
      <c r="G136" s="89"/>
      <c r="H136" s="506"/>
      <c r="I136" s="127" t="str">
        <f t="shared" si="3"/>
        <v/>
      </c>
      <c r="J136" s="418"/>
    </row>
    <row r="137" spans="1:10" s="3" customFormat="1" ht="28.8">
      <c r="A137" s="218"/>
      <c r="B137" s="229" t="s">
        <v>81</v>
      </c>
      <c r="C137" s="219" t="s">
        <v>281</v>
      </c>
      <c r="D137" s="56"/>
      <c r="E137" s="220"/>
      <c r="F137" s="221" t="s">
        <v>374</v>
      </c>
      <c r="G137" s="87"/>
      <c r="H137" s="502"/>
      <c r="I137" s="123" t="str">
        <f t="shared" si="3"/>
        <v/>
      </c>
      <c r="J137" s="414"/>
    </row>
    <row r="138" spans="1:10" s="3" customFormat="1" ht="124.8">
      <c r="A138" s="209" t="s">
        <v>310</v>
      </c>
      <c r="B138" s="257" t="s">
        <v>406</v>
      </c>
      <c r="C138" s="254" t="s">
        <v>282</v>
      </c>
      <c r="D138" s="455"/>
      <c r="E138" s="214"/>
      <c r="F138" s="210" t="s">
        <v>18</v>
      </c>
      <c r="G138" s="456"/>
      <c r="H138" s="499"/>
      <c r="I138" s="120" t="str">
        <f t="shared" si="3"/>
        <v>福</v>
      </c>
      <c r="J138" s="411" t="s">
        <v>635</v>
      </c>
    </row>
    <row r="139" spans="1:10" s="3" customFormat="1" ht="48">
      <c r="A139" s="152" t="s">
        <v>311</v>
      </c>
      <c r="B139" s="198" t="s">
        <v>283</v>
      </c>
      <c r="C139" s="199" t="s">
        <v>284</v>
      </c>
      <c r="D139" s="62"/>
      <c r="E139" s="62"/>
      <c r="F139" s="201" t="s">
        <v>100</v>
      </c>
      <c r="G139" s="88"/>
      <c r="H139" s="524"/>
      <c r="I139" s="133" t="str">
        <f t="shared" si="3"/>
        <v>介</v>
      </c>
      <c r="J139" s="424" t="s">
        <v>635</v>
      </c>
    </row>
    <row r="140" spans="1:10" s="3" customFormat="1" ht="38.4">
      <c r="A140" s="465"/>
      <c r="B140" s="163" t="s">
        <v>353</v>
      </c>
      <c r="C140" s="164" t="s">
        <v>285</v>
      </c>
      <c r="D140" s="54"/>
      <c r="E140" s="54"/>
      <c r="F140" s="166" t="s">
        <v>100</v>
      </c>
      <c r="G140" s="89"/>
      <c r="H140" s="525"/>
      <c r="I140" s="134" t="str">
        <f t="shared" si="3"/>
        <v>介</v>
      </c>
      <c r="J140" s="425" t="s">
        <v>635</v>
      </c>
    </row>
    <row r="141" spans="1:10" s="3" customFormat="1" ht="28.8">
      <c r="A141" s="465"/>
      <c r="B141" s="163" t="s">
        <v>82</v>
      </c>
      <c r="C141" s="457" t="s">
        <v>286</v>
      </c>
      <c r="D141" s="54"/>
      <c r="E141" s="54"/>
      <c r="F141" s="460" t="s">
        <v>18</v>
      </c>
      <c r="G141" s="89"/>
      <c r="H141" s="525"/>
      <c r="I141" s="134" t="str">
        <f t="shared" si="3"/>
        <v>福</v>
      </c>
      <c r="J141" s="425" t="s">
        <v>635</v>
      </c>
    </row>
    <row r="142" spans="1:10" s="3" customFormat="1" ht="67.2">
      <c r="A142" s="465"/>
      <c r="B142" s="163" t="s">
        <v>83</v>
      </c>
      <c r="C142" s="457" t="s">
        <v>287</v>
      </c>
      <c r="D142" s="54"/>
      <c r="E142" s="54"/>
      <c r="F142" s="460" t="s">
        <v>18</v>
      </c>
      <c r="G142" s="89"/>
      <c r="H142" s="525"/>
      <c r="I142" s="134" t="str">
        <f t="shared" si="3"/>
        <v>福</v>
      </c>
      <c r="J142" s="425"/>
    </row>
    <row r="143" spans="1:10" s="3" customFormat="1" ht="28.8">
      <c r="A143" s="465"/>
      <c r="B143" s="178" t="s">
        <v>186</v>
      </c>
      <c r="C143" s="457" t="s">
        <v>68</v>
      </c>
      <c r="D143" s="445"/>
      <c r="E143" s="445"/>
      <c r="F143" s="460" t="s">
        <v>18</v>
      </c>
      <c r="G143" s="449"/>
      <c r="H143" s="526"/>
      <c r="I143" s="135" t="str">
        <f t="shared" si="3"/>
        <v>福</v>
      </c>
      <c r="J143" s="426"/>
    </row>
    <row r="144" spans="1:10" s="3" customFormat="1" ht="144">
      <c r="A144" s="465"/>
      <c r="B144" s="59" t="s">
        <v>317</v>
      </c>
      <c r="C144" s="258" t="s">
        <v>320</v>
      </c>
      <c r="D144" s="445"/>
      <c r="E144" s="61"/>
      <c r="F144" s="318" t="s">
        <v>424</v>
      </c>
      <c r="G144" s="449"/>
      <c r="H144" s="526"/>
      <c r="I144" s="135" t="str">
        <f t="shared" si="3"/>
        <v>福</v>
      </c>
      <c r="J144" s="426" t="s">
        <v>635</v>
      </c>
    </row>
    <row r="145" spans="1:10" s="3" customFormat="1" ht="134.4">
      <c r="A145" s="218"/>
      <c r="B145" s="41" t="s">
        <v>319</v>
      </c>
      <c r="C145" s="259" t="s">
        <v>321</v>
      </c>
      <c r="D145" s="56"/>
      <c r="E145" s="57"/>
      <c r="F145" s="319" t="s">
        <v>424</v>
      </c>
      <c r="G145" s="87"/>
      <c r="H145" s="527"/>
      <c r="I145" s="136" t="str">
        <f t="shared" si="3"/>
        <v>福</v>
      </c>
      <c r="J145" s="427" t="s">
        <v>635</v>
      </c>
    </row>
    <row r="146" spans="1:10" s="64" customFormat="1" ht="57.6">
      <c r="A146" s="260" t="s">
        <v>325</v>
      </c>
      <c r="B146" s="242" t="s">
        <v>324</v>
      </c>
      <c r="C146" s="261" t="s">
        <v>326</v>
      </c>
      <c r="D146" s="62"/>
      <c r="E146" s="63"/>
      <c r="F146" s="320" t="s">
        <v>424</v>
      </c>
      <c r="G146" s="88"/>
      <c r="H146" s="75"/>
      <c r="I146" s="137" t="str">
        <f t="shared" si="3"/>
        <v>福</v>
      </c>
      <c r="J146" s="428" t="s">
        <v>635</v>
      </c>
    </row>
    <row r="147" spans="1:10" s="64" customFormat="1" ht="38.4">
      <c r="A147" s="65"/>
      <c r="B147" s="262" t="s">
        <v>322</v>
      </c>
      <c r="C147" s="263" t="s">
        <v>328</v>
      </c>
      <c r="D147" s="446"/>
      <c r="E147" s="55"/>
      <c r="F147" s="321" t="s">
        <v>424</v>
      </c>
      <c r="G147" s="89"/>
      <c r="H147" s="76"/>
      <c r="I147" s="138" t="str">
        <f t="shared" si="3"/>
        <v>福</v>
      </c>
      <c r="J147" s="429" t="s">
        <v>635</v>
      </c>
    </row>
    <row r="148" spans="1:10" s="64" customFormat="1" ht="28.8">
      <c r="A148" s="458"/>
      <c r="B148" s="66" t="s">
        <v>323</v>
      </c>
      <c r="C148" s="264" t="s">
        <v>327</v>
      </c>
      <c r="D148" s="56"/>
      <c r="E148" s="57"/>
      <c r="F148" s="322" t="s">
        <v>148</v>
      </c>
      <c r="G148" s="87"/>
      <c r="H148" s="77"/>
      <c r="I148" s="139" t="str">
        <f t="shared" si="3"/>
        <v>福</v>
      </c>
      <c r="J148" s="430" t="s">
        <v>635</v>
      </c>
    </row>
    <row r="149" spans="1:10" s="3" customFormat="1" ht="38.4">
      <c r="A149" s="209" t="s">
        <v>331</v>
      </c>
      <c r="B149" s="265" t="s">
        <v>354</v>
      </c>
      <c r="C149" s="266" t="s">
        <v>288</v>
      </c>
      <c r="D149" s="251"/>
      <c r="E149" s="214"/>
      <c r="F149" s="313" t="s">
        <v>18</v>
      </c>
      <c r="G149" s="523"/>
      <c r="H149" s="499"/>
      <c r="I149" s="120" t="str">
        <f t="shared" si="3"/>
        <v>福</v>
      </c>
      <c r="J149" s="411" t="s">
        <v>635</v>
      </c>
    </row>
    <row r="150" spans="1:10" s="3" customFormat="1" ht="48">
      <c r="A150" s="236" t="s">
        <v>332</v>
      </c>
      <c r="B150" s="216" t="s">
        <v>187</v>
      </c>
      <c r="C150" s="199" t="s">
        <v>130</v>
      </c>
      <c r="D150" s="62"/>
      <c r="E150" s="217"/>
      <c r="F150" s="201" t="s">
        <v>18</v>
      </c>
      <c r="G150" s="88"/>
      <c r="H150" s="501"/>
      <c r="I150" s="122" t="str">
        <f t="shared" si="3"/>
        <v>福</v>
      </c>
      <c r="J150" s="413" t="s">
        <v>635</v>
      </c>
    </row>
    <row r="151" spans="1:10" s="3" customFormat="1" ht="28.8">
      <c r="A151" s="267"/>
      <c r="B151" s="223" t="s">
        <v>84</v>
      </c>
      <c r="C151" s="164" t="s">
        <v>50</v>
      </c>
      <c r="D151" s="54"/>
      <c r="E151" s="71"/>
      <c r="F151" s="166" t="s">
        <v>18</v>
      </c>
      <c r="G151" s="89"/>
      <c r="H151" s="506"/>
      <c r="I151" s="127" t="str">
        <f t="shared" si="3"/>
        <v>福</v>
      </c>
      <c r="J151" s="418" t="s">
        <v>635</v>
      </c>
    </row>
    <row r="152" spans="1:10" s="3" customFormat="1" ht="19.2">
      <c r="A152" s="267"/>
      <c r="B152" s="223" t="s">
        <v>85</v>
      </c>
      <c r="C152" s="164" t="s">
        <v>50</v>
      </c>
      <c r="D152" s="54"/>
      <c r="E152" s="71"/>
      <c r="F152" s="166" t="s">
        <v>18</v>
      </c>
      <c r="G152" s="89"/>
      <c r="H152" s="506"/>
      <c r="I152" s="127" t="str">
        <f t="shared" si="3"/>
        <v>福</v>
      </c>
      <c r="J152" s="418" t="s">
        <v>635</v>
      </c>
    </row>
    <row r="153" spans="1:10" s="3" customFormat="1" ht="28.8">
      <c r="A153" s="267"/>
      <c r="B153" s="223" t="s">
        <v>425</v>
      </c>
      <c r="C153" s="323" t="s">
        <v>426</v>
      </c>
      <c r="D153" s="54"/>
      <c r="E153" s="312"/>
      <c r="F153" s="166" t="s">
        <v>18</v>
      </c>
      <c r="G153" s="89"/>
      <c r="H153" s="506"/>
      <c r="I153" s="127" t="str">
        <f t="shared" si="3"/>
        <v>福</v>
      </c>
      <c r="J153" s="418" t="s">
        <v>635</v>
      </c>
    </row>
    <row r="154" spans="1:10" s="3" customFormat="1" ht="38.4">
      <c r="A154" s="267"/>
      <c r="B154" s="223" t="s">
        <v>188</v>
      </c>
      <c r="C154" s="223" t="s">
        <v>131</v>
      </c>
      <c r="D154" s="54"/>
      <c r="E154" s="71"/>
      <c r="F154" s="225" t="s">
        <v>18</v>
      </c>
      <c r="G154" s="89"/>
      <c r="H154" s="506"/>
      <c r="I154" s="127" t="str">
        <f t="shared" si="3"/>
        <v>福</v>
      </c>
      <c r="J154" s="418" t="s">
        <v>635</v>
      </c>
    </row>
    <row r="155" spans="1:10" s="3" customFormat="1" ht="76.8">
      <c r="A155" s="267"/>
      <c r="B155" s="164" t="s">
        <v>137</v>
      </c>
      <c r="C155" s="223" t="s">
        <v>132</v>
      </c>
      <c r="D155" s="54"/>
      <c r="E155" s="71"/>
      <c r="F155" s="225" t="s">
        <v>18</v>
      </c>
      <c r="G155" s="89"/>
      <c r="H155" s="506"/>
      <c r="I155" s="127" t="str">
        <f t="shared" si="3"/>
        <v>福</v>
      </c>
      <c r="J155" s="418" t="s">
        <v>635</v>
      </c>
    </row>
    <row r="156" spans="1:10" s="3" customFormat="1" ht="28.8">
      <c r="A156" s="267"/>
      <c r="B156" s="223" t="s">
        <v>189</v>
      </c>
      <c r="C156" s="223" t="s">
        <v>133</v>
      </c>
      <c r="D156" s="54"/>
      <c r="E156" s="71"/>
      <c r="F156" s="225" t="s">
        <v>18</v>
      </c>
      <c r="G156" s="89"/>
      <c r="H156" s="506"/>
      <c r="I156" s="127" t="str">
        <f t="shared" si="3"/>
        <v>福</v>
      </c>
      <c r="J156" s="418" t="s">
        <v>635</v>
      </c>
    </row>
    <row r="157" spans="1:10" s="3" customFormat="1" ht="38.4">
      <c r="A157" s="267"/>
      <c r="B157" s="268" t="s">
        <v>407</v>
      </c>
      <c r="C157" s="269" t="s">
        <v>408</v>
      </c>
      <c r="D157" s="54"/>
      <c r="E157" s="71"/>
      <c r="F157" s="166" t="s">
        <v>18</v>
      </c>
      <c r="G157" s="89"/>
      <c r="H157" s="506"/>
      <c r="I157" s="127" t="str">
        <f t="shared" si="3"/>
        <v>福</v>
      </c>
      <c r="J157" s="418" t="s">
        <v>635</v>
      </c>
    </row>
    <row r="158" spans="1:10" s="3" customFormat="1" ht="28.8">
      <c r="A158" s="267"/>
      <c r="B158" s="223" t="s">
        <v>86</v>
      </c>
      <c r="C158" s="223" t="s">
        <v>134</v>
      </c>
      <c r="D158" s="54"/>
      <c r="E158" s="230"/>
      <c r="F158" s="225" t="s">
        <v>19</v>
      </c>
      <c r="G158" s="89"/>
      <c r="H158" s="507"/>
      <c r="I158" s="128" t="str">
        <f t="shared" si="3"/>
        <v/>
      </c>
      <c r="J158" s="419"/>
    </row>
    <row r="159" spans="1:10" s="3" customFormat="1" ht="28.8">
      <c r="A159" s="267"/>
      <c r="B159" s="223" t="s">
        <v>87</v>
      </c>
      <c r="C159" s="223" t="s">
        <v>135</v>
      </c>
      <c r="D159" s="54"/>
      <c r="E159" s="224"/>
      <c r="F159" s="225" t="s">
        <v>18</v>
      </c>
      <c r="G159" s="89"/>
      <c r="H159" s="504"/>
      <c r="I159" s="125" t="str">
        <f t="shared" si="3"/>
        <v>福</v>
      </c>
      <c r="J159" s="416" t="s">
        <v>635</v>
      </c>
    </row>
    <row r="160" spans="1:10" s="3" customFormat="1" ht="48">
      <c r="A160" s="218"/>
      <c r="B160" s="66" t="s">
        <v>138</v>
      </c>
      <c r="C160" s="66" t="s">
        <v>136</v>
      </c>
      <c r="D160" s="56"/>
      <c r="E160" s="230"/>
      <c r="F160" s="227" t="s">
        <v>19</v>
      </c>
      <c r="G160" s="87"/>
      <c r="H160" s="507"/>
      <c r="I160" s="128" t="str">
        <f t="shared" si="3"/>
        <v/>
      </c>
      <c r="J160" s="419"/>
    </row>
    <row r="161" spans="1:16" s="3" customFormat="1" ht="38.4">
      <c r="A161" s="466" t="s">
        <v>333</v>
      </c>
      <c r="B161" s="198" t="s">
        <v>190</v>
      </c>
      <c r="C161" s="216" t="s">
        <v>289</v>
      </c>
      <c r="D161" s="62"/>
      <c r="E161" s="217"/>
      <c r="F161" s="270" t="s">
        <v>19</v>
      </c>
      <c r="G161" s="88"/>
      <c r="H161" s="501"/>
      <c r="I161" s="122" t="str">
        <f t="shared" si="3"/>
        <v/>
      </c>
      <c r="J161" s="413"/>
    </row>
    <row r="162" spans="1:16" s="3" customFormat="1" ht="19.2">
      <c r="A162" s="465"/>
      <c r="B162" s="187" t="s">
        <v>88</v>
      </c>
      <c r="C162" s="444" t="s">
        <v>50</v>
      </c>
      <c r="D162" s="447"/>
      <c r="E162" s="473"/>
      <c r="F162" s="464" t="s">
        <v>19</v>
      </c>
      <c r="G162" s="451"/>
      <c r="H162" s="454"/>
      <c r="I162" s="113" t="str">
        <f t="shared" si="3"/>
        <v/>
      </c>
      <c r="J162" s="402"/>
    </row>
    <row r="163" spans="1:16" s="3" customFormat="1" ht="38.4">
      <c r="A163" s="465"/>
      <c r="B163" s="187" t="s">
        <v>366</v>
      </c>
      <c r="C163" s="444" t="s">
        <v>371</v>
      </c>
      <c r="D163" s="447"/>
      <c r="E163" s="473"/>
      <c r="F163" s="69" t="s">
        <v>18</v>
      </c>
      <c r="G163" s="451"/>
      <c r="H163" s="454"/>
      <c r="I163" s="113" t="str">
        <f t="shared" si="3"/>
        <v>福</v>
      </c>
      <c r="J163" s="402" t="s">
        <v>635</v>
      </c>
    </row>
    <row r="164" spans="1:16" s="3" customFormat="1" ht="38.4">
      <c r="A164" s="162"/>
      <c r="B164" s="163" t="s">
        <v>367</v>
      </c>
      <c r="C164" s="223" t="s">
        <v>369</v>
      </c>
      <c r="D164" s="67"/>
      <c r="E164" s="68"/>
      <c r="F164" s="69" t="s">
        <v>18</v>
      </c>
      <c r="G164" s="85"/>
      <c r="H164" s="51"/>
      <c r="I164" s="113" t="str">
        <f t="shared" si="3"/>
        <v>福</v>
      </c>
      <c r="J164" s="402"/>
    </row>
    <row r="165" spans="1:16" s="3" customFormat="1" ht="15.45" customHeight="1">
      <c r="A165" s="441"/>
      <c r="B165" s="471" t="s">
        <v>640</v>
      </c>
      <c r="C165" s="616"/>
      <c r="D165" s="618"/>
      <c r="E165" s="583"/>
      <c r="F165" s="586" t="s">
        <v>18</v>
      </c>
      <c r="G165" s="566"/>
      <c r="H165" s="568"/>
      <c r="I165" s="571" t="str">
        <f t="shared" si="3"/>
        <v>福</v>
      </c>
      <c r="J165" s="574"/>
      <c r="K165" s="470"/>
      <c r="L165" s="470"/>
      <c r="M165" s="470"/>
      <c r="N165" s="470"/>
      <c r="O165" s="470"/>
      <c r="P165" s="470"/>
    </row>
    <row r="166" spans="1:16" s="3" customFormat="1" ht="15.45" customHeight="1">
      <c r="A166" s="392">
        <f>IF(ISERROR(FIND("有",B166))=TRUE,1,0)</f>
        <v>0</v>
      </c>
      <c r="B166" s="549" t="s">
        <v>641</v>
      </c>
      <c r="C166" s="617"/>
      <c r="D166" s="619"/>
      <c r="E166" s="585"/>
      <c r="F166" s="588"/>
      <c r="G166" s="567"/>
      <c r="H166" s="570"/>
      <c r="I166" s="573">
        <f t="shared" si="3"/>
        <v>0</v>
      </c>
      <c r="J166" s="576"/>
      <c r="K166" s="470" t="s">
        <v>641</v>
      </c>
      <c r="L166" s="470" t="s">
        <v>642</v>
      </c>
      <c r="M166" s="470" t="s">
        <v>643</v>
      </c>
      <c r="P166" s="470"/>
    </row>
    <row r="167" spans="1:16" s="3" customFormat="1" ht="28.8">
      <c r="A167" s="441"/>
      <c r="B167" s="550" t="s">
        <v>644</v>
      </c>
      <c r="C167" s="551" t="s">
        <v>645</v>
      </c>
      <c r="D167" s="547"/>
      <c r="E167" s="548"/>
      <c r="F167" s="528" t="s">
        <v>18</v>
      </c>
      <c r="G167" s="439"/>
      <c r="H167" s="474" t="s">
        <v>646</v>
      </c>
      <c r="I167" s="475" t="str">
        <f t="shared" si="3"/>
        <v>福</v>
      </c>
      <c r="J167" s="476"/>
      <c r="P167" s="470"/>
    </row>
    <row r="168" spans="1:16" s="3" customFormat="1" ht="19.2">
      <c r="A168" s="441"/>
      <c r="B168" s="550" t="s">
        <v>647</v>
      </c>
      <c r="C168" s="551" t="s">
        <v>648</v>
      </c>
      <c r="D168" s="547"/>
      <c r="E168" s="548"/>
      <c r="F168" s="528" t="s">
        <v>18</v>
      </c>
      <c r="G168" s="439"/>
      <c r="H168" s="477"/>
      <c r="I168" s="475" t="str">
        <f t="shared" si="3"/>
        <v>福</v>
      </c>
      <c r="J168" s="476"/>
      <c r="P168" s="470"/>
    </row>
    <row r="169" spans="1:16" s="3" customFormat="1" ht="28.8">
      <c r="A169" s="441"/>
      <c r="B169" s="550" t="s">
        <v>649</v>
      </c>
      <c r="C169" s="551" t="s">
        <v>650</v>
      </c>
      <c r="D169" s="547"/>
      <c r="E169" s="548"/>
      <c r="F169" s="529" t="s">
        <v>18</v>
      </c>
      <c r="G169" s="439"/>
      <c r="H169" s="477"/>
      <c r="I169" s="475" t="str">
        <f t="shared" si="3"/>
        <v>福</v>
      </c>
      <c r="J169" s="476"/>
      <c r="P169" s="470"/>
    </row>
    <row r="170" spans="1:16" s="3" customFormat="1" ht="28.8">
      <c r="A170" s="441"/>
      <c r="B170" s="552" t="s">
        <v>680</v>
      </c>
      <c r="C170" s="577" t="s">
        <v>659</v>
      </c>
      <c r="D170" s="580"/>
      <c r="E170" s="583"/>
      <c r="F170" s="586" t="s">
        <v>18</v>
      </c>
      <c r="G170" s="566"/>
      <c r="H170" s="568"/>
      <c r="I170" s="571" t="str">
        <f t="shared" si="3"/>
        <v>福</v>
      </c>
      <c r="J170" s="574"/>
      <c r="P170" s="470"/>
    </row>
    <row r="171" spans="1:16" s="3" customFormat="1" ht="15.45" customHeight="1">
      <c r="A171" s="441"/>
      <c r="B171" s="293" t="s">
        <v>651</v>
      </c>
      <c r="C171" s="579"/>
      <c r="D171" s="582"/>
      <c r="E171" s="585"/>
      <c r="F171" s="588"/>
      <c r="G171" s="567"/>
      <c r="H171" s="570"/>
      <c r="I171" s="573">
        <f t="shared" si="3"/>
        <v>0</v>
      </c>
      <c r="J171" s="576"/>
      <c r="K171" s="470" t="s">
        <v>652</v>
      </c>
      <c r="L171" s="470" t="s">
        <v>653</v>
      </c>
      <c r="M171" s="470" t="s">
        <v>654</v>
      </c>
      <c r="N171" s="470" t="s">
        <v>655</v>
      </c>
      <c r="O171" s="470"/>
      <c r="P171" s="470"/>
    </row>
    <row r="172" spans="1:16" s="3" customFormat="1" ht="19.2">
      <c r="A172" s="441"/>
      <c r="B172" s="552" t="s">
        <v>656</v>
      </c>
      <c r="C172" s="577" t="s">
        <v>660</v>
      </c>
      <c r="D172" s="580"/>
      <c r="E172" s="583"/>
      <c r="F172" s="586" t="s">
        <v>18</v>
      </c>
      <c r="G172" s="566"/>
      <c r="H172" s="568"/>
      <c r="I172" s="571" t="str">
        <f t="shared" si="3"/>
        <v>福</v>
      </c>
      <c r="J172" s="574"/>
      <c r="K172" s="470"/>
      <c r="L172" s="470"/>
      <c r="M172" s="470"/>
      <c r="N172" s="470"/>
      <c r="O172" s="470"/>
      <c r="P172" s="470"/>
    </row>
    <row r="173" spans="1:16" s="3" customFormat="1" ht="15.45" customHeight="1">
      <c r="A173" s="441"/>
      <c r="B173" s="292" t="s">
        <v>657</v>
      </c>
      <c r="C173" s="578"/>
      <c r="D173" s="581"/>
      <c r="E173" s="584"/>
      <c r="F173" s="587"/>
      <c r="G173" s="589"/>
      <c r="H173" s="569"/>
      <c r="I173" s="572">
        <f t="shared" si="3"/>
        <v>0</v>
      </c>
      <c r="J173" s="575"/>
      <c r="K173" s="470"/>
      <c r="L173" s="470"/>
      <c r="M173" s="470"/>
      <c r="N173" s="470"/>
      <c r="O173" s="470"/>
      <c r="P173" s="470"/>
    </row>
    <row r="174" spans="1:16" s="3" customFormat="1" ht="15.45" customHeight="1">
      <c r="A174" s="441"/>
      <c r="B174" s="293" t="s">
        <v>658</v>
      </c>
      <c r="C174" s="579"/>
      <c r="D174" s="582"/>
      <c r="E174" s="585"/>
      <c r="F174" s="588"/>
      <c r="G174" s="567"/>
      <c r="H174" s="570"/>
      <c r="I174" s="573">
        <f t="shared" si="3"/>
        <v>0</v>
      </c>
      <c r="J174" s="576"/>
      <c r="K174" s="470"/>
      <c r="L174" s="470"/>
      <c r="M174" s="470"/>
      <c r="N174" s="470"/>
      <c r="O174" s="470"/>
      <c r="P174" s="470"/>
    </row>
    <row r="175" spans="1:16" s="3" customFormat="1" ht="28.8">
      <c r="A175" s="441"/>
      <c r="B175" s="163" t="s">
        <v>368</v>
      </c>
      <c r="C175" s="223" t="s">
        <v>370</v>
      </c>
      <c r="D175" s="438"/>
      <c r="E175" s="68"/>
      <c r="F175" s="69" t="s">
        <v>19</v>
      </c>
      <c r="G175" s="439"/>
      <c r="H175" s="440"/>
      <c r="I175" s="437" t="str">
        <f t="shared" si="3"/>
        <v/>
      </c>
      <c r="J175" s="436"/>
    </row>
    <row r="176" spans="1:16" s="3" customFormat="1" ht="67.2">
      <c r="A176" s="465"/>
      <c r="B176" s="178" t="s">
        <v>409</v>
      </c>
      <c r="C176" s="650" t="s">
        <v>673</v>
      </c>
      <c r="D176" s="580"/>
      <c r="E176" s="583"/>
      <c r="F176" s="647" t="s">
        <v>18</v>
      </c>
      <c r="G176" s="609"/>
      <c r="H176" s="653"/>
      <c r="I176" s="600" t="str">
        <f t="shared" si="3"/>
        <v>福</v>
      </c>
      <c r="J176" s="590" t="s">
        <v>635</v>
      </c>
    </row>
    <row r="177" spans="1:10" s="3" customFormat="1" ht="15.45" customHeight="1">
      <c r="A177" s="465"/>
      <c r="B177" s="542" t="s">
        <v>476</v>
      </c>
      <c r="C177" s="651"/>
      <c r="D177" s="581"/>
      <c r="E177" s="584"/>
      <c r="F177" s="648"/>
      <c r="G177" s="610"/>
      <c r="H177" s="654"/>
      <c r="I177" s="601"/>
      <c r="J177" s="591"/>
    </row>
    <row r="178" spans="1:10" s="3" customFormat="1" ht="15.45" customHeight="1">
      <c r="A178" s="465"/>
      <c r="B178" s="276" t="s">
        <v>477</v>
      </c>
      <c r="C178" s="651"/>
      <c r="D178" s="581"/>
      <c r="E178" s="584"/>
      <c r="F178" s="648"/>
      <c r="G178" s="610"/>
      <c r="H178" s="654"/>
      <c r="I178" s="601"/>
      <c r="J178" s="591"/>
    </row>
    <row r="179" spans="1:10" s="3" customFormat="1" ht="15.45" customHeight="1">
      <c r="A179" s="465"/>
      <c r="B179" s="542" t="s">
        <v>478</v>
      </c>
      <c r="C179" s="651"/>
      <c r="D179" s="581"/>
      <c r="E179" s="584"/>
      <c r="F179" s="648"/>
      <c r="G179" s="610"/>
      <c r="H179" s="654"/>
      <c r="I179" s="601"/>
      <c r="J179" s="591"/>
    </row>
    <row r="180" spans="1:10" s="3" customFormat="1" ht="15.45" customHeight="1">
      <c r="A180" s="465"/>
      <c r="B180" s="293" t="s">
        <v>479</v>
      </c>
      <c r="C180" s="652"/>
      <c r="D180" s="582"/>
      <c r="E180" s="585"/>
      <c r="F180" s="649"/>
      <c r="G180" s="611"/>
      <c r="H180" s="655"/>
      <c r="I180" s="602"/>
      <c r="J180" s="592"/>
    </row>
    <row r="181" spans="1:10" s="3" customFormat="1" ht="19.2">
      <c r="A181" s="465"/>
      <c r="B181" s="178" t="s">
        <v>618</v>
      </c>
      <c r="C181" s="650" t="s">
        <v>686</v>
      </c>
      <c r="D181" s="580"/>
      <c r="E181" s="583"/>
      <c r="F181" s="647" t="s">
        <v>18</v>
      </c>
      <c r="G181" s="609"/>
      <c r="H181" s="644" t="s">
        <v>630</v>
      </c>
      <c r="I181" s="600" t="str">
        <f t="shared" si="3"/>
        <v>福</v>
      </c>
      <c r="J181" s="590" t="s">
        <v>635</v>
      </c>
    </row>
    <row r="182" spans="1:10" s="3" customFormat="1">
      <c r="A182" s="465"/>
      <c r="B182" s="542" t="s">
        <v>619</v>
      </c>
      <c r="C182" s="651"/>
      <c r="D182" s="581"/>
      <c r="E182" s="584"/>
      <c r="F182" s="648"/>
      <c r="G182" s="610"/>
      <c r="H182" s="645"/>
      <c r="I182" s="601"/>
      <c r="J182" s="591"/>
    </row>
    <row r="183" spans="1:10" s="3" customFormat="1" ht="15.45" customHeight="1">
      <c r="A183" s="465"/>
      <c r="B183" s="276" t="s">
        <v>620</v>
      </c>
      <c r="C183" s="651"/>
      <c r="D183" s="581"/>
      <c r="E183" s="584"/>
      <c r="F183" s="648"/>
      <c r="G183" s="610"/>
      <c r="H183" s="645"/>
      <c r="I183" s="601"/>
      <c r="J183" s="591"/>
    </row>
    <row r="184" spans="1:10" s="3" customFormat="1" ht="15.45" customHeight="1">
      <c r="A184" s="465"/>
      <c r="B184" s="542" t="s">
        <v>621</v>
      </c>
      <c r="C184" s="651"/>
      <c r="D184" s="581"/>
      <c r="E184" s="584"/>
      <c r="F184" s="648"/>
      <c r="G184" s="610"/>
      <c r="H184" s="645"/>
      <c r="I184" s="601"/>
      <c r="J184" s="591"/>
    </row>
    <row r="185" spans="1:10" s="3" customFormat="1" ht="15.45" customHeight="1">
      <c r="A185" s="465"/>
      <c r="B185" s="292" t="s">
        <v>551</v>
      </c>
      <c r="C185" s="651"/>
      <c r="D185" s="581"/>
      <c r="E185" s="584"/>
      <c r="F185" s="648"/>
      <c r="G185" s="610"/>
      <c r="H185" s="645"/>
      <c r="I185" s="601"/>
      <c r="J185" s="591"/>
    </row>
    <row r="186" spans="1:10" s="3" customFormat="1" ht="19.2">
      <c r="A186" s="465"/>
      <c r="B186" s="542" t="s">
        <v>622</v>
      </c>
      <c r="C186" s="651"/>
      <c r="D186" s="581"/>
      <c r="E186" s="584"/>
      <c r="F186" s="648"/>
      <c r="G186" s="610"/>
      <c r="H186" s="645"/>
      <c r="I186" s="601"/>
      <c r="J186" s="591"/>
    </row>
    <row r="187" spans="1:10" s="3" customFormat="1" ht="15.45" customHeight="1">
      <c r="A187" s="465"/>
      <c r="B187" s="293" t="s">
        <v>551</v>
      </c>
      <c r="C187" s="652"/>
      <c r="D187" s="582"/>
      <c r="E187" s="585"/>
      <c r="F187" s="649"/>
      <c r="G187" s="611"/>
      <c r="H187" s="646"/>
      <c r="I187" s="602"/>
      <c r="J187" s="592"/>
    </row>
    <row r="188" spans="1:10" s="3" customFormat="1" ht="76.05" customHeight="1">
      <c r="A188" s="465"/>
      <c r="B188" s="207" t="s">
        <v>674</v>
      </c>
      <c r="C188" s="650" t="s">
        <v>410</v>
      </c>
      <c r="D188" s="580"/>
      <c r="E188" s="583"/>
      <c r="F188" s="647" t="s">
        <v>18</v>
      </c>
      <c r="G188" s="609"/>
      <c r="H188" s="653"/>
      <c r="I188" s="600" t="str">
        <f t="shared" si="3"/>
        <v>福</v>
      </c>
      <c r="J188" s="590" t="s">
        <v>635</v>
      </c>
    </row>
    <row r="189" spans="1:10" s="3" customFormat="1" ht="15.45" customHeight="1">
      <c r="A189" s="465"/>
      <c r="B189" s="542" t="s">
        <v>480</v>
      </c>
      <c r="C189" s="651"/>
      <c r="D189" s="581"/>
      <c r="E189" s="584"/>
      <c r="F189" s="648"/>
      <c r="G189" s="610"/>
      <c r="H189" s="654"/>
      <c r="I189" s="601"/>
      <c r="J189" s="591"/>
    </row>
    <row r="190" spans="1:10" s="3" customFormat="1" ht="15.45" customHeight="1">
      <c r="A190" s="465"/>
      <c r="B190" s="276" t="s">
        <v>481</v>
      </c>
      <c r="C190" s="651"/>
      <c r="D190" s="581"/>
      <c r="E190" s="584"/>
      <c r="F190" s="648"/>
      <c r="G190" s="610"/>
      <c r="H190" s="654"/>
      <c r="I190" s="601"/>
      <c r="J190" s="591"/>
    </row>
    <row r="191" spans="1:10" s="3" customFormat="1" ht="15.45" customHeight="1">
      <c r="A191" s="465"/>
      <c r="B191" s="542" t="s">
        <v>623</v>
      </c>
      <c r="C191" s="651"/>
      <c r="D191" s="581"/>
      <c r="E191" s="584"/>
      <c r="F191" s="648"/>
      <c r="G191" s="610"/>
      <c r="H191" s="654"/>
      <c r="I191" s="601"/>
      <c r="J191" s="591"/>
    </row>
    <row r="192" spans="1:10" s="3" customFormat="1" ht="15.45" customHeight="1">
      <c r="A192" s="465"/>
      <c r="B192" s="544" t="s">
        <v>624</v>
      </c>
      <c r="C192" s="652"/>
      <c r="D192" s="582"/>
      <c r="E192" s="585"/>
      <c r="F192" s="649"/>
      <c r="G192" s="611"/>
      <c r="H192" s="655"/>
      <c r="I192" s="602"/>
      <c r="J192" s="592"/>
    </row>
    <row r="193" spans="1:10" s="3" customFormat="1" ht="38.4">
      <c r="A193" s="465"/>
      <c r="B193" s="207" t="s">
        <v>89</v>
      </c>
      <c r="C193" s="444" t="s">
        <v>90</v>
      </c>
      <c r="D193" s="447"/>
      <c r="E193" s="473"/>
      <c r="F193" s="464" t="s">
        <v>19</v>
      </c>
      <c r="G193" s="451"/>
      <c r="H193" s="530"/>
      <c r="I193" s="326" t="str">
        <f t="shared" si="3"/>
        <v/>
      </c>
      <c r="J193" s="402"/>
    </row>
    <row r="194" spans="1:10" s="3" customFormat="1" ht="28.8">
      <c r="A194" s="465"/>
      <c r="B194" s="163" t="s">
        <v>625</v>
      </c>
      <c r="C194" s="164" t="s">
        <v>626</v>
      </c>
      <c r="D194" s="54"/>
      <c r="E194" s="71"/>
      <c r="F194" s="225" t="s">
        <v>19</v>
      </c>
      <c r="G194" s="89"/>
      <c r="H194" s="506"/>
      <c r="I194" s="127" t="str">
        <f t="shared" si="3"/>
        <v/>
      </c>
      <c r="J194" s="418" t="s">
        <v>635</v>
      </c>
    </row>
    <row r="195" spans="1:10" s="3" customFormat="1" ht="28.8">
      <c r="A195" s="152" t="s">
        <v>334</v>
      </c>
      <c r="B195" s="216" t="s">
        <v>191</v>
      </c>
      <c r="C195" s="199" t="s">
        <v>290</v>
      </c>
      <c r="D195" s="62"/>
      <c r="E195" s="222"/>
      <c r="F195" s="201" t="s">
        <v>19</v>
      </c>
      <c r="G195" s="88"/>
      <c r="H195" s="503"/>
      <c r="I195" s="124" t="str">
        <f t="shared" si="3"/>
        <v/>
      </c>
      <c r="J195" s="415"/>
    </row>
    <row r="196" spans="1:10" s="3" customFormat="1" ht="28.8">
      <c r="A196" s="238"/>
      <c r="B196" s="66" t="s">
        <v>91</v>
      </c>
      <c r="C196" s="219" t="s">
        <v>291</v>
      </c>
      <c r="D196" s="56"/>
      <c r="E196" s="226"/>
      <c r="F196" s="221" t="s">
        <v>19</v>
      </c>
      <c r="G196" s="87"/>
      <c r="H196" s="505"/>
      <c r="I196" s="126" t="str">
        <f t="shared" si="3"/>
        <v/>
      </c>
      <c r="J196" s="417"/>
    </row>
    <row r="197" spans="1:10" s="3" customFormat="1" ht="67.2">
      <c r="A197" s="209" t="s">
        <v>335</v>
      </c>
      <c r="B197" s="265" t="s">
        <v>411</v>
      </c>
      <c r="C197" s="266" t="s">
        <v>412</v>
      </c>
      <c r="D197" s="251"/>
      <c r="E197" s="214"/>
      <c r="F197" s="313" t="s">
        <v>18</v>
      </c>
      <c r="G197" s="523"/>
      <c r="H197" s="499"/>
      <c r="I197" s="120" t="str">
        <f t="shared" si="3"/>
        <v>福</v>
      </c>
      <c r="J197" s="411"/>
    </row>
    <row r="198" spans="1:10" s="3" customFormat="1" ht="28.8">
      <c r="A198" s="237" t="s">
        <v>336</v>
      </c>
      <c r="B198" s="216" t="s">
        <v>192</v>
      </c>
      <c r="C198" s="216" t="s">
        <v>292</v>
      </c>
      <c r="D198" s="62"/>
      <c r="E198" s="217"/>
      <c r="F198" s="270" t="s">
        <v>18</v>
      </c>
      <c r="G198" s="88"/>
      <c r="H198" s="501"/>
      <c r="I198" s="122" t="str">
        <f t="shared" si="3"/>
        <v>福</v>
      </c>
      <c r="J198" s="413"/>
    </row>
    <row r="199" spans="1:10" s="3" customFormat="1" ht="38.4">
      <c r="A199" s="237"/>
      <c r="B199" s="443" t="s">
        <v>193</v>
      </c>
      <c r="C199" s="223" t="s">
        <v>293</v>
      </c>
      <c r="D199" s="54"/>
      <c r="E199" s="478"/>
      <c r="F199" s="225" t="s">
        <v>18</v>
      </c>
      <c r="G199" s="89"/>
      <c r="H199" s="453"/>
      <c r="I199" s="131" t="str">
        <f t="shared" si="3"/>
        <v>福</v>
      </c>
      <c r="J199" s="422" t="s">
        <v>635</v>
      </c>
    </row>
    <row r="200" spans="1:10" s="3" customFormat="1" ht="38.4">
      <c r="A200" s="267"/>
      <c r="B200" s="229" t="s">
        <v>194</v>
      </c>
      <c r="C200" s="66" t="s">
        <v>294</v>
      </c>
      <c r="D200" s="56"/>
      <c r="E200" s="220"/>
      <c r="F200" s="227" t="s">
        <v>18</v>
      </c>
      <c r="G200" s="87"/>
      <c r="H200" s="502"/>
      <c r="I200" s="123" t="str">
        <f t="shared" si="3"/>
        <v>福</v>
      </c>
      <c r="J200" s="414" t="s">
        <v>635</v>
      </c>
    </row>
    <row r="201" spans="1:10" s="3" customFormat="1" ht="19.2">
      <c r="A201" s="271" t="s">
        <v>337</v>
      </c>
      <c r="B201" s="272" t="s">
        <v>92</v>
      </c>
      <c r="C201" s="254" t="s">
        <v>139</v>
      </c>
      <c r="D201" s="455"/>
      <c r="E201" s="214"/>
      <c r="F201" s="210" t="s">
        <v>18</v>
      </c>
      <c r="G201" s="456"/>
      <c r="H201" s="499"/>
      <c r="I201" s="120" t="str">
        <f t="shared" si="3"/>
        <v>福</v>
      </c>
      <c r="J201" s="411"/>
    </row>
    <row r="202" spans="1:10" s="3" customFormat="1" ht="38.4">
      <c r="A202" s="237" t="s">
        <v>338</v>
      </c>
      <c r="B202" s="216" t="s">
        <v>93</v>
      </c>
      <c r="C202" s="199" t="s">
        <v>295</v>
      </c>
      <c r="D202" s="62"/>
      <c r="E202" s="222"/>
      <c r="F202" s="201" t="s">
        <v>19</v>
      </c>
      <c r="G202" s="88"/>
      <c r="H202" s="503"/>
      <c r="I202" s="124" t="str">
        <f t="shared" si="3"/>
        <v/>
      </c>
      <c r="J202" s="415"/>
    </row>
    <row r="203" spans="1:10" s="3" customFormat="1" ht="38.4">
      <c r="A203" s="238"/>
      <c r="B203" s="66" t="s">
        <v>202</v>
      </c>
      <c r="C203" s="219" t="s">
        <v>293</v>
      </c>
      <c r="D203" s="56"/>
      <c r="E203" s="226"/>
      <c r="F203" s="221" t="s">
        <v>19</v>
      </c>
      <c r="G203" s="87"/>
      <c r="H203" s="505"/>
      <c r="I203" s="126" t="str">
        <f t="shared" si="3"/>
        <v/>
      </c>
      <c r="J203" s="417"/>
    </row>
    <row r="204" spans="1:10" s="3" customFormat="1" ht="28.8">
      <c r="A204" s="152" t="s">
        <v>339</v>
      </c>
      <c r="B204" s="273" t="s">
        <v>27</v>
      </c>
      <c r="C204" s="638" t="s">
        <v>413</v>
      </c>
      <c r="D204" s="658"/>
      <c r="E204" s="659"/>
      <c r="F204" s="641" t="s">
        <v>18</v>
      </c>
      <c r="G204" s="642"/>
      <c r="H204" s="643"/>
      <c r="I204" s="615" t="str">
        <f t="shared" si="3"/>
        <v>福</v>
      </c>
      <c r="J204" s="599" t="s">
        <v>635</v>
      </c>
    </row>
    <row r="205" spans="1:10" s="3" customFormat="1" ht="10.95" customHeight="1">
      <c r="A205" s="458"/>
      <c r="B205" s="262" t="s">
        <v>21</v>
      </c>
      <c r="C205" s="639"/>
      <c r="D205" s="581"/>
      <c r="E205" s="660"/>
      <c r="F205" s="607"/>
      <c r="G205" s="610"/>
      <c r="H205" s="628"/>
      <c r="I205" s="601">
        <f t="shared" si="3"/>
        <v>0</v>
      </c>
      <c r="J205" s="591"/>
    </row>
    <row r="206" spans="1:10" s="3" customFormat="1" ht="10.95" customHeight="1">
      <c r="A206" s="458"/>
      <c r="B206" s="292" t="s">
        <v>22</v>
      </c>
      <c r="C206" s="639"/>
      <c r="D206" s="581"/>
      <c r="E206" s="660"/>
      <c r="F206" s="607"/>
      <c r="G206" s="610"/>
      <c r="H206" s="628"/>
      <c r="I206" s="601">
        <f t="shared" si="3"/>
        <v>0</v>
      </c>
      <c r="J206" s="591"/>
    </row>
    <row r="207" spans="1:10" s="3" customFormat="1" ht="10.95" customHeight="1">
      <c r="A207" s="458"/>
      <c r="B207" s="262" t="s">
        <v>23</v>
      </c>
      <c r="C207" s="639"/>
      <c r="D207" s="581"/>
      <c r="E207" s="660"/>
      <c r="F207" s="607"/>
      <c r="G207" s="610"/>
      <c r="H207" s="628"/>
      <c r="I207" s="601">
        <f t="shared" si="3"/>
        <v>0</v>
      </c>
      <c r="J207" s="591"/>
    </row>
    <row r="208" spans="1:10" s="3" customFormat="1" ht="10.95" customHeight="1">
      <c r="A208" s="458"/>
      <c r="B208" s="276" t="s">
        <v>24</v>
      </c>
      <c r="C208" s="639"/>
      <c r="D208" s="581"/>
      <c r="E208" s="660"/>
      <c r="F208" s="607"/>
      <c r="G208" s="610"/>
      <c r="H208" s="628"/>
      <c r="I208" s="601">
        <f t="shared" si="3"/>
        <v>0</v>
      </c>
      <c r="J208" s="591"/>
    </row>
    <row r="209" spans="1:10" s="3" customFormat="1" ht="10.95" customHeight="1">
      <c r="A209" s="458"/>
      <c r="B209" s="262" t="s">
        <v>25</v>
      </c>
      <c r="C209" s="639"/>
      <c r="D209" s="581"/>
      <c r="E209" s="660"/>
      <c r="F209" s="607"/>
      <c r="G209" s="610"/>
      <c r="H209" s="628"/>
      <c r="I209" s="601">
        <f t="shared" si="3"/>
        <v>0</v>
      </c>
      <c r="J209" s="591"/>
    </row>
    <row r="210" spans="1:10" s="3" customFormat="1" ht="10.95" customHeight="1">
      <c r="A210" s="458"/>
      <c r="B210" s="292" t="s">
        <v>22</v>
      </c>
      <c r="C210" s="639"/>
      <c r="D210" s="581"/>
      <c r="E210" s="660"/>
      <c r="F210" s="607"/>
      <c r="G210" s="610"/>
      <c r="H210" s="628"/>
      <c r="I210" s="601">
        <f t="shared" si="3"/>
        <v>0</v>
      </c>
      <c r="J210" s="591"/>
    </row>
    <row r="211" spans="1:10" s="3" customFormat="1" ht="10.95" customHeight="1">
      <c r="A211" s="458"/>
      <c r="B211" s="262" t="s">
        <v>26</v>
      </c>
      <c r="C211" s="639"/>
      <c r="D211" s="581"/>
      <c r="E211" s="660"/>
      <c r="F211" s="607"/>
      <c r="G211" s="610"/>
      <c r="H211" s="628"/>
      <c r="I211" s="601">
        <f t="shared" si="3"/>
        <v>0</v>
      </c>
      <c r="J211" s="591"/>
    </row>
    <row r="212" spans="1:10" s="3" customFormat="1" ht="10.95" customHeight="1">
      <c r="A212" s="458"/>
      <c r="B212" s="544" t="s">
        <v>24</v>
      </c>
      <c r="C212" s="640"/>
      <c r="D212" s="582"/>
      <c r="E212" s="661"/>
      <c r="F212" s="608"/>
      <c r="G212" s="611"/>
      <c r="H212" s="629"/>
      <c r="I212" s="602">
        <f t="shared" ref="I212:I255" si="4">IF(IFERROR(MATCH(G212,K$5:P$5,0),99)&lt;&gt;99,"指摘あり",IF(AND(G212="",RIGHT(F212,1)&lt;&gt;"略"),IF(OR(F212=$I$4,$I$4=""),F212,""),IF(H212&lt;&gt;"","ｺﾒﾝﾄあり",IF(OR(D212=2,D212="2:不適"),"自己×",""))))</f>
        <v>0</v>
      </c>
      <c r="J212" s="592"/>
    </row>
    <row r="213" spans="1:10" s="3" customFormat="1" ht="19.2">
      <c r="A213" s="545"/>
      <c r="B213" s="277" t="s">
        <v>28</v>
      </c>
      <c r="C213" s="666" t="s">
        <v>141</v>
      </c>
      <c r="D213" s="580"/>
      <c r="E213" s="667"/>
      <c r="F213" s="606" t="s">
        <v>18</v>
      </c>
      <c r="G213" s="609"/>
      <c r="H213" s="627"/>
      <c r="I213" s="600" t="str">
        <f t="shared" si="4"/>
        <v>福</v>
      </c>
      <c r="J213" s="590" t="s">
        <v>635</v>
      </c>
    </row>
    <row r="214" spans="1:10" s="3" customFormat="1" ht="10.95" customHeight="1">
      <c r="A214" s="545"/>
      <c r="B214" s="262" t="s">
        <v>678</v>
      </c>
      <c r="C214" s="639"/>
      <c r="D214" s="581"/>
      <c r="E214" s="660"/>
      <c r="F214" s="607"/>
      <c r="G214" s="610"/>
      <c r="H214" s="628"/>
      <c r="I214" s="601">
        <f t="shared" si="4"/>
        <v>0</v>
      </c>
      <c r="J214" s="591"/>
    </row>
    <row r="215" spans="1:10" s="3" customFormat="1" ht="10.95" customHeight="1">
      <c r="A215" s="545"/>
      <c r="B215" s="546" t="s">
        <v>679</v>
      </c>
      <c r="C215" s="640"/>
      <c r="D215" s="582"/>
      <c r="E215" s="661"/>
      <c r="F215" s="608"/>
      <c r="G215" s="611"/>
      <c r="H215" s="629"/>
      <c r="I215" s="602">
        <f t="shared" si="4"/>
        <v>0</v>
      </c>
      <c r="J215" s="592"/>
    </row>
    <row r="216" spans="1:10" s="3" customFormat="1" ht="38.4">
      <c r="A216" s="465"/>
      <c r="B216" s="163" t="s">
        <v>6</v>
      </c>
      <c r="C216" s="164" t="s">
        <v>140</v>
      </c>
      <c r="D216" s="54"/>
      <c r="E216" s="71"/>
      <c r="F216" s="166" t="s">
        <v>18</v>
      </c>
      <c r="G216" s="89"/>
      <c r="H216" s="506"/>
      <c r="I216" s="127" t="str">
        <f t="shared" si="4"/>
        <v>福</v>
      </c>
      <c r="J216" s="418" t="s">
        <v>635</v>
      </c>
    </row>
    <row r="217" spans="1:10" s="3" customFormat="1" ht="28.8">
      <c r="A217" s="465"/>
      <c r="B217" s="163" t="s">
        <v>7</v>
      </c>
      <c r="C217" s="278" t="s">
        <v>142</v>
      </c>
      <c r="D217" s="54"/>
      <c r="E217" s="224"/>
      <c r="F217" s="166" t="s">
        <v>19</v>
      </c>
      <c r="G217" s="89"/>
      <c r="H217" s="504"/>
      <c r="I217" s="125" t="str">
        <f t="shared" si="4"/>
        <v/>
      </c>
      <c r="J217" s="416"/>
    </row>
    <row r="218" spans="1:10" s="3" customFormat="1" ht="28.8">
      <c r="A218" s="465"/>
      <c r="B218" s="229" t="s">
        <v>8</v>
      </c>
      <c r="C218" s="279" t="s">
        <v>143</v>
      </c>
      <c r="D218" s="56"/>
      <c r="E218" s="280"/>
      <c r="F218" s="221" t="s">
        <v>19</v>
      </c>
      <c r="G218" s="87"/>
      <c r="H218" s="531"/>
      <c r="I218" s="140" t="str">
        <f t="shared" si="4"/>
        <v/>
      </c>
      <c r="J218" s="431"/>
    </row>
    <row r="219" spans="1:10" s="3" customFormat="1" ht="76.8">
      <c r="A219" s="281" t="s">
        <v>340</v>
      </c>
      <c r="B219" s="198" t="s">
        <v>414</v>
      </c>
      <c r="C219" s="282" t="s">
        <v>145</v>
      </c>
      <c r="D219" s="62"/>
      <c r="E219" s="222"/>
      <c r="F219" s="201" t="s">
        <v>18</v>
      </c>
      <c r="G219" s="88"/>
      <c r="H219" s="503"/>
      <c r="I219" s="124" t="str">
        <f t="shared" si="4"/>
        <v>福</v>
      </c>
      <c r="J219" s="415"/>
    </row>
    <row r="220" spans="1:10" s="3" customFormat="1" ht="38.4">
      <c r="A220" s="283"/>
      <c r="B220" s="163" t="s">
        <v>146</v>
      </c>
      <c r="C220" s="284" t="s">
        <v>50</v>
      </c>
      <c r="D220" s="54"/>
      <c r="E220" s="285"/>
      <c r="F220" s="166" t="s">
        <v>148</v>
      </c>
      <c r="G220" s="89"/>
      <c r="H220" s="532"/>
      <c r="I220" s="141" t="str">
        <f t="shared" si="4"/>
        <v>福</v>
      </c>
      <c r="J220" s="432"/>
    </row>
    <row r="221" spans="1:10" s="3" customFormat="1" ht="28.8">
      <c r="A221" s="283"/>
      <c r="B221" s="163" t="s">
        <v>147</v>
      </c>
      <c r="C221" s="284" t="s">
        <v>115</v>
      </c>
      <c r="D221" s="54"/>
      <c r="E221" s="285"/>
      <c r="F221" s="166" t="s">
        <v>149</v>
      </c>
      <c r="G221" s="89"/>
      <c r="H221" s="532"/>
      <c r="I221" s="141" t="str">
        <f t="shared" si="4"/>
        <v>福</v>
      </c>
      <c r="J221" s="432"/>
    </row>
    <row r="222" spans="1:10" s="3" customFormat="1" ht="28.8">
      <c r="A222" s="283"/>
      <c r="B222" s="163" t="s">
        <v>144</v>
      </c>
      <c r="C222" s="284" t="s">
        <v>121</v>
      </c>
      <c r="D222" s="54"/>
      <c r="E222" s="285"/>
      <c r="F222" s="166" t="s">
        <v>150</v>
      </c>
      <c r="G222" s="89"/>
      <c r="H222" s="532"/>
      <c r="I222" s="141" t="str">
        <f t="shared" si="4"/>
        <v/>
      </c>
      <c r="J222" s="432"/>
    </row>
    <row r="223" spans="1:10" s="5" customFormat="1" ht="48">
      <c r="A223" s="244"/>
      <c r="B223" s="286" t="s">
        <v>375</v>
      </c>
      <c r="C223" s="286" t="s">
        <v>122</v>
      </c>
      <c r="D223" s="240"/>
      <c r="E223" s="230"/>
      <c r="F223" s="287" t="s">
        <v>19</v>
      </c>
      <c r="G223" s="513"/>
      <c r="H223" s="507"/>
      <c r="I223" s="128" t="str">
        <f t="shared" si="4"/>
        <v/>
      </c>
      <c r="J223" s="419"/>
    </row>
    <row r="224" spans="1:10" s="5" customFormat="1" ht="48">
      <c r="A224" s="281" t="s">
        <v>341</v>
      </c>
      <c r="B224" s="198" t="s">
        <v>94</v>
      </c>
      <c r="C224" s="199" t="s">
        <v>296</v>
      </c>
      <c r="D224" s="288"/>
      <c r="E224" s="289"/>
      <c r="F224" s="201" t="s">
        <v>18</v>
      </c>
      <c r="G224" s="533"/>
      <c r="H224" s="534"/>
      <c r="I224" s="142" t="str">
        <f t="shared" si="4"/>
        <v>福</v>
      </c>
      <c r="J224" s="433" t="s">
        <v>635</v>
      </c>
    </row>
    <row r="225" spans="1:10" s="5" customFormat="1" ht="48">
      <c r="A225" s="283"/>
      <c r="B225" s="163" t="s">
        <v>359</v>
      </c>
      <c r="C225" s="164" t="s">
        <v>68</v>
      </c>
      <c r="D225" s="290"/>
      <c r="E225" s="291"/>
      <c r="F225" s="166" t="s">
        <v>18</v>
      </c>
      <c r="G225" s="535"/>
      <c r="H225" s="536"/>
      <c r="I225" s="143" t="str">
        <f t="shared" si="4"/>
        <v>福</v>
      </c>
      <c r="J225" s="434" t="s">
        <v>635</v>
      </c>
    </row>
    <row r="226" spans="1:10" s="5" customFormat="1" ht="28.8">
      <c r="A226" s="283"/>
      <c r="B226" s="178" t="s">
        <v>675</v>
      </c>
      <c r="C226" s="603" t="s">
        <v>676</v>
      </c>
      <c r="D226" s="671"/>
      <c r="E226" s="668"/>
      <c r="F226" s="606" t="s">
        <v>18</v>
      </c>
      <c r="G226" s="633"/>
      <c r="H226" s="630"/>
      <c r="I226" s="620" t="str">
        <f t="shared" si="4"/>
        <v>福</v>
      </c>
      <c r="J226" s="593" t="s">
        <v>635</v>
      </c>
    </row>
    <row r="227" spans="1:10" s="5" customFormat="1" ht="15.45" customHeight="1">
      <c r="A227" s="283"/>
      <c r="B227" s="542" t="s">
        <v>627</v>
      </c>
      <c r="C227" s="604"/>
      <c r="D227" s="672"/>
      <c r="E227" s="669"/>
      <c r="F227" s="607"/>
      <c r="G227" s="634"/>
      <c r="H227" s="631"/>
      <c r="I227" s="624"/>
      <c r="J227" s="594"/>
    </row>
    <row r="228" spans="1:10" s="5" customFormat="1" ht="15.45" customHeight="1">
      <c r="A228" s="283"/>
      <c r="B228" s="276" t="s">
        <v>628</v>
      </c>
      <c r="C228" s="604"/>
      <c r="D228" s="672"/>
      <c r="E228" s="669"/>
      <c r="F228" s="607"/>
      <c r="G228" s="634"/>
      <c r="H228" s="631"/>
      <c r="I228" s="624"/>
      <c r="J228" s="594"/>
    </row>
    <row r="229" spans="1:10" s="5" customFormat="1" ht="15.45" customHeight="1">
      <c r="A229" s="283"/>
      <c r="B229" s="542" t="s">
        <v>480</v>
      </c>
      <c r="C229" s="604"/>
      <c r="D229" s="672"/>
      <c r="E229" s="669"/>
      <c r="F229" s="607"/>
      <c r="G229" s="634"/>
      <c r="H229" s="631"/>
      <c r="I229" s="624"/>
      <c r="J229" s="594"/>
    </row>
    <row r="230" spans="1:10" s="5" customFormat="1" ht="15.45" customHeight="1">
      <c r="A230" s="283"/>
      <c r="B230" s="544" t="s">
        <v>481</v>
      </c>
      <c r="C230" s="605"/>
      <c r="D230" s="673"/>
      <c r="E230" s="670"/>
      <c r="F230" s="608"/>
      <c r="G230" s="635"/>
      <c r="H230" s="632"/>
      <c r="I230" s="621"/>
      <c r="J230" s="595"/>
    </row>
    <row r="231" spans="1:10" s="5" customFormat="1" ht="38.4">
      <c r="A231" s="283"/>
      <c r="B231" s="163" t="s">
        <v>360</v>
      </c>
      <c r="C231" s="164" t="s">
        <v>316</v>
      </c>
      <c r="D231" s="290"/>
      <c r="E231" s="291"/>
      <c r="F231" s="166" t="s">
        <v>18</v>
      </c>
      <c r="G231" s="535"/>
      <c r="H231" s="537" t="s">
        <v>629</v>
      </c>
      <c r="I231" s="143" t="str">
        <f t="shared" si="4"/>
        <v>福</v>
      </c>
      <c r="J231" s="434" t="s">
        <v>635</v>
      </c>
    </row>
    <row r="232" spans="1:10" s="5" customFormat="1" ht="28.8">
      <c r="A232" s="283"/>
      <c r="B232" s="207" t="s">
        <v>195</v>
      </c>
      <c r="C232" s="666" t="s">
        <v>38</v>
      </c>
      <c r="D232" s="580"/>
      <c r="E232" s="664"/>
      <c r="F232" s="606" t="s">
        <v>18</v>
      </c>
      <c r="G232" s="609"/>
      <c r="H232" s="622"/>
      <c r="I232" s="620" t="str">
        <f t="shared" si="4"/>
        <v>福</v>
      </c>
      <c r="J232" s="593" t="s">
        <v>635</v>
      </c>
    </row>
    <row r="233" spans="1:10" s="5" customFormat="1" ht="10.95" customHeight="1">
      <c r="A233" s="283"/>
      <c r="B233" s="292" t="s">
        <v>20</v>
      </c>
      <c r="C233" s="640"/>
      <c r="D233" s="582"/>
      <c r="E233" s="665"/>
      <c r="F233" s="608"/>
      <c r="G233" s="611"/>
      <c r="H233" s="623"/>
      <c r="I233" s="621">
        <f t="shared" si="4"/>
        <v>0</v>
      </c>
      <c r="J233" s="595"/>
    </row>
    <row r="234" spans="1:10" s="5" customFormat="1" ht="28.8">
      <c r="A234" s="283"/>
      <c r="B234" s="163" t="s">
        <v>9</v>
      </c>
      <c r="C234" s="164" t="s">
        <v>51</v>
      </c>
      <c r="D234" s="54"/>
      <c r="E234" s="291"/>
      <c r="F234" s="166" t="s">
        <v>18</v>
      </c>
      <c r="G234" s="89"/>
      <c r="H234" s="536"/>
      <c r="I234" s="143" t="str">
        <f t="shared" si="4"/>
        <v>福</v>
      </c>
      <c r="J234" s="434" t="s">
        <v>635</v>
      </c>
    </row>
    <row r="235" spans="1:10" s="5" customFormat="1" ht="28.8">
      <c r="A235" s="283"/>
      <c r="B235" s="178" t="s">
        <v>29</v>
      </c>
      <c r="C235" s="662" t="s">
        <v>361</v>
      </c>
      <c r="D235" s="580"/>
      <c r="E235" s="664"/>
      <c r="F235" s="625" t="s">
        <v>18</v>
      </c>
      <c r="G235" s="609"/>
      <c r="H235" s="622"/>
      <c r="I235" s="620" t="str">
        <f t="shared" si="4"/>
        <v>福</v>
      </c>
      <c r="J235" s="593" t="s">
        <v>635</v>
      </c>
    </row>
    <row r="236" spans="1:10" s="5" customFormat="1" ht="10.95" customHeight="1">
      <c r="A236" s="283"/>
      <c r="B236" s="543" t="s">
        <v>20</v>
      </c>
      <c r="C236" s="663"/>
      <c r="D236" s="582"/>
      <c r="E236" s="665"/>
      <c r="F236" s="626"/>
      <c r="G236" s="611"/>
      <c r="H236" s="623"/>
      <c r="I236" s="621">
        <f t="shared" si="4"/>
        <v>0</v>
      </c>
      <c r="J236" s="595"/>
    </row>
    <row r="237" spans="1:10" s="64" customFormat="1" ht="96">
      <c r="A237" s="260" t="s">
        <v>342</v>
      </c>
      <c r="B237" s="273" t="s">
        <v>685</v>
      </c>
      <c r="C237" s="683" t="s">
        <v>681</v>
      </c>
      <c r="D237" s="658"/>
      <c r="E237" s="686"/>
      <c r="F237" s="689" t="s">
        <v>148</v>
      </c>
      <c r="G237" s="642"/>
      <c r="H237" s="674"/>
      <c r="I237" s="677" t="str">
        <f t="shared" si="4"/>
        <v>福</v>
      </c>
      <c r="J237" s="596" t="s">
        <v>635</v>
      </c>
    </row>
    <row r="238" spans="1:10" s="64" customFormat="1" ht="15.45" customHeight="1">
      <c r="A238" s="65"/>
      <c r="B238" s="542" t="s">
        <v>631</v>
      </c>
      <c r="C238" s="684"/>
      <c r="D238" s="581"/>
      <c r="E238" s="687"/>
      <c r="F238" s="690"/>
      <c r="G238" s="610"/>
      <c r="H238" s="675"/>
      <c r="I238" s="678"/>
      <c r="J238" s="597"/>
    </row>
    <row r="239" spans="1:10" s="64" customFormat="1" ht="15.45" customHeight="1">
      <c r="A239" s="65"/>
      <c r="B239" s="276" t="s">
        <v>477</v>
      </c>
      <c r="C239" s="684"/>
      <c r="D239" s="581"/>
      <c r="E239" s="687"/>
      <c r="F239" s="690"/>
      <c r="G239" s="610"/>
      <c r="H239" s="675"/>
      <c r="I239" s="678"/>
      <c r="J239" s="597"/>
    </row>
    <row r="240" spans="1:10" s="64" customFormat="1" ht="15.45" customHeight="1">
      <c r="A240" s="65"/>
      <c r="B240" s="542" t="s">
        <v>478</v>
      </c>
      <c r="C240" s="684"/>
      <c r="D240" s="581"/>
      <c r="E240" s="687"/>
      <c r="F240" s="690"/>
      <c r="G240" s="610"/>
      <c r="H240" s="675"/>
      <c r="I240" s="678"/>
      <c r="J240" s="597"/>
    </row>
    <row r="241" spans="1:10" s="64" customFormat="1" ht="15.45" customHeight="1">
      <c r="A241" s="65"/>
      <c r="B241" s="274" t="s">
        <v>479</v>
      </c>
      <c r="C241" s="685"/>
      <c r="D241" s="582"/>
      <c r="E241" s="688"/>
      <c r="F241" s="691"/>
      <c r="G241" s="611"/>
      <c r="H241" s="676"/>
      <c r="I241" s="679"/>
      <c r="J241" s="598"/>
    </row>
    <row r="242" spans="1:10" s="70" customFormat="1" ht="38.4">
      <c r="A242" s="465"/>
      <c r="B242" s="187" t="s">
        <v>329</v>
      </c>
      <c r="C242" s="444" t="s">
        <v>682</v>
      </c>
      <c r="D242" s="447"/>
      <c r="E242" s="473"/>
      <c r="F242" s="448" t="s">
        <v>424</v>
      </c>
      <c r="G242" s="451"/>
      <c r="H242" s="454"/>
      <c r="I242" s="113" t="str">
        <f t="shared" si="4"/>
        <v>福</v>
      </c>
      <c r="J242" s="402" t="s">
        <v>635</v>
      </c>
    </row>
    <row r="243" spans="1:10" s="70" customFormat="1" ht="28.8">
      <c r="A243" s="465"/>
      <c r="B243" s="163" t="s">
        <v>677</v>
      </c>
      <c r="C243" s="650" t="s">
        <v>683</v>
      </c>
      <c r="D243" s="580"/>
      <c r="E243" s="583"/>
      <c r="F243" s="680" t="s">
        <v>424</v>
      </c>
      <c r="G243" s="609"/>
      <c r="H243" s="612"/>
      <c r="I243" s="600" t="str">
        <f t="shared" si="4"/>
        <v>福</v>
      </c>
      <c r="J243" s="590" t="s">
        <v>635</v>
      </c>
    </row>
    <row r="244" spans="1:10" s="70" customFormat="1" ht="15.45" customHeight="1">
      <c r="A244" s="465"/>
      <c r="B244" s="471" t="s">
        <v>480</v>
      </c>
      <c r="C244" s="651"/>
      <c r="D244" s="581"/>
      <c r="E244" s="584"/>
      <c r="F244" s="681"/>
      <c r="G244" s="610"/>
      <c r="H244" s="613"/>
      <c r="I244" s="601"/>
      <c r="J244" s="591"/>
    </row>
    <row r="245" spans="1:10" s="70" customFormat="1" ht="15.45" customHeight="1">
      <c r="A245" s="465"/>
      <c r="B245" s="275" t="s">
        <v>481</v>
      </c>
      <c r="C245" s="652"/>
      <c r="D245" s="582"/>
      <c r="E245" s="585"/>
      <c r="F245" s="682"/>
      <c r="G245" s="611"/>
      <c r="H245" s="614"/>
      <c r="I245" s="602"/>
      <c r="J245" s="592"/>
    </row>
    <row r="246" spans="1:10" s="64" customFormat="1" ht="28.8">
      <c r="A246" s="73"/>
      <c r="B246" s="41" t="s">
        <v>330</v>
      </c>
      <c r="C246" s="259" t="s">
        <v>684</v>
      </c>
      <c r="D246" s="56"/>
      <c r="E246" s="57"/>
      <c r="F246" s="319" t="s">
        <v>148</v>
      </c>
      <c r="G246" s="87"/>
      <c r="H246" s="538" t="s">
        <v>629</v>
      </c>
      <c r="I246" s="139" t="str">
        <f t="shared" si="4"/>
        <v>福</v>
      </c>
      <c r="J246" s="430" t="s">
        <v>635</v>
      </c>
    </row>
    <row r="247" spans="1:10" s="3" customFormat="1" ht="19.2">
      <c r="A247" s="209" t="s">
        <v>343</v>
      </c>
      <c r="B247" s="213" t="s">
        <v>95</v>
      </c>
      <c r="C247" s="209" t="s">
        <v>152</v>
      </c>
      <c r="D247" s="251"/>
      <c r="E247" s="215"/>
      <c r="F247" s="210" t="s">
        <v>19</v>
      </c>
      <c r="G247" s="523"/>
      <c r="H247" s="500"/>
      <c r="I247" s="121" t="str">
        <f t="shared" si="4"/>
        <v/>
      </c>
      <c r="J247" s="412"/>
    </row>
    <row r="248" spans="1:10" s="3" customFormat="1" ht="19.2">
      <c r="A248" s="152" t="s">
        <v>344</v>
      </c>
      <c r="B248" s="216" t="s">
        <v>96</v>
      </c>
      <c r="C248" s="199" t="s">
        <v>297</v>
      </c>
      <c r="D248" s="62"/>
      <c r="E248" s="222"/>
      <c r="F248" s="201" t="s">
        <v>19</v>
      </c>
      <c r="G248" s="88"/>
      <c r="H248" s="503"/>
      <c r="I248" s="124" t="str">
        <f t="shared" si="4"/>
        <v/>
      </c>
      <c r="J248" s="415"/>
    </row>
    <row r="249" spans="1:10" s="3" customFormat="1" ht="172.8">
      <c r="A249" s="458"/>
      <c r="B249" s="229" t="s">
        <v>415</v>
      </c>
      <c r="C249" s="66" t="s">
        <v>416</v>
      </c>
      <c r="D249" s="56"/>
      <c r="E249" s="220"/>
      <c r="F249" s="227" t="s">
        <v>18</v>
      </c>
      <c r="G249" s="87"/>
      <c r="H249" s="502"/>
      <c r="I249" s="123" t="str">
        <f t="shared" si="4"/>
        <v>福</v>
      </c>
      <c r="J249" s="414"/>
    </row>
    <row r="250" spans="1:10" s="3" customFormat="1" ht="86.4">
      <c r="A250" s="281" t="s">
        <v>345</v>
      </c>
      <c r="B250" s="198" t="s">
        <v>153</v>
      </c>
      <c r="C250" s="199" t="s">
        <v>154</v>
      </c>
      <c r="D250" s="62"/>
      <c r="E250" s="222"/>
      <c r="F250" s="201" t="s">
        <v>19</v>
      </c>
      <c r="G250" s="88"/>
      <c r="H250" s="503"/>
      <c r="I250" s="124" t="str">
        <f t="shared" si="4"/>
        <v/>
      </c>
      <c r="J250" s="415"/>
    </row>
    <row r="251" spans="1:10" s="3" customFormat="1" ht="19.2">
      <c r="A251" s="294"/>
      <c r="B251" s="295" t="s">
        <v>156</v>
      </c>
      <c r="C251" s="219" t="s">
        <v>155</v>
      </c>
      <c r="D251" s="56"/>
      <c r="E251" s="226"/>
      <c r="F251" s="221" t="s">
        <v>299</v>
      </c>
      <c r="G251" s="87"/>
      <c r="H251" s="505"/>
      <c r="I251" s="126" t="str">
        <f t="shared" si="4"/>
        <v/>
      </c>
      <c r="J251" s="417"/>
    </row>
    <row r="252" spans="1:10" s="8" customFormat="1" ht="28.8">
      <c r="A252" s="466" t="s">
        <v>417</v>
      </c>
      <c r="B252" s="296" t="s">
        <v>196</v>
      </c>
      <c r="C252" s="199" t="s">
        <v>157</v>
      </c>
      <c r="D252" s="62"/>
      <c r="E252" s="297"/>
      <c r="F252" s="201" t="s">
        <v>19</v>
      </c>
      <c r="G252" s="88"/>
      <c r="H252" s="539"/>
      <c r="I252" s="124" t="str">
        <f t="shared" si="4"/>
        <v/>
      </c>
      <c r="J252" s="415"/>
    </row>
    <row r="253" spans="1:10" s="8" customFormat="1" ht="48">
      <c r="A253" s="298"/>
      <c r="B253" s="299" t="s">
        <v>158</v>
      </c>
      <c r="C253" s="164" t="s">
        <v>38</v>
      </c>
      <c r="D253" s="54"/>
      <c r="E253" s="231"/>
      <c r="F253" s="166" t="s">
        <v>19</v>
      </c>
      <c r="G253" s="89"/>
      <c r="H253" s="508"/>
      <c r="I253" s="125" t="str">
        <f t="shared" si="4"/>
        <v/>
      </c>
      <c r="J253" s="416"/>
    </row>
    <row r="254" spans="1:10" s="64" customFormat="1" ht="48">
      <c r="A254" s="65"/>
      <c r="B254" s="59" t="s">
        <v>418</v>
      </c>
      <c r="C254" s="72" t="s">
        <v>356</v>
      </c>
      <c r="D254" s="60"/>
      <c r="E254" s="61"/>
      <c r="F254" s="74" t="s">
        <v>19</v>
      </c>
      <c r="G254" s="86"/>
      <c r="H254" s="78"/>
      <c r="I254" s="144" t="str">
        <f t="shared" si="4"/>
        <v/>
      </c>
      <c r="J254" s="435"/>
    </row>
    <row r="255" spans="1:10" s="64" customFormat="1" ht="38.4">
      <c r="A255" s="73"/>
      <c r="B255" s="41" t="s">
        <v>355</v>
      </c>
      <c r="C255" s="259" t="s">
        <v>357</v>
      </c>
      <c r="D255" s="56"/>
      <c r="E255" s="57"/>
      <c r="F255" s="58" t="s">
        <v>318</v>
      </c>
      <c r="G255" s="87"/>
      <c r="H255" s="77"/>
      <c r="I255" s="139" t="str">
        <f t="shared" si="4"/>
        <v/>
      </c>
      <c r="J255" s="430"/>
    </row>
    <row r="256" spans="1:10">
      <c r="A256" s="300"/>
      <c r="B256" s="301"/>
      <c r="C256" s="301"/>
      <c r="D256" s="302"/>
      <c r="E256" s="302"/>
      <c r="F256" s="303"/>
    </row>
    <row r="257" spans="1:6">
      <c r="A257" s="304"/>
      <c r="B257" s="305"/>
      <c r="C257" s="305"/>
      <c r="D257" s="306"/>
      <c r="E257" s="307"/>
      <c r="F257" s="303"/>
    </row>
  </sheetData>
  <sheetProtection algorithmName="SHA-512" hashValue="YDZfpxbxJcYQCXzD7wMXhbvfTIy6NRg3WpKO0CNH6yTqoTENgkWGWhDG6WT/hw678UuKuOk6TXfSp3qRCEdN2g==" saltValue="xU+GASZ+SL6mtnF7aPJaRg==" spinCount="100000" sheet="1" objects="1" scenarios="1"/>
  <mergeCells count="123">
    <mergeCell ref="H237:H241"/>
    <mergeCell ref="I237:I241"/>
    <mergeCell ref="C243:C245"/>
    <mergeCell ref="D243:D245"/>
    <mergeCell ref="E243:E245"/>
    <mergeCell ref="F243:F245"/>
    <mergeCell ref="G243:G245"/>
    <mergeCell ref="H243:H245"/>
    <mergeCell ref="I243:I245"/>
    <mergeCell ref="C237:C241"/>
    <mergeCell ref="D237:D241"/>
    <mergeCell ref="E237:E241"/>
    <mergeCell ref="F237:F241"/>
    <mergeCell ref="G237:G241"/>
    <mergeCell ref="C2:E2"/>
    <mergeCell ref="C3:E3"/>
    <mergeCell ref="D204:D212"/>
    <mergeCell ref="E204:E212"/>
    <mergeCell ref="C235:C236"/>
    <mergeCell ref="D235:D236"/>
    <mergeCell ref="E235:E236"/>
    <mergeCell ref="C213:C215"/>
    <mergeCell ref="D213:D215"/>
    <mergeCell ref="E213:E215"/>
    <mergeCell ref="C232:C233"/>
    <mergeCell ref="D232:D233"/>
    <mergeCell ref="E232:E233"/>
    <mergeCell ref="C176:C180"/>
    <mergeCell ref="E176:E180"/>
    <mergeCell ref="D176:D180"/>
    <mergeCell ref="C181:C187"/>
    <mergeCell ref="E181:E187"/>
    <mergeCell ref="D181:D187"/>
    <mergeCell ref="C226:C230"/>
    <mergeCell ref="E226:E230"/>
    <mergeCell ref="D226:D230"/>
    <mergeCell ref="F4:H4"/>
    <mergeCell ref="C204:C212"/>
    <mergeCell ref="F204:F212"/>
    <mergeCell ref="G204:G212"/>
    <mergeCell ref="H204:H212"/>
    <mergeCell ref="H78:H82"/>
    <mergeCell ref="C78:C82"/>
    <mergeCell ref="D78:D82"/>
    <mergeCell ref="E78:E82"/>
    <mergeCell ref="F78:F82"/>
    <mergeCell ref="G78:G82"/>
    <mergeCell ref="F176:F180"/>
    <mergeCell ref="G176:G180"/>
    <mergeCell ref="C188:C192"/>
    <mergeCell ref="D188:D192"/>
    <mergeCell ref="E188:E192"/>
    <mergeCell ref="F181:F187"/>
    <mergeCell ref="G181:G187"/>
    <mergeCell ref="F188:F192"/>
    <mergeCell ref="G188:G192"/>
    <mergeCell ref="H188:H192"/>
    <mergeCell ref="H176:H180"/>
    <mergeCell ref="H181:H187"/>
    <mergeCell ref="F165:F166"/>
    <mergeCell ref="I232:I233"/>
    <mergeCell ref="I235:I236"/>
    <mergeCell ref="H235:H236"/>
    <mergeCell ref="I226:I230"/>
    <mergeCell ref="G235:G236"/>
    <mergeCell ref="F235:F236"/>
    <mergeCell ref="F213:F215"/>
    <mergeCell ref="G213:G215"/>
    <mergeCell ref="H213:H215"/>
    <mergeCell ref="F232:F233"/>
    <mergeCell ref="G232:G233"/>
    <mergeCell ref="H232:H233"/>
    <mergeCell ref="H226:H230"/>
    <mergeCell ref="F226:F230"/>
    <mergeCell ref="G226:G230"/>
    <mergeCell ref="I213:I215"/>
    <mergeCell ref="I78:I82"/>
    <mergeCell ref="C84:C86"/>
    <mergeCell ref="D84:D86"/>
    <mergeCell ref="E84:E86"/>
    <mergeCell ref="F84:F86"/>
    <mergeCell ref="G84:G86"/>
    <mergeCell ref="H84:H86"/>
    <mergeCell ref="I84:I86"/>
    <mergeCell ref="I204:I212"/>
    <mergeCell ref="I188:I192"/>
    <mergeCell ref="I176:I180"/>
    <mergeCell ref="I181:I187"/>
    <mergeCell ref="H165:H166"/>
    <mergeCell ref="I165:I166"/>
    <mergeCell ref="C170:C171"/>
    <mergeCell ref="D170:D171"/>
    <mergeCell ref="E170:E171"/>
    <mergeCell ref="F170:F171"/>
    <mergeCell ref="G170:G171"/>
    <mergeCell ref="H170:H171"/>
    <mergeCell ref="I170:I171"/>
    <mergeCell ref="C165:C166"/>
    <mergeCell ref="D165:D166"/>
    <mergeCell ref="E165:E166"/>
    <mergeCell ref="J243:J245"/>
    <mergeCell ref="J188:J192"/>
    <mergeCell ref="J213:J215"/>
    <mergeCell ref="J226:J230"/>
    <mergeCell ref="J232:J233"/>
    <mergeCell ref="J235:J236"/>
    <mergeCell ref="J237:J241"/>
    <mergeCell ref="J78:J82"/>
    <mergeCell ref="J84:J86"/>
    <mergeCell ref="J176:J180"/>
    <mergeCell ref="J181:J187"/>
    <mergeCell ref="J204:J212"/>
    <mergeCell ref="J165:J166"/>
    <mergeCell ref="J170:J171"/>
    <mergeCell ref="G165:G166"/>
    <mergeCell ref="H172:H174"/>
    <mergeCell ref="I172:I174"/>
    <mergeCell ref="J172:J174"/>
    <mergeCell ref="C172:C174"/>
    <mergeCell ref="D172:D174"/>
    <mergeCell ref="E172:E174"/>
    <mergeCell ref="F172:F174"/>
    <mergeCell ref="G172:G174"/>
  </mergeCells>
  <phoneticPr fontId="18"/>
  <conditionalFormatting sqref="B167:H174 E165:H166">
    <cfRule type="expression" dxfId="24" priority="1">
      <formula>$A$166=1</formula>
    </cfRule>
  </conditionalFormatting>
  <conditionalFormatting sqref="D9:D266">
    <cfRule type="cellIs" dxfId="23" priority="77" operator="equal">
      <formula>"3:該当なし"</formula>
    </cfRule>
    <cfRule type="cellIs" dxfId="22" priority="78" operator="equal">
      <formula>"2:不適"</formula>
    </cfRule>
    <cfRule type="cellIs" dxfId="21" priority="79" operator="equal">
      <formula>"1:適"</formula>
    </cfRule>
  </conditionalFormatting>
  <conditionalFormatting sqref="G9:G266">
    <cfRule type="cellIs" dxfId="20" priority="67" operator="equal">
      <formula>"5:その他"</formula>
    </cfRule>
    <cfRule type="cellIs" dxfId="19" priority="68" operator="equal">
      <formula>5</formula>
    </cfRule>
    <cfRule type="cellIs" dxfId="18" priority="69" operator="equal">
      <formula>"4:該当なし"</formula>
    </cfRule>
    <cfRule type="cellIs" dxfId="17" priority="70" operator="equal">
      <formula>4</formula>
    </cfRule>
    <cfRule type="cellIs" dxfId="16" priority="71" operator="equal">
      <formula>3</formula>
    </cfRule>
    <cfRule type="cellIs" dxfId="15" priority="72" operator="equal">
      <formula>"3:不適"</formula>
    </cfRule>
    <cfRule type="cellIs" dxfId="14" priority="73" operator="equal">
      <formula>2</formula>
    </cfRule>
    <cfRule type="cellIs" dxfId="13" priority="74" operator="equal">
      <formula>"2:一部不適"</formula>
    </cfRule>
    <cfRule type="cellIs" dxfId="12" priority="75" operator="equal">
      <formula>1</formula>
    </cfRule>
    <cfRule type="cellIs" dxfId="11" priority="76" operator="equal">
      <formula>"1:適"</formula>
    </cfRule>
  </conditionalFormatting>
  <dataValidations disablePrompts="1" count="9">
    <dataValidation type="list" errorStyle="information" allowBlank="1" showInputMessage="1" sqref="D103:D110 D83:D84 D77:D78 D246:D255 D87:D101 D114:D116 D9:D75 D181 D188 D194:D226 D231:D237 D242:D243 D119:D165 D175:D176 D172 D167:D170">
      <formula1>"1:適,2:不適,3:該当なし"</formula1>
    </dataValidation>
    <dataValidation type="list" allowBlank="1" showInputMessage="1" showErrorMessage="1" sqref="B206 B210 B233 B236">
      <formula1>"（　有　・　無　）,（　有　）,（　無　）"</formula1>
    </dataValidation>
    <dataValidation type="list" allowBlank="1" showInputMessage="1" sqref="G246:G255 G83:G84 G9:G78 G181 G188 G194:G226 G231:G237 G242:G243 G87:G165 G175:G176 G172 G167:G170">
      <formula1>"1:適,2:一部不適,3:不適,4:該当なし,5:その他"</formula1>
    </dataValidation>
    <dataValidation allowBlank="1" showInputMessage="1" sqref="F213 H213 H234:H235 F234:F235 F246:F255 H194:H204 F231:F232 B82 B241 H246:H255 F194:F204 F83:F84 H83:H84 B180 H175:H176 H9:H78 F181 H231:H232 F188 H188 F216:F226 H216:H226 H181 F237 H237 F242:F243 H242:H243 F9:F78 H87:H165 F87:F165 F175:F176 F167:F170 H167:H170 H172 F172"/>
    <dataValidation type="list" allowBlank="1" showInputMessage="1" showErrorMessage="1" sqref="I4">
      <formula1>"介,福"</formula1>
    </dataValidation>
    <dataValidation type="list" errorStyle="information" allowBlank="1" showInputMessage="1" sqref="D76 D102 D111:D113 D117:D118">
      <formula1>IF($A76&lt;&gt;"",$A76,$K$7:$M$7)</formula1>
    </dataValidation>
    <dataValidation type="list" allowBlank="1" showInputMessage="1" sqref="B185 B187">
      <formula1>"（　有　・　無　）,（　有　）,（　無　）"</formula1>
    </dataValidation>
    <dataValidation type="list" allowBlank="1" showInputMessage="1" sqref="B166">
      <formula1>$K166:$M166</formula1>
    </dataValidation>
    <dataValidation type="list" allowBlank="1" showInputMessage="1" sqref="B171">
      <formula1>$K171:$N171</formula1>
    </dataValidation>
  </dataValidations>
  <hyperlinks>
    <hyperlink ref="B76" location="別紙拘束" display="別紙拘束"/>
    <hyperlink ref="B102" location="別紙入浴" display="別紙入浴"/>
    <hyperlink ref="B111" location="別紙検食" display="別紙検食"/>
    <hyperlink ref="B112" location="別紙保存食" display="別紙保存食"/>
    <hyperlink ref="B113" location="別紙検便" display="別紙検便"/>
    <hyperlink ref="B117" location="別紙預り金" display="別紙預り金"/>
    <hyperlink ref="B118" location="別紙遺留金品" display="別紙遺留金品"/>
  </hyperlinks>
  <printOptions horizontalCentered="1"/>
  <pageMargins left="0.59055118110236227" right="0.59055118110236227" top="0.39370078740157483" bottom="0.39370078740157483" header="0.19685039370078741" footer="0.19685039370078741"/>
  <pageSetup paperSize="9" fitToHeight="13" orientation="portrait" r:id="rId1"/>
  <headerFooter alignWithMargins="0">
    <oddFooter>&amp;C&amp;9地域密着型介護老人福祉施設入所者生活介護・非ユニット型&amp;11 -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view="pageBreakPreview" zoomScale="120" zoomScaleNormal="100" zoomScaleSheetLayoutView="120" workbookViewId="0">
      <pane ySplit="1" topLeftCell="A2" activePane="bottomLeft" state="frozen"/>
      <selection pane="bottomLeft" activeCell="A2" sqref="A2"/>
    </sheetView>
  </sheetViews>
  <sheetFormatPr defaultColWidth="4.6640625" defaultRowHeight="10.8"/>
  <cols>
    <col min="1" max="1" width="1" style="336" customWidth="1"/>
    <col min="2" max="2" width="7" style="336" customWidth="1"/>
    <col min="3" max="3" width="7.33203125" style="336" customWidth="1"/>
    <col min="4" max="4" width="8.21875" style="336" customWidth="1"/>
    <col min="5" max="5" width="5.33203125" style="336" customWidth="1"/>
    <col min="6" max="6" width="13.33203125" style="336" customWidth="1"/>
    <col min="7" max="7" width="15.21875" style="336" customWidth="1"/>
    <col min="8" max="9" width="14.77734375" style="336" customWidth="1"/>
    <col min="10" max="16384" width="4.6640625" style="336"/>
  </cols>
  <sheetData>
    <row r="1" spans="1:13" ht="22.5" customHeight="1">
      <c r="A1" s="372" t="s">
        <v>569</v>
      </c>
    </row>
    <row r="2" spans="1:13" ht="19.95" customHeight="1">
      <c r="A2" s="337"/>
    </row>
    <row r="3" spans="1:13" ht="19.95" customHeight="1">
      <c r="A3" s="344" t="s">
        <v>570</v>
      </c>
      <c r="F3" s="700" t="str">
        <f>"※「点検表」シートのⅢ-10（"&amp;ROW(拘束者)&amp;"行目）"</f>
        <v>※「点検表」シートのⅢ-10（76行目）</v>
      </c>
      <c r="G3" s="700"/>
      <c r="K3" s="553" t="str">
        <f>IF(B5="","未記入あり","")</f>
        <v>未記入あり</v>
      </c>
    </row>
    <row r="4" spans="1:13" ht="19.95" customHeight="1">
      <c r="B4" s="343" t="s">
        <v>571</v>
      </c>
    </row>
    <row r="5" spans="1:13" ht="40.049999999999997" customHeight="1">
      <c r="B5" s="705"/>
      <c r="C5" s="706"/>
      <c r="D5" s="706"/>
      <c r="E5" s="706"/>
      <c r="F5" s="706"/>
      <c r="G5" s="706"/>
      <c r="H5" s="706"/>
      <c r="I5" s="707"/>
    </row>
    <row r="6" spans="1:13" ht="19.95" customHeight="1"/>
    <row r="7" spans="1:13" ht="19.95" customHeight="1">
      <c r="A7" s="344" t="s">
        <v>572</v>
      </c>
      <c r="C7" s="337"/>
      <c r="D7" s="337"/>
      <c r="E7" s="700" t="str">
        <f>"※「点検表」シートのⅢ-12（"&amp;ROW(入浴)&amp;"行目）"</f>
        <v>※「点検表」シートのⅢ-12（102行目）</v>
      </c>
      <c r="F7" s="700"/>
      <c r="G7" s="700"/>
      <c r="J7" s="336">
        <f>M11*M12*M14</f>
        <v>0</v>
      </c>
      <c r="K7" s="553" t="str">
        <f>IF(J7=0,"未記入あり","")</f>
        <v>未記入あり</v>
      </c>
    </row>
    <row r="8" spans="1:13" ht="19.95" customHeight="1">
      <c r="A8" s="373"/>
      <c r="B8" s="374" t="s">
        <v>573</v>
      </c>
      <c r="C8" s="375"/>
      <c r="D8" s="375"/>
      <c r="E8" s="373"/>
      <c r="F8" s="373"/>
      <c r="G8" s="373"/>
      <c r="H8" s="373"/>
    </row>
    <row r="9" spans="1:13" ht="19.95" customHeight="1">
      <c r="A9" s="373"/>
      <c r="B9" s="376" t="s">
        <v>574</v>
      </c>
      <c r="C9" s="377"/>
      <c r="D9" s="377"/>
      <c r="E9" s="378"/>
      <c r="F9" s="378"/>
      <c r="G9" s="378"/>
      <c r="H9" s="378"/>
    </row>
    <row r="10" spans="1:13" ht="19.95" customHeight="1">
      <c r="B10" s="708" t="s">
        <v>575</v>
      </c>
      <c r="C10" s="709"/>
      <c r="D10" s="709"/>
      <c r="E10" s="709"/>
      <c r="F10" s="709"/>
      <c r="G10" s="710"/>
      <c r="H10" s="711" t="s">
        <v>576</v>
      </c>
      <c r="I10" s="711"/>
    </row>
    <row r="11" spans="1:13" ht="19.95" customHeight="1">
      <c r="B11" s="712" t="s">
        <v>577</v>
      </c>
      <c r="C11" s="713"/>
      <c r="D11" s="713"/>
      <c r="E11" s="713"/>
      <c r="F11" s="713"/>
      <c r="G11" s="714"/>
      <c r="H11" s="715" t="s">
        <v>578</v>
      </c>
      <c r="I11" s="715"/>
      <c r="J11" s="336" t="s">
        <v>579</v>
      </c>
      <c r="K11" s="336" t="s">
        <v>580</v>
      </c>
      <c r="L11" s="336" t="s">
        <v>581</v>
      </c>
      <c r="M11" s="336">
        <f>IF(H11=$J$11,0,1)</f>
        <v>0</v>
      </c>
    </row>
    <row r="12" spans="1:13" ht="19.95" customHeight="1">
      <c r="B12" s="716" t="s">
        <v>582</v>
      </c>
      <c r="C12" s="717"/>
      <c r="D12" s="717"/>
      <c r="E12" s="717"/>
      <c r="F12" s="717"/>
      <c r="G12" s="718"/>
      <c r="H12" s="715" t="s">
        <v>578</v>
      </c>
      <c r="I12" s="715"/>
      <c r="M12" s="336">
        <f>IF(H12=$J$11,0,1)</f>
        <v>0</v>
      </c>
    </row>
    <row r="13" spans="1:13" ht="19.95" customHeight="1">
      <c r="B13" s="379" t="s">
        <v>583</v>
      </c>
      <c r="C13" s="378"/>
      <c r="D13" s="378"/>
      <c r="E13" s="378"/>
      <c r="F13" s="378"/>
      <c r="G13" s="378"/>
      <c r="H13" s="378"/>
    </row>
    <row r="14" spans="1:13" ht="19.95" customHeight="1">
      <c r="B14" s="719"/>
      <c r="C14" s="719"/>
      <c r="D14" s="719"/>
      <c r="E14" s="719"/>
      <c r="F14" s="719"/>
      <c r="G14" s="719"/>
      <c r="H14" s="719"/>
      <c r="I14" s="719"/>
      <c r="M14" s="336">
        <f>IF(B14="",0,1)</f>
        <v>0</v>
      </c>
    </row>
    <row r="15" spans="1:13" ht="19.95" customHeight="1">
      <c r="B15" s="719"/>
      <c r="C15" s="719"/>
      <c r="D15" s="719"/>
      <c r="E15" s="719"/>
      <c r="F15" s="719"/>
      <c r="G15" s="719"/>
      <c r="H15" s="719"/>
      <c r="I15" s="719"/>
    </row>
    <row r="16" spans="1:13" ht="30" customHeight="1">
      <c r="B16" s="720" t="s">
        <v>584</v>
      </c>
      <c r="C16" s="721"/>
      <c r="D16" s="721"/>
      <c r="E16" s="721"/>
      <c r="F16" s="721"/>
      <c r="G16" s="721"/>
      <c r="H16" s="721"/>
      <c r="I16" s="721"/>
    </row>
    <row r="17" spans="1:13" ht="19.95" customHeight="1">
      <c r="B17" s="373"/>
      <c r="C17" s="373"/>
      <c r="D17" s="373"/>
      <c r="E17" s="373"/>
      <c r="F17" s="373"/>
      <c r="G17" s="373"/>
      <c r="H17" s="373"/>
    </row>
    <row r="18" spans="1:13" ht="19.95" customHeight="1">
      <c r="B18" s="343"/>
      <c r="C18" s="343"/>
      <c r="D18" s="343"/>
      <c r="E18" s="353"/>
      <c r="F18" s="353"/>
      <c r="G18" s="353"/>
      <c r="H18" s="353"/>
    </row>
    <row r="19" spans="1:13" ht="19.95" customHeight="1">
      <c r="A19" s="372" t="s">
        <v>585</v>
      </c>
      <c r="E19" s="343"/>
    </row>
    <row r="20" spans="1:13" ht="19.95" customHeight="1">
      <c r="A20" s="380"/>
      <c r="B20" s="381" t="s">
        <v>586</v>
      </c>
      <c r="C20" s="700" t="str">
        <f>"※「点検表」シートのⅢ-13（"&amp;ROW(検食)&amp;"行目）"</f>
        <v>※「点検表」シートのⅢ-13（111行目）</v>
      </c>
      <c r="D20" s="700"/>
      <c r="E20" s="700"/>
      <c r="F20" s="700"/>
      <c r="J20" s="336">
        <f>J22*K22*L22*J23*K23*L23*J24*K24*L24</f>
        <v>0</v>
      </c>
      <c r="K20" s="553" t="str">
        <f>IF(J20=0,"未記入あり","")</f>
        <v>未記入あり</v>
      </c>
    </row>
    <row r="21" spans="1:13" ht="19.95" customHeight="1">
      <c r="B21" s="382"/>
      <c r="C21" s="695" t="s">
        <v>587</v>
      </c>
      <c r="D21" s="696"/>
      <c r="E21" s="704" t="s">
        <v>588</v>
      </c>
      <c r="F21" s="704"/>
      <c r="G21" s="383" t="s">
        <v>589</v>
      </c>
      <c r="H21" s="343" t="s">
        <v>590</v>
      </c>
    </row>
    <row r="22" spans="1:13" ht="19.95" customHeight="1">
      <c r="B22" s="383" t="s">
        <v>591</v>
      </c>
      <c r="C22" s="698" t="s">
        <v>592</v>
      </c>
      <c r="D22" s="699"/>
      <c r="E22" s="698" t="s">
        <v>592</v>
      </c>
      <c r="F22" s="699"/>
      <c r="G22" s="384"/>
      <c r="H22" s="385" t="s">
        <v>593</v>
      </c>
      <c r="J22" s="336">
        <f>IF(C22=$H$22,0,1)</f>
        <v>0</v>
      </c>
      <c r="K22" s="336">
        <f>IF(E22=$H$22,0,1)</f>
        <v>0</v>
      </c>
      <c r="L22" s="336">
        <f>IF(G22="",0,1)</f>
        <v>0</v>
      </c>
    </row>
    <row r="23" spans="1:13" ht="19.95" customHeight="1">
      <c r="B23" s="383" t="s">
        <v>594</v>
      </c>
      <c r="C23" s="698" t="s">
        <v>592</v>
      </c>
      <c r="D23" s="699"/>
      <c r="E23" s="698" t="s">
        <v>592</v>
      </c>
      <c r="F23" s="699"/>
      <c r="G23" s="384"/>
      <c r="J23" s="336">
        <f t="shared" ref="J23:J24" si="0">IF(C23=$H$22,0,1)</f>
        <v>0</v>
      </c>
      <c r="K23" s="336">
        <f>IF(E23=$H$22,0,1)</f>
        <v>0</v>
      </c>
      <c r="L23" s="336">
        <f t="shared" ref="L23:L24" si="1">IF(G23="",0,1)</f>
        <v>0</v>
      </c>
    </row>
    <row r="24" spans="1:13" ht="19.95" customHeight="1">
      <c r="B24" s="383" t="s">
        <v>595</v>
      </c>
      <c r="C24" s="698" t="s">
        <v>592</v>
      </c>
      <c r="D24" s="699"/>
      <c r="E24" s="698" t="s">
        <v>592</v>
      </c>
      <c r="F24" s="699"/>
      <c r="G24" s="384"/>
      <c r="J24" s="336">
        <f t="shared" si="0"/>
        <v>0</v>
      </c>
      <c r="K24" s="336">
        <f>IF(E24=$H$22,0,1)</f>
        <v>0</v>
      </c>
      <c r="L24" s="336">
        <f t="shared" si="1"/>
        <v>0</v>
      </c>
    </row>
    <row r="25" spans="1:13" ht="19.95" customHeight="1"/>
    <row r="26" spans="1:13" ht="19.95" customHeight="1">
      <c r="A26" s="380"/>
      <c r="B26" s="381" t="s">
        <v>596</v>
      </c>
      <c r="D26" s="700" t="str">
        <f>"※「点検表」シートのⅢ-13（"&amp;ROW(保存食)&amp;"行目）"</f>
        <v>※「点検表」シートのⅢ-13（112行目）</v>
      </c>
      <c r="E26" s="700"/>
      <c r="F26" s="700"/>
      <c r="G26" s="700"/>
      <c r="J26" s="336">
        <f>J27*J28*K28</f>
        <v>0</v>
      </c>
      <c r="K26" s="553" t="str">
        <f>IF(J26=0,"未記入あり","")</f>
        <v>未記入あり</v>
      </c>
    </row>
    <row r="27" spans="1:13" ht="19.95" customHeight="1">
      <c r="B27" s="701" t="s">
        <v>597</v>
      </c>
      <c r="C27" s="702"/>
      <c r="D27" s="386" t="s">
        <v>598</v>
      </c>
      <c r="E27" s="385" t="s">
        <v>599</v>
      </c>
      <c r="F27" s="387" t="s">
        <v>600</v>
      </c>
      <c r="G27" s="388" t="s">
        <v>601</v>
      </c>
      <c r="H27" s="343" t="s">
        <v>602</v>
      </c>
      <c r="J27" s="336">
        <f>IF(D27=$E$29,0,1)</f>
        <v>0</v>
      </c>
    </row>
    <row r="28" spans="1:13" ht="19.95" customHeight="1">
      <c r="B28" s="701" t="s">
        <v>603</v>
      </c>
      <c r="C28" s="702"/>
      <c r="D28" s="386" t="s">
        <v>598</v>
      </c>
      <c r="E28" s="385" t="s">
        <v>604</v>
      </c>
      <c r="F28" s="387" t="s">
        <v>605</v>
      </c>
      <c r="G28" s="389" t="s">
        <v>606</v>
      </c>
      <c r="H28" s="385" t="s">
        <v>607</v>
      </c>
      <c r="J28" s="336">
        <f>IF(D28=$E$29,0,1)</f>
        <v>0</v>
      </c>
      <c r="K28" s="336">
        <f>IF(G28=H28,0,1)</f>
        <v>0</v>
      </c>
    </row>
    <row r="29" spans="1:13" ht="19.95" customHeight="1">
      <c r="E29" s="385" t="s">
        <v>608</v>
      </c>
    </row>
    <row r="30" spans="1:13" ht="19.95" customHeight="1">
      <c r="B30" s="381" t="s">
        <v>609</v>
      </c>
      <c r="E30" s="700" t="str">
        <f>"※「点検表」シートのⅢ-13（"&amp;ROW(検便)&amp;"行目）"</f>
        <v>※「点検表」シートのⅢ-13（113行目）</v>
      </c>
      <c r="F30" s="700"/>
      <c r="G30" s="700"/>
      <c r="H30" s="703" t="s">
        <v>610</v>
      </c>
      <c r="I30" s="703"/>
      <c r="J30" s="336">
        <f>J32*K32*L32*M32*J33*K33*L33*M33*J34*K34*L34*M34*J35*K35*L35*M35*J36*K36*L36*M36*J37*K37*L37*M37</f>
        <v>0</v>
      </c>
      <c r="K30" s="553" t="str">
        <f>IF(J30=0,"未記入あり","")</f>
        <v>未記入あり</v>
      </c>
    </row>
    <row r="31" spans="1:13" ht="19.95" customHeight="1">
      <c r="B31" s="695" t="s">
        <v>611</v>
      </c>
      <c r="C31" s="696"/>
      <c r="D31" s="695" t="s">
        <v>612</v>
      </c>
      <c r="E31" s="697"/>
      <c r="F31" s="696"/>
      <c r="G31" s="383" t="s">
        <v>611</v>
      </c>
      <c r="H31" s="695" t="s">
        <v>612</v>
      </c>
      <c r="I31" s="696"/>
    </row>
    <row r="32" spans="1:13" ht="19.95" customHeight="1">
      <c r="B32" s="692">
        <v>44652</v>
      </c>
      <c r="C32" s="692"/>
      <c r="D32" s="693"/>
      <c r="E32" s="694"/>
      <c r="F32" s="554" t="s">
        <v>687</v>
      </c>
      <c r="G32" s="390">
        <v>44837</v>
      </c>
      <c r="H32" s="391"/>
      <c r="I32" s="554" t="s">
        <v>688</v>
      </c>
      <c r="J32" s="336">
        <f>IF(F32=0,1,IF(D32="",0,1))</f>
        <v>0</v>
      </c>
      <c r="K32" s="336">
        <f>IF(OR(F32="／",F32=""),0,1)</f>
        <v>0</v>
      </c>
      <c r="L32" s="336">
        <f>IF(I32=0,1,IF(H32="",0,1))</f>
        <v>0</v>
      </c>
      <c r="M32" s="336">
        <f>IF(OR(I32="／",I32=""),0,1)</f>
        <v>0</v>
      </c>
    </row>
    <row r="33" spans="2:13" ht="19.95" customHeight="1">
      <c r="B33" s="692">
        <v>44687</v>
      </c>
      <c r="C33" s="692"/>
      <c r="D33" s="693"/>
      <c r="E33" s="694"/>
      <c r="F33" s="554" t="s">
        <v>688</v>
      </c>
      <c r="G33" s="390">
        <v>44867</v>
      </c>
      <c r="H33" s="391"/>
      <c r="I33" s="554" t="s">
        <v>688</v>
      </c>
      <c r="J33" s="336">
        <f t="shared" ref="J33:J37" si="2">IF(F33=0,1,IF(D33="",0,1))</f>
        <v>0</v>
      </c>
      <c r="K33" s="336">
        <f t="shared" ref="K33:K37" si="3">IF(OR(F33="／",F33=""),0,1)</f>
        <v>0</v>
      </c>
      <c r="L33" s="336">
        <f t="shared" ref="L33:L37" si="4">IF(I33=0,1,IF(H33="",0,1))</f>
        <v>0</v>
      </c>
      <c r="M33" s="336">
        <f t="shared" ref="M33:M37" si="5">IF(OR(I33="／",I33=""),0,1)</f>
        <v>0</v>
      </c>
    </row>
    <row r="34" spans="2:13" ht="19.95" customHeight="1">
      <c r="B34" s="692">
        <v>44717</v>
      </c>
      <c r="C34" s="692"/>
      <c r="D34" s="693"/>
      <c r="E34" s="694"/>
      <c r="F34" s="554" t="s">
        <v>688</v>
      </c>
      <c r="G34" s="390">
        <v>44897</v>
      </c>
      <c r="H34" s="391"/>
      <c r="I34" s="554" t="s">
        <v>688</v>
      </c>
      <c r="J34" s="336">
        <f t="shared" si="2"/>
        <v>0</v>
      </c>
      <c r="K34" s="336">
        <f t="shared" si="3"/>
        <v>0</v>
      </c>
      <c r="L34" s="336">
        <f t="shared" si="4"/>
        <v>0</v>
      </c>
      <c r="M34" s="336">
        <f t="shared" si="5"/>
        <v>0</v>
      </c>
    </row>
    <row r="35" spans="2:13" ht="19.95" customHeight="1">
      <c r="B35" s="692">
        <v>44747</v>
      </c>
      <c r="C35" s="692"/>
      <c r="D35" s="693"/>
      <c r="E35" s="694"/>
      <c r="F35" s="554" t="s">
        <v>688</v>
      </c>
      <c r="G35" s="390">
        <v>44927</v>
      </c>
      <c r="H35" s="391"/>
      <c r="I35" s="554" t="s">
        <v>688</v>
      </c>
      <c r="J35" s="336">
        <f t="shared" si="2"/>
        <v>0</v>
      </c>
      <c r="K35" s="336">
        <f t="shared" si="3"/>
        <v>0</v>
      </c>
      <c r="L35" s="336">
        <f t="shared" si="4"/>
        <v>0</v>
      </c>
      <c r="M35" s="336">
        <f t="shared" si="5"/>
        <v>0</v>
      </c>
    </row>
    <row r="36" spans="2:13" ht="19.95" customHeight="1">
      <c r="B36" s="692">
        <v>44777</v>
      </c>
      <c r="C36" s="692"/>
      <c r="D36" s="693"/>
      <c r="E36" s="694"/>
      <c r="F36" s="554" t="s">
        <v>688</v>
      </c>
      <c r="G36" s="390">
        <v>44959</v>
      </c>
      <c r="H36" s="391"/>
      <c r="I36" s="554" t="s">
        <v>688</v>
      </c>
      <c r="J36" s="336">
        <f t="shared" si="2"/>
        <v>0</v>
      </c>
      <c r="K36" s="336">
        <f t="shared" si="3"/>
        <v>0</v>
      </c>
      <c r="L36" s="336">
        <f t="shared" si="4"/>
        <v>0</v>
      </c>
      <c r="M36" s="336">
        <f t="shared" si="5"/>
        <v>0</v>
      </c>
    </row>
    <row r="37" spans="2:13" ht="19.95" customHeight="1">
      <c r="B37" s="692">
        <v>44807</v>
      </c>
      <c r="C37" s="692"/>
      <c r="D37" s="693"/>
      <c r="E37" s="694"/>
      <c r="F37" s="554" t="s">
        <v>688</v>
      </c>
      <c r="G37" s="390">
        <v>44987</v>
      </c>
      <c r="H37" s="391"/>
      <c r="I37" s="554" t="s">
        <v>688</v>
      </c>
      <c r="J37" s="336">
        <f t="shared" si="2"/>
        <v>0</v>
      </c>
      <c r="K37" s="336">
        <f t="shared" si="3"/>
        <v>0</v>
      </c>
      <c r="L37" s="336">
        <f t="shared" si="4"/>
        <v>0</v>
      </c>
      <c r="M37" s="336">
        <f t="shared" si="5"/>
        <v>0</v>
      </c>
    </row>
    <row r="38" spans="2:13" ht="7.05" customHeight="1"/>
    <row r="39" spans="2:13" ht="21" customHeight="1"/>
  </sheetData>
  <mergeCells count="40">
    <mergeCell ref="C21:D21"/>
    <mergeCell ref="E21:F21"/>
    <mergeCell ref="F3:G3"/>
    <mergeCell ref="B5:I5"/>
    <mergeCell ref="E7:G7"/>
    <mergeCell ref="B10:G10"/>
    <mergeCell ref="H10:I10"/>
    <mergeCell ref="B11:G11"/>
    <mergeCell ref="H11:I11"/>
    <mergeCell ref="B12:G12"/>
    <mergeCell ref="H12:I12"/>
    <mergeCell ref="B14:I15"/>
    <mergeCell ref="B16:I16"/>
    <mergeCell ref="C20:F20"/>
    <mergeCell ref="B31:C31"/>
    <mergeCell ref="D31:F31"/>
    <mergeCell ref="H31:I31"/>
    <mergeCell ref="C22:D22"/>
    <mergeCell ref="E22:F22"/>
    <mergeCell ref="C23:D23"/>
    <mergeCell ref="E23:F23"/>
    <mergeCell ref="C24:D24"/>
    <mergeCell ref="E24:F24"/>
    <mergeCell ref="D26:G26"/>
    <mergeCell ref="B27:C27"/>
    <mergeCell ref="B28:C28"/>
    <mergeCell ref="E30:G30"/>
    <mergeCell ref="H30:I30"/>
    <mergeCell ref="B32:C32"/>
    <mergeCell ref="D32:E32"/>
    <mergeCell ref="B33:C33"/>
    <mergeCell ref="D33:E33"/>
    <mergeCell ref="B34:C34"/>
    <mergeCell ref="D34:E34"/>
    <mergeCell ref="B35:C35"/>
    <mergeCell ref="D35:E35"/>
    <mergeCell ref="B36:C36"/>
    <mergeCell ref="D36:E36"/>
    <mergeCell ref="B37:C37"/>
    <mergeCell ref="D37:E37"/>
  </mergeCells>
  <phoneticPr fontId="18"/>
  <dataValidations count="5">
    <dataValidation type="list" allowBlank="1" showInputMessage="1" sqref="C22:F24">
      <formula1>$H$22</formula1>
    </dataValidation>
    <dataValidation type="list" allowBlank="1" showInputMessage="1" sqref="H11:I12">
      <formula1>$J$11:$L$11</formula1>
    </dataValidation>
    <dataValidation type="list" allowBlank="1" showInputMessage="1" sqref="D27:D28">
      <formula1>$E$27:$E$29</formula1>
    </dataValidation>
    <dataValidation type="list" allowBlank="1" showInputMessage="1" sqref="G27">
      <formula1>"日間"</formula1>
    </dataValidation>
    <dataValidation type="list" allowBlank="1" showInputMessage="1" sqref="G28">
      <formula1>$H$28</formula1>
    </dataValidation>
  </dataValidations>
  <hyperlinks>
    <hyperlink ref="F3:G3" location="拘束者" display="拘束者"/>
    <hyperlink ref="C20:F20" location="検食" display="検食"/>
    <hyperlink ref="D26:G26" location="保存食" display="保存食"/>
    <hyperlink ref="E30" location="検便" display="検便"/>
    <hyperlink ref="E7:G7" location="入浴" display="入浴"/>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6"/>
  <sheetViews>
    <sheetView view="pageBreakPreview" zoomScale="120" zoomScaleNormal="100" zoomScaleSheetLayoutView="120" workbookViewId="0">
      <pane ySplit="1" topLeftCell="A2" activePane="bottomLeft" state="frozen"/>
      <selection pane="bottomLeft" activeCell="A2" sqref="A2"/>
    </sheetView>
  </sheetViews>
  <sheetFormatPr defaultColWidth="3.6640625" defaultRowHeight="10.8"/>
  <cols>
    <col min="1" max="1" width="1.109375" style="336" customWidth="1"/>
    <col min="2" max="2" width="3.109375" style="336" customWidth="1"/>
    <col min="3" max="21" width="4.33203125" style="336" customWidth="1"/>
    <col min="22" max="22" width="11.21875" style="336" customWidth="1"/>
    <col min="23" max="23" width="18.44140625" style="336" customWidth="1"/>
    <col min="24" max="16384" width="3.6640625" style="336"/>
  </cols>
  <sheetData>
    <row r="1" spans="1:23" ht="22.5" customHeight="1" thickBot="1">
      <c r="A1" s="344" t="s">
        <v>517</v>
      </c>
      <c r="C1" s="337"/>
      <c r="I1" s="794" t="str">
        <f>"※「点検表」シートのⅢ-15（"&amp;ROW(預り金)&amp;"行目）"</f>
        <v>※「点検表」シートのⅢ-15（117行目）</v>
      </c>
      <c r="J1" s="794"/>
      <c r="K1" s="794"/>
      <c r="L1" s="794"/>
      <c r="M1" s="794"/>
      <c r="N1" s="794"/>
      <c r="O1" s="794"/>
      <c r="P1" s="345" t="s">
        <v>518</v>
      </c>
      <c r="Q1" s="795">
        <v>0</v>
      </c>
      <c r="R1" s="795"/>
      <c r="S1" s="795"/>
      <c r="T1" s="346" t="s">
        <v>519</v>
      </c>
      <c r="V1" s="347">
        <f>Q1</f>
        <v>0</v>
      </c>
      <c r="W1" s="348">
        <f>V1*V3*V7*V25*V27*V32</f>
        <v>0</v>
      </c>
    </row>
    <row r="2" spans="1:23" ht="22.5" customHeight="1">
      <c r="V2" s="347"/>
      <c r="W2" s="349"/>
    </row>
    <row r="3" spans="1:23" ht="30" customHeight="1">
      <c r="B3" s="344" t="s">
        <v>520</v>
      </c>
      <c r="K3" s="732"/>
      <c r="L3" s="732"/>
      <c r="M3" s="336" t="s">
        <v>521</v>
      </c>
      <c r="V3" s="347">
        <f>IF(K3="",0,1)</f>
        <v>0</v>
      </c>
      <c r="W3" s="349"/>
    </row>
    <row r="4" spans="1:23" ht="15" customHeight="1">
      <c r="C4" s="350" t="s">
        <v>522</v>
      </c>
      <c r="V4" s="347"/>
      <c r="W4" s="349"/>
    </row>
    <row r="5" spans="1:23" ht="15" customHeight="1">
      <c r="C5" s="350" t="s">
        <v>523</v>
      </c>
      <c r="V5" s="347"/>
      <c r="W5" s="349"/>
    </row>
    <row r="6" spans="1:23" ht="15" customHeight="1">
      <c r="C6" s="350"/>
      <c r="V6" s="347"/>
      <c r="W6" s="349"/>
    </row>
    <row r="7" spans="1:23" ht="30" customHeight="1">
      <c r="B7" s="344" t="s">
        <v>524</v>
      </c>
      <c r="V7" s="347">
        <f>V10*V11*V12*V16*V17*V18*V22</f>
        <v>0</v>
      </c>
      <c r="W7" s="349"/>
    </row>
    <row r="8" spans="1:23" ht="18" customHeight="1">
      <c r="C8" s="341"/>
      <c r="D8" s="351"/>
      <c r="E8" s="351"/>
      <c r="F8" s="766" t="s">
        <v>525</v>
      </c>
      <c r="G8" s="767"/>
      <c r="H8" s="796"/>
      <c r="I8" s="766" t="s">
        <v>526</v>
      </c>
      <c r="J8" s="767"/>
      <c r="K8" s="767"/>
      <c r="L8" s="796"/>
      <c r="M8" s="740" t="s">
        <v>527</v>
      </c>
      <c r="N8" s="741"/>
      <c r="O8" s="742"/>
      <c r="P8" s="352"/>
      <c r="Q8" s="353"/>
      <c r="R8" s="353"/>
      <c r="S8" s="353"/>
      <c r="T8" s="353"/>
      <c r="U8" s="353"/>
      <c r="V8" s="347"/>
      <c r="W8" s="349"/>
    </row>
    <row r="9" spans="1:23" ht="15.75" customHeight="1">
      <c r="C9" s="354"/>
      <c r="D9" s="355"/>
      <c r="E9" s="355"/>
      <c r="F9" s="769"/>
      <c r="G9" s="770"/>
      <c r="H9" s="797"/>
      <c r="I9" s="769"/>
      <c r="J9" s="770"/>
      <c r="K9" s="770"/>
      <c r="L9" s="797"/>
      <c r="M9" s="740"/>
      <c r="N9" s="741"/>
      <c r="O9" s="742"/>
      <c r="P9" s="352"/>
      <c r="Q9" s="353"/>
      <c r="R9" s="353"/>
      <c r="S9" s="353"/>
      <c r="T9" s="353"/>
      <c r="U9" s="353"/>
      <c r="V9" s="347"/>
      <c r="W9" s="349"/>
    </row>
    <row r="10" spans="1:23" ht="22.05" customHeight="1">
      <c r="C10" s="695" t="s">
        <v>528</v>
      </c>
      <c r="D10" s="697"/>
      <c r="E10" s="696"/>
      <c r="F10" s="776"/>
      <c r="G10" s="777"/>
      <c r="H10" s="778"/>
      <c r="I10" s="779"/>
      <c r="J10" s="780"/>
      <c r="K10" s="780"/>
      <c r="L10" s="781"/>
      <c r="M10" s="782" t="e">
        <f>I10/F10</f>
        <v>#DIV/0!</v>
      </c>
      <c r="N10" s="783"/>
      <c r="O10" s="784"/>
      <c r="P10" s="356"/>
      <c r="Q10" s="357"/>
      <c r="R10" s="357"/>
      <c r="S10" s="357"/>
      <c r="T10" s="357"/>
      <c r="U10" s="357"/>
      <c r="V10" s="555">
        <f>IF(F10="",0,IF(F10=0,1,IF(ISERROR(M10)=TRUE,0,IF(M10=0,0,1))))</f>
        <v>0</v>
      </c>
      <c r="W10" s="349"/>
    </row>
    <row r="11" spans="1:23" ht="22.05" customHeight="1">
      <c r="C11" s="695" t="s">
        <v>529</v>
      </c>
      <c r="D11" s="697"/>
      <c r="E11" s="696"/>
      <c r="F11" s="785"/>
      <c r="G11" s="786"/>
      <c r="H11" s="787"/>
      <c r="I11" s="788"/>
      <c r="J11" s="789"/>
      <c r="K11" s="789"/>
      <c r="L11" s="790"/>
      <c r="M11" s="791" t="e">
        <f t="shared" ref="M11:M12" si="0">I11/F11</f>
        <v>#DIV/0!</v>
      </c>
      <c r="N11" s="792"/>
      <c r="O11" s="793"/>
      <c r="P11" s="356"/>
      <c r="Q11" s="357"/>
      <c r="R11" s="357"/>
      <c r="S11" s="357"/>
      <c r="T11" s="357"/>
      <c r="U11" s="357"/>
      <c r="V11" s="347">
        <f t="shared" ref="V11:V12" si="1">IF(F11="",0,IF(F11=0,1,IF(ISERROR(M11)=TRUE,0,IF(M11=0,0,1))))</f>
        <v>0</v>
      </c>
      <c r="W11" s="349"/>
    </row>
    <row r="12" spans="1:23" ht="22.05" customHeight="1">
      <c r="C12" s="695" t="s">
        <v>530</v>
      </c>
      <c r="D12" s="697"/>
      <c r="E12" s="696"/>
      <c r="F12" s="785"/>
      <c r="G12" s="786"/>
      <c r="H12" s="787"/>
      <c r="I12" s="788"/>
      <c r="J12" s="789"/>
      <c r="K12" s="789"/>
      <c r="L12" s="790"/>
      <c r="M12" s="791" t="e">
        <f t="shared" si="0"/>
        <v>#DIV/0!</v>
      </c>
      <c r="N12" s="792"/>
      <c r="O12" s="793"/>
      <c r="P12" s="356"/>
      <c r="Q12" s="357"/>
      <c r="R12" s="357"/>
      <c r="S12" s="357"/>
      <c r="T12" s="357"/>
      <c r="U12" s="357"/>
      <c r="V12" s="347">
        <f t="shared" si="1"/>
        <v>0</v>
      </c>
      <c r="W12" s="349"/>
    </row>
    <row r="13" spans="1:23" ht="29.25" customHeight="1">
      <c r="C13" s="358" t="s">
        <v>531</v>
      </c>
      <c r="H13" s="359"/>
      <c r="I13" s="359"/>
      <c r="V13" s="347"/>
      <c r="W13" s="349"/>
    </row>
    <row r="14" spans="1:23" ht="18.75" customHeight="1">
      <c r="C14" s="360"/>
      <c r="D14" s="351"/>
      <c r="E14" s="351"/>
      <c r="F14" s="695" t="s">
        <v>532</v>
      </c>
      <c r="G14" s="697"/>
      <c r="H14" s="697"/>
      <c r="I14" s="697"/>
      <c r="J14" s="697"/>
      <c r="K14" s="697"/>
      <c r="L14" s="697"/>
      <c r="M14" s="697"/>
      <c r="N14" s="697"/>
      <c r="O14" s="696"/>
      <c r="P14" s="695" t="s">
        <v>533</v>
      </c>
      <c r="Q14" s="697"/>
      <c r="R14" s="697"/>
      <c r="S14" s="697"/>
      <c r="T14" s="697"/>
      <c r="U14" s="696"/>
      <c r="V14" s="556" t="s">
        <v>689</v>
      </c>
      <c r="W14" s="349"/>
    </row>
    <row r="15" spans="1:23" ht="16.5" customHeight="1">
      <c r="C15" s="354"/>
      <c r="D15" s="355"/>
      <c r="E15" s="355"/>
      <c r="F15" s="695" t="s">
        <v>534</v>
      </c>
      <c r="G15" s="697"/>
      <c r="H15" s="696"/>
      <c r="I15" s="695" t="s">
        <v>535</v>
      </c>
      <c r="J15" s="697"/>
      <c r="K15" s="697"/>
      <c r="L15" s="697"/>
      <c r="M15" s="697"/>
      <c r="N15" s="697"/>
      <c r="O15" s="696"/>
      <c r="P15" s="695" t="s">
        <v>536</v>
      </c>
      <c r="Q15" s="697"/>
      <c r="R15" s="697"/>
      <c r="S15" s="695" t="s">
        <v>537</v>
      </c>
      <c r="T15" s="697"/>
      <c r="U15" s="696"/>
      <c r="V15" s="347"/>
      <c r="W15" s="349"/>
    </row>
    <row r="16" spans="1:23" ht="22.05" customHeight="1">
      <c r="C16" s="695" t="s">
        <v>538</v>
      </c>
      <c r="D16" s="697"/>
      <c r="E16" s="697"/>
      <c r="F16" s="772"/>
      <c r="G16" s="773"/>
      <c r="H16" s="774"/>
      <c r="I16" s="775"/>
      <c r="J16" s="743"/>
      <c r="K16" s="743"/>
      <c r="L16" s="743"/>
      <c r="M16" s="743"/>
      <c r="N16" s="743"/>
      <c r="O16" s="747"/>
      <c r="P16" s="775"/>
      <c r="Q16" s="743"/>
      <c r="R16" s="747"/>
      <c r="S16" s="775"/>
      <c r="T16" s="743"/>
      <c r="U16" s="747"/>
      <c r="V16" s="555">
        <f>IF(F16=$V$14,1,IF(OR(F16="",I16="",P16="",S16=""),0,1))</f>
        <v>0</v>
      </c>
      <c r="W16" s="349"/>
    </row>
    <row r="17" spans="2:25" ht="22.05" customHeight="1">
      <c r="C17" s="695" t="s">
        <v>539</v>
      </c>
      <c r="D17" s="697"/>
      <c r="E17" s="697"/>
      <c r="F17" s="772"/>
      <c r="G17" s="773"/>
      <c r="H17" s="774"/>
      <c r="I17" s="775"/>
      <c r="J17" s="743"/>
      <c r="K17" s="743"/>
      <c r="L17" s="743"/>
      <c r="M17" s="743"/>
      <c r="N17" s="743"/>
      <c r="O17" s="747"/>
      <c r="P17" s="775"/>
      <c r="Q17" s="743"/>
      <c r="R17" s="747"/>
      <c r="S17" s="775"/>
      <c r="T17" s="743"/>
      <c r="U17" s="747"/>
      <c r="V17" s="555">
        <f t="shared" ref="V17:V18" si="2">IF(F17=$V$14,1,IF(OR(F17="",I17="",P17="",S17=""),0,1))</f>
        <v>0</v>
      </c>
      <c r="W17" s="349"/>
    </row>
    <row r="18" spans="2:25" ht="22.05" customHeight="1">
      <c r="C18" s="695" t="s">
        <v>540</v>
      </c>
      <c r="D18" s="697"/>
      <c r="E18" s="697"/>
      <c r="F18" s="772"/>
      <c r="G18" s="773"/>
      <c r="H18" s="774"/>
      <c r="I18" s="775"/>
      <c r="J18" s="743"/>
      <c r="K18" s="743"/>
      <c r="L18" s="743"/>
      <c r="M18" s="743"/>
      <c r="N18" s="743"/>
      <c r="O18" s="747"/>
      <c r="P18" s="775"/>
      <c r="Q18" s="743"/>
      <c r="R18" s="747"/>
      <c r="S18" s="775"/>
      <c r="T18" s="743"/>
      <c r="U18" s="747"/>
      <c r="V18" s="555">
        <f t="shared" si="2"/>
        <v>0</v>
      </c>
      <c r="W18" s="349"/>
    </row>
    <row r="19" spans="2:25" ht="28.95" customHeight="1">
      <c r="C19" s="361" t="s">
        <v>541</v>
      </c>
      <c r="V19" s="347"/>
      <c r="W19" s="349"/>
    </row>
    <row r="20" spans="2:25" ht="20.25" customHeight="1">
      <c r="C20" s="341"/>
      <c r="D20" s="351"/>
      <c r="E20" s="342"/>
      <c r="F20" s="764" t="s">
        <v>542</v>
      </c>
      <c r="G20" s="765"/>
      <c r="H20" s="766" t="s">
        <v>543</v>
      </c>
      <c r="I20" s="767"/>
      <c r="J20" s="768"/>
      <c r="K20" s="695" t="s">
        <v>532</v>
      </c>
      <c r="L20" s="697"/>
      <c r="M20" s="697"/>
      <c r="N20" s="697"/>
      <c r="O20" s="696"/>
      <c r="P20" s="695" t="s">
        <v>533</v>
      </c>
      <c r="Q20" s="697"/>
      <c r="R20" s="697"/>
      <c r="S20" s="697"/>
      <c r="T20" s="697"/>
      <c r="U20" s="696"/>
      <c r="V20" s="347"/>
      <c r="W20" s="349"/>
    </row>
    <row r="21" spans="2:25" ht="21.75" customHeight="1">
      <c r="C21" s="354"/>
      <c r="D21" s="355"/>
      <c r="E21" s="362"/>
      <c r="F21" s="765"/>
      <c r="G21" s="765"/>
      <c r="H21" s="769"/>
      <c r="I21" s="770"/>
      <c r="J21" s="771"/>
      <c r="K21" s="695" t="s">
        <v>544</v>
      </c>
      <c r="L21" s="696"/>
      <c r="M21" s="695" t="s">
        <v>545</v>
      </c>
      <c r="N21" s="697"/>
      <c r="O21" s="696"/>
      <c r="P21" s="695" t="s">
        <v>536</v>
      </c>
      <c r="Q21" s="697"/>
      <c r="R21" s="696"/>
      <c r="S21" s="695" t="s">
        <v>537</v>
      </c>
      <c r="T21" s="697"/>
      <c r="U21" s="696"/>
      <c r="V21" s="347"/>
      <c r="W21" s="349"/>
    </row>
    <row r="22" spans="2:25" ht="22.05" customHeight="1">
      <c r="C22" s="756" t="s">
        <v>546</v>
      </c>
      <c r="D22" s="757"/>
      <c r="E22" s="758"/>
      <c r="F22" s="759"/>
      <c r="G22" s="760"/>
      <c r="H22" s="761"/>
      <c r="I22" s="762"/>
      <c r="J22" s="763"/>
      <c r="K22" s="731"/>
      <c r="L22" s="733"/>
      <c r="M22" s="731"/>
      <c r="N22" s="732"/>
      <c r="O22" s="733"/>
      <c r="P22" s="731"/>
      <c r="Q22" s="732"/>
      <c r="R22" s="733"/>
      <c r="S22" s="731"/>
      <c r="T22" s="732"/>
      <c r="U22" s="733"/>
      <c r="V22" s="555">
        <f>IF(OR(F22="",F23=""),0,IF(AND(F22=0,F23=0),1,IF(AND(F22&lt;&gt;0,OR(F22="",H22="",K22="",M22="",P22="",S22="",F23="")),0,IF(AND(F23&lt;&gt;0,H23=""),0,1))))</f>
        <v>0</v>
      </c>
      <c r="W22" s="349"/>
    </row>
    <row r="23" spans="2:25" ht="22.05" customHeight="1">
      <c r="C23" s="740" t="s">
        <v>547</v>
      </c>
      <c r="D23" s="741"/>
      <c r="E23" s="742"/>
      <c r="F23" s="748"/>
      <c r="G23" s="749"/>
      <c r="H23" s="750"/>
      <c r="I23" s="751"/>
      <c r="J23" s="752"/>
      <c r="K23" s="753"/>
      <c r="L23" s="754"/>
      <c r="M23" s="753"/>
      <c r="N23" s="755"/>
      <c r="O23" s="754"/>
      <c r="P23" s="753"/>
      <c r="Q23" s="755"/>
      <c r="R23" s="754"/>
      <c r="S23" s="363"/>
      <c r="T23" s="363"/>
      <c r="U23" s="364"/>
      <c r="V23" s="347"/>
      <c r="W23" s="349"/>
    </row>
    <row r="24" spans="2:25" ht="23.25" customHeight="1">
      <c r="V24" s="347"/>
      <c r="W24" s="349"/>
    </row>
    <row r="25" spans="2:25" ht="30" customHeight="1">
      <c r="B25" s="344" t="s">
        <v>548</v>
      </c>
      <c r="I25" s="744" t="s">
        <v>549</v>
      </c>
      <c r="J25" s="744"/>
      <c r="K25" s="744"/>
      <c r="L25" s="744"/>
      <c r="M25" s="365" t="s">
        <v>550</v>
      </c>
      <c r="V25" s="347">
        <f>IF(I25=W25,0,1)</f>
        <v>0</v>
      </c>
      <c r="W25" s="336" t="s">
        <v>551</v>
      </c>
      <c r="X25" s="336" t="s">
        <v>552</v>
      </c>
      <c r="Y25" s="336" t="s">
        <v>553</v>
      </c>
    </row>
    <row r="26" spans="2:25" ht="22.05" customHeight="1">
      <c r="C26" s="350"/>
      <c r="V26" s="347"/>
      <c r="W26" s="349"/>
    </row>
    <row r="27" spans="2:25" ht="22.05" customHeight="1">
      <c r="B27" s="344" t="s">
        <v>554</v>
      </c>
      <c r="C27" s="337"/>
      <c r="V27" s="347">
        <f>V28*W28*V29*V30</f>
        <v>0</v>
      </c>
      <c r="W27" s="349"/>
    </row>
    <row r="28" spans="2:25" ht="22.05" customHeight="1">
      <c r="C28" s="734" t="s">
        <v>555</v>
      </c>
      <c r="D28" s="735"/>
      <c r="E28" s="735"/>
      <c r="F28" s="736"/>
      <c r="G28" s="745"/>
      <c r="H28" s="746"/>
      <c r="I28" s="746"/>
      <c r="J28" s="746"/>
      <c r="K28" s="366" t="s">
        <v>556</v>
      </c>
      <c r="L28" s="743" t="s">
        <v>557</v>
      </c>
      <c r="M28" s="747"/>
      <c r="N28" s="367" t="s">
        <v>558</v>
      </c>
      <c r="O28" s="368" t="s">
        <v>559</v>
      </c>
      <c r="P28" s="368" t="s">
        <v>560</v>
      </c>
      <c r="Q28" s="355"/>
      <c r="R28" s="369"/>
      <c r="S28" s="370"/>
      <c r="T28" s="370"/>
      <c r="U28" s="370"/>
      <c r="V28" s="347">
        <f>IF(G28="",0,1)</f>
        <v>0</v>
      </c>
      <c r="W28" s="347">
        <f>IF(L28=N28,0,1)</f>
        <v>0</v>
      </c>
    </row>
    <row r="29" spans="2:25" ht="22.05" customHeight="1">
      <c r="C29" s="734" t="s">
        <v>561</v>
      </c>
      <c r="D29" s="735"/>
      <c r="E29" s="735"/>
      <c r="F29" s="736"/>
      <c r="G29" s="737"/>
      <c r="H29" s="738"/>
      <c r="I29" s="738"/>
      <c r="J29" s="738"/>
      <c r="K29" s="738"/>
      <c r="L29" s="738"/>
      <c r="M29" s="738"/>
      <c r="N29" s="738"/>
      <c r="O29" s="738"/>
      <c r="P29" s="738"/>
      <c r="Q29" s="738"/>
      <c r="R29" s="738"/>
      <c r="S29" s="738"/>
      <c r="T29" s="738"/>
      <c r="U29" s="739"/>
      <c r="V29" s="347">
        <f>IF(G29="",0,1)</f>
        <v>0</v>
      </c>
      <c r="W29" s="349"/>
    </row>
    <row r="30" spans="2:25" ht="22.05" customHeight="1">
      <c r="C30" s="734" t="s">
        <v>562</v>
      </c>
      <c r="D30" s="735"/>
      <c r="E30" s="735"/>
      <c r="F30" s="736"/>
      <c r="G30" s="737"/>
      <c r="H30" s="738"/>
      <c r="I30" s="738"/>
      <c r="J30" s="738"/>
      <c r="K30" s="738"/>
      <c r="L30" s="738"/>
      <c r="M30" s="738"/>
      <c r="N30" s="738"/>
      <c r="O30" s="738"/>
      <c r="P30" s="738"/>
      <c r="Q30" s="738"/>
      <c r="R30" s="738"/>
      <c r="S30" s="738"/>
      <c r="T30" s="738"/>
      <c r="U30" s="739"/>
      <c r="V30" s="347">
        <f>IF(G30="",0,1)</f>
        <v>0</v>
      </c>
      <c r="W30" s="349"/>
    </row>
    <row r="31" spans="2:25" ht="22.05" customHeight="1">
      <c r="V31" s="347"/>
      <c r="W31" s="349"/>
    </row>
    <row r="32" spans="2:25" ht="22.05" customHeight="1">
      <c r="B32" s="344" t="s">
        <v>563</v>
      </c>
      <c r="V32" s="347">
        <f>V33*W33*V34*W34</f>
        <v>0</v>
      </c>
      <c r="W32" s="349"/>
    </row>
    <row r="33" spans="3:23" ht="22.05" customHeight="1">
      <c r="C33" s="740" t="s">
        <v>564</v>
      </c>
      <c r="D33" s="741"/>
      <c r="E33" s="741"/>
      <c r="F33" s="742"/>
      <c r="G33" s="695" t="s">
        <v>565</v>
      </c>
      <c r="H33" s="697"/>
      <c r="I33" s="743"/>
      <c r="J33" s="743"/>
      <c r="K33" s="371" t="s">
        <v>566</v>
      </c>
      <c r="L33" s="695" t="s">
        <v>567</v>
      </c>
      <c r="M33" s="697"/>
      <c r="N33" s="743"/>
      <c r="O33" s="743"/>
      <c r="P33" s="371" t="s">
        <v>566</v>
      </c>
      <c r="V33" s="347">
        <f>IF(I33="",0,1)</f>
        <v>0</v>
      </c>
      <c r="W33" s="347">
        <f>IF(N33="",0,1)</f>
        <v>0</v>
      </c>
    </row>
    <row r="34" spans="3:23" ht="22.05" customHeight="1">
      <c r="C34" s="722" t="s">
        <v>568</v>
      </c>
      <c r="D34" s="723"/>
      <c r="E34" s="723"/>
      <c r="F34" s="724"/>
      <c r="G34" s="728"/>
      <c r="H34" s="729"/>
      <c r="I34" s="729"/>
      <c r="J34" s="729"/>
      <c r="K34" s="730"/>
      <c r="L34" s="728"/>
      <c r="M34" s="729"/>
      <c r="N34" s="729"/>
      <c r="O34" s="729"/>
      <c r="P34" s="730"/>
      <c r="V34" s="347">
        <f>IF(G34="",0,1)</f>
        <v>0</v>
      </c>
      <c r="W34" s="347">
        <f>IF(L34="",0,1)</f>
        <v>0</v>
      </c>
    </row>
    <row r="35" spans="3:23" ht="22.05" customHeight="1">
      <c r="C35" s="725"/>
      <c r="D35" s="726"/>
      <c r="E35" s="726"/>
      <c r="F35" s="727"/>
      <c r="G35" s="731"/>
      <c r="H35" s="732"/>
      <c r="I35" s="732"/>
      <c r="J35" s="732"/>
      <c r="K35" s="733"/>
      <c r="L35" s="731"/>
      <c r="M35" s="732"/>
      <c r="N35" s="732"/>
      <c r="O35" s="732"/>
      <c r="P35" s="733"/>
    </row>
    <row r="36" spans="3:23" ht="7.95" customHeight="1"/>
  </sheetData>
  <mergeCells count="76">
    <mergeCell ref="I1:O1"/>
    <mergeCell ref="Q1:S1"/>
    <mergeCell ref="K3:L3"/>
    <mergeCell ref="F8:H9"/>
    <mergeCell ref="I8:L9"/>
    <mergeCell ref="M8:O9"/>
    <mergeCell ref="P14:U14"/>
    <mergeCell ref="C10:E10"/>
    <mergeCell ref="F10:H10"/>
    <mergeCell ref="I10:L10"/>
    <mergeCell ref="M10:O10"/>
    <mergeCell ref="C11:E11"/>
    <mergeCell ref="F11:H11"/>
    <mergeCell ref="I11:L11"/>
    <mergeCell ref="M11:O11"/>
    <mergeCell ref="C12:E12"/>
    <mergeCell ref="F12:H12"/>
    <mergeCell ref="I12:L12"/>
    <mergeCell ref="M12:O12"/>
    <mergeCell ref="F14:O14"/>
    <mergeCell ref="F15:H15"/>
    <mergeCell ref="I15:O15"/>
    <mergeCell ref="P15:R15"/>
    <mergeCell ref="S15:U15"/>
    <mergeCell ref="C16:E16"/>
    <mergeCell ref="F16:H16"/>
    <mergeCell ref="I16:O16"/>
    <mergeCell ref="P16:R16"/>
    <mergeCell ref="S16:U16"/>
    <mergeCell ref="C18:E18"/>
    <mergeCell ref="F18:H18"/>
    <mergeCell ref="I18:O18"/>
    <mergeCell ref="P18:R18"/>
    <mergeCell ref="S18:U18"/>
    <mergeCell ref="C17:E17"/>
    <mergeCell ref="F17:H17"/>
    <mergeCell ref="I17:O17"/>
    <mergeCell ref="P17:R17"/>
    <mergeCell ref="S17:U17"/>
    <mergeCell ref="F20:G21"/>
    <mergeCell ref="H20:J21"/>
    <mergeCell ref="K20:O20"/>
    <mergeCell ref="P20:U20"/>
    <mergeCell ref="K21:L21"/>
    <mergeCell ref="M21:O21"/>
    <mergeCell ref="P21:R21"/>
    <mergeCell ref="S21:U21"/>
    <mergeCell ref="S22:U22"/>
    <mergeCell ref="C23:E23"/>
    <mergeCell ref="F23:G23"/>
    <mergeCell ref="H23:J23"/>
    <mergeCell ref="K23:L23"/>
    <mergeCell ref="M23:O23"/>
    <mergeCell ref="P23:R23"/>
    <mergeCell ref="C22:E22"/>
    <mergeCell ref="F22:G22"/>
    <mergeCell ref="H22:J22"/>
    <mergeCell ref="K22:L22"/>
    <mergeCell ref="M22:O22"/>
    <mergeCell ref="P22:R22"/>
    <mergeCell ref="I25:L25"/>
    <mergeCell ref="C28:F28"/>
    <mergeCell ref="G28:J28"/>
    <mergeCell ref="L28:M28"/>
    <mergeCell ref="C29:F29"/>
    <mergeCell ref="G29:U29"/>
    <mergeCell ref="C34:F35"/>
    <mergeCell ref="G34:K35"/>
    <mergeCell ref="L34:P35"/>
    <mergeCell ref="C30:F30"/>
    <mergeCell ref="G30:U30"/>
    <mergeCell ref="C33:F33"/>
    <mergeCell ref="G33:H33"/>
    <mergeCell ref="I33:J33"/>
    <mergeCell ref="L33:M33"/>
    <mergeCell ref="N33:O33"/>
  </mergeCells>
  <phoneticPr fontId="18"/>
  <conditionalFormatting sqref="M10:O12">
    <cfRule type="containsErrors" dxfId="7" priority="4">
      <formula>ISERROR(M10)</formula>
    </cfRule>
  </conditionalFormatting>
  <conditionalFormatting sqref="M25">
    <cfRule type="expression" dxfId="6" priority="3">
      <formula>$I$25=$Y$25</formula>
    </cfRule>
  </conditionalFormatting>
  <conditionalFormatting sqref="I16:U18">
    <cfRule type="expression" dxfId="5" priority="2">
      <formula>$F16=$V$14</formula>
    </cfRule>
  </conditionalFormatting>
  <conditionalFormatting sqref="I10:O12">
    <cfRule type="expression" dxfId="4" priority="1">
      <formula>AND($F10&lt;&gt;"",$F10=0)</formula>
    </cfRule>
  </conditionalFormatting>
  <dataValidations count="5">
    <dataValidation allowBlank="1" showInputMessage="1" sqref="Q1:S1"/>
    <dataValidation type="list" allowBlank="1" showInputMessage="1" sqref="L28:M28">
      <formula1>$N$28:$P$28</formula1>
    </dataValidation>
    <dataValidation type="list" allowBlank="1" showInputMessage="1" showErrorMessage="1" sqref="I25:L25">
      <formula1>$W$25:$Y$25</formula1>
    </dataValidation>
    <dataValidation type="list" allowBlank="1" showInputMessage="1" sqref="R28">
      <formula1>"日・週,日,週"</formula1>
    </dataValidation>
    <dataValidation type="list" allowBlank="1" showInputMessage="1" sqref="F16:H18">
      <formula1>$V$14</formula1>
    </dataValidation>
  </dataValidations>
  <hyperlinks>
    <hyperlink ref="I1:O1" location="預り金" display="預り金"/>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9"/>
  <sheetViews>
    <sheetView view="pageBreakPreview" zoomScale="120" zoomScaleNormal="100" zoomScaleSheetLayoutView="120" workbookViewId="0">
      <pane ySplit="9" topLeftCell="A10" activePane="bottomLeft" state="frozen"/>
      <selection pane="bottomLeft" activeCell="A10" sqref="A10"/>
    </sheetView>
  </sheetViews>
  <sheetFormatPr defaultColWidth="3.6640625" defaultRowHeight="10.8"/>
  <cols>
    <col min="1" max="1" width="1.109375" style="336" customWidth="1"/>
    <col min="2" max="22" width="3.6640625" style="336" customWidth="1"/>
    <col min="23" max="26" width="3.21875" style="336" customWidth="1"/>
    <col min="27" max="27" width="0.6640625" style="336" customWidth="1"/>
    <col min="28" max="61" width="2.6640625" style="336" customWidth="1"/>
    <col min="62" max="16384" width="3.6640625" style="336"/>
  </cols>
  <sheetData>
    <row r="1" spans="1:34" ht="22.5" customHeight="1">
      <c r="A1" s="335" t="s">
        <v>487</v>
      </c>
      <c r="C1" s="337"/>
      <c r="I1" s="338"/>
      <c r="J1" s="338"/>
      <c r="K1" s="338"/>
      <c r="L1" s="849" t="str">
        <f>"※「点検表」シートのⅢ-15（"&amp;ROW(遺留金品)&amp;"行目）"</f>
        <v>※「点検表」シートのⅢ-15（118行目）</v>
      </c>
      <c r="M1" s="849"/>
      <c r="N1" s="849"/>
      <c r="O1" s="849"/>
      <c r="P1" s="849"/>
      <c r="Q1" s="849"/>
      <c r="R1" s="849"/>
      <c r="S1" s="849"/>
    </row>
    <row r="2" spans="1:34" ht="18" customHeight="1">
      <c r="A2" s="335"/>
      <c r="C2" s="337"/>
      <c r="I2" s="338"/>
      <c r="J2" s="338"/>
      <c r="K2" s="338"/>
      <c r="L2" s="339"/>
      <c r="M2" s="338"/>
    </row>
    <row r="3" spans="1:34" ht="12" customHeight="1">
      <c r="A3" s="335"/>
      <c r="B3" s="336" t="s">
        <v>488</v>
      </c>
      <c r="C3" s="337"/>
      <c r="I3" s="338"/>
      <c r="J3" s="338"/>
      <c r="K3" s="338"/>
      <c r="L3" s="339"/>
      <c r="M3" s="338"/>
    </row>
    <row r="4" spans="1:34" ht="12" customHeight="1">
      <c r="A4" s="335"/>
      <c r="B4" s="336" t="s">
        <v>489</v>
      </c>
      <c r="C4" s="337"/>
      <c r="I4" s="338"/>
      <c r="J4" s="338"/>
      <c r="K4" s="338"/>
      <c r="L4" s="339"/>
      <c r="M4" s="338"/>
    </row>
    <row r="5" spans="1:34" ht="18" customHeight="1">
      <c r="B5" s="850" t="s">
        <v>490</v>
      </c>
      <c r="C5" s="851"/>
      <c r="D5" s="851"/>
      <c r="E5" s="756" t="s">
        <v>491</v>
      </c>
      <c r="F5" s="757"/>
      <c r="G5" s="758"/>
      <c r="H5" s="850" t="s">
        <v>492</v>
      </c>
      <c r="I5" s="850"/>
      <c r="J5" s="850"/>
      <c r="K5" s="850"/>
      <c r="L5" s="850"/>
      <c r="M5" s="850"/>
      <c r="N5" s="850"/>
      <c r="O5" s="850"/>
      <c r="P5" s="850"/>
      <c r="Q5" s="850" t="s">
        <v>493</v>
      </c>
      <c r="R5" s="850"/>
      <c r="S5" s="850"/>
      <c r="T5" s="850"/>
      <c r="U5" s="850"/>
      <c r="V5" s="850"/>
      <c r="W5" s="850"/>
      <c r="X5" s="850"/>
      <c r="Y5" s="850"/>
      <c r="Z5" s="812"/>
    </row>
    <row r="6" spans="1:34" ht="18" customHeight="1">
      <c r="B6" s="850"/>
      <c r="C6" s="851"/>
      <c r="D6" s="851"/>
      <c r="E6" s="853"/>
      <c r="F6" s="854"/>
      <c r="G6" s="855"/>
      <c r="H6" s="756" t="s">
        <v>494</v>
      </c>
      <c r="I6" s="757"/>
      <c r="J6" s="758"/>
      <c r="K6" s="850" t="s">
        <v>495</v>
      </c>
      <c r="L6" s="850"/>
      <c r="M6" s="850"/>
      <c r="N6" s="850" t="s">
        <v>496</v>
      </c>
      <c r="O6" s="850"/>
      <c r="P6" s="850"/>
      <c r="Q6" s="857" t="s">
        <v>497</v>
      </c>
      <c r="R6" s="857"/>
      <c r="S6" s="857"/>
      <c r="T6" s="857" t="s">
        <v>498</v>
      </c>
      <c r="U6" s="857"/>
      <c r="V6" s="857"/>
      <c r="W6" s="857" t="s">
        <v>499</v>
      </c>
      <c r="X6" s="857"/>
      <c r="Y6" s="756" t="s">
        <v>500</v>
      </c>
      <c r="Z6" s="858"/>
    </row>
    <row r="7" spans="1:34" ht="18" customHeight="1">
      <c r="B7" s="852"/>
      <c r="C7" s="852"/>
      <c r="D7" s="852"/>
      <c r="E7" s="853"/>
      <c r="F7" s="854"/>
      <c r="G7" s="855"/>
      <c r="H7" s="853"/>
      <c r="I7" s="854"/>
      <c r="J7" s="855"/>
      <c r="K7" s="856"/>
      <c r="L7" s="856"/>
      <c r="M7" s="856"/>
      <c r="N7" s="856"/>
      <c r="O7" s="856"/>
      <c r="P7" s="856"/>
      <c r="Q7" s="856"/>
      <c r="R7" s="856"/>
      <c r="S7" s="856"/>
      <c r="T7" s="856"/>
      <c r="U7" s="856"/>
      <c r="V7" s="856"/>
      <c r="W7" s="856"/>
      <c r="X7" s="856"/>
      <c r="Y7" s="859"/>
      <c r="Z7" s="860"/>
      <c r="AC7" s="336" t="s">
        <v>501</v>
      </c>
      <c r="AD7" s="336" t="s">
        <v>502</v>
      </c>
      <c r="AE7" s="336" t="s">
        <v>503</v>
      </c>
      <c r="AF7" s="336" t="s">
        <v>504</v>
      </c>
      <c r="AG7" s="336" t="s">
        <v>505</v>
      </c>
      <c r="AH7" s="336" t="s">
        <v>506</v>
      </c>
    </row>
    <row r="8" spans="1:34" ht="18" customHeight="1">
      <c r="B8" s="340" t="s">
        <v>507</v>
      </c>
      <c r="C8" s="341"/>
      <c r="D8" s="342"/>
      <c r="E8" s="864" t="s">
        <v>508</v>
      </c>
      <c r="F8" s="865"/>
      <c r="G8" s="865"/>
      <c r="H8" s="869" t="s">
        <v>509</v>
      </c>
      <c r="I8" s="869"/>
      <c r="J8" s="869"/>
      <c r="K8" s="869" t="s">
        <v>509</v>
      </c>
      <c r="L8" s="869"/>
      <c r="M8" s="869"/>
      <c r="N8" s="869" t="s">
        <v>509</v>
      </c>
      <c r="O8" s="869"/>
      <c r="P8" s="869"/>
      <c r="Q8" s="864" t="s">
        <v>508</v>
      </c>
      <c r="R8" s="865"/>
      <c r="S8" s="865"/>
      <c r="T8" s="864" t="s">
        <v>508</v>
      </c>
      <c r="U8" s="865"/>
      <c r="V8" s="865"/>
      <c r="W8" s="866" t="s">
        <v>510</v>
      </c>
      <c r="X8" s="866"/>
      <c r="Y8" s="867" t="s">
        <v>511</v>
      </c>
      <c r="Z8" s="868"/>
    </row>
    <row r="9" spans="1:34" ht="18" customHeight="1">
      <c r="B9" s="848" t="s">
        <v>512</v>
      </c>
      <c r="C9" s="861"/>
      <c r="D9" s="861"/>
      <c r="E9" s="847">
        <v>44750</v>
      </c>
      <c r="F9" s="848"/>
      <c r="G9" s="848"/>
      <c r="H9" s="862">
        <v>857650</v>
      </c>
      <c r="I9" s="863"/>
      <c r="J9" s="863"/>
      <c r="K9" s="862">
        <v>78000</v>
      </c>
      <c r="L9" s="863"/>
      <c r="M9" s="863"/>
      <c r="N9" s="862">
        <f>H9-K9</f>
        <v>779650</v>
      </c>
      <c r="O9" s="863"/>
      <c r="P9" s="863"/>
      <c r="Q9" s="847">
        <f>E9+7</f>
        <v>44757</v>
      </c>
      <c r="R9" s="848"/>
      <c r="S9" s="848"/>
      <c r="T9" s="847">
        <f>Q9+31</f>
        <v>44788</v>
      </c>
      <c r="U9" s="848"/>
      <c r="V9" s="848"/>
      <c r="W9" s="866"/>
      <c r="X9" s="866"/>
      <c r="Y9" s="866"/>
      <c r="Z9" s="868"/>
    </row>
    <row r="10" spans="1:34" ht="18" customHeight="1">
      <c r="B10" s="803"/>
      <c r="C10" s="812"/>
      <c r="D10" s="812"/>
      <c r="E10" s="802"/>
      <c r="F10" s="802"/>
      <c r="G10" s="802"/>
      <c r="H10" s="813"/>
      <c r="I10" s="813"/>
      <c r="J10" s="813"/>
      <c r="K10" s="813"/>
      <c r="L10" s="813"/>
      <c r="M10" s="813"/>
      <c r="N10" s="814">
        <f>H10-K10</f>
        <v>0</v>
      </c>
      <c r="O10" s="815"/>
      <c r="P10" s="816"/>
      <c r="Q10" s="802"/>
      <c r="R10" s="802"/>
      <c r="S10" s="802"/>
      <c r="T10" s="802"/>
      <c r="U10" s="802"/>
      <c r="V10" s="802"/>
      <c r="W10" s="803"/>
      <c r="X10" s="803"/>
      <c r="Y10" s="804"/>
      <c r="Z10" s="804"/>
    </row>
    <row r="11" spans="1:34" ht="18" customHeight="1">
      <c r="B11" s="812"/>
      <c r="C11" s="812"/>
      <c r="D11" s="812"/>
      <c r="E11" s="802"/>
      <c r="F11" s="802"/>
      <c r="G11" s="802"/>
      <c r="H11" s="813"/>
      <c r="I11" s="813"/>
      <c r="J11" s="813"/>
      <c r="K11" s="813"/>
      <c r="L11" s="813"/>
      <c r="M11" s="813"/>
      <c r="N11" s="817"/>
      <c r="O11" s="818"/>
      <c r="P11" s="819"/>
      <c r="Q11" s="802"/>
      <c r="R11" s="802"/>
      <c r="S11" s="802"/>
      <c r="T11" s="802"/>
      <c r="U11" s="802"/>
      <c r="V11" s="802"/>
      <c r="W11" s="803"/>
      <c r="X11" s="803"/>
      <c r="Y11" s="804"/>
      <c r="Z11" s="804"/>
      <c r="AC11" s="336" t="s">
        <v>513</v>
      </c>
    </row>
    <row r="12" spans="1:34" ht="18" customHeight="1">
      <c r="B12" s="803"/>
      <c r="C12" s="812"/>
      <c r="D12" s="812"/>
      <c r="E12" s="802"/>
      <c r="F12" s="802"/>
      <c r="G12" s="802"/>
      <c r="H12" s="813"/>
      <c r="I12" s="813"/>
      <c r="J12" s="813"/>
      <c r="K12" s="813"/>
      <c r="L12" s="813"/>
      <c r="M12" s="813"/>
      <c r="N12" s="814">
        <f>H12-K12</f>
        <v>0</v>
      </c>
      <c r="O12" s="815"/>
      <c r="P12" s="816"/>
      <c r="Q12" s="802"/>
      <c r="R12" s="802"/>
      <c r="S12" s="802"/>
      <c r="T12" s="802"/>
      <c r="U12" s="802"/>
      <c r="V12" s="802"/>
      <c r="W12" s="803"/>
      <c r="X12" s="803"/>
      <c r="Y12" s="804"/>
      <c r="Z12" s="804"/>
    </row>
    <row r="13" spans="1:34" ht="18" customHeight="1">
      <c r="B13" s="812"/>
      <c r="C13" s="812"/>
      <c r="D13" s="812"/>
      <c r="E13" s="802"/>
      <c r="F13" s="802"/>
      <c r="G13" s="802"/>
      <c r="H13" s="813"/>
      <c r="I13" s="813"/>
      <c r="J13" s="813"/>
      <c r="K13" s="813"/>
      <c r="L13" s="813"/>
      <c r="M13" s="813"/>
      <c r="N13" s="817"/>
      <c r="O13" s="818"/>
      <c r="P13" s="819"/>
      <c r="Q13" s="802"/>
      <c r="R13" s="802"/>
      <c r="S13" s="802"/>
      <c r="T13" s="802"/>
      <c r="U13" s="802"/>
      <c r="V13" s="802"/>
      <c r="W13" s="803"/>
      <c r="X13" s="803"/>
      <c r="Y13" s="804"/>
      <c r="Z13" s="804"/>
    </row>
    <row r="14" spans="1:34" ht="18" customHeight="1">
      <c r="B14" s="803"/>
      <c r="C14" s="812"/>
      <c r="D14" s="812"/>
      <c r="E14" s="802"/>
      <c r="F14" s="802"/>
      <c r="G14" s="802"/>
      <c r="H14" s="813"/>
      <c r="I14" s="813"/>
      <c r="J14" s="813"/>
      <c r="K14" s="813"/>
      <c r="L14" s="813"/>
      <c r="M14" s="813"/>
      <c r="N14" s="814">
        <f t="shared" ref="N14" si="0">H14-K14</f>
        <v>0</v>
      </c>
      <c r="O14" s="815"/>
      <c r="P14" s="816"/>
      <c r="Q14" s="802"/>
      <c r="R14" s="802"/>
      <c r="S14" s="802"/>
      <c r="T14" s="802"/>
      <c r="U14" s="802"/>
      <c r="V14" s="802"/>
      <c r="W14" s="803"/>
      <c r="X14" s="803"/>
      <c r="Y14" s="804"/>
      <c r="Z14" s="804"/>
    </row>
    <row r="15" spans="1:34" ht="18" customHeight="1">
      <c r="B15" s="812"/>
      <c r="C15" s="812"/>
      <c r="D15" s="812"/>
      <c r="E15" s="802"/>
      <c r="F15" s="802"/>
      <c r="G15" s="802"/>
      <c r="H15" s="813"/>
      <c r="I15" s="813"/>
      <c r="J15" s="813"/>
      <c r="K15" s="813"/>
      <c r="L15" s="813"/>
      <c r="M15" s="813"/>
      <c r="N15" s="817"/>
      <c r="O15" s="818"/>
      <c r="P15" s="819"/>
      <c r="Q15" s="802"/>
      <c r="R15" s="802"/>
      <c r="S15" s="802"/>
      <c r="T15" s="802"/>
      <c r="U15" s="802"/>
      <c r="V15" s="802"/>
      <c r="W15" s="803"/>
      <c r="X15" s="803"/>
      <c r="Y15" s="804"/>
      <c r="Z15" s="804"/>
    </row>
    <row r="16" spans="1:34" ht="18" customHeight="1">
      <c r="B16" s="803"/>
      <c r="C16" s="812"/>
      <c r="D16" s="812"/>
      <c r="E16" s="802"/>
      <c r="F16" s="802"/>
      <c r="G16" s="802"/>
      <c r="H16" s="813"/>
      <c r="I16" s="813"/>
      <c r="J16" s="813"/>
      <c r="K16" s="813"/>
      <c r="L16" s="813"/>
      <c r="M16" s="813"/>
      <c r="N16" s="814">
        <f t="shared" ref="N16" si="1">H16-K16</f>
        <v>0</v>
      </c>
      <c r="O16" s="815"/>
      <c r="P16" s="816"/>
      <c r="Q16" s="802"/>
      <c r="R16" s="802"/>
      <c r="S16" s="802"/>
      <c r="T16" s="802"/>
      <c r="U16" s="802"/>
      <c r="V16" s="802"/>
      <c r="W16" s="803"/>
      <c r="X16" s="803"/>
      <c r="Y16" s="804"/>
      <c r="Z16" s="804"/>
    </row>
    <row r="17" spans="2:26" ht="18" customHeight="1">
      <c r="B17" s="812"/>
      <c r="C17" s="812"/>
      <c r="D17" s="812"/>
      <c r="E17" s="802"/>
      <c r="F17" s="802"/>
      <c r="G17" s="802"/>
      <c r="H17" s="813"/>
      <c r="I17" s="813"/>
      <c r="J17" s="813"/>
      <c r="K17" s="813"/>
      <c r="L17" s="813"/>
      <c r="M17" s="813"/>
      <c r="N17" s="817"/>
      <c r="O17" s="818"/>
      <c r="P17" s="819"/>
      <c r="Q17" s="802"/>
      <c r="R17" s="802"/>
      <c r="S17" s="802"/>
      <c r="T17" s="802"/>
      <c r="U17" s="802"/>
      <c r="V17" s="802"/>
      <c r="W17" s="803"/>
      <c r="X17" s="803"/>
      <c r="Y17" s="804"/>
      <c r="Z17" s="804"/>
    </row>
    <row r="18" spans="2:26" ht="18" customHeight="1">
      <c r="B18" s="803"/>
      <c r="C18" s="812"/>
      <c r="D18" s="812"/>
      <c r="E18" s="802"/>
      <c r="F18" s="802"/>
      <c r="G18" s="802"/>
      <c r="H18" s="813"/>
      <c r="I18" s="813"/>
      <c r="J18" s="813"/>
      <c r="K18" s="813"/>
      <c r="L18" s="813"/>
      <c r="M18" s="813"/>
      <c r="N18" s="814">
        <f t="shared" ref="N18" si="2">H18-K18</f>
        <v>0</v>
      </c>
      <c r="O18" s="815"/>
      <c r="P18" s="816"/>
      <c r="Q18" s="802"/>
      <c r="R18" s="802"/>
      <c r="S18" s="802"/>
      <c r="T18" s="802"/>
      <c r="U18" s="802"/>
      <c r="V18" s="802"/>
      <c r="W18" s="803"/>
      <c r="X18" s="803"/>
      <c r="Y18" s="804"/>
      <c r="Z18" s="804"/>
    </row>
    <row r="19" spans="2:26" ht="18" customHeight="1">
      <c r="B19" s="812"/>
      <c r="C19" s="812"/>
      <c r="D19" s="812"/>
      <c r="E19" s="802"/>
      <c r="F19" s="802"/>
      <c r="G19" s="802"/>
      <c r="H19" s="813"/>
      <c r="I19" s="813"/>
      <c r="J19" s="813"/>
      <c r="K19" s="813"/>
      <c r="L19" s="813"/>
      <c r="M19" s="813"/>
      <c r="N19" s="817"/>
      <c r="O19" s="818"/>
      <c r="P19" s="819"/>
      <c r="Q19" s="802"/>
      <c r="R19" s="802"/>
      <c r="S19" s="802"/>
      <c r="T19" s="802"/>
      <c r="U19" s="802"/>
      <c r="V19" s="802"/>
      <c r="W19" s="803"/>
      <c r="X19" s="803"/>
      <c r="Y19" s="804"/>
      <c r="Z19" s="804"/>
    </row>
    <row r="20" spans="2:26" ht="18" customHeight="1">
      <c r="B20" s="803"/>
      <c r="C20" s="812"/>
      <c r="D20" s="812"/>
      <c r="E20" s="802"/>
      <c r="F20" s="802"/>
      <c r="G20" s="802"/>
      <c r="H20" s="813"/>
      <c r="I20" s="813"/>
      <c r="J20" s="813"/>
      <c r="K20" s="813"/>
      <c r="L20" s="813"/>
      <c r="M20" s="813"/>
      <c r="N20" s="814">
        <f t="shared" ref="N20" si="3">H20-K20</f>
        <v>0</v>
      </c>
      <c r="O20" s="815"/>
      <c r="P20" s="816"/>
      <c r="Q20" s="802"/>
      <c r="R20" s="802"/>
      <c r="S20" s="802"/>
      <c r="T20" s="802"/>
      <c r="U20" s="802"/>
      <c r="V20" s="802"/>
      <c r="W20" s="803"/>
      <c r="X20" s="803"/>
      <c r="Y20" s="804"/>
      <c r="Z20" s="804"/>
    </row>
    <row r="21" spans="2:26" ht="18" customHeight="1">
      <c r="B21" s="812"/>
      <c r="C21" s="812"/>
      <c r="D21" s="812"/>
      <c r="E21" s="802"/>
      <c r="F21" s="802"/>
      <c r="G21" s="802"/>
      <c r="H21" s="813"/>
      <c r="I21" s="813"/>
      <c r="J21" s="813"/>
      <c r="K21" s="813"/>
      <c r="L21" s="813"/>
      <c r="M21" s="813"/>
      <c r="N21" s="817"/>
      <c r="O21" s="818"/>
      <c r="P21" s="819"/>
      <c r="Q21" s="802"/>
      <c r="R21" s="802"/>
      <c r="S21" s="802"/>
      <c r="T21" s="802"/>
      <c r="U21" s="802"/>
      <c r="V21" s="802"/>
      <c r="W21" s="803"/>
      <c r="X21" s="803"/>
      <c r="Y21" s="804"/>
      <c r="Z21" s="804"/>
    </row>
    <row r="22" spans="2:26" ht="18" customHeight="1">
      <c r="B22" s="803"/>
      <c r="C22" s="812"/>
      <c r="D22" s="812"/>
      <c r="E22" s="802"/>
      <c r="F22" s="802"/>
      <c r="G22" s="802"/>
      <c r="H22" s="813"/>
      <c r="I22" s="813"/>
      <c r="J22" s="813"/>
      <c r="K22" s="813"/>
      <c r="L22" s="813"/>
      <c r="M22" s="813"/>
      <c r="N22" s="814">
        <f t="shared" ref="N22" si="4">H22-K22</f>
        <v>0</v>
      </c>
      <c r="O22" s="815"/>
      <c r="P22" s="816"/>
      <c r="Q22" s="802"/>
      <c r="R22" s="802"/>
      <c r="S22" s="802"/>
      <c r="T22" s="802"/>
      <c r="U22" s="802"/>
      <c r="V22" s="802"/>
      <c r="W22" s="803"/>
      <c r="X22" s="803"/>
      <c r="Y22" s="804"/>
      <c r="Z22" s="804"/>
    </row>
    <row r="23" spans="2:26" ht="18" customHeight="1">
      <c r="B23" s="812"/>
      <c r="C23" s="812"/>
      <c r="D23" s="812"/>
      <c r="E23" s="802"/>
      <c r="F23" s="802"/>
      <c r="G23" s="802"/>
      <c r="H23" s="813"/>
      <c r="I23" s="813"/>
      <c r="J23" s="813"/>
      <c r="K23" s="813"/>
      <c r="L23" s="813"/>
      <c r="M23" s="813"/>
      <c r="N23" s="817"/>
      <c r="O23" s="818"/>
      <c r="P23" s="819"/>
      <c r="Q23" s="802"/>
      <c r="R23" s="802"/>
      <c r="S23" s="802"/>
      <c r="T23" s="802"/>
      <c r="U23" s="802"/>
      <c r="V23" s="802"/>
      <c r="W23" s="803"/>
      <c r="X23" s="803"/>
      <c r="Y23" s="804"/>
      <c r="Z23" s="804"/>
    </row>
    <row r="24" spans="2:26" ht="18" customHeight="1">
      <c r="B24" s="803"/>
      <c r="C24" s="812"/>
      <c r="D24" s="812"/>
      <c r="E24" s="802"/>
      <c r="F24" s="802"/>
      <c r="G24" s="802"/>
      <c r="H24" s="813"/>
      <c r="I24" s="813"/>
      <c r="J24" s="813"/>
      <c r="K24" s="813"/>
      <c r="L24" s="813"/>
      <c r="M24" s="813"/>
      <c r="N24" s="814">
        <f t="shared" ref="N24" si="5">H24-K24</f>
        <v>0</v>
      </c>
      <c r="O24" s="815"/>
      <c r="P24" s="816"/>
      <c r="Q24" s="802"/>
      <c r="R24" s="802"/>
      <c r="S24" s="802"/>
      <c r="T24" s="802"/>
      <c r="U24" s="802"/>
      <c r="V24" s="802"/>
      <c r="W24" s="803"/>
      <c r="X24" s="803"/>
      <c r="Y24" s="804"/>
      <c r="Z24" s="804"/>
    </row>
    <row r="25" spans="2:26" ht="18" customHeight="1">
      <c r="B25" s="812"/>
      <c r="C25" s="812"/>
      <c r="D25" s="812"/>
      <c r="E25" s="802"/>
      <c r="F25" s="802"/>
      <c r="G25" s="802"/>
      <c r="H25" s="813"/>
      <c r="I25" s="813"/>
      <c r="J25" s="813"/>
      <c r="K25" s="813"/>
      <c r="L25" s="813"/>
      <c r="M25" s="813"/>
      <c r="N25" s="817"/>
      <c r="O25" s="818"/>
      <c r="P25" s="819"/>
      <c r="Q25" s="802"/>
      <c r="R25" s="802"/>
      <c r="S25" s="802"/>
      <c r="T25" s="802"/>
      <c r="U25" s="802"/>
      <c r="V25" s="802"/>
      <c r="W25" s="803"/>
      <c r="X25" s="803"/>
      <c r="Y25" s="804"/>
      <c r="Z25" s="804"/>
    </row>
    <row r="26" spans="2:26" ht="18" customHeight="1">
      <c r="B26" s="836"/>
      <c r="C26" s="837"/>
      <c r="D26" s="838"/>
      <c r="E26" s="839"/>
      <c r="F26" s="840"/>
      <c r="G26" s="841"/>
      <c r="H26" s="842"/>
      <c r="I26" s="843"/>
      <c r="J26" s="844"/>
      <c r="K26" s="842"/>
      <c r="L26" s="843"/>
      <c r="M26" s="844"/>
      <c r="N26" s="814">
        <f t="shared" ref="N26" si="6">H26-K26</f>
        <v>0</v>
      </c>
      <c r="O26" s="815"/>
      <c r="P26" s="816"/>
      <c r="Q26" s="839"/>
      <c r="R26" s="840"/>
      <c r="S26" s="841"/>
      <c r="T26" s="839"/>
      <c r="U26" s="840"/>
      <c r="V26" s="841"/>
      <c r="W26" s="836"/>
      <c r="X26" s="838"/>
      <c r="Y26" s="845"/>
      <c r="Z26" s="846"/>
    </row>
    <row r="27" spans="2:26" ht="18" customHeight="1">
      <c r="B27" s="812"/>
      <c r="C27" s="812"/>
      <c r="D27" s="812"/>
      <c r="E27" s="802"/>
      <c r="F27" s="802"/>
      <c r="G27" s="802"/>
      <c r="H27" s="813"/>
      <c r="I27" s="813"/>
      <c r="J27" s="813"/>
      <c r="K27" s="813"/>
      <c r="L27" s="813"/>
      <c r="M27" s="813"/>
      <c r="N27" s="817"/>
      <c r="O27" s="818"/>
      <c r="P27" s="819"/>
      <c r="Q27" s="802"/>
      <c r="R27" s="802"/>
      <c r="S27" s="802"/>
      <c r="T27" s="802"/>
      <c r="U27" s="802"/>
      <c r="V27" s="802"/>
      <c r="W27" s="803"/>
      <c r="X27" s="803"/>
      <c r="Y27" s="804"/>
      <c r="Z27" s="804"/>
    </row>
    <row r="28" spans="2:26" ht="18" customHeight="1">
      <c r="B28" s="803"/>
      <c r="C28" s="812"/>
      <c r="D28" s="812"/>
      <c r="E28" s="802"/>
      <c r="F28" s="802"/>
      <c r="G28" s="802"/>
      <c r="H28" s="813"/>
      <c r="I28" s="813"/>
      <c r="J28" s="813"/>
      <c r="K28" s="813"/>
      <c r="L28" s="813"/>
      <c r="M28" s="813"/>
      <c r="N28" s="814">
        <f t="shared" ref="N28" si="7">H28-K28</f>
        <v>0</v>
      </c>
      <c r="O28" s="815"/>
      <c r="P28" s="816"/>
      <c r="Q28" s="802"/>
      <c r="R28" s="802"/>
      <c r="S28" s="802"/>
      <c r="T28" s="802"/>
      <c r="U28" s="802"/>
      <c r="V28" s="802"/>
      <c r="W28" s="803"/>
      <c r="X28" s="803"/>
      <c r="Y28" s="804"/>
      <c r="Z28" s="804"/>
    </row>
    <row r="29" spans="2:26" ht="18" customHeight="1">
      <c r="B29" s="812"/>
      <c r="C29" s="812"/>
      <c r="D29" s="812"/>
      <c r="E29" s="802"/>
      <c r="F29" s="802"/>
      <c r="G29" s="802"/>
      <c r="H29" s="813"/>
      <c r="I29" s="813"/>
      <c r="J29" s="813"/>
      <c r="K29" s="813"/>
      <c r="L29" s="813"/>
      <c r="M29" s="813"/>
      <c r="N29" s="817"/>
      <c r="O29" s="818"/>
      <c r="P29" s="819"/>
      <c r="Q29" s="802"/>
      <c r="R29" s="802"/>
      <c r="S29" s="802"/>
      <c r="T29" s="802"/>
      <c r="U29" s="802"/>
      <c r="V29" s="802"/>
      <c r="W29" s="803"/>
      <c r="X29" s="803"/>
      <c r="Y29" s="804"/>
      <c r="Z29" s="804"/>
    </row>
    <row r="30" spans="2:26" ht="18" customHeight="1">
      <c r="B30" s="803"/>
      <c r="C30" s="812"/>
      <c r="D30" s="812"/>
      <c r="E30" s="802"/>
      <c r="F30" s="802"/>
      <c r="G30" s="802"/>
      <c r="H30" s="813"/>
      <c r="I30" s="813"/>
      <c r="J30" s="813"/>
      <c r="K30" s="813"/>
      <c r="L30" s="813"/>
      <c r="M30" s="813"/>
      <c r="N30" s="814">
        <f t="shared" ref="N30" si="8">H30-K30</f>
        <v>0</v>
      </c>
      <c r="O30" s="815"/>
      <c r="P30" s="816"/>
      <c r="Q30" s="802"/>
      <c r="R30" s="802"/>
      <c r="S30" s="802"/>
      <c r="T30" s="802"/>
      <c r="U30" s="802"/>
      <c r="V30" s="802"/>
      <c r="W30" s="803"/>
      <c r="X30" s="803"/>
      <c r="Y30" s="804"/>
      <c r="Z30" s="804"/>
    </row>
    <row r="31" spans="2:26" ht="18" customHeight="1">
      <c r="B31" s="812"/>
      <c r="C31" s="812"/>
      <c r="D31" s="812"/>
      <c r="E31" s="802"/>
      <c r="F31" s="802"/>
      <c r="G31" s="802"/>
      <c r="H31" s="813"/>
      <c r="I31" s="813"/>
      <c r="J31" s="813"/>
      <c r="K31" s="813"/>
      <c r="L31" s="813"/>
      <c r="M31" s="813"/>
      <c r="N31" s="817"/>
      <c r="O31" s="818"/>
      <c r="P31" s="819"/>
      <c r="Q31" s="802"/>
      <c r="R31" s="802"/>
      <c r="S31" s="802"/>
      <c r="T31" s="802"/>
      <c r="U31" s="802"/>
      <c r="V31" s="802"/>
      <c r="W31" s="803"/>
      <c r="X31" s="803"/>
      <c r="Y31" s="804"/>
      <c r="Z31" s="804"/>
    </row>
    <row r="32" spans="2:26" ht="18" customHeight="1">
      <c r="B32" s="826"/>
      <c r="C32" s="834"/>
      <c r="D32" s="827"/>
      <c r="E32" s="820"/>
      <c r="F32" s="821"/>
      <c r="G32" s="822"/>
      <c r="H32" s="814"/>
      <c r="I32" s="815"/>
      <c r="J32" s="816"/>
      <c r="K32" s="814"/>
      <c r="L32" s="815"/>
      <c r="M32" s="816"/>
      <c r="N32" s="814">
        <f t="shared" ref="N32" si="9">H32-K32</f>
        <v>0</v>
      </c>
      <c r="O32" s="815"/>
      <c r="P32" s="816"/>
      <c r="Q32" s="820"/>
      <c r="R32" s="821"/>
      <c r="S32" s="822"/>
      <c r="T32" s="820"/>
      <c r="U32" s="821"/>
      <c r="V32" s="822"/>
      <c r="W32" s="826"/>
      <c r="X32" s="827"/>
      <c r="Y32" s="830"/>
      <c r="Z32" s="831"/>
    </row>
    <row r="33" spans="2:26" ht="18" customHeight="1">
      <c r="B33" s="828"/>
      <c r="C33" s="835"/>
      <c r="D33" s="829"/>
      <c r="E33" s="823"/>
      <c r="F33" s="824"/>
      <c r="G33" s="825"/>
      <c r="H33" s="817"/>
      <c r="I33" s="818"/>
      <c r="J33" s="819"/>
      <c r="K33" s="817"/>
      <c r="L33" s="818"/>
      <c r="M33" s="819"/>
      <c r="N33" s="817"/>
      <c r="O33" s="818"/>
      <c r="P33" s="819"/>
      <c r="Q33" s="823"/>
      <c r="R33" s="824"/>
      <c r="S33" s="825"/>
      <c r="T33" s="823"/>
      <c r="U33" s="824"/>
      <c r="V33" s="825"/>
      <c r="W33" s="828"/>
      <c r="X33" s="829"/>
      <c r="Y33" s="832"/>
      <c r="Z33" s="833"/>
    </row>
    <row r="34" spans="2:26" ht="18" customHeight="1">
      <c r="B34" s="803"/>
      <c r="C34" s="812"/>
      <c r="D34" s="812"/>
      <c r="E34" s="802"/>
      <c r="F34" s="802"/>
      <c r="G34" s="802"/>
      <c r="H34" s="813"/>
      <c r="I34" s="813"/>
      <c r="J34" s="813"/>
      <c r="K34" s="813"/>
      <c r="L34" s="813"/>
      <c r="M34" s="813"/>
      <c r="N34" s="814">
        <f t="shared" ref="N34" si="10">H34-K34</f>
        <v>0</v>
      </c>
      <c r="O34" s="815"/>
      <c r="P34" s="816"/>
      <c r="Q34" s="802"/>
      <c r="R34" s="802"/>
      <c r="S34" s="802"/>
      <c r="T34" s="802"/>
      <c r="U34" s="802"/>
      <c r="V34" s="802"/>
      <c r="W34" s="803"/>
      <c r="X34" s="803"/>
      <c r="Y34" s="804"/>
      <c r="Z34" s="804"/>
    </row>
    <row r="35" spans="2:26" ht="18" customHeight="1">
      <c r="B35" s="812"/>
      <c r="C35" s="812"/>
      <c r="D35" s="812"/>
      <c r="E35" s="802"/>
      <c r="F35" s="802"/>
      <c r="G35" s="802"/>
      <c r="H35" s="813"/>
      <c r="I35" s="813"/>
      <c r="J35" s="813"/>
      <c r="K35" s="813"/>
      <c r="L35" s="813"/>
      <c r="M35" s="813"/>
      <c r="N35" s="817"/>
      <c r="O35" s="818"/>
      <c r="P35" s="819"/>
      <c r="Q35" s="802"/>
      <c r="R35" s="802"/>
      <c r="S35" s="802"/>
      <c r="T35" s="802"/>
      <c r="U35" s="802"/>
      <c r="V35" s="802"/>
      <c r="W35" s="803"/>
      <c r="X35" s="803"/>
      <c r="Y35" s="804"/>
      <c r="Z35" s="804"/>
    </row>
    <row r="36" spans="2:26" ht="18" customHeight="1">
      <c r="B36" s="803"/>
      <c r="C36" s="812"/>
      <c r="D36" s="812"/>
      <c r="E36" s="802"/>
      <c r="F36" s="802"/>
      <c r="G36" s="802"/>
      <c r="H36" s="813"/>
      <c r="I36" s="813"/>
      <c r="J36" s="813"/>
      <c r="K36" s="813"/>
      <c r="L36" s="813"/>
      <c r="M36" s="813"/>
      <c r="N36" s="814">
        <f t="shared" ref="N36" si="11">H36-K36</f>
        <v>0</v>
      </c>
      <c r="O36" s="815"/>
      <c r="P36" s="816"/>
      <c r="Q36" s="802"/>
      <c r="R36" s="802"/>
      <c r="S36" s="802"/>
      <c r="T36" s="802"/>
      <c r="U36" s="802"/>
      <c r="V36" s="802"/>
      <c r="W36" s="803"/>
      <c r="X36" s="803"/>
      <c r="Y36" s="804"/>
      <c r="Z36" s="804"/>
    </row>
    <row r="37" spans="2:26" ht="18" customHeight="1">
      <c r="B37" s="812"/>
      <c r="C37" s="812"/>
      <c r="D37" s="812"/>
      <c r="E37" s="802"/>
      <c r="F37" s="802"/>
      <c r="G37" s="802"/>
      <c r="H37" s="813"/>
      <c r="I37" s="813"/>
      <c r="J37" s="813"/>
      <c r="K37" s="813"/>
      <c r="L37" s="813"/>
      <c r="M37" s="813"/>
      <c r="N37" s="817"/>
      <c r="O37" s="818"/>
      <c r="P37" s="819"/>
      <c r="Q37" s="802"/>
      <c r="R37" s="802"/>
      <c r="S37" s="802"/>
      <c r="T37" s="802"/>
      <c r="U37" s="802"/>
      <c r="V37" s="802"/>
      <c r="W37" s="803"/>
      <c r="X37" s="803"/>
      <c r="Y37" s="804"/>
      <c r="Z37" s="804"/>
    </row>
    <row r="38" spans="2:26" ht="18" customHeight="1">
      <c r="B38" s="803"/>
      <c r="C38" s="812"/>
      <c r="D38" s="812"/>
      <c r="E38" s="802"/>
      <c r="F38" s="802"/>
      <c r="G38" s="802"/>
      <c r="H38" s="813"/>
      <c r="I38" s="813"/>
      <c r="J38" s="813"/>
      <c r="K38" s="813"/>
      <c r="L38" s="813"/>
      <c r="M38" s="813"/>
      <c r="N38" s="814">
        <f t="shared" ref="N38" si="12">H38-K38</f>
        <v>0</v>
      </c>
      <c r="O38" s="815"/>
      <c r="P38" s="816"/>
      <c r="Q38" s="802"/>
      <c r="R38" s="802"/>
      <c r="S38" s="802"/>
      <c r="T38" s="802"/>
      <c r="U38" s="802"/>
      <c r="V38" s="802"/>
      <c r="W38" s="803"/>
      <c r="X38" s="803"/>
      <c r="Y38" s="804"/>
      <c r="Z38" s="804"/>
    </row>
    <row r="39" spans="2:26" ht="18" customHeight="1">
      <c r="B39" s="812"/>
      <c r="C39" s="812"/>
      <c r="D39" s="812"/>
      <c r="E39" s="802"/>
      <c r="F39" s="802"/>
      <c r="G39" s="802"/>
      <c r="H39" s="813"/>
      <c r="I39" s="813"/>
      <c r="J39" s="813"/>
      <c r="K39" s="813"/>
      <c r="L39" s="813"/>
      <c r="M39" s="813"/>
      <c r="N39" s="817"/>
      <c r="O39" s="818"/>
      <c r="P39" s="819"/>
      <c r="Q39" s="802"/>
      <c r="R39" s="802"/>
      <c r="S39" s="802"/>
      <c r="T39" s="802"/>
      <c r="U39" s="802"/>
      <c r="V39" s="802"/>
      <c r="W39" s="803"/>
      <c r="X39" s="803"/>
      <c r="Y39" s="804"/>
      <c r="Z39" s="804"/>
    </row>
    <row r="40" spans="2:26" ht="18" customHeight="1">
      <c r="B40" s="803"/>
      <c r="C40" s="812"/>
      <c r="D40" s="812"/>
      <c r="E40" s="802"/>
      <c r="F40" s="802"/>
      <c r="G40" s="802"/>
      <c r="H40" s="813"/>
      <c r="I40" s="813"/>
      <c r="J40" s="813"/>
      <c r="K40" s="813"/>
      <c r="L40" s="813"/>
      <c r="M40" s="813"/>
      <c r="N40" s="814">
        <f t="shared" ref="N40" si="13">H40-K40</f>
        <v>0</v>
      </c>
      <c r="O40" s="815"/>
      <c r="P40" s="816"/>
      <c r="Q40" s="802"/>
      <c r="R40" s="802"/>
      <c r="S40" s="802"/>
      <c r="T40" s="802"/>
      <c r="U40" s="802"/>
      <c r="V40" s="802"/>
      <c r="W40" s="803"/>
      <c r="X40" s="803"/>
      <c r="Y40" s="804"/>
      <c r="Z40" s="804"/>
    </row>
    <row r="41" spans="2:26" ht="18" customHeight="1">
      <c r="B41" s="812"/>
      <c r="C41" s="812"/>
      <c r="D41" s="812"/>
      <c r="E41" s="802"/>
      <c r="F41" s="802"/>
      <c r="G41" s="802"/>
      <c r="H41" s="813"/>
      <c r="I41" s="813"/>
      <c r="J41" s="813"/>
      <c r="K41" s="813"/>
      <c r="L41" s="813"/>
      <c r="M41" s="813"/>
      <c r="N41" s="817"/>
      <c r="O41" s="818"/>
      <c r="P41" s="819"/>
      <c r="Q41" s="802"/>
      <c r="R41" s="802"/>
      <c r="S41" s="802"/>
      <c r="T41" s="802"/>
      <c r="U41" s="802"/>
      <c r="V41" s="802"/>
      <c r="W41" s="803"/>
      <c r="X41" s="803"/>
      <c r="Y41" s="804"/>
      <c r="Z41" s="804"/>
    </row>
    <row r="42" spans="2:26" ht="18" customHeight="1">
      <c r="B42" s="798" t="s">
        <v>514</v>
      </c>
      <c r="C42" s="805"/>
      <c r="D42" s="806"/>
      <c r="E42" s="798" t="s">
        <v>515</v>
      </c>
      <c r="F42" s="810"/>
      <c r="G42" s="799"/>
      <c r="H42" s="811" t="s">
        <v>509</v>
      </c>
      <c r="I42" s="811"/>
      <c r="J42" s="811"/>
      <c r="K42" s="811" t="s">
        <v>509</v>
      </c>
      <c r="L42" s="811"/>
      <c r="M42" s="811"/>
      <c r="N42" s="811" t="s">
        <v>509</v>
      </c>
      <c r="O42" s="811"/>
      <c r="P42" s="811"/>
      <c r="Q42" s="798" t="s">
        <v>515</v>
      </c>
      <c r="R42" s="810"/>
      <c r="S42" s="799"/>
      <c r="T42" s="798" t="s">
        <v>515</v>
      </c>
      <c r="U42" s="810"/>
      <c r="V42" s="799"/>
      <c r="W42" s="798" t="s">
        <v>515</v>
      </c>
      <c r="X42" s="799"/>
      <c r="Y42" s="798" t="s">
        <v>515</v>
      </c>
      <c r="Z42" s="799"/>
    </row>
    <row r="43" spans="2:26" ht="18" customHeight="1">
      <c r="B43" s="807"/>
      <c r="C43" s="808"/>
      <c r="D43" s="809"/>
      <c r="E43" s="725"/>
      <c r="F43" s="726"/>
      <c r="G43" s="727"/>
      <c r="H43" s="800">
        <f>SUM(H10:J41)</f>
        <v>0</v>
      </c>
      <c r="I43" s="801"/>
      <c r="J43" s="801"/>
      <c r="K43" s="800">
        <f>SUM(K10:M41)</f>
        <v>0</v>
      </c>
      <c r="L43" s="801"/>
      <c r="M43" s="801"/>
      <c r="N43" s="800">
        <f>SUM(N10:P41)</f>
        <v>0</v>
      </c>
      <c r="O43" s="801"/>
      <c r="P43" s="801"/>
      <c r="Q43" s="725"/>
      <c r="R43" s="726"/>
      <c r="S43" s="727"/>
      <c r="T43" s="725"/>
      <c r="U43" s="726"/>
      <c r="V43" s="727"/>
      <c r="W43" s="725"/>
      <c r="X43" s="727"/>
      <c r="Y43" s="725"/>
      <c r="Z43" s="727"/>
    </row>
    <row r="44" spans="2:26" ht="18" customHeight="1">
      <c r="B44" s="343" t="s">
        <v>516</v>
      </c>
    </row>
    <row r="45" spans="2:26" ht="18" customHeight="1"/>
    <row r="46" spans="2:26" ht="18" customHeight="1"/>
    <row r="47" spans="2:26" ht="18" customHeight="1"/>
    <row r="48" spans="2: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83">
    <mergeCell ref="Q9:S9"/>
    <mergeCell ref="E8:G8"/>
    <mergeCell ref="H8:J8"/>
    <mergeCell ref="K8:M8"/>
    <mergeCell ref="N8:P8"/>
    <mergeCell ref="Q8:S8"/>
    <mergeCell ref="E10:G11"/>
    <mergeCell ref="H10:J11"/>
    <mergeCell ref="K10:M11"/>
    <mergeCell ref="N10:P11"/>
    <mergeCell ref="Q10:S11"/>
    <mergeCell ref="T10:V11"/>
    <mergeCell ref="T9:V9"/>
    <mergeCell ref="L1:S1"/>
    <mergeCell ref="B5:D7"/>
    <mergeCell ref="E5:G7"/>
    <mergeCell ref="H5:P5"/>
    <mergeCell ref="Q5:Z5"/>
    <mergeCell ref="H6:J7"/>
    <mergeCell ref="K6:M7"/>
    <mergeCell ref="N6:P7"/>
    <mergeCell ref="Q6:S7"/>
    <mergeCell ref="T6:V7"/>
    <mergeCell ref="W6:X7"/>
    <mergeCell ref="Y6:Z7"/>
    <mergeCell ref="B9:D9"/>
    <mergeCell ref="E9:G9"/>
    <mergeCell ref="H9:J9"/>
    <mergeCell ref="K9:M9"/>
    <mergeCell ref="N9:P9"/>
    <mergeCell ref="T8:V8"/>
    <mergeCell ref="W8:X9"/>
    <mergeCell ref="Y8:Z9"/>
    <mergeCell ref="W10:X11"/>
    <mergeCell ref="Y10:Z11"/>
    <mergeCell ref="Q12:S13"/>
    <mergeCell ref="T12:V13"/>
    <mergeCell ref="W12:X13"/>
    <mergeCell ref="Y12:Z13"/>
    <mergeCell ref="B14:D15"/>
    <mergeCell ref="E14:G15"/>
    <mergeCell ref="H14:J15"/>
    <mergeCell ref="K14:M15"/>
    <mergeCell ref="N14:P15"/>
    <mergeCell ref="Q14:S15"/>
    <mergeCell ref="T14:V15"/>
    <mergeCell ref="W14:X15"/>
    <mergeCell ref="Y14:Z15"/>
    <mergeCell ref="B10:D11"/>
    <mergeCell ref="T16:V17"/>
    <mergeCell ref="W16:X17"/>
    <mergeCell ref="Y16:Z17"/>
    <mergeCell ref="B18:D19"/>
    <mergeCell ref="E18:G19"/>
    <mergeCell ref="H18:J19"/>
    <mergeCell ref="K18:M19"/>
    <mergeCell ref="N18:P19"/>
    <mergeCell ref="Q18:S19"/>
    <mergeCell ref="T18:V19"/>
    <mergeCell ref="B16:D17"/>
    <mergeCell ref="E16:G17"/>
    <mergeCell ref="H16:J17"/>
    <mergeCell ref="K16:M17"/>
    <mergeCell ref="N16:P17"/>
    <mergeCell ref="Q16:S17"/>
    <mergeCell ref="W18:X19"/>
    <mergeCell ref="Y18:Z19"/>
    <mergeCell ref="B12:D13"/>
    <mergeCell ref="E12:G13"/>
    <mergeCell ref="H12:J13"/>
    <mergeCell ref="K12:M13"/>
    <mergeCell ref="N12:P13"/>
    <mergeCell ref="B20:D21"/>
    <mergeCell ref="E20:G21"/>
    <mergeCell ref="H20:J21"/>
    <mergeCell ref="K20:M21"/>
    <mergeCell ref="N20:P21"/>
    <mergeCell ref="Q20:S21"/>
    <mergeCell ref="T20:V21"/>
    <mergeCell ref="W20:X21"/>
    <mergeCell ref="Y20:Z21"/>
    <mergeCell ref="B22:D23"/>
    <mergeCell ref="E22:G23"/>
    <mergeCell ref="H22:J23"/>
    <mergeCell ref="K22:M23"/>
    <mergeCell ref="N22:P23"/>
    <mergeCell ref="Q22:S23"/>
    <mergeCell ref="T22:V23"/>
    <mergeCell ref="W22:X23"/>
    <mergeCell ref="Y22:Z23"/>
    <mergeCell ref="T24:V25"/>
    <mergeCell ref="W24:X25"/>
    <mergeCell ref="Y24:Z25"/>
    <mergeCell ref="B26:D27"/>
    <mergeCell ref="E26:G27"/>
    <mergeCell ref="H26:J27"/>
    <mergeCell ref="K26:M27"/>
    <mergeCell ref="N26:P27"/>
    <mergeCell ref="Q26:S27"/>
    <mergeCell ref="T26:V27"/>
    <mergeCell ref="B24:D25"/>
    <mergeCell ref="E24:G25"/>
    <mergeCell ref="H24:J25"/>
    <mergeCell ref="K24:M25"/>
    <mergeCell ref="N24:P25"/>
    <mergeCell ref="Q24:S25"/>
    <mergeCell ref="W26:X27"/>
    <mergeCell ref="Y26:Z27"/>
    <mergeCell ref="B28:D29"/>
    <mergeCell ref="E28:G29"/>
    <mergeCell ref="H28:J29"/>
    <mergeCell ref="K28:M29"/>
    <mergeCell ref="N28:P29"/>
    <mergeCell ref="Q28:S29"/>
    <mergeCell ref="T28:V29"/>
    <mergeCell ref="W28:X29"/>
    <mergeCell ref="Y28:Z29"/>
    <mergeCell ref="B30:D31"/>
    <mergeCell ref="E30:G31"/>
    <mergeCell ref="H30:J31"/>
    <mergeCell ref="K30:M31"/>
    <mergeCell ref="N30:P31"/>
    <mergeCell ref="Q30:S31"/>
    <mergeCell ref="T30:V31"/>
    <mergeCell ref="W30:X31"/>
    <mergeCell ref="Y30:Z31"/>
    <mergeCell ref="T32:V33"/>
    <mergeCell ref="W32:X33"/>
    <mergeCell ref="Y32:Z33"/>
    <mergeCell ref="B34:D35"/>
    <mergeCell ref="E34:G35"/>
    <mergeCell ref="H34:J35"/>
    <mergeCell ref="K34:M35"/>
    <mergeCell ref="N34:P35"/>
    <mergeCell ref="Q34:S35"/>
    <mergeCell ref="T34:V35"/>
    <mergeCell ref="B32:D33"/>
    <mergeCell ref="E32:G33"/>
    <mergeCell ref="H32:J33"/>
    <mergeCell ref="K32:M33"/>
    <mergeCell ref="N32:P33"/>
    <mergeCell ref="Q32:S33"/>
    <mergeCell ref="W34:X35"/>
    <mergeCell ref="Y34:Z35"/>
    <mergeCell ref="B36:D37"/>
    <mergeCell ref="E36:G37"/>
    <mergeCell ref="H36:J37"/>
    <mergeCell ref="K36:M37"/>
    <mergeCell ref="N36:P37"/>
    <mergeCell ref="Q36:S37"/>
    <mergeCell ref="T36:V37"/>
    <mergeCell ref="W36:X37"/>
    <mergeCell ref="Y36:Z37"/>
    <mergeCell ref="B38:D39"/>
    <mergeCell ref="E38:G39"/>
    <mergeCell ref="H38:J39"/>
    <mergeCell ref="K38:M39"/>
    <mergeCell ref="N38:P39"/>
    <mergeCell ref="Q38:S39"/>
    <mergeCell ref="T38:V39"/>
    <mergeCell ref="W38:X39"/>
    <mergeCell ref="Y38:Z39"/>
    <mergeCell ref="W42:X43"/>
    <mergeCell ref="Y42:Z43"/>
    <mergeCell ref="H43:J43"/>
    <mergeCell ref="K43:M43"/>
    <mergeCell ref="N43:P43"/>
    <mergeCell ref="T40:V41"/>
    <mergeCell ref="W40:X41"/>
    <mergeCell ref="Y40:Z41"/>
    <mergeCell ref="B42:D43"/>
    <mergeCell ref="E42:G43"/>
    <mergeCell ref="H42:J42"/>
    <mergeCell ref="K42:M42"/>
    <mergeCell ref="N42:P42"/>
    <mergeCell ref="Q42:S43"/>
    <mergeCell ref="T42:V43"/>
    <mergeCell ref="B40:D41"/>
    <mergeCell ref="E40:G41"/>
    <mergeCell ref="H40:J41"/>
    <mergeCell ref="K40:M41"/>
    <mergeCell ref="N40:P41"/>
    <mergeCell ref="Q40:S41"/>
  </mergeCells>
  <phoneticPr fontId="18"/>
  <dataValidations disablePrompts="1" count="3">
    <dataValidation type="list" allowBlank="1" showInputMessage="1" sqref="Y10:Z41">
      <formula1>$AC$7:$AH$7</formula1>
    </dataValidation>
    <dataValidation type="list" allowBlank="1" showInputMessage="1" sqref="B10:D11">
      <formula1>"死亡者なし"</formula1>
    </dataValidation>
    <dataValidation type="list" allowBlank="1" showInputMessage="1" sqref="Q10:S41">
      <formula1>$AC$11</formula1>
    </dataValidation>
  </dataValidations>
  <hyperlinks>
    <hyperlink ref="L1:S1" location="遺留金品" display="遺留金品"/>
  </hyperlinks>
  <printOptions horizontalCentered="1"/>
  <pageMargins left="0.59055118110236227" right="0.59055118110236227" top="0.59055118110236227" bottom="0.59055118110236227" header="0.39370078740157483" footer="0.3937007874015748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フェイスシート</vt:lpstr>
      <vt:lpstr>点検表</vt:lpstr>
      <vt:lpstr>付表１・拘束、入浴、給食</vt:lpstr>
      <vt:lpstr>付表２・預り金</vt:lpstr>
      <vt:lpstr>付表３・遺留金品</vt:lpstr>
      <vt:lpstr>フェイスシート!Print_Area</vt:lpstr>
      <vt:lpstr>点検表!Print_Area</vt:lpstr>
      <vt:lpstr>'付表１・拘束、入浴、給食'!Print_Area</vt:lpstr>
      <vt:lpstr>付表２・預り金!Print_Area</vt:lpstr>
      <vt:lpstr>付表３・遺留金品!Print_Area</vt:lpstr>
      <vt:lpstr>点検表!Print_Titles</vt:lpstr>
      <vt:lpstr>遺留金品</vt:lpstr>
      <vt:lpstr>検食</vt:lpstr>
      <vt:lpstr>検便</vt:lpstr>
      <vt:lpstr>拘束者</vt:lpstr>
      <vt:lpstr>入浴</vt:lpstr>
      <vt:lpstr>別紙遺留金品</vt:lpstr>
      <vt:lpstr>別紙検食</vt:lpstr>
      <vt:lpstr>別紙検便</vt:lpstr>
      <vt:lpstr>別紙拘束</vt:lpstr>
      <vt:lpstr>別紙入浴</vt:lpstr>
      <vt:lpstr>別紙保存食</vt:lpstr>
      <vt:lpstr>別紙預り金</vt:lpstr>
      <vt:lpstr>保存食</vt:lpstr>
      <vt:lpstr>預り金</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2023-11-10T08:42:45Z</cp:lastPrinted>
  <dcterms:created xsi:type="dcterms:W3CDTF">2008-05-12T01:19:26Z</dcterms:created>
  <dcterms:modified xsi:type="dcterms:W3CDTF">2023-11-10T09:19:29Z</dcterms:modified>
</cp:coreProperties>
</file>