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>
    <mc:Choice Requires="x15">
      <x15ac:absPath xmlns:x15ac="http://schemas.microsoft.com/office/spreadsheetml/2010/11/ac" url="\\flsv\2501000_監理課\006【大】技術指導グループ\400【中】働き方改革\2025(R7)\405【簿】週休２日(R12末)\11_週休の導入\作成中\"/>
    </mc:Choice>
  </mc:AlternateContent>
  <xr:revisionPtr revIDLastSave="0" documentId="13_ncr:1_{A34D9CFE-69BE-4D02-8C75-DC47ACE3C6E6}" xr6:coauthVersionLast="47" xr6:coauthVersionMax="47" xr10:uidLastSave="{00000000-0000-0000-0000-000000000000}"/>
  <bookViews>
    <workbookView xWindow="7200" yWindow="1995" windowWidth="21600" windowHeight="11295" xr2:uid="{00000000-000D-0000-FFFF-FFFF00000000}"/>
  </bookViews>
  <sheets>
    <sheet name="Sheet1" sheetId="1" r:id="rId1"/>
    <sheet name="凡例" sheetId="2" r:id="rId2"/>
  </sheet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1" l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11" i="1"/>
  <c r="AP3" i="1" l="1"/>
  <c r="AP5" i="1" s="1"/>
  <c r="AI195" i="1"/>
  <c r="AI193" i="1"/>
  <c r="AI191" i="1"/>
  <c r="AI189" i="1"/>
  <c r="AI187" i="1"/>
  <c r="AI185" i="1"/>
  <c r="AI183" i="1"/>
  <c r="AI181" i="1"/>
  <c r="AI179" i="1"/>
  <c r="AI177" i="1"/>
  <c r="AI175" i="1"/>
  <c r="AI173" i="1"/>
  <c r="AI171" i="1"/>
  <c r="AI169" i="1"/>
  <c r="AI167" i="1"/>
  <c r="AI165" i="1"/>
  <c r="AI163" i="1"/>
  <c r="AI161" i="1"/>
  <c r="AI159" i="1"/>
  <c r="AI157" i="1"/>
  <c r="AI155" i="1"/>
  <c r="T195" i="1"/>
  <c r="T193" i="1"/>
  <c r="T191" i="1"/>
  <c r="T189" i="1"/>
  <c r="T187" i="1"/>
  <c r="T185" i="1"/>
  <c r="T183" i="1"/>
  <c r="T181" i="1"/>
  <c r="T179" i="1"/>
  <c r="T177" i="1"/>
  <c r="T175" i="1"/>
  <c r="T173" i="1"/>
  <c r="T171" i="1"/>
  <c r="T169" i="1"/>
  <c r="T167" i="1"/>
  <c r="T165" i="1"/>
  <c r="T163" i="1"/>
  <c r="T161" i="1"/>
  <c r="T159" i="1"/>
  <c r="T157" i="1"/>
  <c r="T155" i="1"/>
  <c r="T145" i="1"/>
  <c r="T143" i="1"/>
  <c r="T141" i="1"/>
  <c r="T139" i="1"/>
  <c r="T137" i="1"/>
  <c r="T135" i="1"/>
  <c r="T133" i="1"/>
  <c r="T131" i="1"/>
  <c r="T129" i="1"/>
  <c r="T127" i="1"/>
  <c r="T125" i="1"/>
  <c r="T123" i="1"/>
  <c r="T121" i="1"/>
  <c r="T119" i="1"/>
  <c r="T117" i="1"/>
  <c r="T115" i="1"/>
  <c r="T113" i="1"/>
  <c r="T111" i="1"/>
  <c r="T109" i="1"/>
  <c r="T107" i="1"/>
  <c r="T105" i="1"/>
  <c r="AI145" i="1"/>
  <c r="AI143" i="1"/>
  <c r="AI141" i="1"/>
  <c r="AI139" i="1"/>
  <c r="AI137" i="1"/>
  <c r="AI135" i="1"/>
  <c r="AI133" i="1"/>
  <c r="AI131" i="1"/>
  <c r="AI129" i="1"/>
  <c r="AI127" i="1"/>
  <c r="AI125" i="1"/>
  <c r="AI123" i="1"/>
  <c r="AI121" i="1"/>
  <c r="AI119" i="1"/>
  <c r="AI117" i="1"/>
  <c r="AI115" i="1"/>
  <c r="AI113" i="1"/>
  <c r="AI111" i="1"/>
  <c r="AI109" i="1"/>
  <c r="AI107" i="1"/>
  <c r="AI105" i="1"/>
  <c r="AI95" i="1"/>
  <c r="AI93" i="1"/>
  <c r="AI91" i="1"/>
  <c r="AI89" i="1"/>
  <c r="AI87" i="1"/>
  <c r="AI85" i="1"/>
  <c r="AI83" i="1"/>
  <c r="AI81" i="1"/>
  <c r="AI79" i="1"/>
  <c r="AI77" i="1"/>
  <c r="AI75" i="1"/>
  <c r="AI73" i="1"/>
  <c r="AI71" i="1"/>
  <c r="AI69" i="1"/>
  <c r="AI67" i="1"/>
  <c r="AI65" i="1"/>
  <c r="AI63" i="1"/>
  <c r="AI61" i="1"/>
  <c r="AI59" i="1"/>
  <c r="AI57" i="1"/>
  <c r="AI55" i="1"/>
  <c r="T95" i="1"/>
  <c r="T93" i="1"/>
  <c r="T91" i="1"/>
  <c r="T89" i="1"/>
  <c r="T87" i="1"/>
  <c r="T85" i="1"/>
  <c r="T83" i="1"/>
  <c r="T81" i="1"/>
  <c r="T79" i="1"/>
  <c r="T77" i="1"/>
  <c r="T75" i="1"/>
  <c r="T73" i="1"/>
  <c r="T71" i="1"/>
  <c r="T69" i="1"/>
  <c r="T67" i="1"/>
  <c r="T65" i="1"/>
  <c r="T63" i="1"/>
  <c r="T61" i="1"/>
  <c r="T59" i="1"/>
  <c r="T57" i="1"/>
  <c r="T55" i="1"/>
  <c r="AI46" i="1"/>
  <c r="AI44" i="1"/>
  <c r="AI42" i="1"/>
  <c r="AI40" i="1"/>
  <c r="AI38" i="1"/>
  <c r="AI36" i="1"/>
  <c r="AI34" i="1"/>
  <c r="AI32" i="1"/>
  <c r="AI30" i="1"/>
  <c r="AI28" i="1"/>
  <c r="AI26" i="1"/>
  <c r="AI24" i="1"/>
  <c r="AI22" i="1"/>
  <c r="AI20" i="1"/>
  <c r="AI18" i="1"/>
  <c r="AI16" i="1"/>
  <c r="T20" i="1"/>
  <c r="T22" i="1"/>
  <c r="T24" i="1"/>
  <c r="T26" i="1"/>
  <c r="T28" i="1"/>
  <c r="T30" i="1"/>
  <c r="T32" i="1"/>
  <c r="T34" i="1"/>
  <c r="T36" i="1"/>
  <c r="T38" i="1"/>
  <c r="T40" i="1"/>
  <c r="T42" i="1"/>
  <c r="T44" i="1"/>
  <c r="T46" i="1"/>
  <c r="T18" i="1"/>
  <c r="T16" i="1"/>
  <c r="V16" i="1" l="1"/>
  <c r="C9" i="1"/>
  <c r="E9" i="1" s="1"/>
  <c r="D9" i="1" l="1"/>
  <c r="C10" i="1" s="1"/>
  <c r="D10" i="1" s="1"/>
  <c r="E10" i="1" l="1"/>
  <c r="D11" i="1" l="1"/>
  <c r="E11" i="1"/>
  <c r="E12" i="1" l="1"/>
  <c r="D12" i="1"/>
  <c r="E13" i="1" l="1"/>
  <c r="D13" i="1"/>
  <c r="E14" i="1" l="1"/>
  <c r="D14" i="1"/>
  <c r="D15" i="1" l="1"/>
  <c r="E15" i="1"/>
  <c r="D16" i="1" l="1"/>
  <c r="E16" i="1"/>
  <c r="D17" i="1" l="1"/>
  <c r="E17" i="1"/>
  <c r="D18" i="1" l="1"/>
  <c r="E18" i="1"/>
  <c r="D19" i="1" l="1"/>
  <c r="E19" i="1"/>
  <c r="D20" i="1" l="1"/>
  <c r="E20" i="1"/>
  <c r="D21" i="1" l="1"/>
  <c r="E21" i="1"/>
  <c r="D22" i="1" l="1"/>
  <c r="E22" i="1"/>
  <c r="D23" i="1" l="1"/>
  <c r="E23" i="1"/>
  <c r="D24" i="1" l="1"/>
  <c r="E24" i="1"/>
  <c r="D25" i="1" l="1"/>
  <c r="E25" i="1"/>
  <c r="D26" i="1" l="1"/>
  <c r="E26" i="1"/>
  <c r="M16" i="1"/>
  <c r="M14" i="1" l="1"/>
  <c r="D27" i="1"/>
  <c r="E27" i="1"/>
  <c r="N16" i="1"/>
  <c r="O16" i="1" s="1"/>
  <c r="P16" i="1" s="1"/>
  <c r="Q16" i="1" s="1"/>
  <c r="R16" i="1" s="1"/>
  <c r="S16" i="1" l="1"/>
  <c r="D28" i="1"/>
  <c r="E28" i="1"/>
  <c r="W16" i="1" a="1"/>
  <c r="W16" i="1" s="1"/>
  <c r="X16" i="1" l="1" a="1"/>
  <c r="X16" i="1" s="1"/>
  <c r="M18" i="1"/>
  <c r="T19" i="1" s="1"/>
  <c r="U19" i="1" s="1"/>
  <c r="K19" i="1" s="1"/>
  <c r="V17" i="1"/>
  <c r="X17" i="1" s="1" a="1"/>
  <c r="X17" i="1" s="1"/>
  <c r="T17" i="1"/>
  <c r="U17" i="1" s="1"/>
  <c r="K17" i="1" s="1"/>
  <c r="D29" i="1"/>
  <c r="E29" i="1"/>
  <c r="V18" i="1" l="1"/>
  <c r="N18" i="1"/>
  <c r="W17" i="1" a="1"/>
  <c r="W17" i="1" s="1"/>
  <c r="D30" i="1"/>
  <c r="E30" i="1"/>
  <c r="O18" i="1" l="1"/>
  <c r="P18" i="1" s="1"/>
  <c r="Q18" i="1" s="1"/>
  <c r="R18" i="1" s="1"/>
  <c r="S18" i="1" s="1"/>
  <c r="M20" i="1" s="1"/>
  <c r="T21" i="1" s="1"/>
  <c r="U21" i="1" s="1"/>
  <c r="K21" i="1" s="1"/>
  <c r="D31" i="1"/>
  <c r="E31" i="1"/>
  <c r="X18" i="1" l="1" a="1"/>
  <c r="X18" i="1" s="1"/>
  <c r="N20" i="1"/>
  <c r="O20" i="1" s="1"/>
  <c r="P20" i="1" s="1"/>
  <c r="Q20" i="1" s="1"/>
  <c r="R20" i="1" s="1"/>
  <c r="V20" i="1"/>
  <c r="W18" i="1" a="1"/>
  <c r="W18" i="1" s="1"/>
  <c r="V19" i="1"/>
  <c r="X19" i="1" s="1" a="1"/>
  <c r="X19" i="1" s="1"/>
  <c r="S20" i="1"/>
  <c r="X20" i="1" s="1" a="1"/>
  <c r="X20" i="1" s="1"/>
  <c r="D32" i="1"/>
  <c r="E32" i="1"/>
  <c r="W19" i="1" l="1" a="1"/>
  <c r="W19" i="1" s="1"/>
  <c r="M22" i="1"/>
  <c r="V21" i="1"/>
  <c r="W20" i="1" a="1"/>
  <c r="W20" i="1" s="1"/>
  <c r="D33" i="1"/>
  <c r="E33" i="1"/>
  <c r="W21" i="1" l="1" a="1"/>
  <c r="W21" i="1" s="1"/>
  <c r="X21" i="1" a="1"/>
  <c r="X21" i="1" s="1"/>
  <c r="T23" i="1"/>
  <c r="U23" i="1" s="1"/>
  <c r="K23" i="1" s="1"/>
  <c r="N22" i="1"/>
  <c r="O22" i="1" s="1"/>
  <c r="P22" i="1" s="1"/>
  <c r="Q22" i="1" s="1"/>
  <c r="R22" i="1" s="1"/>
  <c r="V22" i="1"/>
  <c r="D34" i="1"/>
  <c r="E34" i="1"/>
  <c r="S22" i="1" l="1"/>
  <c r="X22" i="1" a="1"/>
  <c r="X22" i="1" s="1"/>
  <c r="D35" i="1"/>
  <c r="E35" i="1"/>
  <c r="M24" i="1" l="1"/>
  <c r="V23" i="1"/>
  <c r="W22" i="1" a="1"/>
  <c r="W22" i="1" s="1"/>
  <c r="D36" i="1"/>
  <c r="E36" i="1"/>
  <c r="T25" i="1" l="1"/>
  <c r="U25" i="1" s="1"/>
  <c r="K25" i="1" s="1"/>
  <c r="N24" i="1"/>
  <c r="O24" i="1" s="1"/>
  <c r="P24" i="1" s="1"/>
  <c r="Q24" i="1" s="1"/>
  <c r="R24" i="1" s="1"/>
  <c r="V24" i="1"/>
  <c r="W23" i="1" a="1"/>
  <c r="W23" i="1" s="1"/>
  <c r="X23" i="1" a="1"/>
  <c r="X23" i="1" s="1"/>
  <c r="D37" i="1"/>
  <c r="E37" i="1"/>
  <c r="S24" i="1" l="1"/>
  <c r="X24" i="1" s="1" a="1"/>
  <c r="X24" i="1" s="1"/>
  <c r="D38" i="1"/>
  <c r="E38" i="1"/>
  <c r="M26" i="1" l="1"/>
  <c r="V25" i="1"/>
  <c r="W24" i="1" a="1"/>
  <c r="W24" i="1" s="1"/>
  <c r="D39" i="1"/>
  <c r="E39" i="1"/>
  <c r="W25" i="1" l="1" a="1"/>
  <c r="W25" i="1" s="1"/>
  <c r="X25" i="1" a="1"/>
  <c r="X25" i="1" s="1"/>
  <c r="T27" i="1"/>
  <c r="U27" i="1" s="1"/>
  <c r="K27" i="1" s="1"/>
  <c r="N26" i="1"/>
  <c r="O26" i="1" s="1"/>
  <c r="P26" i="1" s="1"/>
  <c r="Q26" i="1" s="1"/>
  <c r="R26" i="1" s="1"/>
  <c r="V26" i="1"/>
  <c r="D40" i="1"/>
  <c r="E40" i="1"/>
  <c r="S26" i="1" l="1"/>
  <c r="X26" i="1" s="1" a="1"/>
  <c r="X26" i="1" s="1"/>
  <c r="D41" i="1"/>
  <c r="E41" i="1"/>
  <c r="V27" i="1" l="1"/>
  <c r="M28" i="1"/>
  <c r="W26" i="1" a="1"/>
  <c r="W26" i="1" s="1"/>
  <c r="D42" i="1"/>
  <c r="E42" i="1"/>
  <c r="V28" i="1" l="1"/>
  <c r="T29" i="1"/>
  <c r="U29" i="1" s="1"/>
  <c r="K29" i="1" s="1"/>
  <c r="N28" i="1"/>
  <c r="O28" i="1" s="1"/>
  <c r="P28" i="1" s="1"/>
  <c r="Q28" i="1" s="1"/>
  <c r="R28" i="1" s="1"/>
  <c r="X27" i="1" a="1"/>
  <c r="X27" i="1" s="1"/>
  <c r="W27" i="1" a="1"/>
  <c r="W27" i="1" s="1"/>
  <c r="D43" i="1"/>
  <c r="E43" i="1"/>
  <c r="S28" i="1" l="1"/>
  <c r="X28" i="1" s="1" a="1"/>
  <c r="X28" i="1" s="1"/>
  <c r="D44" i="1"/>
  <c r="E44" i="1"/>
  <c r="V29" i="1" l="1"/>
  <c r="M30" i="1"/>
  <c r="W28" i="1" a="1"/>
  <c r="W28" i="1" s="1"/>
  <c r="X29" i="1" l="1" a="1"/>
  <c r="X29" i="1" s="1"/>
  <c r="W29" i="1" a="1"/>
  <c r="W29" i="1" s="1"/>
  <c r="T31" i="1"/>
  <c r="U31" i="1" s="1"/>
  <c r="K31" i="1" s="1"/>
  <c r="N30" i="1"/>
  <c r="O30" i="1" s="1"/>
  <c r="P30" i="1" s="1"/>
  <c r="Q30" i="1" s="1"/>
  <c r="R30" i="1" s="1"/>
  <c r="V30" i="1"/>
  <c r="S30" i="1" l="1"/>
  <c r="X30" i="1" s="1" a="1"/>
  <c r="X30" i="1" s="1"/>
  <c r="M32" i="1" l="1"/>
  <c r="V31" i="1"/>
  <c r="W30" i="1" a="1"/>
  <c r="W30" i="1" s="1"/>
  <c r="X31" i="1" l="1" a="1"/>
  <c r="X31" i="1" s="1"/>
  <c r="W31" i="1" a="1"/>
  <c r="W31" i="1" s="1"/>
  <c r="T33" i="1"/>
  <c r="U33" i="1" s="1"/>
  <c r="K33" i="1" s="1"/>
  <c r="N32" i="1"/>
  <c r="O32" i="1" s="1"/>
  <c r="P32" i="1" s="1"/>
  <c r="Q32" i="1" s="1"/>
  <c r="R32" i="1" s="1"/>
  <c r="V32" i="1"/>
  <c r="S32" i="1" l="1"/>
  <c r="X32" i="1" s="1" a="1"/>
  <c r="X32" i="1" s="1"/>
  <c r="W32" i="1" l="1" a="1"/>
  <c r="W32" i="1" s="1"/>
  <c r="V33" i="1"/>
  <c r="M34" i="1"/>
  <c r="T35" i="1" l="1"/>
  <c r="U35" i="1" s="1"/>
  <c r="K35" i="1" s="1"/>
  <c r="N34" i="1"/>
  <c r="O34" i="1" s="1"/>
  <c r="P34" i="1" s="1"/>
  <c r="Q34" i="1" s="1"/>
  <c r="R34" i="1" s="1"/>
  <c r="V34" i="1"/>
  <c r="X33" i="1" a="1"/>
  <c r="X33" i="1" s="1"/>
  <c r="W33" i="1" a="1"/>
  <c r="W33" i="1" s="1"/>
  <c r="S34" i="1" l="1"/>
  <c r="X34" i="1" s="1" a="1"/>
  <c r="X34" i="1" s="1"/>
  <c r="V35" i="1" l="1"/>
  <c r="M36" i="1"/>
  <c r="W34" i="1" a="1"/>
  <c r="W34" i="1" s="1"/>
  <c r="T37" i="1" l="1"/>
  <c r="U37" i="1" s="1"/>
  <c r="K37" i="1" s="1"/>
  <c r="N36" i="1"/>
  <c r="O36" i="1" s="1"/>
  <c r="P36" i="1" s="1"/>
  <c r="Q36" i="1" s="1"/>
  <c r="R36" i="1" s="1"/>
  <c r="V36" i="1"/>
  <c r="X35" i="1" a="1"/>
  <c r="X35" i="1" s="1"/>
  <c r="W35" i="1" a="1"/>
  <c r="W35" i="1" s="1"/>
  <c r="S36" i="1" l="1"/>
  <c r="X36" i="1" s="1" a="1"/>
  <c r="X36" i="1" s="1"/>
  <c r="M38" i="1" l="1"/>
  <c r="V37" i="1"/>
  <c r="W36" i="1" a="1"/>
  <c r="W36" i="1" s="1"/>
  <c r="X37" i="1" l="1" a="1"/>
  <c r="X37" i="1" s="1"/>
  <c r="W37" i="1" a="1"/>
  <c r="W37" i="1" s="1"/>
  <c r="T39" i="1"/>
  <c r="U39" i="1" s="1"/>
  <c r="K39" i="1" s="1"/>
  <c r="V38" i="1"/>
  <c r="N38" i="1"/>
  <c r="O38" i="1" s="1"/>
  <c r="P38" i="1" s="1"/>
  <c r="Q38" i="1" s="1"/>
  <c r="R38" i="1" s="1"/>
  <c r="S38" i="1" l="1"/>
  <c r="X38" i="1" s="1" a="1"/>
  <c r="X38" i="1" s="1"/>
  <c r="M40" i="1" l="1"/>
  <c r="V39" i="1"/>
  <c r="W38" i="1" a="1"/>
  <c r="W38" i="1" s="1"/>
  <c r="X39" i="1" l="1" a="1"/>
  <c r="X39" i="1" s="1"/>
  <c r="W39" i="1" a="1"/>
  <c r="W39" i="1" s="1"/>
  <c r="T41" i="1"/>
  <c r="U41" i="1" s="1"/>
  <c r="K41" i="1" s="1"/>
  <c r="N40" i="1"/>
  <c r="O40" i="1" s="1"/>
  <c r="P40" i="1" s="1"/>
  <c r="Q40" i="1" s="1"/>
  <c r="R40" i="1" s="1"/>
  <c r="V40" i="1"/>
  <c r="S40" i="1" l="1"/>
  <c r="X40" i="1" s="1" a="1"/>
  <c r="X40" i="1" s="1"/>
  <c r="V41" i="1" l="1"/>
  <c r="M42" i="1"/>
  <c r="W40" i="1" a="1"/>
  <c r="W40" i="1" s="1"/>
  <c r="T43" i="1" l="1"/>
  <c r="U43" i="1" s="1"/>
  <c r="K43" i="1" s="1"/>
  <c r="V42" i="1"/>
  <c r="N42" i="1"/>
  <c r="O42" i="1" s="1"/>
  <c r="P42" i="1" s="1"/>
  <c r="Q42" i="1" s="1"/>
  <c r="R42" i="1" s="1"/>
  <c r="X41" i="1" a="1"/>
  <c r="X41" i="1" s="1"/>
  <c r="W41" i="1" a="1"/>
  <c r="W41" i="1" s="1"/>
  <c r="S42" i="1" l="1"/>
  <c r="X42" i="1" s="1" a="1"/>
  <c r="X42" i="1" s="1"/>
  <c r="M44" i="1" l="1"/>
  <c r="V43" i="1"/>
  <c r="W42" i="1" a="1"/>
  <c r="W42" i="1" s="1"/>
  <c r="X43" i="1" l="1" a="1"/>
  <c r="X43" i="1" s="1"/>
  <c r="W43" i="1" a="1"/>
  <c r="W43" i="1" s="1"/>
  <c r="T45" i="1"/>
  <c r="U45" i="1" s="1"/>
  <c r="K45" i="1" s="1"/>
  <c r="V44" i="1"/>
  <c r="N44" i="1"/>
  <c r="O44" i="1" s="1"/>
  <c r="P44" i="1" s="1"/>
  <c r="Q44" i="1" s="1"/>
  <c r="R44" i="1" s="1"/>
  <c r="S44" i="1" l="1"/>
  <c r="X44" i="1" s="1" a="1"/>
  <c r="X44" i="1" s="1"/>
  <c r="V45" i="1" l="1"/>
  <c r="M46" i="1"/>
  <c r="W44" i="1" a="1"/>
  <c r="W44" i="1" s="1"/>
  <c r="T47" i="1" l="1"/>
  <c r="U47" i="1" s="1"/>
  <c r="N46" i="1"/>
  <c r="O46" i="1" s="1"/>
  <c r="P46" i="1" s="1"/>
  <c r="Q46" i="1" s="1"/>
  <c r="R46" i="1" s="1"/>
  <c r="V46" i="1"/>
  <c r="X45" i="1" a="1"/>
  <c r="X45" i="1" s="1"/>
  <c r="W45" i="1" a="1"/>
  <c r="W45" i="1" s="1"/>
  <c r="U48" i="1" l="1"/>
  <c r="K47" i="1"/>
  <c r="S46" i="1"/>
  <c r="X46" i="1" l="1" a="1"/>
  <c r="X46" i="1" s="1"/>
  <c r="AB16" i="1"/>
  <c r="V47" i="1"/>
  <c r="W46" i="1" a="1"/>
  <c r="W46" i="1" s="1"/>
  <c r="X47" i="1" l="1" a="1"/>
  <c r="X47" i="1" s="1"/>
  <c r="W47" i="1" a="1"/>
  <c r="W47" i="1" s="1"/>
  <c r="AI17" i="1"/>
  <c r="AJ17" i="1" s="1"/>
  <c r="Z17" i="1" s="1"/>
  <c r="AB14" i="1"/>
  <c r="AC16" i="1"/>
  <c r="AK16" i="1"/>
  <c r="AD16" i="1" l="1"/>
  <c r="AE16" i="1" s="1"/>
  <c r="AF16" i="1" s="1"/>
  <c r="AG16" i="1" s="1"/>
  <c r="AH16" i="1" s="1"/>
  <c r="AM16" i="1" s="1" a="1"/>
  <c r="AM16" i="1" s="1"/>
  <c r="F9" i="1"/>
  <c r="F10" i="1"/>
  <c r="G9" i="1"/>
  <c r="H9" i="1" s="1"/>
  <c r="G10" i="1"/>
  <c r="H10" i="1" s="1"/>
  <c r="I9" i="1" l="1"/>
  <c r="I10" i="1"/>
  <c r="AB18" i="1"/>
  <c r="AK17" i="1"/>
  <c r="AL16" i="1" a="1"/>
  <c r="AL16" i="1" s="1"/>
  <c r="AM17" i="1" l="1" a="1"/>
  <c r="AM17" i="1" s="1"/>
  <c r="AL17" i="1" a="1"/>
  <c r="AL17" i="1" s="1"/>
  <c r="AI19" i="1"/>
  <c r="AJ19" i="1" s="1"/>
  <c r="Z19" i="1" s="1"/>
  <c r="AC18" i="1"/>
  <c r="AD18" i="1" s="1"/>
  <c r="AE18" i="1" s="1"/>
  <c r="AF18" i="1" s="1"/>
  <c r="AG18" i="1" s="1"/>
  <c r="AK18" i="1"/>
  <c r="AH18" i="1" l="1"/>
  <c r="AM18" i="1" s="1" a="1"/>
  <c r="AM18" i="1" s="1"/>
  <c r="AB20" i="1" l="1"/>
  <c r="AK19" i="1"/>
  <c r="AL18" i="1" a="1"/>
  <c r="AL18" i="1" s="1"/>
  <c r="AM19" i="1" l="1" a="1"/>
  <c r="AM19" i="1" s="1"/>
  <c r="AL19" i="1" a="1"/>
  <c r="AL19" i="1" s="1"/>
  <c r="AI21" i="1"/>
  <c r="AJ21" i="1" s="1"/>
  <c r="Z21" i="1" s="1"/>
  <c r="AK20" i="1"/>
  <c r="AC20" i="1"/>
  <c r="AD20" i="1" s="1"/>
  <c r="AE20" i="1" s="1"/>
  <c r="AF20" i="1" s="1"/>
  <c r="AG20" i="1" s="1"/>
  <c r="AH20" i="1" l="1"/>
  <c r="AM20" i="1" s="1" a="1"/>
  <c r="AM20" i="1" s="1"/>
  <c r="AK21" i="1" l="1"/>
  <c r="AB22" i="1"/>
  <c r="AL20" i="1" a="1"/>
  <c r="AL20" i="1" s="1"/>
  <c r="AM21" i="1" l="1" a="1"/>
  <c r="AM21" i="1" s="1"/>
  <c r="AL21" i="1" a="1"/>
  <c r="AL21" i="1" s="1"/>
  <c r="AI23" i="1"/>
  <c r="AJ23" i="1" s="1"/>
  <c r="Z23" i="1" s="1"/>
  <c r="AK22" i="1"/>
  <c r="AC22" i="1"/>
  <c r="AD22" i="1" s="1"/>
  <c r="AE22" i="1" s="1"/>
  <c r="AF22" i="1" s="1"/>
  <c r="AG22" i="1" s="1"/>
  <c r="AH22" i="1" l="1"/>
  <c r="AM22" i="1" s="1" a="1"/>
  <c r="AM22" i="1" s="1"/>
  <c r="AB24" i="1" l="1"/>
  <c r="AK23" i="1"/>
  <c r="AL22" i="1" a="1"/>
  <c r="AL22" i="1" s="1"/>
  <c r="AM23" i="1" l="1" a="1"/>
  <c r="AM23" i="1" s="1"/>
  <c r="AL23" i="1" a="1"/>
  <c r="AL23" i="1" s="1"/>
  <c r="AI25" i="1"/>
  <c r="AJ25" i="1" s="1"/>
  <c r="Z25" i="1" s="1"/>
  <c r="AC24" i="1"/>
  <c r="AD24" i="1" s="1"/>
  <c r="AE24" i="1" s="1"/>
  <c r="AF24" i="1" s="1"/>
  <c r="AG24" i="1" s="1"/>
  <c r="AK24" i="1"/>
  <c r="AH24" i="1" l="1"/>
  <c r="AM24" i="1" s="1" a="1"/>
  <c r="AM24" i="1" s="1"/>
  <c r="AB26" i="1" l="1"/>
  <c r="AK25" i="1"/>
  <c r="AL24" i="1" a="1"/>
  <c r="AL24" i="1" s="1"/>
  <c r="AM25" i="1" l="1" a="1"/>
  <c r="AM25" i="1" s="1"/>
  <c r="AL25" i="1" a="1"/>
  <c r="AL25" i="1" s="1"/>
  <c r="AI27" i="1"/>
  <c r="AJ27" i="1" s="1"/>
  <c r="Z27" i="1" s="1"/>
  <c r="AK26" i="1"/>
  <c r="AC26" i="1"/>
  <c r="AD26" i="1" s="1"/>
  <c r="AE26" i="1" s="1"/>
  <c r="AF26" i="1" s="1"/>
  <c r="AG26" i="1" s="1"/>
  <c r="AH26" i="1" l="1"/>
  <c r="AL26" i="1" s="1" a="1"/>
  <c r="AL26" i="1" s="1"/>
  <c r="AM26" i="1" l="1" a="1"/>
  <c r="AM26" i="1" s="1"/>
  <c r="AK27" i="1"/>
  <c r="AB28" i="1"/>
  <c r="AI29" i="1" l="1"/>
  <c r="AJ29" i="1" s="1"/>
  <c r="Z29" i="1" s="1"/>
  <c r="AK28" i="1"/>
  <c r="AC28" i="1"/>
  <c r="AD28" i="1" s="1"/>
  <c r="AE28" i="1" s="1"/>
  <c r="AF28" i="1" s="1"/>
  <c r="AG28" i="1" s="1"/>
  <c r="AM27" i="1" a="1"/>
  <c r="AM27" i="1" s="1"/>
  <c r="AL27" i="1" a="1"/>
  <c r="AL27" i="1" s="1"/>
  <c r="AH28" i="1" l="1"/>
  <c r="AM28" i="1" s="1" a="1"/>
  <c r="AM28" i="1" s="1"/>
  <c r="AB30" i="1" l="1"/>
  <c r="AK29" i="1"/>
  <c r="AL28" i="1" a="1"/>
  <c r="AL28" i="1" s="1"/>
  <c r="AM29" i="1" l="1" a="1"/>
  <c r="AM29" i="1" s="1"/>
  <c r="AL29" i="1" a="1"/>
  <c r="AL29" i="1" s="1"/>
  <c r="AI31" i="1"/>
  <c r="AJ31" i="1" s="1"/>
  <c r="Z31" i="1" s="1"/>
  <c r="AK30" i="1"/>
  <c r="AC30" i="1"/>
  <c r="AD30" i="1" s="1"/>
  <c r="AE30" i="1" s="1"/>
  <c r="AF30" i="1" s="1"/>
  <c r="AG30" i="1" s="1"/>
  <c r="AH30" i="1" l="1"/>
  <c r="AM30" i="1" s="1" a="1"/>
  <c r="AM30" i="1" s="1"/>
  <c r="AK31" i="1" l="1"/>
  <c r="AB32" i="1"/>
  <c r="AL30" i="1" a="1"/>
  <c r="AL30" i="1" s="1"/>
  <c r="AI33" i="1" l="1"/>
  <c r="AJ33" i="1" s="1"/>
  <c r="Z33" i="1" s="1"/>
  <c r="AK32" i="1"/>
  <c r="AC32" i="1"/>
  <c r="AD32" i="1" s="1"/>
  <c r="AE32" i="1" s="1"/>
  <c r="AF32" i="1" s="1"/>
  <c r="AG32" i="1" s="1"/>
  <c r="AM31" i="1" a="1"/>
  <c r="AM31" i="1" s="1"/>
  <c r="AL31" i="1" a="1"/>
  <c r="AL31" i="1" s="1"/>
  <c r="AH32" i="1" l="1"/>
  <c r="AM32" i="1" a="1"/>
  <c r="AM32" i="1" s="1"/>
  <c r="AB34" i="1" l="1"/>
  <c r="AK33" i="1"/>
  <c r="AL32" i="1" a="1"/>
  <c r="AL32" i="1" s="1"/>
  <c r="AM33" i="1" l="1" a="1"/>
  <c r="AM33" i="1" s="1"/>
  <c r="AL33" i="1" a="1"/>
  <c r="AL33" i="1" s="1"/>
  <c r="AI35" i="1"/>
  <c r="AJ35" i="1" s="1"/>
  <c r="Z35" i="1" s="1"/>
  <c r="AC34" i="1"/>
  <c r="AD34" i="1" s="1"/>
  <c r="AE34" i="1" s="1"/>
  <c r="AF34" i="1" s="1"/>
  <c r="AG34" i="1" s="1"/>
  <c r="AK34" i="1"/>
  <c r="AH34" i="1" l="1"/>
  <c r="AM34" i="1" s="1" a="1"/>
  <c r="AM34" i="1" s="1"/>
  <c r="AK35" i="1" l="1"/>
  <c r="AB36" i="1"/>
  <c r="AL34" i="1" a="1"/>
  <c r="AL34" i="1" s="1"/>
  <c r="AI37" i="1" l="1"/>
  <c r="AJ37" i="1" s="1"/>
  <c r="Z37" i="1" s="1"/>
  <c r="AK36" i="1"/>
  <c r="AC36" i="1"/>
  <c r="AD36" i="1" s="1"/>
  <c r="AE36" i="1" s="1"/>
  <c r="AF36" i="1" s="1"/>
  <c r="AG36" i="1" s="1"/>
  <c r="AM35" i="1" a="1"/>
  <c r="AM35" i="1" s="1"/>
  <c r="AL35" i="1" a="1"/>
  <c r="AL35" i="1" s="1"/>
  <c r="AH36" i="1" l="1"/>
  <c r="AM36" i="1" s="1" a="1"/>
  <c r="AM36" i="1" s="1"/>
  <c r="AK37" i="1" l="1"/>
  <c r="AB38" i="1"/>
  <c r="AL36" i="1" a="1"/>
  <c r="AL36" i="1" s="1"/>
  <c r="AI39" i="1" l="1"/>
  <c r="AJ39" i="1" s="1"/>
  <c r="Z39" i="1" s="1"/>
  <c r="AC38" i="1"/>
  <c r="AD38" i="1" s="1"/>
  <c r="AE38" i="1" s="1"/>
  <c r="AF38" i="1" s="1"/>
  <c r="AG38" i="1" s="1"/>
  <c r="AK38" i="1"/>
  <c r="AM37" i="1" a="1"/>
  <c r="AM37" i="1" s="1"/>
  <c r="AL37" i="1" a="1"/>
  <c r="AL37" i="1" s="1"/>
  <c r="AH38" i="1" l="1"/>
  <c r="AM38" i="1" s="1" a="1"/>
  <c r="AM38" i="1" s="1"/>
  <c r="AK39" i="1" l="1"/>
  <c r="AB40" i="1"/>
  <c r="AL38" i="1" a="1"/>
  <c r="AL38" i="1" s="1"/>
  <c r="AM39" i="1" l="1" a="1"/>
  <c r="AM39" i="1" s="1"/>
  <c r="AL39" i="1" a="1"/>
  <c r="AL39" i="1" s="1"/>
  <c r="AI41" i="1"/>
  <c r="AJ41" i="1" s="1"/>
  <c r="Z41" i="1" s="1"/>
  <c r="AC40" i="1"/>
  <c r="AD40" i="1" s="1"/>
  <c r="AE40" i="1" s="1"/>
  <c r="AF40" i="1" s="1"/>
  <c r="AG40" i="1" s="1"/>
  <c r="AK40" i="1"/>
  <c r="AH40" i="1" l="1"/>
  <c r="AK41" i="1" l="1"/>
  <c r="AB42" i="1"/>
  <c r="AL40" i="1" a="1"/>
  <c r="AL40" i="1" s="1"/>
  <c r="AM40" i="1" a="1"/>
  <c r="AM40" i="1" s="1"/>
  <c r="AI43" i="1" l="1"/>
  <c r="AJ43" i="1" s="1"/>
  <c r="Z43" i="1" s="1"/>
  <c r="AK42" i="1"/>
  <c r="AC42" i="1"/>
  <c r="AD42" i="1" s="1"/>
  <c r="AE42" i="1" s="1"/>
  <c r="AF42" i="1" s="1"/>
  <c r="AG42" i="1" s="1"/>
  <c r="AM41" i="1" a="1"/>
  <c r="AM41" i="1" s="1"/>
  <c r="AL41" i="1" a="1"/>
  <c r="AL41" i="1" s="1"/>
  <c r="AH42" i="1" l="1"/>
  <c r="AM42" i="1" s="1" a="1"/>
  <c r="AM42" i="1" s="1"/>
  <c r="AB44" i="1" l="1"/>
  <c r="AK43" i="1"/>
  <c r="AL42" i="1" a="1"/>
  <c r="AL42" i="1" s="1"/>
  <c r="AM43" i="1" l="1" a="1"/>
  <c r="AM43" i="1" s="1"/>
  <c r="AL43" i="1" a="1"/>
  <c r="AL43" i="1" s="1"/>
  <c r="AI45" i="1"/>
  <c r="AJ45" i="1" s="1"/>
  <c r="Z45" i="1" s="1"/>
  <c r="AK44" i="1"/>
  <c r="AC44" i="1"/>
  <c r="AD44" i="1" s="1"/>
  <c r="AE44" i="1" s="1"/>
  <c r="AF44" i="1" s="1"/>
  <c r="AG44" i="1" s="1"/>
  <c r="AH44" i="1" l="1"/>
  <c r="AM44" i="1" s="1" a="1"/>
  <c r="AM44" i="1" s="1"/>
  <c r="AL44" i="1" l="1" a="1"/>
  <c r="AL44" i="1" s="1"/>
  <c r="AK45" i="1"/>
  <c r="AB46" i="1"/>
  <c r="AI47" i="1" l="1"/>
  <c r="AJ47" i="1" s="1"/>
  <c r="AC46" i="1"/>
  <c r="AD46" i="1" s="1"/>
  <c r="AE46" i="1" s="1"/>
  <c r="AF46" i="1" s="1"/>
  <c r="AG46" i="1" s="1"/>
  <c r="AK46" i="1"/>
  <c r="AM45" i="1" a="1"/>
  <c r="AM45" i="1" s="1"/>
  <c r="AL45" i="1" a="1"/>
  <c r="AL45" i="1" s="1"/>
  <c r="AJ48" i="1" l="1"/>
  <c r="Z47" i="1"/>
  <c r="AH46" i="1"/>
  <c r="AM46" i="1" l="1" a="1"/>
  <c r="AM46" i="1" s="1"/>
  <c r="M55" i="1"/>
  <c r="AK47" i="1"/>
  <c r="AL46" i="1" a="1"/>
  <c r="AL46" i="1" s="1"/>
  <c r="AM47" i="1" l="1" a="1"/>
  <c r="AM47" i="1" s="1"/>
  <c r="AL47" i="1" a="1"/>
  <c r="AL47" i="1" s="1"/>
  <c r="V55" i="1"/>
  <c r="T56" i="1"/>
  <c r="U56" i="1" s="1"/>
  <c r="K56" i="1" s="1"/>
  <c r="N55" i="1"/>
  <c r="M53" i="1"/>
  <c r="O55" i="1" l="1"/>
  <c r="P55" i="1" s="1"/>
  <c r="Q55" i="1" s="1"/>
  <c r="R55" i="1" s="1"/>
  <c r="F13" i="1"/>
  <c r="G13" i="1"/>
  <c r="H13" i="1" s="1"/>
  <c r="S55" i="1"/>
  <c r="X55" i="1" s="1" a="1"/>
  <c r="X55" i="1" s="1"/>
  <c r="F11" i="1"/>
  <c r="F14" i="1"/>
  <c r="F12" i="1"/>
  <c r="G14" i="1"/>
  <c r="H14" i="1" s="1"/>
  <c r="G12" i="1"/>
  <c r="H12" i="1" s="1"/>
  <c r="G11" i="1"/>
  <c r="H11" i="1" s="1"/>
  <c r="I13" i="1" l="1"/>
  <c r="I11" i="1"/>
  <c r="M57" i="1"/>
  <c r="V56" i="1"/>
  <c r="I14" i="1"/>
  <c r="I12" i="1"/>
  <c r="W55" i="1" a="1"/>
  <c r="W55" i="1" s="1"/>
  <c r="W56" i="1" l="1" a="1"/>
  <c r="W56" i="1" s="1"/>
  <c r="X56" i="1" a="1"/>
  <c r="X56" i="1" s="1"/>
  <c r="N57" i="1"/>
  <c r="O57" i="1" s="1"/>
  <c r="P57" i="1" s="1"/>
  <c r="Q57" i="1" s="1"/>
  <c r="R57" i="1" s="1"/>
  <c r="V57" i="1"/>
  <c r="T58" i="1"/>
  <c r="U58" i="1" s="1"/>
  <c r="K58" i="1" s="1"/>
  <c r="S57" i="1" l="1"/>
  <c r="X57" i="1" l="1" a="1"/>
  <c r="X57" i="1" s="1"/>
  <c r="W57" i="1" a="1"/>
  <c r="W57" i="1" s="1"/>
  <c r="M59" i="1"/>
  <c r="V58" i="1"/>
  <c r="W58" i="1" l="1" a="1"/>
  <c r="W58" i="1" s="1"/>
  <c r="X58" i="1" a="1"/>
  <c r="X58" i="1" s="1"/>
  <c r="N59" i="1"/>
  <c r="O59" i="1" s="1"/>
  <c r="P59" i="1" s="1"/>
  <c r="Q59" i="1" s="1"/>
  <c r="R59" i="1" s="1"/>
  <c r="V59" i="1"/>
  <c r="T60" i="1"/>
  <c r="U60" i="1" s="1"/>
  <c r="K60" i="1" s="1"/>
  <c r="S59" i="1" l="1"/>
  <c r="X59" i="1" s="1" a="1"/>
  <c r="X59" i="1" s="1"/>
  <c r="M61" i="1" l="1"/>
  <c r="V60" i="1"/>
  <c r="W59" i="1" a="1"/>
  <c r="W59" i="1" s="1"/>
  <c r="W60" i="1" l="1" a="1"/>
  <c r="W60" i="1" s="1"/>
  <c r="X60" i="1" a="1"/>
  <c r="X60" i="1" s="1"/>
  <c r="N61" i="1"/>
  <c r="O61" i="1" s="1"/>
  <c r="P61" i="1" s="1"/>
  <c r="Q61" i="1" s="1"/>
  <c r="R61" i="1" s="1"/>
  <c r="T62" i="1"/>
  <c r="U62" i="1" s="1"/>
  <c r="K62" i="1" s="1"/>
  <c r="V61" i="1"/>
  <c r="S61" i="1" l="1"/>
  <c r="W61" i="1" s="1" a="1"/>
  <c r="W61" i="1" s="1"/>
  <c r="X61" i="1" l="1" a="1"/>
  <c r="X61" i="1" s="1"/>
  <c r="M63" i="1"/>
  <c r="V62" i="1"/>
  <c r="X62" i="1" l="1" a="1"/>
  <c r="X62" i="1" s="1"/>
  <c r="W62" i="1" a="1"/>
  <c r="W62" i="1" s="1"/>
  <c r="N63" i="1"/>
  <c r="O63" i="1" s="1"/>
  <c r="P63" i="1" s="1"/>
  <c r="Q63" i="1" s="1"/>
  <c r="R63" i="1" s="1"/>
  <c r="S63" i="1" s="1"/>
  <c r="T64" i="1"/>
  <c r="U64" i="1" s="1"/>
  <c r="K64" i="1" s="1"/>
  <c r="V63" i="1"/>
  <c r="X63" i="1" s="1" a="1"/>
  <c r="X63" i="1" s="1"/>
  <c r="W63" i="1" a="1"/>
  <c r="W63" i="1" s="1"/>
  <c r="M65" i="1" l="1"/>
  <c r="V64" i="1"/>
  <c r="N65" i="1" l="1"/>
  <c r="O65" i="1" s="1"/>
  <c r="P65" i="1" s="1"/>
  <c r="Q65" i="1" s="1"/>
  <c r="R65" i="1" s="1"/>
  <c r="V65" i="1"/>
  <c r="T66" i="1"/>
  <c r="U66" i="1" s="1"/>
  <c r="K66" i="1" s="1"/>
  <c r="X64" i="1" a="1"/>
  <c r="X64" i="1" s="1"/>
  <c r="W64" i="1" a="1"/>
  <c r="W64" i="1" s="1"/>
  <c r="S65" i="1" l="1"/>
  <c r="W65" i="1" s="1" a="1"/>
  <c r="W65" i="1" s="1"/>
  <c r="X65" i="1" l="1" a="1"/>
  <c r="X65" i="1" s="1"/>
  <c r="M67" i="1"/>
  <c r="V66" i="1"/>
  <c r="X66" i="1" l="1" a="1"/>
  <c r="X66" i="1" s="1"/>
  <c r="W66" i="1" a="1"/>
  <c r="W66" i="1" s="1"/>
  <c r="N67" i="1"/>
  <c r="O67" i="1" s="1"/>
  <c r="P67" i="1" s="1"/>
  <c r="Q67" i="1" s="1"/>
  <c r="R67" i="1" s="1"/>
  <c r="T68" i="1"/>
  <c r="U68" i="1" s="1"/>
  <c r="K68" i="1" s="1"/>
  <c r="V67" i="1"/>
  <c r="S67" i="1" l="1"/>
  <c r="X67" i="1" s="1" a="1"/>
  <c r="X67" i="1" s="1"/>
  <c r="M69" i="1" l="1"/>
  <c r="V68" i="1"/>
  <c r="W67" i="1" a="1"/>
  <c r="W67" i="1" s="1"/>
  <c r="X68" i="1" l="1" a="1"/>
  <c r="X68" i="1" s="1"/>
  <c r="W68" i="1" a="1"/>
  <c r="W68" i="1" s="1"/>
  <c r="N69" i="1"/>
  <c r="O69" i="1" s="1"/>
  <c r="P69" i="1" s="1"/>
  <c r="Q69" i="1" s="1"/>
  <c r="R69" i="1" s="1"/>
  <c r="V69" i="1"/>
  <c r="T70" i="1"/>
  <c r="U70" i="1" s="1"/>
  <c r="K70" i="1" s="1"/>
  <c r="S69" i="1" l="1"/>
  <c r="X69" i="1" a="1"/>
  <c r="X69" i="1" s="1"/>
  <c r="M71" i="1" l="1"/>
  <c r="V70" i="1"/>
  <c r="W69" i="1" a="1"/>
  <c r="W69" i="1" s="1"/>
  <c r="X70" i="1" l="1" a="1"/>
  <c r="X70" i="1" s="1"/>
  <c r="W70" i="1" a="1"/>
  <c r="W70" i="1" s="1"/>
  <c r="N71" i="1"/>
  <c r="O71" i="1" s="1"/>
  <c r="P71" i="1" s="1"/>
  <c r="Q71" i="1" s="1"/>
  <c r="R71" i="1" s="1"/>
  <c r="T72" i="1"/>
  <c r="U72" i="1" s="1"/>
  <c r="K72" i="1" s="1"/>
  <c r="V71" i="1"/>
  <c r="S71" i="1" l="1"/>
  <c r="M73" i="1" l="1"/>
  <c r="V72" i="1"/>
  <c r="W71" i="1" a="1"/>
  <c r="W71" i="1" s="1"/>
  <c r="X71" i="1" a="1"/>
  <c r="X71" i="1" s="1"/>
  <c r="W72" i="1" l="1" a="1"/>
  <c r="W72" i="1" s="1"/>
  <c r="X72" i="1" a="1"/>
  <c r="X72" i="1" s="1"/>
  <c r="N73" i="1"/>
  <c r="O73" i="1" s="1"/>
  <c r="P73" i="1" s="1"/>
  <c r="Q73" i="1" s="1"/>
  <c r="R73" i="1" s="1"/>
  <c r="S73" i="1" s="1"/>
  <c r="V73" i="1"/>
  <c r="X73" i="1" s="1" a="1"/>
  <c r="X73" i="1" s="1"/>
  <c r="T74" i="1"/>
  <c r="U74" i="1" s="1"/>
  <c r="K74" i="1" s="1"/>
  <c r="W73" i="1" l="1" a="1"/>
  <c r="W73" i="1" s="1"/>
  <c r="M75" i="1"/>
  <c r="V74" i="1"/>
  <c r="X74" i="1" l="1" a="1"/>
  <c r="X74" i="1" s="1"/>
  <c r="W74" i="1" a="1"/>
  <c r="W74" i="1" s="1"/>
  <c r="N75" i="1"/>
  <c r="O75" i="1" s="1"/>
  <c r="P75" i="1" s="1"/>
  <c r="Q75" i="1" s="1"/>
  <c r="R75" i="1" s="1"/>
  <c r="S75" i="1" s="1"/>
  <c r="V75" i="1"/>
  <c r="T76" i="1"/>
  <c r="U76" i="1" s="1"/>
  <c r="K76" i="1" s="1"/>
  <c r="X75" i="1" l="1" a="1"/>
  <c r="X75" i="1" s="1"/>
  <c r="W75" i="1" a="1"/>
  <c r="W75" i="1" s="1"/>
  <c r="M77" i="1"/>
  <c r="V76" i="1"/>
  <c r="W76" i="1" l="1" a="1"/>
  <c r="W76" i="1" s="1"/>
  <c r="X76" i="1" a="1"/>
  <c r="X76" i="1" s="1"/>
  <c r="N77" i="1"/>
  <c r="O77" i="1" s="1"/>
  <c r="P77" i="1" s="1"/>
  <c r="Q77" i="1" s="1"/>
  <c r="R77" i="1" s="1"/>
  <c r="V77" i="1"/>
  <c r="T78" i="1"/>
  <c r="U78" i="1" s="1"/>
  <c r="K78" i="1" s="1"/>
  <c r="S77" i="1" l="1"/>
  <c r="X77" i="1" s="1" a="1"/>
  <c r="X77" i="1" s="1"/>
  <c r="M79" i="1" l="1"/>
  <c r="V78" i="1"/>
  <c r="W77" i="1" a="1"/>
  <c r="W77" i="1" s="1"/>
  <c r="X78" i="1" l="1" a="1"/>
  <c r="X78" i="1" s="1"/>
  <c r="W78" i="1" a="1"/>
  <c r="W78" i="1" s="1"/>
  <c r="N79" i="1"/>
  <c r="O79" i="1" s="1"/>
  <c r="P79" i="1" s="1"/>
  <c r="Q79" i="1" s="1"/>
  <c r="R79" i="1" s="1"/>
  <c r="V79" i="1"/>
  <c r="T80" i="1"/>
  <c r="U80" i="1" s="1"/>
  <c r="K80" i="1" s="1"/>
  <c r="S79" i="1" l="1"/>
  <c r="X79" i="1" a="1"/>
  <c r="X79" i="1" s="1"/>
  <c r="M81" i="1" l="1"/>
  <c r="V80" i="1"/>
  <c r="W79" i="1" a="1"/>
  <c r="W79" i="1" s="1"/>
  <c r="W80" i="1" l="1" a="1"/>
  <c r="W80" i="1" s="1"/>
  <c r="X80" i="1" a="1"/>
  <c r="X80" i="1" s="1"/>
  <c r="N81" i="1"/>
  <c r="O81" i="1" s="1"/>
  <c r="P81" i="1" s="1"/>
  <c r="Q81" i="1" s="1"/>
  <c r="R81" i="1" s="1"/>
  <c r="S81" i="1" s="1"/>
  <c r="V81" i="1"/>
  <c r="X81" i="1" s="1" a="1"/>
  <c r="X81" i="1" s="1"/>
  <c r="T82" i="1"/>
  <c r="U82" i="1" s="1"/>
  <c r="K82" i="1" s="1"/>
  <c r="W81" i="1" l="1" a="1"/>
  <c r="W81" i="1" s="1"/>
  <c r="M83" i="1"/>
  <c r="V82" i="1"/>
  <c r="N83" i="1" l="1"/>
  <c r="O83" i="1" s="1"/>
  <c r="P83" i="1" s="1"/>
  <c r="Q83" i="1" s="1"/>
  <c r="R83" i="1" s="1"/>
  <c r="S83" i="1" s="1"/>
  <c r="V83" i="1"/>
  <c r="T84" i="1"/>
  <c r="U84" i="1" s="1"/>
  <c r="K84" i="1" s="1"/>
  <c r="X82" i="1" a="1"/>
  <c r="X82" i="1" s="1"/>
  <c r="W82" i="1" a="1"/>
  <c r="W82" i="1" s="1"/>
  <c r="W83" i="1" l="1" a="1"/>
  <c r="W83" i="1" s="1"/>
  <c r="X83" i="1" a="1"/>
  <c r="X83" i="1" s="1"/>
  <c r="M85" i="1"/>
  <c r="V84" i="1"/>
  <c r="N85" i="1" l="1"/>
  <c r="O85" i="1" s="1"/>
  <c r="P85" i="1" s="1"/>
  <c r="Q85" i="1" s="1"/>
  <c r="R85" i="1" s="1"/>
  <c r="S85" i="1" s="1"/>
  <c r="V85" i="1"/>
  <c r="X85" i="1" s="1" a="1"/>
  <c r="X85" i="1" s="1"/>
  <c r="T86" i="1"/>
  <c r="U86" i="1" s="1"/>
  <c r="K86" i="1" s="1"/>
  <c r="X84" i="1" a="1"/>
  <c r="X84" i="1" s="1"/>
  <c r="W84" i="1" a="1"/>
  <c r="W84" i="1" s="1"/>
  <c r="W85" i="1" l="1" a="1"/>
  <c r="W85" i="1" s="1"/>
  <c r="V86" i="1"/>
  <c r="M87" i="1"/>
  <c r="V87" i="1" l="1"/>
  <c r="T88" i="1"/>
  <c r="U88" i="1" s="1"/>
  <c r="K88" i="1" s="1"/>
  <c r="N87" i="1"/>
  <c r="O87" i="1" s="1"/>
  <c r="P87" i="1" s="1"/>
  <c r="Q87" i="1" s="1"/>
  <c r="R87" i="1" s="1"/>
  <c r="S87" i="1" s="1"/>
  <c r="X86" i="1" a="1"/>
  <c r="X86" i="1" s="1"/>
  <c r="W86" i="1" a="1"/>
  <c r="W86" i="1" s="1"/>
  <c r="X87" i="1" l="1" a="1"/>
  <c r="X87" i="1" s="1"/>
  <c r="V88" i="1"/>
  <c r="M89" i="1"/>
  <c r="W87" i="1" a="1"/>
  <c r="W87" i="1" s="1"/>
  <c r="T90" i="1" l="1"/>
  <c r="U90" i="1" s="1"/>
  <c r="K90" i="1" s="1"/>
  <c r="V89" i="1"/>
  <c r="N89" i="1"/>
  <c r="O89" i="1" s="1"/>
  <c r="P89" i="1" s="1"/>
  <c r="Q89" i="1" s="1"/>
  <c r="R89" i="1" s="1"/>
  <c r="X88" i="1" a="1"/>
  <c r="X88" i="1" s="1"/>
  <c r="W88" i="1" a="1"/>
  <c r="W88" i="1" s="1"/>
  <c r="S89" i="1" l="1"/>
  <c r="X89" i="1" s="1" a="1"/>
  <c r="X89" i="1" s="1"/>
  <c r="W89" i="1" l="1" a="1"/>
  <c r="W89" i="1" s="1"/>
  <c r="V90" i="1"/>
  <c r="M91" i="1"/>
  <c r="T92" i="1" l="1"/>
  <c r="U92" i="1" s="1"/>
  <c r="K92" i="1" s="1"/>
  <c r="V91" i="1"/>
  <c r="N91" i="1"/>
  <c r="O91" i="1" s="1"/>
  <c r="P91" i="1" s="1"/>
  <c r="Q91" i="1" s="1"/>
  <c r="R91" i="1" s="1"/>
  <c r="X90" i="1" a="1"/>
  <c r="X90" i="1" s="1"/>
  <c r="W90" i="1" a="1"/>
  <c r="W90" i="1" s="1"/>
  <c r="S91" i="1" l="1"/>
  <c r="X91" i="1" s="1" a="1"/>
  <c r="X91" i="1" s="1"/>
  <c r="M93" i="1" l="1"/>
  <c r="V92" i="1"/>
  <c r="W91" i="1" a="1"/>
  <c r="W91" i="1" s="1"/>
  <c r="X92" i="1" l="1" a="1"/>
  <c r="X92" i="1" s="1"/>
  <c r="W92" i="1" a="1"/>
  <c r="W92" i="1" s="1"/>
  <c r="V93" i="1"/>
  <c r="T94" i="1"/>
  <c r="U94" i="1" s="1"/>
  <c r="K94" i="1" s="1"/>
  <c r="N93" i="1"/>
  <c r="O93" i="1" s="1"/>
  <c r="P93" i="1" s="1"/>
  <c r="Q93" i="1" s="1"/>
  <c r="R93" i="1" s="1"/>
  <c r="S93" i="1" l="1"/>
  <c r="W93" i="1" s="1" a="1"/>
  <c r="W93" i="1" s="1"/>
  <c r="X93" i="1" l="1" a="1"/>
  <c r="X93" i="1" s="1"/>
  <c r="V94" i="1"/>
  <c r="M95" i="1"/>
  <c r="T96" i="1" l="1"/>
  <c r="U96" i="1" s="1"/>
  <c r="V95" i="1"/>
  <c r="N95" i="1"/>
  <c r="O95" i="1" s="1"/>
  <c r="P95" i="1" s="1"/>
  <c r="Q95" i="1" s="1"/>
  <c r="R95" i="1" s="1"/>
  <c r="X94" i="1" a="1"/>
  <c r="X94" i="1" s="1"/>
  <c r="W94" i="1" a="1"/>
  <c r="W94" i="1" s="1"/>
  <c r="U97" i="1" l="1"/>
  <c r="K96" i="1"/>
  <c r="S95" i="1"/>
  <c r="X95" i="1" s="1" a="1"/>
  <c r="X95" i="1" s="1"/>
  <c r="AB55" i="1" l="1"/>
  <c r="V96" i="1"/>
  <c r="W95" i="1" a="1"/>
  <c r="W95" i="1" s="1"/>
  <c r="X96" i="1" l="1" a="1"/>
  <c r="X96" i="1" s="1"/>
  <c r="W96" i="1" a="1"/>
  <c r="W96" i="1" s="1"/>
  <c r="AC55" i="1"/>
  <c r="AI56" i="1"/>
  <c r="AJ56" i="1" s="1"/>
  <c r="Z56" i="1" s="1"/>
  <c r="AK55" i="1"/>
  <c r="AB53" i="1"/>
  <c r="AD55" i="1" l="1"/>
  <c r="AE55" i="1" s="1"/>
  <c r="AF55" i="1" s="1"/>
  <c r="AG55" i="1" s="1"/>
  <c r="AH55" i="1" s="1"/>
  <c r="AM55" i="1" s="1" a="1"/>
  <c r="AM55" i="1" s="1"/>
  <c r="F17" i="1"/>
  <c r="G17" i="1"/>
  <c r="H17" i="1" s="1"/>
  <c r="F18" i="1"/>
  <c r="F15" i="1"/>
  <c r="F19" i="1"/>
  <c r="F16" i="1"/>
  <c r="G16" i="1"/>
  <c r="H16" i="1" s="1"/>
  <c r="G19" i="1"/>
  <c r="H19" i="1" s="1"/>
  <c r="G15" i="1"/>
  <c r="H15" i="1" s="1"/>
  <c r="G18" i="1"/>
  <c r="H18" i="1" s="1"/>
  <c r="AB57" i="1" l="1"/>
  <c r="AK56" i="1"/>
  <c r="AL55" i="1" a="1"/>
  <c r="AL55" i="1" s="1"/>
  <c r="I19" i="1"/>
  <c r="I17" i="1"/>
  <c r="I15" i="1"/>
  <c r="I18" i="1"/>
  <c r="I16" i="1"/>
  <c r="AM56" i="1" l="1" a="1"/>
  <c r="AM56" i="1" s="1"/>
  <c r="AL56" i="1" a="1"/>
  <c r="AL56" i="1" s="1"/>
  <c r="AC57" i="1"/>
  <c r="AD57" i="1" s="1"/>
  <c r="AE57" i="1" s="1"/>
  <c r="AF57" i="1" s="1"/>
  <c r="AG57" i="1" s="1"/>
  <c r="AH57" i="1" s="1"/>
  <c r="AI58" i="1"/>
  <c r="AJ58" i="1" s="1"/>
  <c r="Z58" i="1" s="1"/>
  <c r="AK57" i="1"/>
  <c r="AM57" i="1" s="1" a="1"/>
  <c r="AM57" i="1" s="1"/>
  <c r="AL57" i="1" l="1" a="1"/>
  <c r="AL57" i="1" s="1"/>
  <c r="AB59" i="1"/>
  <c r="AK58" i="1"/>
  <c r="AC59" i="1" l="1"/>
  <c r="AD59" i="1" s="1"/>
  <c r="AE59" i="1" s="1"/>
  <c r="AF59" i="1" s="1"/>
  <c r="AG59" i="1" s="1"/>
  <c r="AK59" i="1"/>
  <c r="AI60" i="1"/>
  <c r="AJ60" i="1" s="1"/>
  <c r="Z60" i="1" s="1"/>
  <c r="AL58" i="1" a="1"/>
  <c r="AL58" i="1" s="1"/>
  <c r="AM58" i="1" a="1"/>
  <c r="AM58" i="1" s="1"/>
  <c r="AH59" i="1" l="1"/>
  <c r="AM59" i="1" s="1" a="1"/>
  <c r="AM59" i="1" s="1"/>
  <c r="AB61" i="1" l="1"/>
  <c r="AK60" i="1"/>
  <c r="AL59" i="1" a="1"/>
  <c r="AL59" i="1" s="1"/>
  <c r="AL60" i="1" l="1" a="1"/>
  <c r="AL60" i="1" s="1"/>
  <c r="AM60" i="1" a="1"/>
  <c r="AM60" i="1" s="1"/>
  <c r="AC61" i="1"/>
  <c r="AD61" i="1" s="1"/>
  <c r="AE61" i="1" s="1"/>
  <c r="AF61" i="1" s="1"/>
  <c r="AG61" i="1" s="1"/>
  <c r="AH61" i="1" s="1"/>
  <c r="AK61" i="1"/>
  <c r="AM61" i="1" s="1" a="1"/>
  <c r="AM61" i="1" s="1"/>
  <c r="AI62" i="1"/>
  <c r="AJ62" i="1" s="1"/>
  <c r="Z62" i="1" s="1"/>
  <c r="AL61" i="1" l="1" a="1"/>
  <c r="AL61" i="1" s="1"/>
  <c r="AB63" i="1"/>
  <c r="AK62" i="1"/>
  <c r="AL62" i="1" l="1" a="1"/>
  <c r="AL62" i="1" s="1"/>
  <c r="AM62" i="1" a="1"/>
  <c r="AM62" i="1" s="1"/>
  <c r="AC63" i="1"/>
  <c r="AD63" i="1" s="1"/>
  <c r="AE63" i="1" s="1"/>
  <c r="AF63" i="1" s="1"/>
  <c r="AG63" i="1" s="1"/>
  <c r="AK63" i="1"/>
  <c r="AI64" i="1"/>
  <c r="AJ64" i="1" s="1"/>
  <c r="Z64" i="1" s="1"/>
  <c r="AH63" i="1" l="1"/>
  <c r="AM63" i="1" s="1" a="1"/>
  <c r="AM63" i="1" s="1"/>
  <c r="AB65" i="1" l="1"/>
  <c r="AK64" i="1"/>
  <c r="AL63" i="1" a="1"/>
  <c r="AL63" i="1" s="1"/>
  <c r="AL64" i="1" l="1" a="1"/>
  <c r="AL64" i="1" s="1"/>
  <c r="AM64" i="1" a="1"/>
  <c r="AM64" i="1" s="1"/>
  <c r="AC65" i="1"/>
  <c r="AD65" i="1" s="1"/>
  <c r="AE65" i="1" s="1"/>
  <c r="AF65" i="1" s="1"/>
  <c r="AG65" i="1" s="1"/>
  <c r="AK65" i="1"/>
  <c r="AI66" i="1"/>
  <c r="AJ66" i="1" s="1"/>
  <c r="Z66" i="1" s="1"/>
  <c r="AH65" i="1" l="1"/>
  <c r="AM65" i="1" s="1" a="1"/>
  <c r="AM65" i="1" s="1"/>
  <c r="AB67" i="1" l="1"/>
  <c r="AK66" i="1"/>
  <c r="AL65" i="1" a="1"/>
  <c r="AL65" i="1" s="1"/>
  <c r="AC67" i="1" l="1"/>
  <c r="AD67" i="1" s="1"/>
  <c r="AE67" i="1" s="1"/>
  <c r="AF67" i="1" s="1"/>
  <c r="AG67" i="1" s="1"/>
  <c r="AK67" i="1"/>
  <c r="AI68" i="1"/>
  <c r="AJ68" i="1" s="1"/>
  <c r="Z68" i="1" s="1"/>
  <c r="AL66" i="1" a="1"/>
  <c r="AL66" i="1" s="1"/>
  <c r="AM66" i="1" a="1"/>
  <c r="AM66" i="1" s="1"/>
  <c r="AH67" i="1" l="1"/>
  <c r="AM67" i="1" s="1" a="1"/>
  <c r="AM67" i="1" s="1"/>
  <c r="AB69" i="1" l="1"/>
  <c r="AK68" i="1"/>
  <c r="AL67" i="1" a="1"/>
  <c r="AL67" i="1" s="1"/>
  <c r="AC69" i="1" l="1"/>
  <c r="AD69" i="1" s="1"/>
  <c r="AE69" i="1" s="1"/>
  <c r="AF69" i="1" s="1"/>
  <c r="AG69" i="1" s="1"/>
  <c r="AI70" i="1"/>
  <c r="AJ70" i="1" s="1"/>
  <c r="Z70" i="1" s="1"/>
  <c r="AK69" i="1"/>
  <c r="AM68" i="1" a="1"/>
  <c r="AM68" i="1" s="1"/>
  <c r="AL68" i="1" a="1"/>
  <c r="AL68" i="1" s="1"/>
  <c r="AH69" i="1" l="1"/>
  <c r="AM69" i="1" s="1" a="1"/>
  <c r="AM69" i="1" s="1"/>
  <c r="AB71" i="1" l="1"/>
  <c r="AK70" i="1"/>
  <c r="AL69" i="1" a="1"/>
  <c r="AL69" i="1" s="1"/>
  <c r="AM70" i="1" l="1" a="1"/>
  <c r="AM70" i="1" s="1"/>
  <c r="AL70" i="1" a="1"/>
  <c r="AL70" i="1" s="1"/>
  <c r="AC71" i="1"/>
  <c r="AD71" i="1" s="1"/>
  <c r="AE71" i="1" s="1"/>
  <c r="AF71" i="1" s="1"/>
  <c r="AG71" i="1" s="1"/>
  <c r="AI72" i="1"/>
  <c r="AJ72" i="1" s="1"/>
  <c r="Z72" i="1" s="1"/>
  <c r="AK71" i="1"/>
  <c r="AH71" i="1" l="1"/>
  <c r="AM71" i="1" s="1" a="1"/>
  <c r="AM71" i="1" s="1"/>
  <c r="AL71" i="1" l="1" a="1"/>
  <c r="AL71" i="1" s="1"/>
  <c r="AB73" i="1"/>
  <c r="AK72" i="1"/>
  <c r="AC73" i="1" l="1"/>
  <c r="AD73" i="1" s="1"/>
  <c r="AE73" i="1" s="1"/>
  <c r="AF73" i="1" s="1"/>
  <c r="AG73" i="1" s="1"/>
  <c r="AI74" i="1"/>
  <c r="AJ74" i="1" s="1"/>
  <c r="Z74" i="1" s="1"/>
  <c r="AK73" i="1"/>
  <c r="AM72" i="1" a="1"/>
  <c r="AM72" i="1" s="1"/>
  <c r="AL72" i="1" a="1"/>
  <c r="AL72" i="1" s="1"/>
  <c r="AH73" i="1" l="1"/>
  <c r="AL73" i="1" s="1" a="1"/>
  <c r="AL73" i="1" s="1"/>
  <c r="AM73" i="1" l="1" a="1"/>
  <c r="AM73" i="1" s="1"/>
  <c r="AB75" i="1"/>
  <c r="AK74" i="1"/>
  <c r="AL74" i="1" l="1" a="1"/>
  <c r="AL74" i="1" s="1"/>
  <c r="AM74" i="1" a="1"/>
  <c r="AM74" i="1" s="1"/>
  <c r="AC75" i="1"/>
  <c r="AD75" i="1" s="1"/>
  <c r="AE75" i="1" s="1"/>
  <c r="AF75" i="1" s="1"/>
  <c r="AG75" i="1" s="1"/>
  <c r="AI76" i="1"/>
  <c r="AJ76" i="1" s="1"/>
  <c r="Z76" i="1" s="1"/>
  <c r="AK75" i="1"/>
  <c r="AH75" i="1" l="1"/>
  <c r="AM75" i="1" s="1" a="1"/>
  <c r="AM75" i="1" s="1"/>
  <c r="AB77" i="1" l="1"/>
  <c r="AK76" i="1"/>
  <c r="AL75" i="1" a="1"/>
  <c r="AL75" i="1" s="1"/>
  <c r="AL76" i="1" l="1" a="1"/>
  <c r="AL76" i="1" s="1"/>
  <c r="AM76" i="1" a="1"/>
  <c r="AM76" i="1" s="1"/>
  <c r="AC77" i="1"/>
  <c r="AD77" i="1" s="1"/>
  <c r="AE77" i="1" s="1"/>
  <c r="AF77" i="1" s="1"/>
  <c r="AG77" i="1" s="1"/>
  <c r="AK77" i="1"/>
  <c r="AI78" i="1"/>
  <c r="AJ78" i="1" s="1"/>
  <c r="Z78" i="1" s="1"/>
  <c r="AH77" i="1" l="1"/>
  <c r="AM77" i="1" s="1" a="1"/>
  <c r="AM77" i="1" s="1"/>
  <c r="AB79" i="1" l="1"/>
  <c r="AK78" i="1"/>
  <c r="AL77" i="1" a="1"/>
  <c r="AL77" i="1" s="1"/>
  <c r="AM78" i="1" l="1" a="1"/>
  <c r="AM78" i="1" s="1"/>
  <c r="AL78" i="1" a="1"/>
  <c r="AL78" i="1" s="1"/>
  <c r="AC79" i="1"/>
  <c r="AD79" i="1" s="1"/>
  <c r="AE79" i="1" s="1"/>
  <c r="AF79" i="1" s="1"/>
  <c r="AG79" i="1" s="1"/>
  <c r="AK79" i="1"/>
  <c r="AI80" i="1"/>
  <c r="AJ80" i="1" s="1"/>
  <c r="Z80" i="1" s="1"/>
  <c r="AH79" i="1" l="1"/>
  <c r="AL79" i="1" s="1" a="1"/>
  <c r="AL79" i="1" s="1"/>
  <c r="AM79" i="1" l="1" a="1"/>
  <c r="AM79" i="1" s="1"/>
  <c r="AB81" i="1"/>
  <c r="AK80" i="1"/>
  <c r="AM80" i="1" l="1" a="1"/>
  <c r="AM80" i="1" s="1"/>
  <c r="AL80" i="1" a="1"/>
  <c r="AL80" i="1" s="1"/>
  <c r="AC81" i="1"/>
  <c r="AD81" i="1" s="1"/>
  <c r="AE81" i="1" s="1"/>
  <c r="AF81" i="1" s="1"/>
  <c r="AG81" i="1" s="1"/>
  <c r="AK81" i="1"/>
  <c r="AI82" i="1"/>
  <c r="AJ82" i="1" s="1"/>
  <c r="Z82" i="1" s="1"/>
  <c r="AH81" i="1" l="1"/>
  <c r="AM81" i="1" s="1" a="1"/>
  <c r="AM81" i="1" s="1"/>
  <c r="AB83" i="1" l="1"/>
  <c r="AK82" i="1"/>
  <c r="AL81" i="1" a="1"/>
  <c r="AL81" i="1" s="1"/>
  <c r="AL82" i="1" l="1" a="1"/>
  <c r="AL82" i="1" s="1"/>
  <c r="AM82" i="1" a="1"/>
  <c r="AM82" i="1" s="1"/>
  <c r="AC83" i="1"/>
  <c r="AD83" i="1" s="1"/>
  <c r="AE83" i="1" s="1"/>
  <c r="AF83" i="1" s="1"/>
  <c r="AG83" i="1" s="1"/>
  <c r="AK83" i="1"/>
  <c r="AI84" i="1"/>
  <c r="AJ84" i="1" s="1"/>
  <c r="Z84" i="1" s="1"/>
  <c r="AH83" i="1" l="1"/>
  <c r="AM83" i="1" s="1" a="1"/>
  <c r="AM83" i="1" s="1"/>
  <c r="AB85" i="1" l="1"/>
  <c r="AK84" i="1"/>
  <c r="AL83" i="1" a="1"/>
  <c r="AL83" i="1" s="1"/>
  <c r="AM84" i="1" l="1" a="1"/>
  <c r="AM84" i="1" s="1"/>
  <c r="AL84" i="1" a="1"/>
  <c r="AL84" i="1" s="1"/>
  <c r="AC85" i="1"/>
  <c r="AD85" i="1" s="1"/>
  <c r="AE85" i="1" s="1"/>
  <c r="AF85" i="1" s="1"/>
  <c r="AG85" i="1" s="1"/>
  <c r="AH85" i="1" s="1"/>
  <c r="AK85" i="1"/>
  <c r="AM85" i="1" s="1" a="1"/>
  <c r="AM85" i="1" s="1"/>
  <c r="AI86" i="1"/>
  <c r="AJ86" i="1" s="1"/>
  <c r="Z86" i="1" s="1"/>
  <c r="AL85" i="1" l="1" a="1"/>
  <c r="AL85" i="1" s="1"/>
  <c r="AB87" i="1"/>
  <c r="AK86" i="1"/>
  <c r="AM86" i="1" l="1" a="1"/>
  <c r="AM86" i="1" s="1"/>
  <c r="AL86" i="1" a="1"/>
  <c r="AL86" i="1" s="1"/>
  <c r="AC87" i="1"/>
  <c r="AD87" i="1" s="1"/>
  <c r="AE87" i="1" s="1"/>
  <c r="AF87" i="1" s="1"/>
  <c r="AG87" i="1" s="1"/>
  <c r="AK87" i="1"/>
  <c r="AI88" i="1"/>
  <c r="AJ88" i="1" s="1"/>
  <c r="Z88" i="1" s="1"/>
  <c r="AH87" i="1" l="1"/>
  <c r="AM87" i="1" s="1" a="1"/>
  <c r="AM87" i="1" s="1"/>
  <c r="AB89" i="1" l="1"/>
  <c r="AK88" i="1"/>
  <c r="AL87" i="1" a="1"/>
  <c r="AL87" i="1" s="1"/>
  <c r="AM88" i="1" l="1" a="1"/>
  <c r="AM88" i="1" s="1"/>
  <c r="AL88" i="1" a="1"/>
  <c r="AL88" i="1" s="1"/>
  <c r="AC89" i="1"/>
  <c r="AD89" i="1" s="1"/>
  <c r="AE89" i="1" s="1"/>
  <c r="AF89" i="1" s="1"/>
  <c r="AG89" i="1" s="1"/>
  <c r="AI90" i="1"/>
  <c r="AJ90" i="1" s="1"/>
  <c r="Z90" i="1" s="1"/>
  <c r="AK89" i="1"/>
  <c r="AH89" i="1" l="1"/>
  <c r="AM89" i="1" s="1" a="1"/>
  <c r="AM89" i="1" s="1"/>
  <c r="AK90" i="1" l="1"/>
  <c r="AB91" i="1"/>
  <c r="AB93" i="1"/>
  <c r="AL89" i="1" a="1"/>
  <c r="AL89" i="1" s="1"/>
  <c r="AC91" i="1" l="1"/>
  <c r="AD91" i="1" s="1"/>
  <c r="AE91" i="1" s="1"/>
  <c r="AF91" i="1" s="1"/>
  <c r="AG91" i="1" s="1"/>
  <c r="AI92" i="1"/>
  <c r="AJ92" i="1" s="1"/>
  <c r="Z92" i="1" s="1"/>
  <c r="AK91" i="1"/>
  <c r="AI94" i="1"/>
  <c r="AJ94" i="1" s="1"/>
  <c r="Z94" i="1" s="1"/>
  <c r="AK93" i="1"/>
  <c r="AC93" i="1"/>
  <c r="AD93" i="1" s="1"/>
  <c r="AE93" i="1" s="1"/>
  <c r="AF93" i="1" s="1"/>
  <c r="AG93" i="1" s="1"/>
  <c r="AM90" i="1" a="1"/>
  <c r="AM90" i="1" s="1"/>
  <c r="AL90" i="1" a="1"/>
  <c r="AL90" i="1" s="1"/>
  <c r="AH93" i="1" l="1"/>
  <c r="AM93" i="1" s="1" a="1"/>
  <c r="AM93" i="1" s="1"/>
  <c r="AH91" i="1"/>
  <c r="AM91" i="1" s="1" a="1"/>
  <c r="AM91" i="1" s="1"/>
  <c r="AK92" i="1" l="1"/>
  <c r="AL91" i="1" a="1"/>
  <c r="AL91" i="1" s="1"/>
  <c r="AK94" i="1"/>
  <c r="AB95" i="1"/>
  <c r="AL93" i="1" a="1"/>
  <c r="AL93" i="1" s="1"/>
  <c r="AM94" i="1" l="1" a="1"/>
  <c r="AM94" i="1" s="1"/>
  <c r="AL94" i="1" a="1"/>
  <c r="AL94" i="1" s="1"/>
  <c r="AC95" i="1"/>
  <c r="AD95" i="1" s="1"/>
  <c r="AE95" i="1" s="1"/>
  <c r="AF95" i="1" s="1"/>
  <c r="AG95" i="1" s="1"/>
  <c r="AK95" i="1"/>
  <c r="AI96" i="1"/>
  <c r="AJ96" i="1" s="1"/>
  <c r="AM92" i="1" a="1"/>
  <c r="AM92" i="1" s="1"/>
  <c r="AL92" i="1" a="1"/>
  <c r="AL92" i="1" s="1"/>
  <c r="AJ97" i="1" l="1"/>
  <c r="Z96" i="1"/>
  <c r="AH95" i="1"/>
  <c r="AM95" i="1" l="1" a="1"/>
  <c r="AM95" i="1" s="1"/>
  <c r="AL95" i="1" a="1"/>
  <c r="AL95" i="1" s="1"/>
  <c r="M105" i="1"/>
  <c r="AK96" i="1"/>
  <c r="AM96" i="1" l="1" a="1"/>
  <c r="AM96" i="1" s="1"/>
  <c r="AL96" i="1" a="1"/>
  <c r="AL96" i="1" s="1"/>
  <c r="F22" i="1" s="1"/>
  <c r="V105" i="1"/>
  <c r="T106" i="1"/>
  <c r="U106" i="1" s="1"/>
  <c r="K106" i="1" s="1"/>
  <c r="N105" i="1"/>
  <c r="O105" i="1" s="1"/>
  <c r="P105" i="1" s="1"/>
  <c r="Q105" i="1" s="1"/>
  <c r="R105" i="1" s="1"/>
  <c r="M103" i="1"/>
  <c r="G23" i="1" l="1"/>
  <c r="H23" i="1" s="1"/>
  <c r="G22" i="1"/>
  <c r="H22" i="1" s="1"/>
  <c r="S105" i="1"/>
  <c r="X105" i="1" s="1" a="1"/>
  <c r="X105" i="1" s="1"/>
  <c r="F21" i="1"/>
  <c r="F20" i="1"/>
  <c r="F24" i="1"/>
  <c r="F23" i="1"/>
  <c r="G21" i="1"/>
  <c r="H21" i="1" s="1"/>
  <c r="G24" i="1"/>
  <c r="H24" i="1" s="1"/>
  <c r="G20" i="1"/>
  <c r="H20" i="1" s="1"/>
  <c r="W105" i="1" l="1" a="1"/>
  <c r="W105" i="1" s="1"/>
  <c r="I23" i="1"/>
  <c r="I20" i="1"/>
  <c r="I24" i="1"/>
  <c r="I22" i="1"/>
  <c r="I21" i="1"/>
  <c r="V106" i="1"/>
  <c r="M107" i="1"/>
  <c r="X106" i="1" l="1" a="1"/>
  <c r="X106" i="1" s="1"/>
  <c r="W106" i="1" a="1"/>
  <c r="W106" i="1" s="1"/>
  <c r="V107" i="1"/>
  <c r="T108" i="1"/>
  <c r="U108" i="1" s="1"/>
  <c r="K108" i="1" s="1"/>
  <c r="N107" i="1"/>
  <c r="O107" i="1" s="1"/>
  <c r="P107" i="1" s="1"/>
  <c r="Q107" i="1" s="1"/>
  <c r="R107" i="1" s="1"/>
  <c r="S107" i="1" l="1"/>
  <c r="X107" i="1" s="1" a="1"/>
  <c r="X107" i="1" s="1"/>
  <c r="W107" i="1" l="1" a="1"/>
  <c r="W107" i="1" s="1"/>
  <c r="V108" i="1"/>
  <c r="M109" i="1"/>
  <c r="V109" i="1" l="1"/>
  <c r="T110" i="1"/>
  <c r="U110" i="1" s="1"/>
  <c r="K110" i="1" s="1"/>
  <c r="N109" i="1"/>
  <c r="O109" i="1" s="1"/>
  <c r="P109" i="1" s="1"/>
  <c r="Q109" i="1" s="1"/>
  <c r="R109" i="1" s="1"/>
  <c r="S109" i="1" s="1"/>
  <c r="X108" i="1" a="1"/>
  <c r="X108" i="1" s="1"/>
  <c r="W108" i="1" a="1"/>
  <c r="W108" i="1" s="1"/>
  <c r="X109" i="1" l="1" a="1"/>
  <c r="X109" i="1" s="1"/>
  <c r="V110" i="1"/>
  <c r="M111" i="1"/>
  <c r="W109" i="1" a="1"/>
  <c r="W109" i="1" s="1"/>
  <c r="X110" i="1" l="1" a="1"/>
  <c r="X110" i="1" s="1"/>
  <c r="W110" i="1" a="1"/>
  <c r="W110" i="1" s="1"/>
  <c r="V111" i="1"/>
  <c r="T112" i="1"/>
  <c r="U112" i="1" s="1"/>
  <c r="K112" i="1" s="1"/>
  <c r="N111" i="1"/>
  <c r="O111" i="1" s="1"/>
  <c r="P111" i="1" s="1"/>
  <c r="Q111" i="1" s="1"/>
  <c r="R111" i="1" s="1"/>
  <c r="S111" i="1" l="1"/>
  <c r="W111" i="1" s="1" a="1"/>
  <c r="W111" i="1" s="1"/>
  <c r="X111" i="1" l="1" a="1"/>
  <c r="X111" i="1" s="1"/>
  <c r="V112" i="1"/>
  <c r="M113" i="1"/>
  <c r="V113" i="1" l="1"/>
  <c r="T114" i="1"/>
  <c r="U114" i="1" s="1"/>
  <c r="K114" i="1" s="1"/>
  <c r="N113" i="1"/>
  <c r="O113" i="1" s="1"/>
  <c r="P113" i="1" s="1"/>
  <c r="Q113" i="1" s="1"/>
  <c r="R113" i="1" s="1"/>
  <c r="X112" i="1" a="1"/>
  <c r="X112" i="1" s="1"/>
  <c r="W112" i="1" a="1"/>
  <c r="W112" i="1" s="1"/>
  <c r="S113" i="1" l="1"/>
  <c r="X113" i="1" s="1" a="1"/>
  <c r="X113" i="1" s="1"/>
  <c r="W113" i="1" a="1"/>
  <c r="W113" i="1" s="1"/>
  <c r="V114" i="1" l="1"/>
  <c r="M115" i="1"/>
  <c r="X114" i="1" l="1" a="1"/>
  <c r="X114" i="1" s="1"/>
  <c r="W114" i="1" a="1"/>
  <c r="W114" i="1" s="1"/>
  <c r="V115" i="1"/>
  <c r="T116" i="1"/>
  <c r="U116" i="1" s="1"/>
  <c r="K116" i="1" s="1"/>
  <c r="N115" i="1"/>
  <c r="O115" i="1" s="1"/>
  <c r="P115" i="1" s="1"/>
  <c r="Q115" i="1" s="1"/>
  <c r="R115" i="1" s="1"/>
  <c r="S115" i="1" l="1"/>
  <c r="W115" i="1" s="1" a="1"/>
  <c r="W115" i="1" s="1"/>
  <c r="X115" i="1" l="1" a="1"/>
  <c r="X115" i="1" s="1"/>
  <c r="V116" i="1"/>
  <c r="M117" i="1"/>
  <c r="T118" i="1" l="1"/>
  <c r="U118" i="1" s="1"/>
  <c r="K118" i="1" s="1"/>
  <c r="V117" i="1"/>
  <c r="N117" i="1"/>
  <c r="O117" i="1" s="1"/>
  <c r="P117" i="1" s="1"/>
  <c r="Q117" i="1" s="1"/>
  <c r="R117" i="1" s="1"/>
  <c r="X116" i="1" a="1"/>
  <c r="X116" i="1" s="1"/>
  <c r="W116" i="1" a="1"/>
  <c r="W116" i="1" s="1"/>
  <c r="S117" i="1" l="1"/>
  <c r="X117" i="1" s="1" a="1"/>
  <c r="X117" i="1" s="1"/>
  <c r="W117" i="1" a="1"/>
  <c r="W117" i="1" s="1"/>
  <c r="V118" i="1" l="1"/>
  <c r="M119" i="1"/>
  <c r="V119" i="1" l="1"/>
  <c r="T120" i="1"/>
  <c r="U120" i="1" s="1"/>
  <c r="K120" i="1" s="1"/>
  <c r="N119" i="1"/>
  <c r="O119" i="1" s="1"/>
  <c r="P119" i="1" s="1"/>
  <c r="Q119" i="1" s="1"/>
  <c r="R119" i="1" s="1"/>
  <c r="X118" i="1" a="1"/>
  <c r="X118" i="1" s="1"/>
  <c r="W118" i="1" a="1"/>
  <c r="W118" i="1" s="1"/>
  <c r="S119" i="1" l="1"/>
  <c r="X119" i="1" s="1" a="1"/>
  <c r="X119" i="1" s="1"/>
  <c r="W119" i="1" l="1" a="1"/>
  <c r="W119" i="1" s="1"/>
  <c r="V120" i="1"/>
  <c r="M121" i="1"/>
  <c r="V121" i="1" l="1"/>
  <c r="T122" i="1"/>
  <c r="U122" i="1" s="1"/>
  <c r="K122" i="1" s="1"/>
  <c r="N121" i="1"/>
  <c r="O121" i="1" s="1"/>
  <c r="P121" i="1" s="1"/>
  <c r="Q121" i="1" s="1"/>
  <c r="R121" i="1" s="1"/>
  <c r="X120" i="1" a="1"/>
  <c r="X120" i="1" s="1"/>
  <c r="W120" i="1" a="1"/>
  <c r="W120" i="1" s="1"/>
  <c r="S121" i="1" l="1"/>
  <c r="V122" i="1" l="1"/>
  <c r="M123" i="1"/>
  <c r="W121" i="1" a="1"/>
  <c r="W121" i="1" s="1"/>
  <c r="X121" i="1" a="1"/>
  <c r="X121" i="1" s="1"/>
  <c r="X122" i="1" l="1" a="1"/>
  <c r="X122" i="1" s="1"/>
  <c r="W122" i="1" a="1"/>
  <c r="W122" i="1" s="1"/>
  <c r="V123" i="1"/>
  <c r="T124" i="1"/>
  <c r="U124" i="1" s="1"/>
  <c r="K124" i="1" s="1"/>
  <c r="N123" i="1"/>
  <c r="O123" i="1" s="1"/>
  <c r="P123" i="1" s="1"/>
  <c r="Q123" i="1" s="1"/>
  <c r="R123" i="1" s="1"/>
  <c r="S123" i="1" l="1"/>
  <c r="W123" i="1" s="1" a="1"/>
  <c r="W123" i="1" s="1"/>
  <c r="X123" i="1" l="1" a="1"/>
  <c r="X123" i="1" s="1"/>
  <c r="V124" i="1"/>
  <c r="M125" i="1"/>
  <c r="T126" i="1" l="1"/>
  <c r="U126" i="1" s="1"/>
  <c r="K126" i="1" s="1"/>
  <c r="V125" i="1"/>
  <c r="N125" i="1"/>
  <c r="O125" i="1" s="1"/>
  <c r="P125" i="1" s="1"/>
  <c r="Q125" i="1" s="1"/>
  <c r="R125" i="1" s="1"/>
  <c r="X124" i="1" a="1"/>
  <c r="X124" i="1" s="1"/>
  <c r="W124" i="1" a="1"/>
  <c r="W124" i="1" s="1"/>
  <c r="S125" i="1" l="1"/>
  <c r="X125" i="1" s="1" a="1"/>
  <c r="X125" i="1" s="1"/>
  <c r="W125" i="1" l="1" a="1"/>
  <c r="W125" i="1" s="1"/>
  <c r="V126" i="1"/>
  <c r="M127" i="1"/>
  <c r="T128" i="1" l="1"/>
  <c r="U128" i="1" s="1"/>
  <c r="K128" i="1" s="1"/>
  <c r="V127" i="1"/>
  <c r="N127" i="1"/>
  <c r="O127" i="1" s="1"/>
  <c r="P127" i="1" s="1"/>
  <c r="Q127" i="1" s="1"/>
  <c r="R127" i="1" s="1"/>
  <c r="X126" i="1" a="1"/>
  <c r="X126" i="1" s="1"/>
  <c r="W126" i="1" a="1"/>
  <c r="W126" i="1" s="1"/>
  <c r="S127" i="1" l="1"/>
  <c r="X127" i="1" s="1" a="1"/>
  <c r="X127" i="1" s="1"/>
  <c r="W127" i="1" l="1" a="1"/>
  <c r="W127" i="1" s="1"/>
  <c r="V128" i="1"/>
  <c r="M129" i="1"/>
  <c r="V129" i="1" l="1"/>
  <c r="T130" i="1"/>
  <c r="U130" i="1" s="1"/>
  <c r="K130" i="1" s="1"/>
  <c r="N129" i="1"/>
  <c r="O129" i="1" s="1"/>
  <c r="P129" i="1" s="1"/>
  <c r="Q129" i="1" s="1"/>
  <c r="R129" i="1" s="1"/>
  <c r="W128" i="1" a="1"/>
  <c r="W128" i="1" s="1"/>
  <c r="X128" i="1" a="1"/>
  <c r="X128" i="1" s="1"/>
  <c r="S129" i="1" l="1"/>
  <c r="X129" i="1" a="1"/>
  <c r="X129" i="1" s="1"/>
  <c r="V130" i="1" l="1"/>
  <c r="M131" i="1"/>
  <c r="W129" i="1" a="1"/>
  <c r="W129" i="1" s="1"/>
  <c r="V131" i="1" l="1"/>
  <c r="T132" i="1"/>
  <c r="U132" i="1" s="1"/>
  <c r="K132" i="1" s="1"/>
  <c r="N131" i="1"/>
  <c r="O131" i="1" s="1"/>
  <c r="P131" i="1" s="1"/>
  <c r="Q131" i="1" s="1"/>
  <c r="R131" i="1" s="1"/>
  <c r="W130" i="1" a="1"/>
  <c r="W130" i="1" s="1"/>
  <c r="X130" i="1" a="1"/>
  <c r="X130" i="1" s="1"/>
  <c r="S131" i="1" l="1"/>
  <c r="W131" i="1" s="1" a="1"/>
  <c r="W131" i="1" s="1"/>
  <c r="X131" i="1" a="1"/>
  <c r="X131" i="1" s="1"/>
  <c r="V132" i="1" l="1"/>
  <c r="M133" i="1"/>
  <c r="T134" i="1" l="1"/>
  <c r="U134" i="1" s="1"/>
  <c r="K134" i="1" s="1"/>
  <c r="V133" i="1"/>
  <c r="N133" i="1"/>
  <c r="O133" i="1" s="1"/>
  <c r="P133" i="1" s="1"/>
  <c r="Q133" i="1" s="1"/>
  <c r="R133" i="1" s="1"/>
  <c r="W132" i="1" a="1"/>
  <c r="W132" i="1" s="1"/>
  <c r="X132" i="1" a="1"/>
  <c r="X132" i="1" s="1"/>
  <c r="S133" i="1" l="1"/>
  <c r="X133" i="1" a="1"/>
  <c r="X133" i="1" s="1"/>
  <c r="V134" i="1" l="1"/>
  <c r="M135" i="1"/>
  <c r="W133" i="1" a="1"/>
  <c r="W133" i="1" s="1"/>
  <c r="V135" i="1" l="1"/>
  <c r="T136" i="1"/>
  <c r="U136" i="1" s="1"/>
  <c r="K136" i="1" s="1"/>
  <c r="N135" i="1"/>
  <c r="O135" i="1" s="1"/>
  <c r="P135" i="1" s="1"/>
  <c r="Q135" i="1" s="1"/>
  <c r="R135" i="1" s="1"/>
  <c r="X134" i="1" a="1"/>
  <c r="X134" i="1" s="1"/>
  <c r="W134" i="1" a="1"/>
  <c r="W134" i="1" s="1"/>
  <c r="S135" i="1" l="1"/>
  <c r="X135" i="1" s="1" a="1"/>
  <c r="X135" i="1" s="1"/>
  <c r="W135" i="1" l="1" a="1"/>
  <c r="W135" i="1" s="1"/>
  <c r="V136" i="1"/>
  <c r="M137" i="1"/>
  <c r="X136" i="1" l="1" a="1"/>
  <c r="X136" i="1" s="1"/>
  <c r="W136" i="1" a="1"/>
  <c r="W136" i="1" s="1"/>
  <c r="T138" i="1"/>
  <c r="U138" i="1" s="1"/>
  <c r="K138" i="1" s="1"/>
  <c r="V137" i="1"/>
  <c r="X137" i="1" s="1" a="1"/>
  <c r="X137" i="1" s="1"/>
  <c r="N137" i="1"/>
  <c r="O137" i="1" s="1"/>
  <c r="P137" i="1" s="1"/>
  <c r="Q137" i="1" s="1"/>
  <c r="R137" i="1" s="1"/>
  <c r="S137" i="1" s="1"/>
  <c r="W137" i="1" l="1" a="1"/>
  <c r="W137" i="1" s="1"/>
  <c r="V138" i="1"/>
  <c r="M139" i="1"/>
  <c r="T140" i="1" l="1"/>
  <c r="U140" i="1" s="1"/>
  <c r="K140" i="1" s="1"/>
  <c r="V139" i="1"/>
  <c r="N139" i="1"/>
  <c r="O139" i="1" s="1"/>
  <c r="P139" i="1" s="1"/>
  <c r="Q139" i="1" s="1"/>
  <c r="R139" i="1" s="1"/>
  <c r="X138" i="1" a="1"/>
  <c r="X138" i="1" s="1"/>
  <c r="W138" i="1" a="1"/>
  <c r="W138" i="1" s="1"/>
  <c r="S139" i="1" l="1"/>
  <c r="X139" i="1" s="1" a="1"/>
  <c r="X139" i="1" s="1"/>
  <c r="V140" i="1" l="1"/>
  <c r="M141" i="1"/>
  <c r="W139" i="1" a="1"/>
  <c r="W139" i="1" s="1"/>
  <c r="V141" i="1" l="1"/>
  <c r="T142" i="1"/>
  <c r="U142" i="1" s="1"/>
  <c r="K142" i="1" s="1"/>
  <c r="N141" i="1"/>
  <c r="O141" i="1" s="1"/>
  <c r="P141" i="1" s="1"/>
  <c r="Q141" i="1" s="1"/>
  <c r="R141" i="1" s="1"/>
  <c r="X140" i="1" a="1"/>
  <c r="X140" i="1" s="1"/>
  <c r="W140" i="1" a="1"/>
  <c r="W140" i="1" s="1"/>
  <c r="S141" i="1" l="1"/>
  <c r="X141" i="1" s="1" a="1"/>
  <c r="X141" i="1" s="1"/>
  <c r="W141" i="1" a="1"/>
  <c r="W141" i="1" s="1"/>
  <c r="V142" i="1" l="1"/>
  <c r="M143" i="1"/>
  <c r="V143" i="1" l="1"/>
  <c r="T144" i="1"/>
  <c r="U144" i="1" s="1"/>
  <c r="K144" i="1" s="1"/>
  <c r="N143" i="1"/>
  <c r="O143" i="1" s="1"/>
  <c r="P143" i="1" s="1"/>
  <c r="Q143" i="1" s="1"/>
  <c r="R143" i="1" s="1"/>
  <c r="S143" i="1" s="1"/>
  <c r="W142" i="1" a="1"/>
  <c r="W142" i="1" s="1"/>
  <c r="X142" i="1" a="1"/>
  <c r="X142" i="1" s="1"/>
  <c r="X143" i="1" l="1" a="1"/>
  <c r="X143" i="1" s="1"/>
  <c r="V144" i="1"/>
  <c r="M145" i="1"/>
  <c r="W143" i="1" a="1"/>
  <c r="W143" i="1" s="1"/>
  <c r="V145" i="1" l="1"/>
  <c r="T146" i="1"/>
  <c r="U146" i="1" s="1"/>
  <c r="N145" i="1"/>
  <c r="O145" i="1" s="1"/>
  <c r="P145" i="1" s="1"/>
  <c r="Q145" i="1" s="1"/>
  <c r="R145" i="1" s="1"/>
  <c r="S145" i="1" s="1"/>
  <c r="X144" i="1" a="1"/>
  <c r="X144" i="1" s="1"/>
  <c r="W144" i="1" a="1"/>
  <c r="W144" i="1" s="1"/>
  <c r="U147" i="1" l="1"/>
  <c r="K146" i="1"/>
  <c r="X145" i="1" a="1"/>
  <c r="X145" i="1" s="1"/>
  <c r="V146" i="1"/>
  <c r="AB105" i="1"/>
  <c r="W145" i="1" a="1"/>
  <c r="W145" i="1" s="1"/>
  <c r="AK105" i="1" l="1"/>
  <c r="AI106" i="1"/>
  <c r="AJ106" i="1" s="1"/>
  <c r="Z106" i="1" s="1"/>
  <c r="AB103" i="1"/>
  <c r="AC105" i="1"/>
  <c r="X146" i="1" a="1"/>
  <c r="X146" i="1" s="1"/>
  <c r="G27" i="1" s="1"/>
  <c r="W146" i="1" a="1"/>
  <c r="W146" i="1" s="1"/>
  <c r="F27" i="1" s="1"/>
  <c r="AD105" i="1" l="1"/>
  <c r="AE105" i="1" s="1"/>
  <c r="AF105" i="1" s="1"/>
  <c r="AG105" i="1" s="1"/>
  <c r="AH105" i="1"/>
  <c r="AM105" i="1" s="1" a="1"/>
  <c r="AM105" i="1" s="1"/>
  <c r="F28" i="1"/>
  <c r="F29" i="1"/>
  <c r="F25" i="1"/>
  <c r="F26" i="1"/>
  <c r="G26" i="1"/>
  <c r="H26" i="1" s="1"/>
  <c r="H27" i="1"/>
  <c r="G29" i="1"/>
  <c r="H29" i="1" s="1"/>
  <c r="G25" i="1"/>
  <c r="G28" i="1"/>
  <c r="H28" i="1" s="1"/>
  <c r="AL105" i="1" l="1" a="1"/>
  <c r="AL105" i="1" s="1"/>
  <c r="I29" i="1"/>
  <c r="I27" i="1"/>
  <c r="I26" i="1"/>
  <c r="I28" i="1"/>
  <c r="H25" i="1"/>
  <c r="I25" i="1" s="1"/>
  <c r="AK106" i="1"/>
  <c r="AB107" i="1"/>
  <c r="AM106" i="1" l="1" a="1"/>
  <c r="AM106" i="1" s="1"/>
  <c r="AL106" i="1" a="1"/>
  <c r="AL106" i="1" s="1"/>
  <c r="AK107" i="1"/>
  <c r="AI108" i="1"/>
  <c r="AJ108" i="1" s="1"/>
  <c r="Z108" i="1" s="1"/>
  <c r="AC107" i="1"/>
  <c r="AD107" i="1" s="1"/>
  <c r="AE107" i="1" s="1"/>
  <c r="AF107" i="1" s="1"/>
  <c r="AG107" i="1" s="1"/>
  <c r="AH107" i="1" l="1"/>
  <c r="AM107" i="1" s="1" a="1"/>
  <c r="AM107" i="1" s="1"/>
  <c r="AK108" i="1" l="1"/>
  <c r="AB109" i="1"/>
  <c r="AL107" i="1" a="1"/>
  <c r="AL107" i="1" s="1"/>
  <c r="AI110" i="1" l="1"/>
  <c r="AJ110" i="1" s="1"/>
  <c r="Z110" i="1" s="1"/>
  <c r="AK109" i="1"/>
  <c r="AC109" i="1"/>
  <c r="AD109" i="1" s="1"/>
  <c r="AE109" i="1" s="1"/>
  <c r="AF109" i="1" s="1"/>
  <c r="AG109" i="1" s="1"/>
  <c r="AH109" i="1" s="1"/>
  <c r="AL108" i="1" a="1"/>
  <c r="AL108" i="1" s="1"/>
  <c r="AM108" i="1" a="1"/>
  <c r="AM108" i="1" s="1"/>
  <c r="AM109" i="1" l="1" a="1"/>
  <c r="AM109" i="1" s="1"/>
  <c r="AK110" i="1"/>
  <c r="AB111" i="1"/>
  <c r="AL109" i="1" a="1"/>
  <c r="AL109" i="1" s="1"/>
  <c r="AI112" i="1" l="1"/>
  <c r="AJ112" i="1" s="1"/>
  <c r="Z112" i="1" s="1"/>
  <c r="AK111" i="1"/>
  <c r="AM111" i="1" s="1" a="1"/>
  <c r="AM111" i="1" s="1"/>
  <c r="AC111" i="1"/>
  <c r="AD111" i="1" s="1"/>
  <c r="AE111" i="1" s="1"/>
  <c r="AF111" i="1" s="1"/>
  <c r="AG111" i="1" s="1"/>
  <c r="AH111" i="1" s="1"/>
  <c r="AL110" i="1" a="1"/>
  <c r="AL110" i="1" s="1"/>
  <c r="AM110" i="1" a="1"/>
  <c r="AM110" i="1" s="1"/>
  <c r="AL111" i="1" l="1" a="1"/>
  <c r="AL111" i="1" s="1"/>
  <c r="AK112" i="1"/>
  <c r="AB113" i="1"/>
  <c r="AK113" i="1" l="1"/>
  <c r="AI114" i="1"/>
  <c r="AJ114" i="1" s="1"/>
  <c r="Z114" i="1" s="1"/>
  <c r="AC113" i="1"/>
  <c r="AD113" i="1" s="1"/>
  <c r="AE113" i="1" s="1"/>
  <c r="AF113" i="1" s="1"/>
  <c r="AG113" i="1" s="1"/>
  <c r="AL112" i="1" a="1"/>
  <c r="AL112" i="1" s="1"/>
  <c r="AM112" i="1" a="1"/>
  <c r="AM112" i="1" s="1"/>
  <c r="AH113" i="1" l="1"/>
  <c r="AM113" i="1" s="1" a="1"/>
  <c r="AM113" i="1" s="1"/>
  <c r="AK114" i="1" l="1"/>
  <c r="AB115" i="1"/>
  <c r="AL113" i="1" a="1"/>
  <c r="AL113" i="1" s="1"/>
  <c r="AK115" i="1" l="1"/>
  <c r="AI116" i="1"/>
  <c r="AJ116" i="1" s="1"/>
  <c r="Z116" i="1" s="1"/>
  <c r="AC115" i="1"/>
  <c r="AD115" i="1" s="1"/>
  <c r="AE115" i="1" s="1"/>
  <c r="AF115" i="1" s="1"/>
  <c r="AG115" i="1" s="1"/>
  <c r="AM114" i="1" a="1"/>
  <c r="AM114" i="1" s="1"/>
  <c r="AL114" i="1" a="1"/>
  <c r="AL114" i="1" s="1"/>
  <c r="AH115" i="1" l="1"/>
  <c r="AM115" i="1" s="1" a="1"/>
  <c r="AM115" i="1" s="1"/>
  <c r="AK116" i="1" l="1"/>
  <c r="AB117" i="1"/>
  <c r="AL115" i="1" a="1"/>
  <c r="AL115" i="1" s="1"/>
  <c r="AK117" i="1" l="1"/>
  <c r="AI118" i="1"/>
  <c r="AJ118" i="1" s="1"/>
  <c r="Z118" i="1" s="1"/>
  <c r="AC117" i="1"/>
  <c r="AD117" i="1" s="1"/>
  <c r="AE117" i="1" s="1"/>
  <c r="AF117" i="1" s="1"/>
  <c r="AG117" i="1" s="1"/>
  <c r="AH117" i="1" s="1"/>
  <c r="AL116" i="1" a="1"/>
  <c r="AL116" i="1" s="1"/>
  <c r="AM116" i="1" a="1"/>
  <c r="AM116" i="1" s="1"/>
  <c r="AL117" i="1" l="1" a="1"/>
  <c r="AL117" i="1" s="1"/>
  <c r="AK118" i="1"/>
  <c r="AB119" i="1"/>
  <c r="AM117" i="1" a="1"/>
  <c r="AM117" i="1" s="1"/>
  <c r="AK119" i="1" l="1"/>
  <c r="AI120" i="1"/>
  <c r="AJ120" i="1" s="1"/>
  <c r="Z120" i="1" s="1"/>
  <c r="AC119" i="1"/>
  <c r="AD119" i="1" s="1"/>
  <c r="AE119" i="1" s="1"/>
  <c r="AF119" i="1" s="1"/>
  <c r="AG119" i="1" s="1"/>
  <c r="AH119" i="1" s="1"/>
  <c r="AL118" i="1" a="1"/>
  <c r="AL118" i="1" s="1"/>
  <c r="AM118" i="1" a="1"/>
  <c r="AM118" i="1" s="1"/>
  <c r="AM119" i="1" l="1" a="1"/>
  <c r="AM119" i="1" s="1"/>
  <c r="AL119" i="1" a="1"/>
  <c r="AL119" i="1" s="1"/>
  <c r="AK120" i="1"/>
  <c r="AB121" i="1"/>
  <c r="AK121" i="1" l="1"/>
  <c r="AI122" i="1"/>
  <c r="AJ122" i="1" s="1"/>
  <c r="Z122" i="1" s="1"/>
  <c r="AC121" i="1"/>
  <c r="AD121" i="1" s="1"/>
  <c r="AE121" i="1" s="1"/>
  <c r="AF121" i="1" s="1"/>
  <c r="AG121" i="1" s="1"/>
  <c r="AL120" i="1" a="1"/>
  <c r="AL120" i="1" s="1"/>
  <c r="AM120" i="1" a="1"/>
  <c r="AM120" i="1" s="1"/>
  <c r="AH121" i="1" l="1"/>
  <c r="AL121" i="1" s="1" a="1"/>
  <c r="AL121" i="1" s="1"/>
  <c r="AM121" i="1" l="1" a="1"/>
  <c r="AM121" i="1" s="1"/>
  <c r="AK122" i="1"/>
  <c r="AB123" i="1"/>
  <c r="AK123" i="1" l="1"/>
  <c r="AI124" i="1"/>
  <c r="AJ124" i="1" s="1"/>
  <c r="Z124" i="1" s="1"/>
  <c r="AC123" i="1"/>
  <c r="AD123" i="1" s="1"/>
  <c r="AE123" i="1" s="1"/>
  <c r="AF123" i="1" s="1"/>
  <c r="AG123" i="1" s="1"/>
  <c r="AM122" i="1" a="1"/>
  <c r="AM122" i="1" s="1"/>
  <c r="AL122" i="1" a="1"/>
  <c r="AL122" i="1" s="1"/>
  <c r="AH123" i="1" l="1"/>
  <c r="AM123" i="1" s="1" a="1"/>
  <c r="AM123" i="1" s="1"/>
  <c r="AK124" i="1" l="1"/>
  <c r="AB125" i="1"/>
  <c r="AL123" i="1" a="1"/>
  <c r="AL123" i="1" s="1"/>
  <c r="AK125" i="1" l="1"/>
  <c r="AI126" i="1"/>
  <c r="AJ126" i="1" s="1"/>
  <c r="Z126" i="1" s="1"/>
  <c r="AC125" i="1"/>
  <c r="AD125" i="1" s="1"/>
  <c r="AE125" i="1" s="1"/>
  <c r="AF125" i="1" s="1"/>
  <c r="AG125" i="1" s="1"/>
  <c r="AL124" i="1" a="1"/>
  <c r="AL124" i="1" s="1"/>
  <c r="AM124" i="1" a="1"/>
  <c r="AM124" i="1" s="1"/>
  <c r="AH125" i="1" l="1"/>
  <c r="AM125" i="1" s="1" a="1"/>
  <c r="AM125" i="1" s="1"/>
  <c r="AK126" i="1" l="1"/>
  <c r="AB127" i="1"/>
  <c r="AL125" i="1" a="1"/>
  <c r="AL125" i="1" s="1"/>
  <c r="AM126" i="1" l="1" a="1"/>
  <c r="AM126" i="1" s="1"/>
  <c r="AL126" i="1" a="1"/>
  <c r="AL126" i="1" s="1"/>
  <c r="AK127" i="1"/>
  <c r="AI128" i="1"/>
  <c r="AJ128" i="1" s="1"/>
  <c r="Z128" i="1" s="1"/>
  <c r="AC127" i="1"/>
  <c r="AD127" i="1" s="1"/>
  <c r="AE127" i="1" s="1"/>
  <c r="AF127" i="1" s="1"/>
  <c r="AG127" i="1" s="1"/>
  <c r="AH127" i="1" l="1"/>
  <c r="AL127" i="1" s="1" a="1"/>
  <c r="AL127" i="1" s="1"/>
  <c r="AM127" i="1" a="1"/>
  <c r="AM127" i="1" s="1"/>
  <c r="AK128" i="1" l="1"/>
  <c r="AB129" i="1"/>
  <c r="AK129" i="1" l="1"/>
  <c r="AI130" i="1"/>
  <c r="AJ130" i="1" s="1"/>
  <c r="Z130" i="1" s="1"/>
  <c r="AC129" i="1"/>
  <c r="AD129" i="1" s="1"/>
  <c r="AE129" i="1" s="1"/>
  <c r="AF129" i="1" s="1"/>
  <c r="AG129" i="1" s="1"/>
  <c r="AM128" i="1" a="1"/>
  <c r="AM128" i="1" s="1"/>
  <c r="AL128" i="1" a="1"/>
  <c r="AL128" i="1" s="1"/>
  <c r="AH129" i="1" l="1"/>
  <c r="AK130" i="1" l="1"/>
  <c r="AB131" i="1"/>
  <c r="AM129" i="1" a="1"/>
  <c r="AM129" i="1" s="1"/>
  <c r="AL129" i="1" a="1"/>
  <c r="AL129" i="1" s="1"/>
  <c r="AK131" i="1" l="1"/>
  <c r="AI132" i="1"/>
  <c r="AJ132" i="1" s="1"/>
  <c r="Z132" i="1" s="1"/>
  <c r="AC131" i="1"/>
  <c r="AD131" i="1" s="1"/>
  <c r="AE131" i="1" s="1"/>
  <c r="AF131" i="1" s="1"/>
  <c r="AG131" i="1" s="1"/>
  <c r="AM130" i="1" a="1"/>
  <c r="AM130" i="1" s="1"/>
  <c r="AL130" i="1" a="1"/>
  <c r="AL130" i="1" s="1"/>
  <c r="AH131" i="1" l="1"/>
  <c r="AM131" i="1" s="1" a="1"/>
  <c r="AM131" i="1" s="1"/>
  <c r="AK132" i="1" l="1"/>
  <c r="AB133" i="1"/>
  <c r="AL131" i="1" a="1"/>
  <c r="AL131" i="1" s="1"/>
  <c r="AK133" i="1" l="1"/>
  <c r="AI134" i="1"/>
  <c r="AJ134" i="1" s="1"/>
  <c r="Z134" i="1" s="1"/>
  <c r="AC133" i="1"/>
  <c r="AD133" i="1" s="1"/>
  <c r="AE133" i="1" s="1"/>
  <c r="AF133" i="1" s="1"/>
  <c r="AG133" i="1" s="1"/>
  <c r="AL132" i="1" a="1"/>
  <c r="AL132" i="1" s="1"/>
  <c r="AM132" i="1" a="1"/>
  <c r="AM132" i="1" s="1"/>
  <c r="AH133" i="1" l="1"/>
  <c r="AL133" i="1" s="1" a="1"/>
  <c r="AL133" i="1" s="1"/>
  <c r="AM133" i="1" l="1" a="1"/>
  <c r="AM133" i="1" s="1"/>
  <c r="AK134" i="1"/>
  <c r="AB135" i="1"/>
  <c r="AK135" i="1" l="1"/>
  <c r="AI136" i="1"/>
  <c r="AJ136" i="1" s="1"/>
  <c r="Z136" i="1" s="1"/>
  <c r="AC135" i="1"/>
  <c r="AD135" i="1" s="1"/>
  <c r="AE135" i="1" s="1"/>
  <c r="AF135" i="1" s="1"/>
  <c r="AG135" i="1" s="1"/>
  <c r="AM134" i="1" a="1"/>
  <c r="AM134" i="1" s="1"/>
  <c r="AL134" i="1" a="1"/>
  <c r="AL134" i="1" s="1"/>
  <c r="AH135" i="1" l="1"/>
  <c r="AM135" i="1" s="1" a="1"/>
  <c r="AM135" i="1" s="1"/>
  <c r="AK136" i="1" l="1"/>
  <c r="AB137" i="1"/>
  <c r="AL135" i="1" a="1"/>
  <c r="AL135" i="1" s="1"/>
  <c r="AK137" i="1" l="1"/>
  <c r="AI138" i="1"/>
  <c r="AJ138" i="1" s="1"/>
  <c r="Z138" i="1" s="1"/>
  <c r="AC137" i="1"/>
  <c r="AD137" i="1" s="1"/>
  <c r="AE137" i="1" s="1"/>
  <c r="AF137" i="1" s="1"/>
  <c r="AG137" i="1" s="1"/>
  <c r="AM136" i="1" a="1"/>
  <c r="AM136" i="1" s="1"/>
  <c r="AL136" i="1" a="1"/>
  <c r="AL136" i="1" s="1"/>
  <c r="AH137" i="1" l="1"/>
  <c r="AM137" i="1" s="1" a="1"/>
  <c r="AM137" i="1" s="1"/>
  <c r="AK138" i="1" l="1"/>
  <c r="AB139" i="1"/>
  <c r="AL137" i="1" a="1"/>
  <c r="AL137" i="1" s="1"/>
  <c r="AM138" i="1" l="1" a="1"/>
  <c r="AM138" i="1" s="1"/>
  <c r="AL138" i="1" a="1"/>
  <c r="AL138" i="1" s="1"/>
  <c r="AK139" i="1"/>
  <c r="AI140" i="1"/>
  <c r="AJ140" i="1" s="1"/>
  <c r="Z140" i="1" s="1"/>
  <c r="AC139" i="1"/>
  <c r="AD139" i="1" s="1"/>
  <c r="AE139" i="1" s="1"/>
  <c r="AF139" i="1" s="1"/>
  <c r="AG139" i="1" s="1"/>
  <c r="AH139" i="1" l="1"/>
  <c r="AL139" i="1" s="1" a="1"/>
  <c r="AL139" i="1" s="1"/>
  <c r="AM139" i="1" l="1" a="1"/>
  <c r="AM139" i="1" s="1"/>
  <c r="AK140" i="1"/>
  <c r="AB141" i="1"/>
  <c r="AK141" i="1" l="1"/>
  <c r="AI142" i="1"/>
  <c r="AJ142" i="1" s="1"/>
  <c r="Z142" i="1" s="1"/>
  <c r="AC141" i="1"/>
  <c r="AD141" i="1" s="1"/>
  <c r="AE141" i="1" s="1"/>
  <c r="AF141" i="1" s="1"/>
  <c r="AG141" i="1" s="1"/>
  <c r="AM140" i="1" a="1"/>
  <c r="AM140" i="1" s="1"/>
  <c r="AL140" i="1" a="1"/>
  <c r="AL140" i="1" s="1"/>
  <c r="AH141" i="1" l="1"/>
  <c r="AM141" i="1" s="1" a="1"/>
  <c r="AM141" i="1" s="1"/>
  <c r="AK142" i="1" l="1"/>
  <c r="AB143" i="1"/>
  <c r="AL141" i="1" a="1"/>
  <c r="AL141" i="1" s="1"/>
  <c r="AK143" i="1" l="1"/>
  <c r="AI144" i="1"/>
  <c r="AJ144" i="1" s="1"/>
  <c r="Z144" i="1" s="1"/>
  <c r="AC143" i="1"/>
  <c r="AD143" i="1" s="1"/>
  <c r="AE143" i="1" s="1"/>
  <c r="AF143" i="1" s="1"/>
  <c r="AG143" i="1" s="1"/>
  <c r="AM142" i="1" a="1"/>
  <c r="AM142" i="1" s="1"/>
  <c r="AL142" i="1" a="1"/>
  <c r="AL142" i="1" s="1"/>
  <c r="AH143" i="1" l="1"/>
  <c r="AM143" i="1" s="1" a="1"/>
  <c r="AM143" i="1" s="1"/>
  <c r="AL143" i="1" l="1" a="1"/>
  <c r="AL143" i="1" s="1"/>
  <c r="AK144" i="1"/>
  <c r="AB145" i="1"/>
  <c r="AK145" i="1" l="1"/>
  <c r="AI146" i="1"/>
  <c r="AJ146" i="1" s="1"/>
  <c r="AC145" i="1"/>
  <c r="AD145" i="1" s="1"/>
  <c r="AE145" i="1" s="1"/>
  <c r="AF145" i="1" s="1"/>
  <c r="AG145" i="1" s="1"/>
  <c r="AH145" i="1" s="1"/>
  <c r="AF3" i="1" s="1"/>
  <c r="AL144" i="1" a="1"/>
  <c r="AL144" i="1" s="1"/>
  <c r="AM144" i="1" a="1"/>
  <c r="AM144" i="1" s="1"/>
  <c r="AJ147" i="1" l="1"/>
  <c r="Z146" i="1"/>
  <c r="AM145" i="1" a="1"/>
  <c r="AM145" i="1" s="1"/>
  <c r="AL145" i="1" a="1"/>
  <c r="AL145" i="1" s="1"/>
  <c r="AK146" i="1"/>
  <c r="M155" i="1"/>
  <c r="AL146" i="1" l="1" a="1"/>
  <c r="AL146" i="1" s="1"/>
  <c r="AM146" i="1" a="1"/>
  <c r="AM146" i="1" s="1"/>
  <c r="T156" i="1"/>
  <c r="U156" i="1" s="1"/>
  <c r="K156" i="1" s="1"/>
  <c r="V155" i="1"/>
  <c r="N155" i="1"/>
  <c r="O155" i="1" s="1"/>
  <c r="P155" i="1" s="1"/>
  <c r="Q155" i="1" s="1"/>
  <c r="R155" i="1" s="1"/>
  <c r="M153" i="1"/>
  <c r="G32" i="1" l="1"/>
  <c r="H32" i="1" s="1"/>
  <c r="F32" i="1"/>
  <c r="S155" i="1"/>
  <c r="X155" i="1" s="1" a="1"/>
  <c r="X155" i="1" s="1"/>
  <c r="G34" i="1"/>
  <c r="H34" i="1" s="1"/>
  <c r="G31" i="1"/>
  <c r="H31" i="1" s="1"/>
  <c r="G33" i="1"/>
  <c r="H33" i="1" s="1"/>
  <c r="G30" i="1"/>
  <c r="F31" i="1"/>
  <c r="F34" i="1"/>
  <c r="F33" i="1"/>
  <c r="F30" i="1"/>
  <c r="W155" i="1" l="1" a="1"/>
  <c r="W155" i="1" s="1"/>
  <c r="I32" i="1"/>
  <c r="I31" i="1"/>
  <c r="H30" i="1"/>
  <c r="I30" i="1" s="1"/>
  <c r="V156" i="1"/>
  <c r="M157" i="1"/>
  <c r="I33" i="1"/>
  <c r="I34" i="1"/>
  <c r="T158" i="1" l="1"/>
  <c r="U158" i="1" s="1"/>
  <c r="K158" i="1" s="1"/>
  <c r="V157" i="1"/>
  <c r="N157" i="1"/>
  <c r="O157" i="1" s="1"/>
  <c r="P157" i="1" s="1"/>
  <c r="Q157" i="1" s="1"/>
  <c r="R157" i="1" s="1"/>
  <c r="S157" i="1" s="1"/>
  <c r="W156" i="1" a="1"/>
  <c r="W156" i="1" s="1"/>
  <c r="X156" i="1" a="1"/>
  <c r="X156" i="1" s="1"/>
  <c r="X157" i="1" l="1" a="1"/>
  <c r="X157" i="1" s="1"/>
  <c r="W157" i="1" a="1"/>
  <c r="W157" i="1" s="1"/>
  <c r="V158" i="1"/>
  <c r="M159" i="1"/>
  <c r="X158" i="1" l="1" a="1"/>
  <c r="X158" i="1" s="1"/>
  <c r="W158" i="1" a="1"/>
  <c r="W158" i="1" s="1"/>
  <c r="T160" i="1"/>
  <c r="U160" i="1" s="1"/>
  <c r="K160" i="1" s="1"/>
  <c r="V159" i="1"/>
  <c r="N159" i="1"/>
  <c r="O159" i="1" s="1"/>
  <c r="P159" i="1" s="1"/>
  <c r="Q159" i="1" s="1"/>
  <c r="R159" i="1" s="1"/>
  <c r="S159" i="1" l="1"/>
  <c r="X159" i="1" s="1" a="1"/>
  <c r="X159" i="1" s="1"/>
  <c r="W159" i="1" a="1"/>
  <c r="W159" i="1" s="1"/>
  <c r="V160" i="1" l="1"/>
  <c r="M161" i="1"/>
  <c r="V161" i="1" l="1"/>
  <c r="T162" i="1"/>
  <c r="U162" i="1" s="1"/>
  <c r="K162" i="1" s="1"/>
  <c r="N161" i="1"/>
  <c r="O161" i="1" s="1"/>
  <c r="P161" i="1" s="1"/>
  <c r="Q161" i="1" s="1"/>
  <c r="R161" i="1" s="1"/>
  <c r="W160" i="1" a="1"/>
  <c r="W160" i="1" s="1"/>
  <c r="X160" i="1" a="1"/>
  <c r="X160" i="1" s="1"/>
  <c r="S161" i="1" l="1"/>
  <c r="X161" i="1" s="1" a="1"/>
  <c r="X161" i="1" s="1"/>
  <c r="W161" i="1" a="1"/>
  <c r="W161" i="1" s="1"/>
  <c r="V162" i="1" l="1"/>
  <c r="M163" i="1"/>
  <c r="T164" i="1" l="1"/>
  <c r="U164" i="1" s="1"/>
  <c r="K164" i="1" s="1"/>
  <c r="V163" i="1"/>
  <c r="N163" i="1"/>
  <c r="O163" i="1" s="1"/>
  <c r="P163" i="1" s="1"/>
  <c r="Q163" i="1" s="1"/>
  <c r="R163" i="1" s="1"/>
  <c r="W162" i="1" a="1"/>
  <c r="W162" i="1" s="1"/>
  <c r="X162" i="1" a="1"/>
  <c r="X162" i="1" s="1"/>
  <c r="S163" i="1" l="1"/>
  <c r="X163" i="1" s="1" a="1"/>
  <c r="X163" i="1" s="1"/>
  <c r="V164" i="1" l="1"/>
  <c r="M165" i="1"/>
  <c r="W163" i="1" a="1"/>
  <c r="W163" i="1" s="1"/>
  <c r="T166" i="1" l="1"/>
  <c r="U166" i="1" s="1"/>
  <c r="K166" i="1" s="1"/>
  <c r="V165" i="1"/>
  <c r="N165" i="1"/>
  <c r="O165" i="1" s="1"/>
  <c r="P165" i="1" s="1"/>
  <c r="Q165" i="1" s="1"/>
  <c r="R165" i="1" s="1"/>
  <c r="W164" i="1" a="1"/>
  <c r="W164" i="1" s="1"/>
  <c r="X164" i="1" a="1"/>
  <c r="X164" i="1" s="1"/>
  <c r="S165" i="1" l="1"/>
  <c r="X165" i="1" s="1" a="1"/>
  <c r="X165" i="1" s="1"/>
  <c r="W165" i="1" a="1"/>
  <c r="W165" i="1" s="1"/>
  <c r="V166" i="1" l="1"/>
  <c r="M167" i="1"/>
  <c r="X166" i="1" l="1" a="1"/>
  <c r="X166" i="1" s="1"/>
  <c r="W166" i="1" a="1"/>
  <c r="W166" i="1" s="1"/>
  <c r="V167" i="1"/>
  <c r="T168" i="1"/>
  <c r="U168" i="1" s="1"/>
  <c r="K168" i="1" s="1"/>
  <c r="N167" i="1"/>
  <c r="O167" i="1" s="1"/>
  <c r="P167" i="1" s="1"/>
  <c r="Q167" i="1" s="1"/>
  <c r="R167" i="1" s="1"/>
  <c r="S167" i="1" l="1"/>
  <c r="W167" i="1" s="1" a="1"/>
  <c r="W167" i="1" s="1"/>
  <c r="X167" i="1" l="1" a="1"/>
  <c r="X167" i="1" s="1"/>
  <c r="V168" i="1"/>
  <c r="M169" i="1"/>
  <c r="V169" i="1" l="1"/>
  <c r="T170" i="1"/>
  <c r="U170" i="1" s="1"/>
  <c r="K170" i="1" s="1"/>
  <c r="N169" i="1"/>
  <c r="O169" i="1" s="1"/>
  <c r="P169" i="1" s="1"/>
  <c r="Q169" i="1" s="1"/>
  <c r="R169" i="1" s="1"/>
  <c r="W168" i="1" a="1"/>
  <c r="W168" i="1" s="1"/>
  <c r="X168" i="1" a="1"/>
  <c r="X168" i="1" s="1"/>
  <c r="S169" i="1" l="1"/>
  <c r="X169" i="1" s="1" a="1"/>
  <c r="X169" i="1" s="1"/>
  <c r="W169" i="1" l="1" a="1"/>
  <c r="W169" i="1" s="1"/>
  <c r="V170" i="1"/>
  <c r="M171" i="1"/>
  <c r="T172" i="1" l="1"/>
  <c r="U172" i="1" s="1"/>
  <c r="K172" i="1" s="1"/>
  <c r="V171" i="1"/>
  <c r="N171" i="1"/>
  <c r="O171" i="1" s="1"/>
  <c r="P171" i="1" s="1"/>
  <c r="Q171" i="1" s="1"/>
  <c r="R171" i="1" s="1"/>
  <c r="X170" i="1" a="1"/>
  <c r="X170" i="1" s="1"/>
  <c r="W170" i="1" a="1"/>
  <c r="W170" i="1" s="1"/>
  <c r="S171" i="1" l="1"/>
  <c r="X171" i="1" a="1"/>
  <c r="X171" i="1" s="1"/>
  <c r="V172" i="1" l="1"/>
  <c r="M173" i="1"/>
  <c r="W171" i="1" a="1"/>
  <c r="W171" i="1" s="1"/>
  <c r="V173" i="1" l="1"/>
  <c r="T174" i="1"/>
  <c r="U174" i="1" s="1"/>
  <c r="K174" i="1" s="1"/>
  <c r="N173" i="1"/>
  <c r="O173" i="1" s="1"/>
  <c r="P173" i="1" s="1"/>
  <c r="Q173" i="1" s="1"/>
  <c r="R173" i="1" s="1"/>
  <c r="S173" i="1" s="1"/>
  <c r="W172" i="1" a="1"/>
  <c r="W172" i="1" s="1"/>
  <c r="X172" i="1" a="1"/>
  <c r="X172" i="1" s="1"/>
  <c r="V174" i="1" l="1"/>
  <c r="M175" i="1"/>
  <c r="W173" i="1" a="1"/>
  <c r="W173" i="1" s="1"/>
  <c r="X173" i="1" a="1"/>
  <c r="X173" i="1" s="1"/>
  <c r="V175" i="1" l="1"/>
  <c r="T176" i="1"/>
  <c r="U176" i="1" s="1"/>
  <c r="K176" i="1" s="1"/>
  <c r="N175" i="1"/>
  <c r="O175" i="1" s="1"/>
  <c r="P175" i="1" s="1"/>
  <c r="Q175" i="1" s="1"/>
  <c r="R175" i="1" s="1"/>
  <c r="W174" i="1" a="1"/>
  <c r="W174" i="1" s="1"/>
  <c r="X174" i="1" a="1"/>
  <c r="X174" i="1" s="1"/>
  <c r="S175" i="1" l="1"/>
  <c r="X175" i="1" s="1" a="1"/>
  <c r="X175" i="1" s="1"/>
  <c r="W175" i="1" l="1" a="1"/>
  <c r="W175" i="1" s="1"/>
  <c r="V176" i="1"/>
  <c r="M177" i="1"/>
  <c r="V177" i="1" l="1"/>
  <c r="T178" i="1"/>
  <c r="U178" i="1" s="1"/>
  <c r="K178" i="1" s="1"/>
  <c r="N177" i="1"/>
  <c r="O177" i="1" s="1"/>
  <c r="P177" i="1" s="1"/>
  <c r="Q177" i="1" s="1"/>
  <c r="R177" i="1" s="1"/>
  <c r="W176" i="1" a="1"/>
  <c r="W176" i="1" s="1"/>
  <c r="X176" i="1" a="1"/>
  <c r="X176" i="1" s="1"/>
  <c r="S177" i="1" l="1"/>
  <c r="X177" i="1" s="1" a="1"/>
  <c r="X177" i="1" s="1"/>
  <c r="W177" i="1" l="1" a="1"/>
  <c r="W177" i="1" s="1"/>
  <c r="V178" i="1"/>
  <c r="M179" i="1"/>
  <c r="V179" i="1" l="1"/>
  <c r="T180" i="1"/>
  <c r="U180" i="1" s="1"/>
  <c r="K180" i="1" s="1"/>
  <c r="N179" i="1"/>
  <c r="O179" i="1" s="1"/>
  <c r="P179" i="1" s="1"/>
  <c r="Q179" i="1" s="1"/>
  <c r="R179" i="1" s="1"/>
  <c r="S179" i="1" s="1"/>
  <c r="W178" i="1" a="1"/>
  <c r="W178" i="1" s="1"/>
  <c r="X178" i="1" a="1"/>
  <c r="X178" i="1" s="1"/>
  <c r="X179" i="1" l="1" a="1"/>
  <c r="X179" i="1" s="1"/>
  <c r="V180" i="1"/>
  <c r="M181" i="1"/>
  <c r="W179" i="1" a="1"/>
  <c r="W179" i="1" s="1"/>
  <c r="V181" i="1" l="1"/>
  <c r="T182" i="1"/>
  <c r="U182" i="1" s="1"/>
  <c r="K182" i="1" s="1"/>
  <c r="N181" i="1"/>
  <c r="O181" i="1" s="1"/>
  <c r="P181" i="1" s="1"/>
  <c r="Q181" i="1" s="1"/>
  <c r="R181" i="1" s="1"/>
  <c r="X180" i="1" a="1"/>
  <c r="X180" i="1" s="1"/>
  <c r="W180" i="1" a="1"/>
  <c r="W180" i="1" s="1"/>
  <c r="S181" i="1" l="1"/>
  <c r="X181" i="1" s="1" a="1"/>
  <c r="X181" i="1" s="1"/>
  <c r="W181" i="1" l="1" a="1"/>
  <c r="W181" i="1" s="1"/>
  <c r="V182" i="1"/>
  <c r="M183" i="1"/>
  <c r="V183" i="1" l="1"/>
  <c r="T184" i="1"/>
  <c r="U184" i="1" s="1"/>
  <c r="K184" i="1" s="1"/>
  <c r="N183" i="1"/>
  <c r="O183" i="1" s="1"/>
  <c r="P183" i="1" s="1"/>
  <c r="Q183" i="1" s="1"/>
  <c r="R183" i="1" s="1"/>
  <c r="W182" i="1" a="1"/>
  <c r="W182" i="1" s="1"/>
  <c r="X182" i="1" a="1"/>
  <c r="X182" i="1" s="1"/>
  <c r="S183" i="1" l="1"/>
  <c r="X183" i="1" s="1" a="1"/>
  <c r="X183" i="1" s="1"/>
  <c r="W183" i="1" l="1" a="1"/>
  <c r="W183" i="1" s="1"/>
  <c r="V184" i="1"/>
  <c r="M185" i="1"/>
  <c r="T186" i="1" l="1"/>
  <c r="U186" i="1" s="1"/>
  <c r="K186" i="1" s="1"/>
  <c r="V185" i="1"/>
  <c r="N185" i="1"/>
  <c r="O185" i="1" s="1"/>
  <c r="P185" i="1" s="1"/>
  <c r="Q185" i="1" s="1"/>
  <c r="R185" i="1" s="1"/>
  <c r="W184" i="1" a="1"/>
  <c r="W184" i="1" s="1"/>
  <c r="X184" i="1" a="1"/>
  <c r="X184" i="1" s="1"/>
  <c r="S185" i="1" l="1"/>
  <c r="X185" i="1" s="1" a="1"/>
  <c r="X185" i="1" s="1"/>
  <c r="V186" i="1" l="1"/>
  <c r="M187" i="1"/>
  <c r="W185" i="1" a="1"/>
  <c r="W185" i="1" s="1"/>
  <c r="T188" i="1" l="1"/>
  <c r="U188" i="1" s="1"/>
  <c r="K188" i="1" s="1"/>
  <c r="V187" i="1"/>
  <c r="N187" i="1"/>
  <c r="O187" i="1" s="1"/>
  <c r="P187" i="1" s="1"/>
  <c r="Q187" i="1" s="1"/>
  <c r="R187" i="1" s="1"/>
  <c r="W186" i="1" a="1"/>
  <c r="W186" i="1" s="1"/>
  <c r="X186" i="1" a="1"/>
  <c r="X186" i="1" s="1"/>
  <c r="S187" i="1" l="1"/>
  <c r="X187" i="1" s="1" a="1"/>
  <c r="X187" i="1" s="1"/>
  <c r="V188" i="1" l="1"/>
  <c r="M189" i="1"/>
  <c r="W187" i="1" a="1"/>
  <c r="W187" i="1" s="1"/>
  <c r="V189" i="1" l="1"/>
  <c r="T190" i="1"/>
  <c r="U190" i="1" s="1"/>
  <c r="K190" i="1" s="1"/>
  <c r="N189" i="1"/>
  <c r="O189" i="1" s="1"/>
  <c r="P189" i="1" s="1"/>
  <c r="Q189" i="1" s="1"/>
  <c r="R189" i="1" s="1"/>
  <c r="X188" i="1" a="1"/>
  <c r="X188" i="1" s="1"/>
  <c r="W188" i="1" a="1"/>
  <c r="W188" i="1" s="1"/>
  <c r="S189" i="1" l="1"/>
  <c r="X189" i="1" s="1" a="1"/>
  <c r="X189" i="1" s="1"/>
  <c r="W189" i="1" l="1" a="1"/>
  <c r="W189" i="1" s="1"/>
  <c r="V190" i="1"/>
  <c r="M191" i="1"/>
  <c r="V191" i="1" l="1"/>
  <c r="T192" i="1"/>
  <c r="U192" i="1" s="1"/>
  <c r="K192" i="1" s="1"/>
  <c r="N191" i="1"/>
  <c r="O191" i="1" s="1"/>
  <c r="P191" i="1" s="1"/>
  <c r="Q191" i="1" s="1"/>
  <c r="R191" i="1" s="1"/>
  <c r="S191" i="1" s="1"/>
  <c r="W190" i="1" a="1"/>
  <c r="W190" i="1" s="1"/>
  <c r="X190" i="1" a="1"/>
  <c r="X190" i="1" s="1"/>
  <c r="X191" i="1" l="1" a="1"/>
  <c r="X191" i="1" s="1"/>
  <c r="M193" i="1"/>
  <c r="V192" i="1"/>
  <c r="W191" i="1" a="1"/>
  <c r="W191" i="1" s="1"/>
  <c r="X192" i="1" l="1" a="1"/>
  <c r="X192" i="1" s="1"/>
  <c r="W192" i="1" a="1"/>
  <c r="W192" i="1" s="1"/>
  <c r="T194" i="1"/>
  <c r="U194" i="1" s="1"/>
  <c r="K194" i="1" s="1"/>
  <c r="V193" i="1"/>
  <c r="N193" i="1"/>
  <c r="O193" i="1" s="1"/>
  <c r="P193" i="1" s="1"/>
  <c r="Q193" i="1" s="1"/>
  <c r="R193" i="1" s="1"/>
  <c r="S193" i="1" s="1"/>
  <c r="X193" i="1" l="1" a="1"/>
  <c r="X193" i="1" s="1"/>
  <c r="W193" i="1" a="1"/>
  <c r="W193" i="1" s="1"/>
  <c r="V194" i="1"/>
  <c r="M195" i="1"/>
  <c r="V195" i="1" l="1"/>
  <c r="T196" i="1"/>
  <c r="U196" i="1" s="1"/>
  <c r="N195" i="1"/>
  <c r="O195" i="1" s="1"/>
  <c r="P195" i="1" s="1"/>
  <c r="Q195" i="1" s="1"/>
  <c r="R195" i="1" s="1"/>
  <c r="W194" i="1" a="1"/>
  <c r="W194" i="1" s="1"/>
  <c r="X194" i="1" a="1"/>
  <c r="X194" i="1" s="1"/>
  <c r="U197" i="1" l="1"/>
  <c r="K196" i="1"/>
  <c r="S195" i="1"/>
  <c r="X195" i="1" s="1" a="1"/>
  <c r="X195" i="1" s="1"/>
  <c r="V196" i="1" l="1"/>
  <c r="AB155" i="1"/>
  <c r="W195" i="1" a="1"/>
  <c r="W195" i="1" s="1"/>
  <c r="AB153" i="1" l="1"/>
  <c r="AK155" i="1"/>
  <c r="AI156" i="1"/>
  <c r="AJ156" i="1" s="1"/>
  <c r="Z156" i="1" s="1"/>
  <c r="AC155" i="1"/>
  <c r="AD155" i="1" s="1"/>
  <c r="AE155" i="1" s="1"/>
  <c r="AF155" i="1" s="1"/>
  <c r="AG155" i="1" s="1"/>
  <c r="W196" i="1" a="1"/>
  <c r="W196" i="1" s="1"/>
  <c r="X196" i="1" a="1"/>
  <c r="X196" i="1" s="1"/>
  <c r="G37" i="1" l="1"/>
  <c r="H37" i="1" s="1"/>
  <c r="F37" i="1"/>
  <c r="G36" i="1"/>
  <c r="H36" i="1" s="1"/>
  <c r="G35" i="1"/>
  <c r="G39" i="1"/>
  <c r="H39" i="1" s="1"/>
  <c r="G38" i="1"/>
  <c r="H38" i="1" s="1"/>
  <c r="F39" i="1"/>
  <c r="F35" i="1"/>
  <c r="F38" i="1"/>
  <c r="F36" i="1"/>
  <c r="AH155" i="1"/>
  <c r="AM155" i="1" s="1" a="1"/>
  <c r="AM155" i="1" s="1"/>
  <c r="I36" i="1" l="1"/>
  <c r="I39" i="1"/>
  <c r="I37" i="1"/>
  <c r="I38" i="1"/>
  <c r="H35" i="1"/>
  <c r="I35" i="1" s="1"/>
  <c r="AK156" i="1"/>
  <c r="AB157" i="1"/>
  <c r="AL155" i="1" a="1"/>
  <c r="AL155" i="1" s="1"/>
  <c r="AK157" i="1" l="1"/>
  <c r="AI158" i="1"/>
  <c r="AJ158" i="1" s="1"/>
  <c r="Z158" i="1" s="1"/>
  <c r="AC157" i="1"/>
  <c r="AD157" i="1" s="1"/>
  <c r="AE157" i="1" s="1"/>
  <c r="AF157" i="1" s="1"/>
  <c r="AG157" i="1" s="1"/>
  <c r="AL156" i="1" a="1"/>
  <c r="AL156" i="1" s="1"/>
  <c r="AM156" i="1" a="1"/>
  <c r="AM156" i="1" s="1"/>
  <c r="AH157" i="1" l="1"/>
  <c r="AL157" i="1" s="1" a="1"/>
  <c r="AL157" i="1" s="1"/>
  <c r="AM157" i="1" l="1" a="1"/>
  <c r="AM157" i="1" s="1"/>
  <c r="AK158" i="1"/>
  <c r="AB159" i="1"/>
  <c r="AK159" i="1" l="1"/>
  <c r="AI160" i="1"/>
  <c r="AJ160" i="1" s="1"/>
  <c r="Z160" i="1" s="1"/>
  <c r="AC159" i="1"/>
  <c r="AD159" i="1" s="1"/>
  <c r="AE159" i="1" s="1"/>
  <c r="AF159" i="1" s="1"/>
  <c r="AG159" i="1" s="1"/>
  <c r="AM158" i="1" a="1"/>
  <c r="AM158" i="1" s="1"/>
  <c r="AL158" i="1" a="1"/>
  <c r="AL158" i="1" s="1"/>
  <c r="AH159" i="1" l="1"/>
  <c r="AM159" i="1" s="1" a="1"/>
  <c r="AM159" i="1" s="1"/>
  <c r="AK160" i="1" l="1"/>
  <c r="AB161" i="1"/>
  <c r="AL159" i="1" a="1"/>
  <c r="AL159" i="1" s="1"/>
  <c r="AM160" i="1" l="1" a="1"/>
  <c r="AM160" i="1" s="1"/>
  <c r="AL160" i="1" a="1"/>
  <c r="AL160" i="1" s="1"/>
  <c r="AK161" i="1"/>
  <c r="AM161" i="1" s="1" a="1"/>
  <c r="AM161" i="1" s="1"/>
  <c r="AI162" i="1"/>
  <c r="AJ162" i="1" s="1"/>
  <c r="Z162" i="1" s="1"/>
  <c r="AC161" i="1"/>
  <c r="AD161" i="1" s="1"/>
  <c r="AE161" i="1" s="1"/>
  <c r="AF161" i="1" s="1"/>
  <c r="AG161" i="1" s="1"/>
  <c r="AH161" i="1" s="1"/>
  <c r="AK162" i="1" l="1"/>
  <c r="AB163" i="1"/>
  <c r="AL161" i="1" a="1"/>
  <c r="AL161" i="1" s="1"/>
  <c r="AM162" i="1" l="1" a="1"/>
  <c r="AM162" i="1" s="1"/>
  <c r="AL162" i="1" a="1"/>
  <c r="AL162" i="1" s="1"/>
  <c r="AK163" i="1"/>
  <c r="AM163" i="1" s="1" a="1"/>
  <c r="AM163" i="1" s="1"/>
  <c r="AI164" i="1"/>
  <c r="AJ164" i="1" s="1"/>
  <c r="Z164" i="1" s="1"/>
  <c r="AC163" i="1"/>
  <c r="AD163" i="1" s="1"/>
  <c r="AE163" i="1" s="1"/>
  <c r="AF163" i="1" s="1"/>
  <c r="AG163" i="1" s="1"/>
  <c r="AH163" i="1" s="1"/>
  <c r="AL163" i="1" l="1" a="1"/>
  <c r="AL163" i="1" s="1"/>
  <c r="AK164" i="1"/>
  <c r="AB165" i="1"/>
  <c r="AI166" i="1" l="1"/>
  <c r="AJ166" i="1" s="1"/>
  <c r="Z166" i="1" s="1"/>
  <c r="AK165" i="1"/>
  <c r="AC165" i="1"/>
  <c r="AD165" i="1" s="1"/>
  <c r="AE165" i="1" s="1"/>
  <c r="AF165" i="1" s="1"/>
  <c r="AG165" i="1" s="1"/>
  <c r="AM164" i="1" a="1"/>
  <c r="AM164" i="1" s="1"/>
  <c r="AL164" i="1" a="1"/>
  <c r="AL164" i="1" s="1"/>
  <c r="AH165" i="1" l="1"/>
  <c r="AM165" i="1" s="1" a="1"/>
  <c r="AM165" i="1" s="1"/>
  <c r="AK166" i="1" l="1"/>
  <c r="AB167" i="1"/>
  <c r="AL165" i="1" a="1"/>
  <c r="AL165" i="1" s="1"/>
  <c r="AI168" i="1" l="1"/>
  <c r="AJ168" i="1" s="1"/>
  <c r="Z168" i="1" s="1"/>
  <c r="AK167" i="1"/>
  <c r="AC167" i="1"/>
  <c r="AD167" i="1" s="1"/>
  <c r="AE167" i="1" s="1"/>
  <c r="AF167" i="1" s="1"/>
  <c r="AG167" i="1" s="1"/>
  <c r="AM166" i="1" a="1"/>
  <c r="AM166" i="1" s="1"/>
  <c r="AL166" i="1" a="1"/>
  <c r="AL166" i="1" s="1"/>
  <c r="AH167" i="1" l="1"/>
  <c r="AL167" i="1" s="1" a="1"/>
  <c r="AL167" i="1" s="1"/>
  <c r="AM167" i="1" l="1" a="1"/>
  <c r="AM167" i="1" s="1"/>
  <c r="AK168" i="1"/>
  <c r="AB169" i="1"/>
  <c r="AI170" i="1" l="1"/>
  <c r="AJ170" i="1" s="1"/>
  <c r="Z170" i="1" s="1"/>
  <c r="AK169" i="1"/>
  <c r="AC169" i="1"/>
  <c r="AD169" i="1" s="1"/>
  <c r="AE169" i="1" s="1"/>
  <c r="AF169" i="1" s="1"/>
  <c r="AG169" i="1" s="1"/>
  <c r="AM168" i="1" a="1"/>
  <c r="AM168" i="1" s="1"/>
  <c r="AL168" i="1" a="1"/>
  <c r="AL168" i="1" s="1"/>
  <c r="AH169" i="1" l="1"/>
  <c r="AL169" i="1" s="1" a="1"/>
  <c r="AL169" i="1" s="1"/>
  <c r="AM169" i="1" l="1" a="1"/>
  <c r="AM169" i="1" s="1"/>
  <c r="AK170" i="1"/>
  <c r="AB171" i="1"/>
  <c r="AM170" i="1" l="1" a="1"/>
  <c r="AM170" i="1" s="1"/>
  <c r="AL170" i="1" a="1"/>
  <c r="AL170" i="1" s="1"/>
  <c r="AI172" i="1"/>
  <c r="AJ172" i="1" s="1"/>
  <c r="Z172" i="1" s="1"/>
  <c r="AK171" i="1"/>
  <c r="AC171" i="1"/>
  <c r="AD171" i="1" s="1"/>
  <c r="AE171" i="1" s="1"/>
  <c r="AF171" i="1" s="1"/>
  <c r="AG171" i="1" s="1"/>
  <c r="AH171" i="1" l="1"/>
  <c r="AM171" i="1" s="1" a="1"/>
  <c r="AM171" i="1" s="1"/>
  <c r="AK172" i="1" l="1"/>
  <c r="AB173" i="1"/>
  <c r="AL171" i="1" a="1"/>
  <c r="AL171" i="1" s="1"/>
  <c r="AK173" i="1" l="1"/>
  <c r="AI174" i="1"/>
  <c r="AJ174" i="1" s="1"/>
  <c r="Z174" i="1" s="1"/>
  <c r="AC173" i="1"/>
  <c r="AD173" i="1" s="1"/>
  <c r="AE173" i="1" s="1"/>
  <c r="AF173" i="1" s="1"/>
  <c r="AG173" i="1" s="1"/>
  <c r="AM172" i="1" a="1"/>
  <c r="AM172" i="1" s="1"/>
  <c r="AL172" i="1" a="1"/>
  <c r="AL172" i="1" s="1"/>
  <c r="AH173" i="1" l="1"/>
  <c r="AL173" i="1" s="1" a="1"/>
  <c r="AL173" i="1" s="1"/>
  <c r="AM173" i="1" l="1" a="1"/>
  <c r="AM173" i="1" s="1"/>
  <c r="AK174" i="1"/>
  <c r="AB175" i="1"/>
  <c r="AI176" i="1" l="1"/>
  <c r="AJ176" i="1" s="1"/>
  <c r="Z176" i="1" s="1"/>
  <c r="AK175" i="1"/>
  <c r="AM175" i="1" s="1" a="1"/>
  <c r="AM175" i="1" s="1"/>
  <c r="AC175" i="1"/>
  <c r="AD175" i="1" s="1"/>
  <c r="AE175" i="1" s="1"/>
  <c r="AF175" i="1" s="1"/>
  <c r="AG175" i="1" s="1"/>
  <c r="AH175" i="1" s="1"/>
  <c r="AL174" i="1" a="1"/>
  <c r="AL174" i="1" s="1"/>
  <c r="AM174" i="1" a="1"/>
  <c r="AM174" i="1" s="1"/>
  <c r="AL175" i="1" l="1" a="1"/>
  <c r="AL175" i="1" s="1"/>
  <c r="AK176" i="1"/>
  <c r="AB177" i="1"/>
  <c r="AK177" i="1" l="1"/>
  <c r="AI178" i="1"/>
  <c r="AJ178" i="1" s="1"/>
  <c r="Z178" i="1" s="1"/>
  <c r="AC177" i="1"/>
  <c r="AD177" i="1" s="1"/>
  <c r="AE177" i="1" s="1"/>
  <c r="AF177" i="1" s="1"/>
  <c r="AG177" i="1" s="1"/>
  <c r="AL176" i="1" a="1"/>
  <c r="AL176" i="1" s="1"/>
  <c r="AM176" i="1" a="1"/>
  <c r="AM176" i="1" s="1"/>
  <c r="AH177" i="1" l="1"/>
  <c r="AM177" i="1" s="1" a="1"/>
  <c r="AM177" i="1" s="1"/>
  <c r="AK178" i="1" l="1"/>
  <c r="AB179" i="1"/>
  <c r="AL177" i="1" a="1"/>
  <c r="AL177" i="1" s="1"/>
  <c r="AK179" i="1" l="1"/>
  <c r="AI180" i="1"/>
  <c r="AJ180" i="1" s="1"/>
  <c r="Z180" i="1" s="1"/>
  <c r="AC179" i="1"/>
  <c r="AD179" i="1" s="1"/>
  <c r="AE179" i="1" s="1"/>
  <c r="AF179" i="1" s="1"/>
  <c r="AG179" i="1" s="1"/>
  <c r="AM178" i="1" a="1"/>
  <c r="AM178" i="1" s="1"/>
  <c r="AL178" i="1" a="1"/>
  <c r="AL178" i="1" s="1"/>
  <c r="AH179" i="1" l="1"/>
  <c r="AK180" i="1" l="1"/>
  <c r="AB181" i="1"/>
  <c r="AM179" i="1" a="1"/>
  <c r="AM179" i="1" s="1"/>
  <c r="AL179" i="1" a="1"/>
  <c r="AL179" i="1" s="1"/>
  <c r="AK181" i="1" l="1"/>
  <c r="AI182" i="1"/>
  <c r="AJ182" i="1" s="1"/>
  <c r="Z182" i="1" s="1"/>
  <c r="AC181" i="1"/>
  <c r="AD181" i="1" s="1"/>
  <c r="AE181" i="1" s="1"/>
  <c r="AF181" i="1" s="1"/>
  <c r="AG181" i="1" s="1"/>
  <c r="AM180" i="1" a="1"/>
  <c r="AM180" i="1" s="1"/>
  <c r="AL180" i="1" a="1"/>
  <c r="AL180" i="1" s="1"/>
  <c r="AH181" i="1" l="1"/>
  <c r="AM181" i="1" s="1" a="1"/>
  <c r="AM181" i="1" s="1"/>
  <c r="AK182" i="1" l="1"/>
  <c r="AB183" i="1"/>
  <c r="AL181" i="1" a="1"/>
  <c r="AL181" i="1" s="1"/>
  <c r="AK183" i="1" l="1"/>
  <c r="AI184" i="1"/>
  <c r="AJ184" i="1" s="1"/>
  <c r="Z184" i="1" s="1"/>
  <c r="AC183" i="1"/>
  <c r="AD183" i="1" s="1"/>
  <c r="AE183" i="1" s="1"/>
  <c r="AF183" i="1" s="1"/>
  <c r="AG183" i="1" s="1"/>
  <c r="AM182" i="1" a="1"/>
  <c r="AM182" i="1" s="1"/>
  <c r="AL182" i="1" a="1"/>
  <c r="AL182" i="1" s="1"/>
  <c r="AH183" i="1" l="1"/>
  <c r="AM183" i="1" s="1" a="1"/>
  <c r="AM183" i="1" s="1"/>
  <c r="AL183" i="1" a="1"/>
  <c r="AL183" i="1" s="1"/>
  <c r="AK184" i="1" l="1"/>
  <c r="AB185" i="1"/>
  <c r="AI186" i="1" l="1"/>
  <c r="AJ186" i="1" s="1"/>
  <c r="Z186" i="1" s="1"/>
  <c r="AK185" i="1"/>
  <c r="AC185" i="1"/>
  <c r="AD185" i="1" s="1"/>
  <c r="AE185" i="1" s="1"/>
  <c r="AF185" i="1" s="1"/>
  <c r="AG185" i="1" s="1"/>
  <c r="AH185" i="1" s="1"/>
  <c r="AL184" i="1" a="1"/>
  <c r="AL184" i="1" s="1"/>
  <c r="AM184" i="1" a="1"/>
  <c r="AM184" i="1" s="1"/>
  <c r="AM185" i="1" l="1" a="1"/>
  <c r="AM185" i="1" s="1"/>
  <c r="AK186" i="1"/>
  <c r="AB187" i="1"/>
  <c r="AL185" i="1" a="1"/>
  <c r="AL185" i="1" s="1"/>
  <c r="AK187" i="1" l="1"/>
  <c r="AI188" i="1"/>
  <c r="AJ188" i="1" s="1"/>
  <c r="Z188" i="1" s="1"/>
  <c r="AC187" i="1"/>
  <c r="AD187" i="1" s="1"/>
  <c r="AE187" i="1" s="1"/>
  <c r="AF187" i="1" s="1"/>
  <c r="AG187" i="1" s="1"/>
  <c r="AH187" i="1" s="1"/>
  <c r="AL186" i="1" a="1"/>
  <c r="AL186" i="1" s="1"/>
  <c r="AM186" i="1" a="1"/>
  <c r="AM186" i="1" s="1"/>
  <c r="AM187" i="1" l="1" a="1"/>
  <c r="AM187" i="1" s="1"/>
  <c r="AK188" i="1"/>
  <c r="AB189" i="1"/>
  <c r="AL187" i="1" a="1"/>
  <c r="AL187" i="1" s="1"/>
  <c r="AI190" i="1" l="1"/>
  <c r="AJ190" i="1" s="1"/>
  <c r="Z190" i="1" s="1"/>
  <c r="AK189" i="1"/>
  <c r="AC189" i="1"/>
  <c r="AD189" i="1" s="1"/>
  <c r="AE189" i="1" s="1"/>
  <c r="AF189" i="1" s="1"/>
  <c r="AG189" i="1" s="1"/>
  <c r="AM188" i="1" a="1"/>
  <c r="AM188" i="1" s="1"/>
  <c r="AL188" i="1" a="1"/>
  <c r="AL188" i="1" s="1"/>
  <c r="AH189" i="1" l="1"/>
  <c r="AM189" i="1" s="1" a="1"/>
  <c r="AM189" i="1" s="1"/>
  <c r="AL189" i="1" l="1" a="1"/>
  <c r="AL189" i="1" s="1"/>
  <c r="AK190" i="1"/>
  <c r="AB191" i="1"/>
  <c r="AK191" i="1" l="1"/>
  <c r="AI192" i="1"/>
  <c r="AJ192" i="1" s="1"/>
  <c r="Z192" i="1" s="1"/>
  <c r="AC191" i="1"/>
  <c r="AD191" i="1" s="1"/>
  <c r="AE191" i="1" s="1"/>
  <c r="AF191" i="1" s="1"/>
  <c r="AG191" i="1" s="1"/>
  <c r="AL190" i="1" a="1"/>
  <c r="AL190" i="1" s="1"/>
  <c r="AM190" i="1" a="1"/>
  <c r="AM190" i="1" s="1"/>
  <c r="AH191" i="1" l="1"/>
  <c r="AM191" i="1" a="1"/>
  <c r="AM191" i="1" s="1"/>
  <c r="AB193" i="1" l="1"/>
  <c r="AK192" i="1"/>
  <c r="AL191" i="1" a="1"/>
  <c r="AL191" i="1" s="1"/>
  <c r="AM192" i="1" l="1" a="1"/>
  <c r="AM192" i="1" s="1"/>
  <c r="AL192" i="1" a="1"/>
  <c r="AL192" i="1" s="1"/>
  <c r="AI194" i="1"/>
  <c r="AJ194" i="1" s="1"/>
  <c r="Z194" i="1" s="1"/>
  <c r="AK193" i="1"/>
  <c r="AC193" i="1"/>
  <c r="AD193" i="1" s="1"/>
  <c r="AE193" i="1" s="1"/>
  <c r="AF193" i="1" s="1"/>
  <c r="AG193" i="1" s="1"/>
  <c r="AH193" i="1" l="1"/>
  <c r="AM193" i="1" s="1" a="1"/>
  <c r="AM193" i="1" s="1"/>
  <c r="AL193" i="1" l="1" a="1"/>
  <c r="AL193" i="1" s="1"/>
  <c r="AK194" i="1"/>
  <c r="AB195" i="1"/>
  <c r="AC195" i="1" l="1"/>
  <c r="AD195" i="1" s="1"/>
  <c r="AE195" i="1" s="1"/>
  <c r="AF195" i="1" s="1"/>
  <c r="AG195" i="1" s="1"/>
  <c r="AI196" i="1"/>
  <c r="AJ196" i="1" s="1"/>
  <c r="AK195" i="1"/>
  <c r="AL194" i="1" a="1"/>
  <c r="AL194" i="1" s="1"/>
  <c r="AM194" i="1" a="1"/>
  <c r="AM194" i="1" s="1"/>
  <c r="AJ197" i="1" l="1"/>
  <c r="AP8" i="1" s="1"/>
  <c r="AF4" i="1" s="1"/>
  <c r="Z196" i="1"/>
  <c r="AH195" i="1"/>
  <c r="AK196" i="1" s="1"/>
  <c r="AM195" i="1" l="1" a="1"/>
  <c r="AM195" i="1" s="1"/>
  <c r="AL196" i="1" a="1"/>
  <c r="AL196" i="1" s="1"/>
  <c r="AM196" i="1" a="1"/>
  <c r="AM196" i="1" s="1"/>
  <c r="G42" i="1" s="1"/>
  <c r="AL195" i="1" a="1"/>
  <c r="AL195" i="1" s="1"/>
  <c r="F44" i="1" l="1"/>
  <c r="F42" i="1"/>
  <c r="G43" i="1"/>
  <c r="H43" i="1" s="1"/>
  <c r="G44" i="1"/>
  <c r="H44" i="1" s="1"/>
  <c r="H42" i="1"/>
  <c r="G41" i="1"/>
  <c r="H41" i="1" s="1"/>
  <c r="G40" i="1"/>
  <c r="F43" i="1"/>
  <c r="F40" i="1"/>
  <c r="F41" i="1"/>
  <c r="I41" i="1" l="1"/>
  <c r="F45" i="1"/>
  <c r="I44" i="1"/>
  <c r="I43" i="1"/>
  <c r="I42" i="1"/>
  <c r="H40" i="1"/>
  <c r="H45" i="1" s="1"/>
  <c r="G45" i="1"/>
  <c r="I40" i="1" l="1"/>
  <c r="AF5" i="1" s="1"/>
  <c r="AF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<sst xmlns="http://schemas.openxmlformats.org/spreadsheetml/2006/main" count="246" uniqueCount="43">
  <si>
    <t>現場着手日</t>
    <rPh sb="0" eb="2">
      <t>ゲンバ</t>
    </rPh>
    <rPh sb="2" eb="5">
      <t>チャクシュビ</t>
    </rPh>
    <phoneticPr fontId="1"/>
  </si>
  <si>
    <t>現場完了日</t>
    <rPh sb="0" eb="2">
      <t>ゲンバ</t>
    </rPh>
    <rPh sb="2" eb="5">
      <t>カンリョウビ</t>
    </rPh>
    <phoneticPr fontId="1"/>
  </si>
  <si>
    <t>月</t>
    <rPh sb="0" eb="1">
      <t>ゲツ</t>
    </rPh>
    <phoneticPr fontId="1"/>
  </si>
  <si>
    <t>火</t>
    <rPh sb="0" eb="1">
      <t>カ</t>
    </rPh>
    <phoneticPr fontId="1"/>
  </si>
  <si>
    <t>水</t>
    <rPh sb="0" eb="1">
      <t>スイ</t>
    </rPh>
    <phoneticPr fontId="1"/>
  </si>
  <si>
    <t>木</t>
  </si>
  <si>
    <t>金</t>
  </si>
  <si>
    <t>土</t>
  </si>
  <si>
    <t>日</t>
  </si>
  <si>
    <t>週</t>
    <rPh sb="0" eb="1">
      <t>シュウ</t>
    </rPh>
    <phoneticPr fontId="1"/>
  </si>
  <si>
    <t>●</t>
    <phoneticPr fontId="1"/>
  </si>
  <si>
    <t>▲</t>
    <phoneticPr fontId="1"/>
  </si>
  <si>
    <t>：現場閉所した日</t>
    <phoneticPr fontId="1"/>
  </si>
  <si>
    <t>：年末年始・夏季休暇等の日</t>
    <phoneticPr fontId="1"/>
  </si>
  <si>
    <t>実施状況</t>
    <rPh sb="0" eb="2">
      <t>ジッシ</t>
    </rPh>
    <rPh sb="2" eb="4">
      <t>ジョウキョウ</t>
    </rPh>
    <phoneticPr fontId="1"/>
  </si>
  <si>
    <t>月</t>
    <rPh sb="0" eb="1">
      <t>ツキ</t>
    </rPh>
    <phoneticPr fontId="1"/>
  </si>
  <si>
    <t>判</t>
    <rPh sb="0" eb="1">
      <t>ハン</t>
    </rPh>
    <phoneticPr fontId="1"/>
  </si>
  <si>
    <t>●</t>
  </si>
  <si>
    <t>▲</t>
  </si>
  <si>
    <t>土日-▲</t>
    <rPh sb="0" eb="2">
      <t>ドニチ</t>
    </rPh>
    <phoneticPr fontId="1"/>
  </si>
  <si>
    <t>様式１</t>
    <rPh sb="0" eb="2">
      <t>ヨウシキ</t>
    </rPh>
    <phoneticPr fontId="1"/>
  </si>
  <si>
    <t>週休２日工事（現場閉所）休日取得[計画・実績]表（１）</t>
    <rPh sb="0" eb="2">
      <t>シュウキュウ</t>
    </rPh>
    <rPh sb="3" eb="6">
      <t>ニチコウジ</t>
    </rPh>
    <rPh sb="7" eb="11">
      <t>ゲンバヘイショ</t>
    </rPh>
    <rPh sb="12" eb="16">
      <t>キュウジツシュトク</t>
    </rPh>
    <rPh sb="17" eb="19">
      <t>ケイカク</t>
    </rPh>
    <rPh sb="20" eb="22">
      <t>ジッセキ</t>
    </rPh>
    <rPh sb="23" eb="24">
      <t>ヒョウ</t>
    </rPh>
    <phoneticPr fontId="1"/>
  </si>
  <si>
    <t>工事名</t>
    <rPh sb="0" eb="3">
      <t>コウジメイ</t>
    </rPh>
    <phoneticPr fontId="1"/>
  </si>
  <si>
    <t>受注者</t>
    <rPh sb="0" eb="3">
      <t>ジュチュウシャ</t>
    </rPh>
    <phoneticPr fontId="1"/>
  </si>
  <si>
    <t>：現場閉所した日</t>
    <rPh sb="1" eb="3">
      <t>ゲンバ</t>
    </rPh>
    <rPh sb="3" eb="5">
      <t>ヘイショ</t>
    </rPh>
    <rPh sb="7" eb="8">
      <t>ヒ</t>
    </rPh>
    <phoneticPr fontId="2"/>
  </si>
  <si>
    <t>：年末年始・夏季休暇等の日</t>
    <rPh sb="1" eb="5">
      <t>ネンマツネンシ</t>
    </rPh>
    <rPh sb="6" eb="10">
      <t>カキキュウカ</t>
    </rPh>
    <rPh sb="10" eb="11">
      <t>トウ</t>
    </rPh>
    <rPh sb="12" eb="13">
      <t>ヒ</t>
    </rPh>
    <phoneticPr fontId="2"/>
  </si>
  <si>
    <t>年末年始・夏季休暇等</t>
    <rPh sb="0" eb="4">
      <t>ネンマツネンシ</t>
    </rPh>
    <rPh sb="5" eb="10">
      <t>カキキュウカトウ</t>
    </rPh>
    <phoneticPr fontId="1"/>
  </si>
  <si>
    <t>週単位</t>
    <rPh sb="0" eb="3">
      <t>シュウタンイ</t>
    </rPh>
    <phoneticPr fontId="1"/>
  </si>
  <si>
    <t>月単位</t>
    <rPh sb="0" eb="3">
      <t>ツキタンイ</t>
    </rPh>
    <phoneticPr fontId="1"/>
  </si>
  <si>
    <t>通期</t>
    <rPh sb="0" eb="2">
      <t>ツウキ</t>
    </rPh>
    <phoneticPr fontId="1"/>
  </si>
  <si>
    <t>週休２日工事（現場閉所）休日取得[計画・実績]表（２）</t>
    <rPh sb="0" eb="2">
      <t>シュウキュウ</t>
    </rPh>
    <rPh sb="3" eb="6">
      <t>ニチコウジ</t>
    </rPh>
    <rPh sb="7" eb="11">
      <t>ゲンバヘイショ</t>
    </rPh>
    <rPh sb="12" eb="16">
      <t>キュウジツシュトク</t>
    </rPh>
    <rPh sb="17" eb="19">
      <t>ケイカク</t>
    </rPh>
    <rPh sb="20" eb="22">
      <t>ジッセキ</t>
    </rPh>
    <rPh sb="23" eb="24">
      <t>ヒョウ</t>
    </rPh>
    <phoneticPr fontId="1"/>
  </si>
  <si>
    <t>週休２日工事（現場閉所）休日取得[計画・実績]表（４）</t>
    <rPh sb="0" eb="2">
      <t>シュウキュウ</t>
    </rPh>
    <rPh sb="3" eb="6">
      <t>ニチコウジ</t>
    </rPh>
    <rPh sb="7" eb="11">
      <t>ゲンバヘイショ</t>
    </rPh>
    <rPh sb="12" eb="16">
      <t>キュウジツシュトク</t>
    </rPh>
    <rPh sb="17" eb="19">
      <t>ケイカク</t>
    </rPh>
    <rPh sb="20" eb="22">
      <t>ジッセキ</t>
    </rPh>
    <rPh sb="23" eb="24">
      <t>ヒョウ</t>
    </rPh>
    <phoneticPr fontId="1"/>
  </si>
  <si>
    <t>週休２日工事（現場閉所）休日取得[計画・実績]表（３）</t>
    <rPh sb="0" eb="2">
      <t>シュウキュウ</t>
    </rPh>
    <rPh sb="3" eb="6">
      <t>ニチコウジ</t>
    </rPh>
    <rPh sb="7" eb="11">
      <t>ゲンバヘイショ</t>
    </rPh>
    <rPh sb="12" eb="16">
      <t>キュウジツシュトク</t>
    </rPh>
    <rPh sb="17" eb="19">
      <t>ケイカク</t>
    </rPh>
    <rPh sb="20" eb="22">
      <t>ジッセキ</t>
    </rPh>
    <rPh sb="23" eb="24">
      <t>ヒョウ</t>
    </rPh>
    <phoneticPr fontId="1"/>
  </si>
  <si>
    <t>（対象期間日数×28.5％）</t>
    <rPh sb="0" eb="1">
      <t>ニッスウ</t>
    </rPh>
    <rPh sb="1" eb="7">
      <t>タイショウキカンニッスウ</t>
    </rPh>
    <phoneticPr fontId="1"/>
  </si>
  <si>
    <t>判別</t>
    <rPh sb="0" eb="2">
      <t>ハンベツ</t>
    </rPh>
    <phoneticPr fontId="1"/>
  </si>
  <si>
    <t>0：OK</t>
    <phoneticPr fontId="1"/>
  </si>
  <si>
    <t>1：NG</t>
    <phoneticPr fontId="1"/>
  </si>
  <si>
    <t>判定</t>
    <rPh sb="0" eb="2">
      <t>ハンテイ</t>
    </rPh>
    <phoneticPr fontId="1"/>
  </si>
  <si>
    <t>対象期間</t>
    <rPh sb="0" eb="4">
      <t>タイショウキカン</t>
    </rPh>
    <phoneticPr fontId="1"/>
  </si>
  <si>
    <t>※年末年始・夏季休暇等とは年末年始（６日）・夏季休暇（３日）の他、
　下記の期間とする。
・工場製作のみの期間　・工事事故等による不稼働期間
・天災に対する突発的な対応 ・工事の全面中止期間等　
・受注者の責によらず休工・現場作業を余儀なくされる期間　・その他</t>
    <phoneticPr fontId="1"/>
  </si>
  <si>
    <t>※通期では週休２日の割増補正はかかりません</t>
    <rPh sb="1" eb="3">
      <t>ツウキ</t>
    </rPh>
    <rPh sb="5" eb="7">
      <t>シュウキュウ</t>
    </rPh>
    <rPh sb="8" eb="9">
      <t>ニチ</t>
    </rPh>
    <rPh sb="10" eb="12">
      <t>ワリマシ</t>
    </rPh>
    <rPh sb="12" eb="14">
      <t>ホセイ</t>
    </rPh>
    <phoneticPr fontId="1"/>
  </si>
  <si>
    <t>○○改良工事</t>
    <rPh sb="2" eb="6">
      <t>カイリョウコウジ</t>
    </rPh>
    <phoneticPr fontId="1"/>
  </si>
  <si>
    <t>●建設</t>
    <rPh sb="1" eb="3">
      <t>ケンセツ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</si>
</sst>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m/d;@"/>
    <numFmt numFmtId="177" formatCode="0_);[Red]\(0\)"/>
    <numFmt numFmtId="178" formatCode="[$]ggge&quot;年&quot;m&quot;月&quot;d&quot;日&quot;;@" x16r2:formatCode16="[$-ja-JP-x-gannen]ggge&quot;年&quot;m&quot;月&quot;d&quot;日&quot;;@"/>
  </numFmts>
  <fonts count="20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b/>
      <sz val="11"/>
      <color theme="1"/>
      <name val="Yu Gothic"/>
      <family val="3"/>
      <charset val="128"/>
      <scheme val="minor"/>
    </font>
    <font>
      <sz val="11"/>
      <color theme="1"/>
      <name val="メイリオ"/>
      <family val="3"/>
      <charset val="128"/>
    </font>
    <font>
      <sz val="11"/>
      <name val="メイリオ"/>
      <family val="3"/>
      <charset val="128"/>
    </font>
    <font>
      <b/>
      <sz val="11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b/>
      <sz val="11"/>
      <color rgb="FF0070C0"/>
      <name val="メイリオ"/>
      <family val="3"/>
      <charset val="128"/>
    </font>
    <font>
      <b/>
      <sz val="11"/>
      <color rgb="FFFF0000"/>
      <name val="メイリオ"/>
      <family val="3"/>
      <charset val="128"/>
    </font>
    <font>
      <b/>
      <sz val="8"/>
      <color theme="1"/>
      <name val="メイリオ"/>
      <family val="3"/>
      <charset val="128"/>
    </font>
    <font>
      <b/>
      <sz val="8"/>
      <color rgb="FF0070C0"/>
      <name val="メイリオ"/>
      <family val="3"/>
      <charset val="128"/>
    </font>
    <font>
      <b/>
      <sz val="8"/>
      <color rgb="FFFF0000"/>
      <name val="メイリオ"/>
      <family val="3"/>
      <charset val="128"/>
    </font>
    <font>
      <sz val="12"/>
      <color theme="1"/>
      <name val="メイリオ"/>
      <family val="3"/>
      <charset val="128"/>
    </font>
    <font>
      <sz val="14"/>
      <color theme="1"/>
      <name val="メイリオ"/>
      <family val="3"/>
      <charset val="128"/>
    </font>
    <font>
      <sz val="10"/>
      <color theme="1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sz val="11"/>
      <color theme="0"/>
      <name val="メイリオ"/>
      <family val="3"/>
      <charset val="128"/>
    </font>
    <font>
      <b/>
      <sz val="11"/>
      <color theme="1"/>
      <name val="Yu Gothic"/>
      <family val="2"/>
      <scheme val="minor"/>
    </font>
    <font>
      <sz val="9"/>
      <color theme="1"/>
      <name val="メイリオ"/>
      <family val="3"/>
      <charset val="128"/>
    </font>
    <font>
      <sz val="8"/>
      <color theme="1"/>
      <name val="メイリオ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6" fillId="5" borderId="6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76" fontId="9" fillId="0" borderId="3" xfId="0" applyNumberFormat="1" applyFont="1" applyBorder="1" applyAlignment="1">
      <alignment horizontal="center" vertical="center"/>
    </xf>
    <xf numFmtId="176" fontId="10" fillId="2" borderId="3" xfId="0" applyNumberFormat="1" applyFont="1" applyFill="1" applyBorder="1" applyAlignment="1">
      <alignment horizontal="center" vertical="center"/>
    </xf>
    <xf numFmtId="176" fontId="11" fillId="3" borderId="4" xfId="0" applyNumberFormat="1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/>
    </xf>
    <xf numFmtId="1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Continuous"/>
    </xf>
    <xf numFmtId="0" fontId="12" fillId="0" borderId="0" xfId="0" applyFont="1" applyAlignment="1">
      <alignment horizontal="left"/>
    </xf>
    <xf numFmtId="176" fontId="9" fillId="2" borderId="3" xfId="0" applyNumberFormat="1" applyFont="1" applyFill="1" applyBorder="1" applyAlignment="1">
      <alignment horizontal="center" vertical="center"/>
    </xf>
    <xf numFmtId="176" fontId="9" fillId="3" borderId="4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left"/>
    </xf>
    <xf numFmtId="177" fontId="3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4" fillId="0" borderId="0" xfId="0" applyFont="1" applyAlignment="1">
      <alignment horizontal="centerContinuous"/>
    </xf>
    <xf numFmtId="0" fontId="4" fillId="0" borderId="0" xfId="0" applyFont="1" applyFill="1" applyAlignment="1">
      <alignment horizontal="centerContinuous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4" fillId="0" borderId="1" xfId="0" applyFont="1" applyBorder="1" applyAlignment="1"/>
    <xf numFmtId="0" fontId="6" fillId="0" borderId="0" xfId="0" applyFont="1" applyAlignment="1">
      <alignment horizontal="center" vertical="center"/>
    </xf>
    <xf numFmtId="0" fontId="15" fillId="0" borderId="0" xfId="0" applyFont="1" applyAlignment="1">
      <alignment horizontal="left"/>
    </xf>
    <xf numFmtId="0" fontId="5" fillId="0" borderId="0" xfId="0" applyFont="1" applyFill="1" applyAlignment="1">
      <alignment horizontal="center"/>
    </xf>
    <xf numFmtId="0" fontId="5" fillId="0" borderId="0" xfId="0" applyFont="1" applyFill="1" applyBorder="1" applyAlignment="1">
      <alignment horizontal="center" vertical="center"/>
    </xf>
    <xf numFmtId="0" fontId="17" fillId="0" borderId="0" xfId="0" applyFont="1"/>
    <xf numFmtId="0" fontId="6" fillId="0" borderId="0" xfId="0" applyFont="1" applyAlignment="1">
      <alignment horizontal="centerContinuous"/>
    </xf>
    <xf numFmtId="0" fontId="6" fillId="0" borderId="0" xfId="0" applyFont="1" applyAlignment="1">
      <alignment horizontal="center"/>
    </xf>
    <xf numFmtId="0" fontId="12" fillId="0" borderId="1" xfId="0" applyFont="1" applyBorder="1" applyAlignment="1"/>
    <xf numFmtId="0" fontId="19" fillId="0" borderId="0" xfId="0" applyFont="1" applyAlignment="1">
      <alignment wrapText="1"/>
    </xf>
    <xf numFmtId="0" fontId="14" fillId="0" borderId="0" xfId="0" applyFont="1" applyAlignment="1">
      <alignment vertical="top" wrapText="1"/>
    </xf>
    <xf numFmtId="0" fontId="4" fillId="0" borderId="1" xfId="0" applyFont="1" applyBorder="1" applyAlignment="1"/>
    <xf numFmtId="0" fontId="12" fillId="0" borderId="0" xfId="0" applyFont="1" applyBorder="1" applyAlignment="1"/>
    <xf numFmtId="0" fontId="14" fillId="0" borderId="0" xfId="0" applyFont="1" applyAlignment="1">
      <alignment horizontal="left"/>
    </xf>
    <xf numFmtId="0" fontId="3" fillId="6" borderId="2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/>
    </xf>
    <xf numFmtId="0" fontId="6" fillId="6" borderId="5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0" fontId="6" fillId="4" borderId="4" xfId="0" applyFont="1" applyFill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2" fillId="0" borderId="8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/>
    </xf>
    <xf numFmtId="0" fontId="12" fillId="0" borderId="12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178" fontId="3" fillId="7" borderId="1" xfId="0" applyNumberFormat="1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 wrapText="1"/>
    </xf>
    <xf numFmtId="0" fontId="3" fillId="7" borderId="1" xfId="0" applyFont="1" applyFill="1" applyBorder="1" applyAlignment="1">
      <alignment horizontal="center"/>
    </xf>
    <xf numFmtId="0" fontId="18" fillId="0" borderId="0" xfId="0" applyFont="1" applyAlignment="1">
      <alignment horizontal="left" vertical="top" wrapText="1"/>
    </xf>
    <xf numFmtId="0" fontId="0" fillId="0" borderId="1" xfId="0" applyBorder="1" applyAlignment="1">
      <alignment horizontal="center"/>
    </xf>
  </cellXfs>
  <cellStyles count="1">
    <cellStyle name="標準" xfId="0" builtinId="0"/>
  </cellStyles>
  <dxfs count="25">
    <dxf>
      <font>
        <color rgb="FF0070C0"/>
      </font>
    </dxf>
    <dxf>
      <font>
        <color rgb="FFFF0000"/>
      </font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b/>
        <i val="0"/>
        <strike val="0"/>
        <color theme="8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colors>
    <mruColors>
      <color rgb="FFFFCC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3" Type="http://schemas.openxmlformats.org/officeDocument/2006/relationships/theme" Target="theme/theme1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eetMetadata" Target="metadata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L243"/>
  <sheetViews>
    <sheetView tabSelected="1" view="pageBreakPreview" topLeftCell="I1" zoomScale="70" zoomScaleNormal="100" zoomScaleSheetLayoutView="70" workbookViewId="0">
      <selection activeCell="AS8" sqref="AS8"/>
    </sheetView>
  </sheetViews>
  <sheetFormatPr defaultRowHeight="19.5"/>
  <cols>
    <col min="1" max="1" width="9" style="5"/>
    <col min="2" max="2" width="5.875" style="5" customWidth="1"/>
    <col min="3" max="4" width="12.75" style="5" bestFit="1" customWidth="1"/>
    <col min="5" max="5" width="10.125" style="5" bestFit="1" customWidth="1"/>
    <col min="6" max="7" width="9" style="5"/>
    <col min="8" max="8" width="9.125" style="5" customWidth="1"/>
    <col min="9" max="9" width="9.5" style="5" bestFit="1" customWidth="1"/>
    <col min="10" max="10" width="1.5" style="17" customWidth="1"/>
    <col min="11" max="11" width="5.625" style="37" bestFit="1" customWidth="1"/>
    <col min="12" max="12" width="4.625" style="5" customWidth="1"/>
    <col min="13" max="19" width="5.875" style="5" bestFit="1" customWidth="1"/>
    <col min="20" max="21" width="3.625" style="30" hidden="1" customWidth="1"/>
    <col min="22" max="22" width="9.375" style="17" hidden="1" customWidth="1"/>
    <col min="23" max="23" width="3.625" style="30" hidden="1" customWidth="1"/>
    <col min="24" max="24" width="3.875" style="30" hidden="1" customWidth="1"/>
    <col min="25" max="25" width="3.125" style="30" customWidth="1"/>
    <col min="26" max="26" width="5.625" style="41" bestFit="1" customWidth="1"/>
    <col min="27" max="27" width="4.625" style="5" customWidth="1"/>
    <col min="28" max="34" width="5.875" style="5" customWidth="1"/>
    <col min="35" max="36" width="3.625" style="30" hidden="1" customWidth="1"/>
    <col min="37" max="37" width="9.375" style="30" hidden="1" customWidth="1"/>
    <col min="38" max="39" width="3.625" style="30" hidden="1" customWidth="1"/>
    <col min="40" max="41" width="3.625" style="30" customWidth="1"/>
    <col min="42" max="42" width="23" style="25" bestFit="1" customWidth="1"/>
    <col min="43" max="43" width="12.75" style="5" bestFit="1" customWidth="1"/>
    <col min="44" max="52" width="5.125" style="5" customWidth="1"/>
    <col min="53" max="53" width="5.125" customWidth="1"/>
    <col min="54" max="66" width="5.125" style="5" customWidth="1"/>
    <col min="67" max="16384" width="9" style="5"/>
  </cols>
  <sheetData>
    <row r="1" spans="1:64" ht="22.5">
      <c r="J1" s="20" t="s">
        <v>20</v>
      </c>
      <c r="K1" s="36"/>
      <c r="M1" s="23" t="s">
        <v>21</v>
      </c>
      <c r="O1" s="19"/>
      <c r="P1" s="19"/>
      <c r="Q1" s="19"/>
      <c r="R1" s="19"/>
      <c r="S1" s="19"/>
      <c r="T1" s="28"/>
      <c r="U1" s="28"/>
      <c r="V1" s="29"/>
      <c r="W1" s="28"/>
      <c r="X1" s="28"/>
      <c r="Y1" s="28"/>
      <c r="Z1" s="40"/>
      <c r="AA1" s="19"/>
      <c r="AB1" s="19"/>
      <c r="AC1" s="19"/>
      <c r="AD1" s="19"/>
    </row>
    <row r="2" spans="1:64">
      <c r="U2" s="28"/>
      <c r="V2" s="29"/>
      <c r="W2" s="28"/>
      <c r="X2" s="28"/>
      <c r="Y2" s="28"/>
      <c r="AP2" s="45" t="s">
        <v>38</v>
      </c>
      <c r="AQ2" s="4"/>
    </row>
    <row r="3" spans="1:64">
      <c r="L3" s="56" t="s">
        <v>22</v>
      </c>
      <c r="M3" s="57"/>
      <c r="N3" s="66" t="s">
        <v>41</v>
      </c>
      <c r="O3" s="66"/>
      <c r="P3" s="66"/>
      <c r="Q3" s="66"/>
      <c r="R3" s="66"/>
      <c r="S3" s="66"/>
      <c r="U3" s="28"/>
      <c r="V3" s="29"/>
      <c r="W3" s="28"/>
      <c r="X3" s="28"/>
      <c r="Y3" s="28"/>
      <c r="AA3" s="54" t="s">
        <v>26</v>
      </c>
      <c r="AB3" s="54"/>
      <c r="AC3" s="54"/>
      <c r="AD3" s="54"/>
      <c r="AE3" s="54"/>
      <c r="AF3" s="54">
        <f>COUNTIF(M16:S47,"▲")+COUNTIF(AB16:AH47,"▲")+COUNTIF(M55:S96,"▲")+COUNTIF(AB55:AH96,"▲")+COUNTIF(M105:S146,"▲")+COUNTIF(AB105:AH146,"▲")</f>
        <v>0</v>
      </c>
      <c r="AG3" s="54"/>
      <c r="AP3" s="45">
        <f>N8+1-N7</f>
        <v>1079</v>
      </c>
      <c r="AQ3" s="4"/>
      <c r="BL3" s="3"/>
    </row>
    <row r="4" spans="1:64" ht="18.75" customHeight="1">
      <c r="L4" s="58"/>
      <c r="M4" s="59"/>
      <c r="N4" s="66"/>
      <c r="O4" s="66"/>
      <c r="P4" s="66"/>
      <c r="Q4" s="66"/>
      <c r="R4" s="66"/>
      <c r="S4" s="66"/>
      <c r="U4" s="28"/>
      <c r="V4" s="29"/>
      <c r="W4" s="28"/>
      <c r="X4" s="28"/>
      <c r="Y4" s="28"/>
      <c r="AA4" s="54" t="s">
        <v>27</v>
      </c>
      <c r="AB4" s="54"/>
      <c r="AC4" s="54"/>
      <c r="AD4" s="54"/>
      <c r="AE4" s="54"/>
      <c r="AF4" s="55" t="str">
        <f>IF(AP8&gt;0,"未達成","達成")</f>
        <v>未達成</v>
      </c>
      <c r="AG4" s="55"/>
      <c r="AP4" s="34" t="s">
        <v>33</v>
      </c>
      <c r="AQ4" s="27"/>
      <c r="BL4" s="3"/>
    </row>
    <row r="5" spans="1:64" ht="18.75" customHeight="1">
      <c r="L5" s="60"/>
      <c r="M5" s="61"/>
      <c r="N5" s="66"/>
      <c r="O5" s="66"/>
      <c r="P5" s="66"/>
      <c r="Q5" s="66"/>
      <c r="R5" s="66"/>
      <c r="S5" s="66"/>
      <c r="U5" s="28"/>
      <c r="V5" s="29"/>
      <c r="W5" s="28"/>
      <c r="X5" s="28"/>
      <c r="Y5" s="28"/>
      <c r="AA5" s="54" t="s">
        <v>28</v>
      </c>
      <c r="AB5" s="54"/>
      <c r="AC5" s="54"/>
      <c r="AD5" s="54"/>
      <c r="AE5" s="54"/>
      <c r="AF5" s="55" t="str">
        <f ca="1">IF(OR(SUM(I9:I44)=0,AF4="達成"),"達成","未達成")</f>
        <v>未達成</v>
      </c>
      <c r="AG5" s="55"/>
      <c r="AP5" s="42">
        <f>ROUNDUP(AP3*0.285,0)</f>
        <v>308</v>
      </c>
      <c r="AQ5" s="46"/>
    </row>
    <row r="6" spans="1:64">
      <c r="I6" s="5" t="s">
        <v>35</v>
      </c>
      <c r="L6" s="62" t="s">
        <v>23</v>
      </c>
      <c r="M6" s="64"/>
      <c r="N6" s="67" t="s">
        <v>42</v>
      </c>
      <c r="O6" s="67"/>
      <c r="P6" s="67"/>
      <c r="Q6" s="67"/>
      <c r="R6" s="67"/>
      <c r="S6" s="67"/>
      <c r="AA6" s="54" t="s">
        <v>29</v>
      </c>
      <c r="AB6" s="54"/>
      <c r="AC6" s="54"/>
      <c r="AD6" s="54"/>
      <c r="AE6" s="54"/>
      <c r="AF6" s="55" t="str">
        <f ca="1">IF(OR(AP3-AF3&lt;F45,AF5="達成"),"達成","未達成")</f>
        <v>未達成</v>
      </c>
      <c r="AG6" s="55"/>
    </row>
    <row r="7" spans="1:64">
      <c r="I7" s="5" t="s">
        <v>36</v>
      </c>
      <c r="L7" s="62" t="s">
        <v>0</v>
      </c>
      <c r="M7" s="63"/>
      <c r="N7" s="65">
        <v>45790</v>
      </c>
      <c r="O7" s="65"/>
      <c r="P7" s="65"/>
      <c r="AC7" s="47" t="s">
        <v>40</v>
      </c>
    </row>
    <row r="8" spans="1:64">
      <c r="F8" s="5" t="s">
        <v>10</v>
      </c>
      <c r="G8" s="5" t="s">
        <v>11</v>
      </c>
      <c r="H8" s="5" t="s">
        <v>19</v>
      </c>
      <c r="I8" s="5" t="s">
        <v>34</v>
      </c>
      <c r="L8" s="62" t="s">
        <v>1</v>
      </c>
      <c r="M8" s="63"/>
      <c r="N8" s="65">
        <v>46868</v>
      </c>
      <c r="O8" s="65"/>
      <c r="P8" s="65"/>
      <c r="Q8"/>
      <c r="AP8" s="30">
        <f>SUM(U48,AJ48,U97,AJ97,U147,AJ147,U197,AJ197,)</f>
        <v>7</v>
      </c>
    </row>
    <row r="9" spans="1:64">
      <c r="A9" s="5">
        <v>1</v>
      </c>
      <c r="B9" s="5">
        <v>1</v>
      </c>
      <c r="C9" s="18">
        <f>N7</f>
        <v>45790</v>
      </c>
      <c r="D9" s="18">
        <f>EOMONTH(C9,0)</f>
        <v>45808</v>
      </c>
      <c r="E9" s="5" t="str">
        <f>TEXT(C9,"YYYY-MM")</f>
        <v>2025-05</v>
      </c>
      <c r="F9" s="5">
        <f ca="1">SUMIF($V$16:$W$47,E9,$W$16:$W$47)</f>
        <v>0</v>
      </c>
      <c r="G9" s="5">
        <f ca="1">SUMIF($V$16:$X$47,E9,$X$16:$X$47)</f>
        <v>0</v>
      </c>
      <c r="H9" s="24">
        <f ca="1">NETWORKDAYS.INTL(C9,D9,"1111100")-G9</f>
        <v>5</v>
      </c>
      <c r="I9" s="5">
        <f ca="1">IF(F9&lt;H9,1,0)</f>
        <v>1</v>
      </c>
      <c r="Q9"/>
      <c r="S9" s="68" t="s">
        <v>39</v>
      </c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M9" s="33"/>
      <c r="AN9" s="33"/>
      <c r="AO9" s="33"/>
      <c r="AP9" s="27"/>
    </row>
    <row r="10" spans="1:64" ht="19.5" customHeight="1">
      <c r="A10" s="5">
        <v>2</v>
      </c>
      <c r="B10" s="5">
        <v>2</v>
      </c>
      <c r="C10" s="18">
        <f>D9+1</f>
        <v>45809</v>
      </c>
      <c r="D10" s="18">
        <f t="shared" ref="D10:D44" si="0">IF(EOMONTH(C10,0)&gt;=$N$8,$N$8,EOMONTH(C10,0))</f>
        <v>45838</v>
      </c>
      <c r="E10" s="5" t="str">
        <f t="shared" ref="E10:E44" si="1">TEXT(C10,"YYYY-MM")</f>
        <v>2025-06</v>
      </c>
      <c r="F10" s="5">
        <f ca="1">SUMIF($V$16:$W$47,E10,$W$16:$W$47)</f>
        <v>0</v>
      </c>
      <c r="G10" s="5">
        <f ca="1">SUMIF($V$16:$X$47,E10,$X$16:$X$47)</f>
        <v>0</v>
      </c>
      <c r="H10" s="24">
        <f t="shared" ref="H10:H43" ca="1" si="2">NETWORKDAYS.INTL(C10,D10,"1111100")-G10</f>
        <v>9</v>
      </c>
      <c r="I10" s="5">
        <f ca="1">IF(F10&lt;H10,1,0)</f>
        <v>1</v>
      </c>
      <c r="M10" s="5" t="s">
        <v>17</v>
      </c>
      <c r="N10" s="3" t="s">
        <v>24</v>
      </c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44"/>
      <c r="AI10" s="44"/>
      <c r="AJ10" s="44"/>
      <c r="AK10" s="44"/>
      <c r="AL10" s="44"/>
      <c r="AM10" s="44"/>
      <c r="AN10" s="44"/>
      <c r="AO10" s="33"/>
      <c r="AP10" s="27"/>
    </row>
    <row r="11" spans="1:64">
      <c r="A11" s="5">
        <v>3</v>
      </c>
      <c r="B11" s="5">
        <v>3</v>
      </c>
      <c r="C11" s="18">
        <f>EDATE(C10,1)</f>
        <v>45839</v>
      </c>
      <c r="D11" s="18">
        <f t="shared" si="0"/>
        <v>45869</v>
      </c>
      <c r="E11" s="5" t="str">
        <f t="shared" si="1"/>
        <v>2025-07</v>
      </c>
      <c r="F11" s="5">
        <f ca="1">SUMIF($V$16:$W$47,E11,$W$16:$W$47)+SUMIF($AK$16:$AL$47,E11,$AL$16:$AL$47)</f>
        <v>0</v>
      </c>
      <c r="G11" s="5">
        <f ca="1">SUMIF($V$16:$X$47,E11,$X$16:$X$47)+SUMIF($AK$16:$AM$47,E11,$AM$16:$AM$47)</f>
        <v>0</v>
      </c>
      <c r="H11" s="24">
        <f ca="1">NETWORKDAYS.INTL(C11,D11,"1111100")-G11</f>
        <v>8</v>
      </c>
      <c r="I11" s="5">
        <f ca="1">IF(F11&lt;H11,1,0)</f>
        <v>1</v>
      </c>
      <c r="M11" s="5" t="s">
        <v>18</v>
      </c>
      <c r="N11" s="3" t="s">
        <v>25</v>
      </c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44"/>
      <c r="AI11" s="44"/>
      <c r="AJ11" s="44"/>
      <c r="AK11" s="44"/>
      <c r="AL11" s="44"/>
      <c r="AM11" s="44"/>
      <c r="AN11" s="44"/>
      <c r="AO11" s="33"/>
      <c r="AP11" s="27"/>
      <c r="AQ11" s="4"/>
      <c r="AR11" s="4"/>
    </row>
    <row r="12" spans="1:64" ht="19.5" customHeight="1">
      <c r="A12" s="5">
        <v>4</v>
      </c>
      <c r="B12" s="5">
        <v>4</v>
      </c>
      <c r="C12" s="18">
        <f t="shared" ref="C12:C44" si="3">EDATE(C11,1)</f>
        <v>45870</v>
      </c>
      <c r="D12" s="18">
        <f t="shared" si="0"/>
        <v>45900</v>
      </c>
      <c r="E12" s="5" t="str">
        <f t="shared" si="1"/>
        <v>2025-08</v>
      </c>
      <c r="F12" s="5">
        <f ca="1">SUMIF($V$16:$W$47,E12,$W$16:$W$47)+SUMIF($AK$16:$AL$47,E12,$AL$16:$AL$47)</f>
        <v>0</v>
      </c>
      <c r="G12" s="5">
        <f ca="1">SUMIF($V$16:$X$47,E12,$X$16:$X$47)+SUMIF($AK$16:$AM$47,E12,$AM$16:$AM$47)</f>
        <v>0</v>
      </c>
      <c r="H12" s="24">
        <f ca="1">NETWORKDAYS.INTL(C12,D12,"1111100")-G12</f>
        <v>10</v>
      </c>
      <c r="I12" s="5">
        <f ca="1">IF(F12&lt;H12,1,0)</f>
        <v>1</v>
      </c>
      <c r="O12" s="43"/>
      <c r="P12" s="43"/>
      <c r="Q12" s="43"/>
      <c r="R12" s="43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G12" s="68"/>
      <c r="AH12" s="44"/>
      <c r="AI12" s="44"/>
      <c r="AJ12" s="44"/>
      <c r="AK12" s="44"/>
      <c r="AL12" s="44"/>
      <c r="AM12" s="44"/>
      <c r="AN12" s="44"/>
    </row>
    <row r="13" spans="1:64" ht="20.25" thickBot="1">
      <c r="A13" s="5">
        <v>1</v>
      </c>
      <c r="B13" s="5">
        <v>5</v>
      </c>
      <c r="C13" s="18">
        <f t="shared" si="3"/>
        <v>45901</v>
      </c>
      <c r="D13" s="18">
        <f t="shared" si="0"/>
        <v>45930</v>
      </c>
      <c r="E13" s="5" t="str">
        <f t="shared" si="1"/>
        <v>2025-09</v>
      </c>
      <c r="F13" s="5">
        <f ca="1">SUMIF($V$16:$W$47,E13,$W$16:$W$47)+SUMIF($AK$16:$AL$47,E13,$AL$16:$AL$47)</f>
        <v>0</v>
      </c>
      <c r="G13" s="5">
        <f ca="1">SUMIF($V$16:$X$47,E13,$X$16:$X$47)+SUMIF($AK$16:$AM$47,E13,$AM$16:$AM$47)</f>
        <v>0</v>
      </c>
      <c r="H13" s="24">
        <f t="shared" ca="1" si="2"/>
        <v>8</v>
      </c>
      <c r="I13" s="5">
        <f ca="1">IF(F13&lt;H13,1,0)</f>
        <v>1</v>
      </c>
      <c r="N13" s="43"/>
      <c r="O13" s="43"/>
      <c r="P13" s="43"/>
      <c r="Q13" s="43"/>
      <c r="R13" s="43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</row>
    <row r="14" spans="1:64">
      <c r="A14" s="5">
        <v>2</v>
      </c>
      <c r="B14" s="5">
        <v>6</v>
      </c>
      <c r="C14" s="18">
        <f t="shared" si="3"/>
        <v>45931</v>
      </c>
      <c r="D14" s="18">
        <f t="shared" si="0"/>
        <v>45961</v>
      </c>
      <c r="E14" s="5" t="str">
        <f t="shared" si="1"/>
        <v>2025-10</v>
      </c>
      <c r="F14" s="5">
        <f ca="1">SUMIF($AK$16:$AL$47,E14,$AL$16:$AL$47)</f>
        <v>0</v>
      </c>
      <c r="G14" s="5">
        <f ca="1">SUMIF($AK$16:$AM$47,E14,$AM$16:$AM$47)</f>
        <v>0</v>
      </c>
      <c r="H14" s="24">
        <f t="shared" ca="1" si="2"/>
        <v>8</v>
      </c>
      <c r="I14" s="5">
        <f t="shared" ref="I14:I44" ca="1" si="4">IF(F14&lt;H14,1,0)</f>
        <v>1</v>
      </c>
      <c r="J14" s="6"/>
      <c r="K14" s="6"/>
      <c r="L14" s="50" t="s">
        <v>9</v>
      </c>
      <c r="M14" s="52" t="str">
        <f>"実施状況（"&amp;YEAR(M16)&amp;"年～）"</f>
        <v>実施状況（2025年～）</v>
      </c>
      <c r="N14" s="52"/>
      <c r="O14" s="52"/>
      <c r="P14" s="52"/>
      <c r="Q14" s="52"/>
      <c r="R14" s="52"/>
      <c r="S14" s="53"/>
      <c r="V14" s="6"/>
      <c r="AA14" s="50" t="s">
        <v>9</v>
      </c>
      <c r="AB14" s="52" t="str">
        <f>"実施状況（"&amp;YEAR(AB16)&amp;"年～）"</f>
        <v>実施状況（2025年～）</v>
      </c>
      <c r="AC14" s="52"/>
      <c r="AD14" s="52"/>
      <c r="AE14" s="52"/>
      <c r="AF14" s="52"/>
      <c r="AG14" s="52"/>
      <c r="AH14" s="53"/>
      <c r="AO14" s="31"/>
    </row>
    <row r="15" spans="1:64" ht="20.25" thickBot="1">
      <c r="A15" s="5">
        <v>3</v>
      </c>
      <c r="B15" s="5">
        <v>7</v>
      </c>
      <c r="C15" s="18">
        <f t="shared" si="3"/>
        <v>45962</v>
      </c>
      <c r="D15" s="18">
        <f t="shared" si="0"/>
        <v>45991</v>
      </c>
      <c r="E15" s="5" t="str">
        <f t="shared" si="1"/>
        <v>2025-11</v>
      </c>
      <c r="F15" s="5">
        <f ca="1">SUMIF($V$55:$W$96,E15,$W$55:$W$96)+SUMIF($AK$16:$AL$47,E15,$AL$16:$AL$47)</f>
        <v>0</v>
      </c>
      <c r="G15" s="5">
        <f ca="1">SUMIF($V$55:$X$96,E15,$X$55:$X$96)+SUMIF($AK$16:$AM$47,E15,$AM$16:$AM$47)</f>
        <v>0</v>
      </c>
      <c r="H15" s="24">
        <f t="shared" ca="1" si="2"/>
        <v>10</v>
      </c>
      <c r="I15" s="5">
        <f t="shared" ca="1" si="4"/>
        <v>1</v>
      </c>
      <c r="J15" s="6"/>
      <c r="K15" s="6" t="s">
        <v>37</v>
      </c>
      <c r="L15" s="51"/>
      <c r="M15" s="7" t="s">
        <v>2</v>
      </c>
      <c r="N15" s="7" t="s">
        <v>3</v>
      </c>
      <c r="O15" s="7" t="s">
        <v>4</v>
      </c>
      <c r="P15" s="7" t="s">
        <v>5</v>
      </c>
      <c r="Q15" s="7" t="s">
        <v>6</v>
      </c>
      <c r="R15" s="8" t="s">
        <v>7</v>
      </c>
      <c r="S15" s="9" t="s">
        <v>8</v>
      </c>
      <c r="T15" s="31" t="s">
        <v>9</v>
      </c>
      <c r="U15" s="30" t="s">
        <v>16</v>
      </c>
      <c r="V15" s="32" t="s">
        <v>15</v>
      </c>
      <c r="W15" s="31" t="s">
        <v>10</v>
      </c>
      <c r="X15" s="31" t="s">
        <v>11</v>
      </c>
      <c r="Y15" s="31"/>
      <c r="Z15" s="35" t="s">
        <v>37</v>
      </c>
      <c r="AA15" s="51"/>
      <c r="AB15" s="7" t="s">
        <v>2</v>
      </c>
      <c r="AC15" s="7" t="s">
        <v>3</v>
      </c>
      <c r="AD15" s="7" t="s">
        <v>4</v>
      </c>
      <c r="AE15" s="7" t="s">
        <v>5</v>
      </c>
      <c r="AF15" s="7" t="s">
        <v>6</v>
      </c>
      <c r="AG15" s="8" t="s">
        <v>7</v>
      </c>
      <c r="AH15" s="9" t="s">
        <v>8</v>
      </c>
      <c r="AI15" s="31" t="s">
        <v>9</v>
      </c>
      <c r="AJ15" s="30" t="s">
        <v>16</v>
      </c>
      <c r="AK15" s="32" t="s">
        <v>15</v>
      </c>
      <c r="AL15" s="31" t="s">
        <v>10</v>
      </c>
      <c r="AM15" s="30" t="s">
        <v>11</v>
      </c>
      <c r="AO15" s="31"/>
    </row>
    <row r="16" spans="1:64">
      <c r="A16" s="5">
        <v>4</v>
      </c>
      <c r="B16" s="5">
        <v>8</v>
      </c>
      <c r="C16" s="18">
        <f t="shared" si="3"/>
        <v>45992</v>
      </c>
      <c r="D16" s="18">
        <f t="shared" si="0"/>
        <v>46022</v>
      </c>
      <c r="E16" s="5" t="str">
        <f t="shared" si="1"/>
        <v>2025-12</v>
      </c>
      <c r="F16" s="5">
        <f ca="1">SUMIF($V$55:$W$96,E16,$W$55:$W$96)+SUMIF($AK$16:$AL$47,E16,$AL$16:$AL$47)</f>
        <v>0</v>
      </c>
      <c r="G16" s="5">
        <f ca="1">SUMIF($V$55:$X$96,E16,$X$55:$X$96)+SUMIF($AK$16:$AM$47,E16,$AM$16:$AM$47)</f>
        <v>0</v>
      </c>
      <c r="H16" s="24">
        <f t="shared" ca="1" si="2"/>
        <v>8</v>
      </c>
      <c r="I16" s="5">
        <f t="shared" ca="1" si="4"/>
        <v>1</v>
      </c>
      <c r="J16" s="10"/>
      <c r="K16" s="38"/>
      <c r="L16" s="48">
        <v>1</v>
      </c>
      <c r="M16" s="11">
        <f>N7-WEEKDAY(N7,2)+1</f>
        <v>45789</v>
      </c>
      <c r="N16" s="11">
        <f t="shared" ref="N16:S16" si="5">M16+1</f>
        <v>45790</v>
      </c>
      <c r="O16" s="11">
        <f t="shared" si="5"/>
        <v>45791</v>
      </c>
      <c r="P16" s="11">
        <f t="shared" si="5"/>
        <v>45792</v>
      </c>
      <c r="Q16" s="11">
        <f t="shared" si="5"/>
        <v>45793</v>
      </c>
      <c r="R16" s="12">
        <f t="shared" si="5"/>
        <v>45794</v>
      </c>
      <c r="S16" s="13">
        <f t="shared" si="5"/>
        <v>45795</v>
      </c>
      <c r="T16" s="31">
        <f>COUNTIF(R17:S17,"▲")</f>
        <v>0</v>
      </c>
      <c r="U16" s="31"/>
      <c r="V16" s="10" t="str">
        <f>TEXT(N7,"YYYY-MM")</f>
        <v>2025-05</v>
      </c>
      <c r="W16" s="31" cm="1">
        <f t="array" ref="W16">SUMPRODUCT((M16:S16&gt;=$N$7)*(M16:S16 &lt;= $N$8)*(TEXT(M16:S16,"yyyy-mm")=V16)*(M17:S17 = "●"))</f>
        <v>0</v>
      </c>
      <c r="X16" s="31" cm="1">
        <f t="array" ref="X16">SUMPRODUCT((R16:S16&gt;=$N$7)*(R16:S16 &lt;= $N$8)*(TEXT(R16:S16,"yyyy-mm")=V16)*(R17:S17 = "▲"))</f>
        <v>0</v>
      </c>
      <c r="Y16" s="31"/>
      <c r="Z16" s="38"/>
      <c r="AA16" s="48">
        <v>17</v>
      </c>
      <c r="AB16" s="11">
        <f>S46+1</f>
        <v>45901</v>
      </c>
      <c r="AC16" s="11">
        <f t="shared" ref="AC16:AH16" si="6">AB16+1</f>
        <v>45902</v>
      </c>
      <c r="AD16" s="11">
        <f t="shared" si="6"/>
        <v>45903</v>
      </c>
      <c r="AE16" s="11">
        <f t="shared" si="6"/>
        <v>45904</v>
      </c>
      <c r="AF16" s="11">
        <f t="shared" si="6"/>
        <v>45905</v>
      </c>
      <c r="AG16" s="12">
        <f t="shared" si="6"/>
        <v>45906</v>
      </c>
      <c r="AH16" s="13">
        <f t="shared" si="6"/>
        <v>45907</v>
      </c>
      <c r="AI16" s="31">
        <f>COUNTIF(AG17:AH17,"▲")</f>
        <v>0</v>
      </c>
      <c r="AJ16" s="31"/>
      <c r="AK16" s="10" t="str">
        <f>TEXT(AB16,"YYYY-MM")</f>
        <v>2025-09</v>
      </c>
      <c r="AL16" s="31" cm="1">
        <f t="array" ref="AL16">SUMPRODUCT((AB16:AH16&gt;=$N$7)*(AB16:AH16 &lt;= $N$8)*(TEXT(AB16:AH16,"yyyy-mm")=AK16)*(AB17:AH17 = "●"))</f>
        <v>0</v>
      </c>
      <c r="AM16" s="31" cm="1">
        <f t="array" ref="AM16">SUMPRODUCT((AG16:AH16&gt;=$N$7)*(AG16:AH16 &lt;= $N$8)*(TEXT(AG16:AH16,"yyyy-mm")=AK16)*(AG17:AH17 = "▲"))</f>
        <v>0</v>
      </c>
      <c r="AN16" s="31"/>
      <c r="AO16" s="31"/>
    </row>
    <row r="17" spans="1:41" ht="20.25" thickBot="1">
      <c r="A17" s="5">
        <v>1</v>
      </c>
      <c r="B17" s="5">
        <v>9</v>
      </c>
      <c r="C17" s="18">
        <f t="shared" si="3"/>
        <v>46023</v>
      </c>
      <c r="D17" s="18">
        <f t="shared" si="0"/>
        <v>46053</v>
      </c>
      <c r="E17" s="5" t="str">
        <f t="shared" si="1"/>
        <v>2026-01</v>
      </c>
      <c r="F17" s="5">
        <f ca="1">SUMIF($AK$16:$AL$47,E17,$AL$16:$AL$47)+SUMIF($V$55:$W$96,E17,$W$55:$W$96)</f>
        <v>0</v>
      </c>
      <c r="G17" s="5">
        <f ca="1">SUMIF($AK$16:$AM$47,E17,$AM$16:$AM$47)+SUMIF($V$55:$X$96,E17,$X$55:$X$96)</f>
        <v>0</v>
      </c>
      <c r="H17" s="24">
        <f t="shared" ca="1" si="2"/>
        <v>9</v>
      </c>
      <c r="I17" s="5">
        <f t="shared" ca="1" si="4"/>
        <v>1</v>
      </c>
      <c r="J17" s="10"/>
      <c r="K17" s="38" t="str">
        <f>IF(U17=0,"OK","NG")</f>
        <v>NG</v>
      </c>
      <c r="L17" s="49"/>
      <c r="M17" s="14"/>
      <c r="N17" s="14"/>
      <c r="O17" s="14"/>
      <c r="P17" s="14"/>
      <c r="Q17" s="14"/>
      <c r="R17" s="15"/>
      <c r="S17" s="16"/>
      <c r="T17" s="31">
        <f>IF($S$16+1-$N$7&lt;=5,2,COUNTIF(M17:S17,"●"))</f>
        <v>0</v>
      </c>
      <c r="U17" s="31">
        <f>IF(T17&lt;2-T16,1,0)</f>
        <v>1</v>
      </c>
      <c r="V17" s="10" t="str">
        <f>TEXT(S16,"YYYY-MM")</f>
        <v>2025-05</v>
      </c>
      <c r="W17" s="31" cm="1">
        <f t="array" ref="W17">IF(V17=V16,0,SUMPRODUCT((M16:S16&gt;=$N$7)*(M16:S16 &lt;= $N$8)*(TEXT(M16:S16,"yyyy-mm")=V17)*(M17:S17 = "●")))</f>
        <v>0</v>
      </c>
      <c r="X17" s="31" cm="1">
        <f t="array" ref="X17">IF(V17=V16,0,SUMPRODUCT((M16:S16&gt;=$N$7)*(M16:S16 &lt;= $N$8)*(TEXT(M16:S16,"yyyy-mm")=V17)*(M17:S17 = "▲")))</f>
        <v>0</v>
      </c>
      <c r="Y17" s="31"/>
      <c r="Z17" s="38" t="str">
        <f>IF(AJ17=0,"OK","NG")</f>
        <v>NG</v>
      </c>
      <c r="AA17" s="49"/>
      <c r="AB17" s="14"/>
      <c r="AC17" s="14"/>
      <c r="AD17" s="14"/>
      <c r="AE17" s="14"/>
      <c r="AF17" s="14"/>
      <c r="AG17" s="15"/>
      <c r="AH17" s="16"/>
      <c r="AI17" s="31">
        <f>IF($N$8-AB16-AI16&lt;=5,2,COUNTIF(AB17:AH17,"●"))</f>
        <v>0</v>
      </c>
      <c r="AJ17" s="31">
        <f>IF(AI17&lt;2-AI16,1,0)</f>
        <v>1</v>
      </c>
      <c r="AK17" s="10" t="str">
        <f>TEXT(AH16,"YYYY-MM")</f>
        <v>2025-09</v>
      </c>
      <c r="AL17" s="31" cm="1">
        <f t="array" ref="AL17">IF(AK17=AK16,0,SUMPRODUCT((AB16:AH16&gt;=$N$7)*(AB16:AH16 &lt;= $N$8)*(TEXT(AB16:AH16,"yyyy-mm")=AK17)*(AB17:AH17 = "●")))</f>
        <v>0</v>
      </c>
      <c r="AM17" s="31" cm="1">
        <f t="array" ref="AM17">IF(AK17=AK16,0,SUMPRODUCT((AB16:AH16&gt;=$N$7)*(AB16:AH16 &lt;= $N$8)*(TEXT(AB16:AH16,"yyyy-mm")=AK17)*(AB17:AH17 = "▲")))</f>
        <v>0</v>
      </c>
      <c r="AN17" s="31"/>
      <c r="AO17" s="31"/>
    </row>
    <row r="18" spans="1:41">
      <c r="A18" s="5">
        <v>2</v>
      </c>
      <c r="B18" s="5">
        <v>10</v>
      </c>
      <c r="C18" s="18">
        <f t="shared" si="3"/>
        <v>46054</v>
      </c>
      <c r="D18" s="18">
        <f t="shared" si="0"/>
        <v>46081</v>
      </c>
      <c r="E18" s="5" t="str">
        <f t="shared" si="1"/>
        <v>2026-02</v>
      </c>
      <c r="F18" s="5">
        <f ca="1">SUMIF($V$55:$W$96,E18,$W$55:$W$96)</f>
        <v>0</v>
      </c>
      <c r="G18" s="5">
        <f ca="1">SUMIF($V$55:$X$96,E18,$X$55:$X$96)</f>
        <v>0</v>
      </c>
      <c r="H18" s="24">
        <f t="shared" ca="1" si="2"/>
        <v>8</v>
      </c>
      <c r="I18" s="5">
        <f t="shared" ca="1" si="4"/>
        <v>1</v>
      </c>
      <c r="J18" s="10"/>
      <c r="K18" s="38"/>
      <c r="L18" s="48">
        <v>2</v>
      </c>
      <c r="M18" s="11">
        <f>S16+1</f>
        <v>45796</v>
      </c>
      <c r="N18" s="11">
        <f>M18+1</f>
        <v>45797</v>
      </c>
      <c r="O18" s="11">
        <f t="shared" ref="O18:Q46" si="7">N18+1</f>
        <v>45798</v>
      </c>
      <c r="P18" s="11">
        <f t="shared" si="7"/>
        <v>45799</v>
      </c>
      <c r="Q18" s="11">
        <f t="shared" si="7"/>
        <v>45800</v>
      </c>
      <c r="R18" s="12">
        <f>Q18+1</f>
        <v>45801</v>
      </c>
      <c r="S18" s="13">
        <f>R18+1</f>
        <v>45802</v>
      </c>
      <c r="T18" s="31">
        <f>COUNTIF(R19:S19,"▲")</f>
        <v>0</v>
      </c>
      <c r="U18" s="31"/>
      <c r="V18" s="10" t="str">
        <f>TEXT(M18,"YYYY-MM")</f>
        <v>2025-05</v>
      </c>
      <c r="W18" s="31" cm="1">
        <f t="array" ref="W18">SUMPRODUCT((M18:S18&gt;=$N$7)*(M18:S18 &lt;= $N$8)*(TEXT(M18:S18,"yyyy-mm")=V18)*(M19:S19 = "●"))</f>
        <v>0</v>
      </c>
      <c r="X18" s="31" cm="1">
        <f t="array" ref="X18">SUMPRODUCT((R18:S18&gt;=$N$7)*(R18:S18 &lt;= $N$8)*(TEXT(R18:S18,"yyyy-mm")=V18)*(R19:S19 = "▲"))</f>
        <v>0</v>
      </c>
      <c r="Y18" s="31"/>
      <c r="Z18" s="38"/>
      <c r="AA18" s="48">
        <v>18</v>
      </c>
      <c r="AB18" s="11">
        <f>AH16+1</f>
        <v>45908</v>
      </c>
      <c r="AC18" s="11">
        <f t="shared" ref="AC18:AH18" si="8">AB18+1</f>
        <v>45909</v>
      </c>
      <c r="AD18" s="11">
        <f t="shared" si="8"/>
        <v>45910</v>
      </c>
      <c r="AE18" s="11">
        <f t="shared" si="8"/>
        <v>45911</v>
      </c>
      <c r="AF18" s="11">
        <f t="shared" si="8"/>
        <v>45912</v>
      </c>
      <c r="AG18" s="12">
        <f t="shared" si="8"/>
        <v>45913</v>
      </c>
      <c r="AH18" s="13">
        <f t="shared" si="8"/>
        <v>45914</v>
      </c>
      <c r="AI18" s="31">
        <f>COUNTIF(AG19:AH19,"▲")</f>
        <v>0</v>
      </c>
      <c r="AJ18" s="31"/>
      <c r="AK18" s="10" t="str">
        <f>TEXT(AB18,"YYYY-MM")</f>
        <v>2025-09</v>
      </c>
      <c r="AL18" s="31" cm="1">
        <f t="array" ref="AL18">SUMPRODUCT((AB18:AH18&gt;=$N$7)*(AB18:AH18 &lt;= $N$8)*(TEXT(AB18:AH18,"yyyy-mm")=AK18)*(AB19:AH19 = "●"))</f>
        <v>0</v>
      </c>
      <c r="AM18" s="31" cm="1">
        <f t="array" ref="AM18">SUMPRODUCT((AG18:AH18&gt;=$N$7)*(AG18:AH18 &lt;= $N$8)*(TEXT(AG18:AH18,"yyyy-mm")=AK18)*(AG19:AH19 = "▲"))</f>
        <v>0</v>
      </c>
      <c r="AN18" s="31"/>
      <c r="AO18" s="31"/>
    </row>
    <row r="19" spans="1:41" ht="20.25" thickBot="1">
      <c r="A19" s="5">
        <v>3</v>
      </c>
      <c r="B19" s="5">
        <v>11</v>
      </c>
      <c r="C19" s="18">
        <f t="shared" si="3"/>
        <v>46082</v>
      </c>
      <c r="D19" s="18">
        <f t="shared" si="0"/>
        <v>46112</v>
      </c>
      <c r="E19" s="5" t="str">
        <f t="shared" si="1"/>
        <v>2026-03</v>
      </c>
      <c r="F19" s="5">
        <f ca="1">SUMIF($V$55:$W$96,E19,$W$55:$W$96)</f>
        <v>0</v>
      </c>
      <c r="G19" s="5">
        <f ca="1">SUMIF($V$55:$X$96,E19,$X$55:$X$96)</f>
        <v>0</v>
      </c>
      <c r="H19" s="24">
        <f t="shared" ca="1" si="2"/>
        <v>9</v>
      </c>
      <c r="I19" s="5">
        <f t="shared" ca="1" si="4"/>
        <v>1</v>
      </c>
      <c r="J19" s="10"/>
      <c r="K19" s="38" t="str">
        <f t="shared" ref="K19" si="9">IF(U19=0,"OK","NG")</f>
        <v>NG</v>
      </c>
      <c r="L19" s="49"/>
      <c r="M19" s="14"/>
      <c r="N19" s="14"/>
      <c r="O19" s="14"/>
      <c r="P19" s="14"/>
      <c r="Q19" s="14"/>
      <c r="R19" s="15"/>
      <c r="S19" s="16"/>
      <c r="T19" s="31">
        <f>IF($N$8-M18-T18&lt;=5,2,COUNTIF(M19:S19,"●"))</f>
        <v>0</v>
      </c>
      <c r="U19" s="31">
        <f>IF(T19&lt;2-T18,1,0)</f>
        <v>1</v>
      </c>
      <c r="V19" s="10" t="str">
        <f>TEXT(S18,"YYYY-MM")</f>
        <v>2025-05</v>
      </c>
      <c r="W19" s="31" cm="1">
        <f t="array" ref="W19">IF(V19=V18,0,SUMPRODUCT((M18:S18&gt;=$N$7)*(M18:S18 &lt;= $N$8)*(TEXT(M18:S18,"yyyy-mm")=V19)*(M19:S19 = "●")))</f>
        <v>0</v>
      </c>
      <c r="X19" s="31" cm="1">
        <f t="array" ref="X19">IF(V19=V18,0,SUMPRODUCT((M18:S18&gt;=$N$7)*(M18:S18 &lt;= $N$8)*(TEXT(M18:S18,"yyyy-mm")=V19)*(M19:S19 = "▲")))</f>
        <v>0</v>
      </c>
      <c r="Y19" s="31"/>
      <c r="Z19" s="38" t="str">
        <f t="shared" ref="Z19" si="10">IF(AJ19=0,"OK","NG")</f>
        <v>NG</v>
      </c>
      <c r="AA19" s="49"/>
      <c r="AB19" s="14"/>
      <c r="AC19" s="14"/>
      <c r="AD19" s="14"/>
      <c r="AE19" s="14"/>
      <c r="AF19" s="14"/>
      <c r="AG19" s="15"/>
      <c r="AH19" s="16"/>
      <c r="AI19" s="31">
        <f>IF($N$8-AB18-AI18&lt;=5,2,COUNTIF(AB19:AH19,"●"))</f>
        <v>0</v>
      </c>
      <c r="AJ19" s="31">
        <f>IF(AI19&lt;2-AI18,1,0)</f>
        <v>1</v>
      </c>
      <c r="AK19" s="10" t="str">
        <f>TEXT(AH18,"YYYY-MM")</f>
        <v>2025-09</v>
      </c>
      <c r="AL19" s="31" cm="1">
        <f t="array" ref="AL19">IF(AK19=AK18,0,SUMPRODUCT((AB18:AH18&gt;=$N$7)*(AB18:AH18 &lt;= $N$8)*(TEXT(AB18:AH18,"yyyy-mm")=AK19)*(AB19:AH19 = "●")))</f>
        <v>0</v>
      </c>
      <c r="AM19" s="31" cm="1">
        <f t="array" ref="AM19">IF(AK19=AK18,0,SUMPRODUCT((AB18:AH18&gt;=$N$7)*(AB18:AH18 &lt;= $N$8)*(TEXT(AB18:AH18,"yyyy-mm")=AK19)*(AB19:AH19 = "▲")))</f>
        <v>0</v>
      </c>
      <c r="AN19" s="31"/>
      <c r="AO19" s="31"/>
    </row>
    <row r="20" spans="1:41">
      <c r="A20" s="5">
        <v>4</v>
      </c>
      <c r="B20" s="5">
        <v>12</v>
      </c>
      <c r="C20" s="18">
        <f t="shared" si="3"/>
        <v>46113</v>
      </c>
      <c r="D20" s="18">
        <f t="shared" si="0"/>
        <v>46142</v>
      </c>
      <c r="E20" s="5" t="str">
        <f t="shared" si="1"/>
        <v>2026-04</v>
      </c>
      <c r="F20" s="5">
        <f ca="1">SUMIF($AK$55:$AL$96,E20,$AL$55:$AL$96)+SUMIF($V$55:$W$96,E20,$W$55:$W$96)</f>
        <v>0</v>
      </c>
      <c r="G20" s="5">
        <f ca="1">SUMIF($AK$55:$AM$96,E20,$AM$55:$AM$96)+SUMIF($V$55:$X$96,E20,$X$55:$X$96)</f>
        <v>0</v>
      </c>
      <c r="H20" s="24">
        <f t="shared" ca="1" si="2"/>
        <v>8</v>
      </c>
      <c r="I20" s="5">
        <f t="shared" ca="1" si="4"/>
        <v>1</v>
      </c>
      <c r="J20" s="10"/>
      <c r="K20" s="38"/>
      <c r="L20" s="48">
        <v>3</v>
      </c>
      <c r="M20" s="11">
        <f>S18+1</f>
        <v>45803</v>
      </c>
      <c r="N20" s="11">
        <f>M20+1</f>
        <v>45804</v>
      </c>
      <c r="O20" s="11">
        <f t="shared" si="7"/>
        <v>45805</v>
      </c>
      <c r="P20" s="11">
        <f t="shared" si="7"/>
        <v>45806</v>
      </c>
      <c r="Q20" s="11">
        <f t="shared" si="7"/>
        <v>45807</v>
      </c>
      <c r="R20" s="12">
        <f>Q20+1</f>
        <v>45808</v>
      </c>
      <c r="S20" s="13">
        <f>R20+1</f>
        <v>45809</v>
      </c>
      <c r="T20" s="31">
        <f t="shared" ref="T20" si="11">COUNTIF(R21:S21,"▲")</f>
        <v>0</v>
      </c>
      <c r="U20" s="31"/>
      <c r="V20" s="10" t="str">
        <f>TEXT(M20,"YYYY-MM")</f>
        <v>2025-05</v>
      </c>
      <c r="W20" s="31" cm="1">
        <f t="array" ref="W20">SUMPRODUCT((M20:S20&gt;=$N$7)*(M20:S20 &lt;= $N$8)*(TEXT(M20:S20,"yyyy-mm")=V20)*(M21:S21 = "●"))</f>
        <v>0</v>
      </c>
      <c r="X20" s="31" cm="1">
        <f t="array" ref="X20">SUMPRODUCT((R20:S20&gt;=$N$7)*(R20:S20 &lt;= $N$8)*(TEXT(R20:S20,"yyyy-mm")=V20)*(R21:S21 = "▲"))</f>
        <v>0</v>
      </c>
      <c r="Y20" s="31"/>
      <c r="Z20" s="38"/>
      <c r="AA20" s="48">
        <v>19</v>
      </c>
      <c r="AB20" s="11">
        <f>AH18+1</f>
        <v>45915</v>
      </c>
      <c r="AC20" s="11">
        <f t="shared" ref="AC20:AH20" si="12">AB20+1</f>
        <v>45916</v>
      </c>
      <c r="AD20" s="11">
        <f t="shared" si="12"/>
        <v>45917</v>
      </c>
      <c r="AE20" s="11">
        <f t="shared" si="12"/>
        <v>45918</v>
      </c>
      <c r="AF20" s="11">
        <f t="shared" si="12"/>
        <v>45919</v>
      </c>
      <c r="AG20" s="12">
        <f t="shared" si="12"/>
        <v>45920</v>
      </c>
      <c r="AH20" s="13">
        <f t="shared" si="12"/>
        <v>45921</v>
      </c>
      <c r="AI20" s="31">
        <f>COUNTIF(AG21:AH21,"▲")</f>
        <v>0</v>
      </c>
      <c r="AJ20" s="31"/>
      <c r="AK20" s="10" t="str">
        <f>TEXT(AB20,"YYYY-MM")</f>
        <v>2025-09</v>
      </c>
      <c r="AL20" s="31" cm="1">
        <f t="array" ref="AL20">SUMPRODUCT((AB20:AH20&gt;=$N$7)*(AB20:AH20 &lt;= $N$8)*(TEXT(AB20:AH20,"yyyy-mm")=AK20)*(AB21:AH21 = "●"))</f>
        <v>0</v>
      </c>
      <c r="AM20" s="31" cm="1">
        <f t="array" ref="AM20">SUMPRODUCT((AG20:AH20&gt;=$N$7)*(AG20:AH20 &lt;= $N$8)*(TEXT(AG20:AH20,"yyyy-mm")=AK20)*(AG21:AH21 = "▲"))</f>
        <v>0</v>
      </c>
      <c r="AN20" s="31"/>
      <c r="AO20" s="31"/>
    </row>
    <row r="21" spans="1:41" ht="20.25" thickBot="1">
      <c r="A21" s="5">
        <v>5</v>
      </c>
      <c r="B21" s="5">
        <v>13</v>
      </c>
      <c r="C21" s="18">
        <f t="shared" si="3"/>
        <v>46143</v>
      </c>
      <c r="D21" s="18">
        <f t="shared" si="0"/>
        <v>46173</v>
      </c>
      <c r="E21" s="5" t="str">
        <f t="shared" si="1"/>
        <v>2026-05</v>
      </c>
      <c r="F21" s="5">
        <f ca="1">SUMIF($AK$55:$AL$96,E21,$AL$55:$AL$96)+SUMIF($V$55:$W$96,E21,$W$55:$W$96)</f>
        <v>0</v>
      </c>
      <c r="G21" s="5">
        <f ca="1">SUMIF($AK$55:$AM$96,E21,$AM$55:$AM$96)+SUMIF($V$55:$X$96,E21,$X$55:$X$96)</f>
        <v>0</v>
      </c>
      <c r="H21" s="24">
        <f t="shared" ca="1" si="2"/>
        <v>10</v>
      </c>
      <c r="I21" s="5">
        <f t="shared" ca="1" si="4"/>
        <v>1</v>
      </c>
      <c r="J21" s="10"/>
      <c r="K21" s="38" t="str">
        <f t="shared" ref="K21" si="13">IF(U21=0,"OK","NG")</f>
        <v>NG</v>
      </c>
      <c r="L21" s="49"/>
      <c r="M21" s="14"/>
      <c r="N21" s="14"/>
      <c r="O21" s="14"/>
      <c r="P21" s="14"/>
      <c r="Q21" s="14"/>
      <c r="R21" s="15"/>
      <c r="S21" s="16"/>
      <c r="T21" s="31">
        <f t="shared" ref="T21" si="14">IF($N$8-M20-T20&lt;=5,2,COUNTIF(M21:S21,"●"))</f>
        <v>0</v>
      </c>
      <c r="U21" s="31">
        <f>IF(T21&lt;2-T20,1,0)</f>
        <v>1</v>
      </c>
      <c r="V21" s="10" t="str">
        <f>TEXT(S20,"YYYY-MM")</f>
        <v>2025-06</v>
      </c>
      <c r="W21" s="31" cm="1">
        <f t="array" ref="W21">IF(V21=V20,0,SUMPRODUCT((M20:S20&gt;=$N$7)*(M20:S20 &lt;= $N$8)*(TEXT(M20:S20,"yyyy-mm")=V21)*(M21:S21 = "●")))</f>
        <v>0</v>
      </c>
      <c r="X21" s="31" cm="1">
        <f t="array" ref="X21">IF(V21=V20,0,SUMPRODUCT((M20:S20&gt;=$N$7)*(M20:S20 &lt;= $N$8)*(TEXT(M20:S20,"yyyy-mm")=V21)*(M21:S21 = "▲")))</f>
        <v>0</v>
      </c>
      <c r="Y21" s="31"/>
      <c r="Z21" s="38" t="str">
        <f t="shared" ref="Z21" si="15">IF(AJ21=0,"OK","NG")</f>
        <v>NG</v>
      </c>
      <c r="AA21" s="49"/>
      <c r="AB21" s="14"/>
      <c r="AC21" s="14"/>
      <c r="AD21" s="14"/>
      <c r="AE21" s="14"/>
      <c r="AF21" s="14"/>
      <c r="AG21" s="15"/>
      <c r="AH21" s="16"/>
      <c r="AI21" s="31">
        <f>IF($N$8-AB20-AI20&lt;=5,2,COUNTIF(AB21:AH21,"●"))</f>
        <v>0</v>
      </c>
      <c r="AJ21" s="31">
        <f>IF(AI21&lt;2-AI20,1,0)</f>
        <v>1</v>
      </c>
      <c r="AK21" s="10" t="str">
        <f>TEXT(AH20,"YYYY-MM")</f>
        <v>2025-09</v>
      </c>
      <c r="AL21" s="31" cm="1">
        <f t="array" ref="AL21">IF(AK21=AK20,0,SUMPRODUCT((AB20:AH20&gt;=$N$7)*(AB20:AH20 &lt;= $N$8)*(TEXT(AB20:AH20,"yyyy-mm")=AK21)*(AB21:AH21 = "●")))</f>
        <v>0</v>
      </c>
      <c r="AM21" s="31" cm="1">
        <f t="array" ref="AM21">IF(AK21=AK20,0,SUMPRODUCT((AB20:AH20&gt;=$N$7)*(AB20:AH20 &lt;= $N$8)*(TEXT(AB20:AH20,"yyyy-mm")=AK21)*(AB21:AH21 = "▲")))</f>
        <v>0</v>
      </c>
      <c r="AN21" s="31"/>
      <c r="AO21" s="31"/>
    </row>
    <row r="22" spans="1:41">
      <c r="A22" s="5">
        <v>1</v>
      </c>
      <c r="B22" s="5">
        <v>14</v>
      </c>
      <c r="C22" s="18">
        <f t="shared" si="3"/>
        <v>46174</v>
      </c>
      <c r="D22" s="18">
        <f t="shared" si="0"/>
        <v>46203</v>
      </c>
      <c r="E22" s="5" t="str">
        <f t="shared" si="1"/>
        <v>2026-06</v>
      </c>
      <c r="F22" s="5">
        <f ca="1">SUMIF($V$55:$W$96,E22,$W$55:$W$96)+SUMIF($AK$55:$AL$96,E22,$AL$55:$AL$96)</f>
        <v>0</v>
      </c>
      <c r="G22" s="5">
        <f ca="1">SUMIF($V$55:$X$96,E22,$X$55:$X$96)+SUMIF($AK$55:$AM$96,E22,$AM$55:$AM$96)</f>
        <v>0</v>
      </c>
      <c r="H22" s="24">
        <f t="shared" ca="1" si="2"/>
        <v>8</v>
      </c>
      <c r="I22" s="5">
        <f t="shared" ca="1" si="4"/>
        <v>1</v>
      </c>
      <c r="J22" s="10"/>
      <c r="K22" s="38"/>
      <c r="L22" s="48">
        <v>4</v>
      </c>
      <c r="M22" s="11">
        <f>S20+1</f>
        <v>45810</v>
      </c>
      <c r="N22" s="11">
        <f>M22+1</f>
        <v>45811</v>
      </c>
      <c r="O22" s="11">
        <f t="shared" si="7"/>
        <v>45812</v>
      </c>
      <c r="P22" s="11">
        <f t="shared" si="7"/>
        <v>45813</v>
      </c>
      <c r="Q22" s="11">
        <f t="shared" si="7"/>
        <v>45814</v>
      </c>
      <c r="R22" s="12">
        <f>Q22+1</f>
        <v>45815</v>
      </c>
      <c r="S22" s="13">
        <f>R22+1</f>
        <v>45816</v>
      </c>
      <c r="T22" s="31">
        <f t="shared" ref="T22" si="16">COUNTIF(R23:S23,"▲")</f>
        <v>0</v>
      </c>
      <c r="U22" s="31"/>
      <c r="V22" s="10" t="str">
        <f>TEXT(M22,"YYYY-MM")</f>
        <v>2025-06</v>
      </c>
      <c r="W22" s="31" cm="1">
        <f t="array" ref="W22">SUMPRODUCT((M22:S22&gt;=$N$7)*(M22:S22 &lt;= $N$8)*(TEXT(M22:S22,"yyyy-mm")=V22)*(M23:S23 = "●"))</f>
        <v>0</v>
      </c>
      <c r="X22" s="31" cm="1">
        <f t="array" ref="X22">SUMPRODUCT((R22:S22&gt;=$N$7)*(R22:S22 &lt;= $N$8)*(TEXT(R22:S22,"yyyy-mm")=V22)*(R23:S23 = "▲"))</f>
        <v>0</v>
      </c>
      <c r="Y22" s="31"/>
      <c r="Z22" s="38"/>
      <c r="AA22" s="48">
        <v>20</v>
      </c>
      <c r="AB22" s="11">
        <f>AH20+1</f>
        <v>45922</v>
      </c>
      <c r="AC22" s="11">
        <f t="shared" ref="AC22:AH22" si="17">AB22+1</f>
        <v>45923</v>
      </c>
      <c r="AD22" s="11">
        <f t="shared" si="17"/>
        <v>45924</v>
      </c>
      <c r="AE22" s="11">
        <f t="shared" si="17"/>
        <v>45925</v>
      </c>
      <c r="AF22" s="11">
        <f t="shared" si="17"/>
        <v>45926</v>
      </c>
      <c r="AG22" s="12">
        <f t="shared" si="17"/>
        <v>45927</v>
      </c>
      <c r="AH22" s="13">
        <f t="shared" si="17"/>
        <v>45928</v>
      </c>
      <c r="AI22" s="31">
        <f>COUNTIF(AG23:AH23,"▲")</f>
        <v>0</v>
      </c>
      <c r="AJ22" s="31"/>
      <c r="AK22" s="10" t="str">
        <f>TEXT(AB22,"YYYY-MM")</f>
        <v>2025-09</v>
      </c>
      <c r="AL22" s="31" cm="1">
        <f t="array" ref="AL22">SUMPRODUCT((AB22:AH22&gt;=$N$7)*(AB22:AH22 &lt;= $N$8)*(TEXT(AB22:AH22,"yyyy-mm")=AK22)*(AB23:AH23 = "●"))</f>
        <v>0</v>
      </c>
      <c r="AM22" s="31" cm="1">
        <f t="array" ref="AM22">SUMPRODUCT((AG22:AH22&gt;=$N$7)*(AG22:AH22 &lt;= $N$8)*(TEXT(AG22:AH22,"yyyy-mm")=AK22)*(AG23:AH23 = "▲"))</f>
        <v>0</v>
      </c>
      <c r="AN22" s="31"/>
      <c r="AO22" s="31"/>
    </row>
    <row r="23" spans="1:41" ht="20.25" thickBot="1">
      <c r="A23" s="5">
        <v>2</v>
      </c>
      <c r="B23" s="5">
        <v>15</v>
      </c>
      <c r="C23" s="18">
        <f t="shared" si="3"/>
        <v>46204</v>
      </c>
      <c r="D23" s="18">
        <f t="shared" si="0"/>
        <v>46234</v>
      </c>
      <c r="E23" s="5" t="str">
        <f t="shared" si="1"/>
        <v>2026-07</v>
      </c>
      <c r="F23" s="5">
        <f ca="1">SUMIF($AK$55:$AL$96,E23,$AL$55:$AL$96)</f>
        <v>0</v>
      </c>
      <c r="G23" s="5">
        <f ca="1">SUMIF($AK$55:$AM$96,E23,$AM$55:$AM$96)</f>
        <v>0</v>
      </c>
      <c r="H23" s="24">
        <f t="shared" ca="1" si="2"/>
        <v>8</v>
      </c>
      <c r="I23" s="5">
        <f t="shared" ca="1" si="4"/>
        <v>1</v>
      </c>
      <c r="J23" s="10"/>
      <c r="K23" s="38" t="str">
        <f t="shared" ref="K23" si="18">IF(U23=0,"OK","NG")</f>
        <v>NG</v>
      </c>
      <c r="L23" s="49"/>
      <c r="M23" s="14"/>
      <c r="N23" s="14"/>
      <c r="O23" s="14"/>
      <c r="P23" s="14"/>
      <c r="Q23" s="14"/>
      <c r="R23" s="15"/>
      <c r="S23" s="16"/>
      <c r="T23" s="31">
        <f t="shared" ref="T23" si="19">IF($N$8-M22-T22&lt;=5,2,COUNTIF(M23:S23,"●"))</f>
        <v>0</v>
      </c>
      <c r="U23" s="31">
        <f>IF(T23&lt;2-T22,1,0)</f>
        <v>1</v>
      </c>
      <c r="V23" s="10" t="str">
        <f>TEXT(S22,"YYYY-MM")</f>
        <v>2025-06</v>
      </c>
      <c r="W23" s="31" cm="1">
        <f t="array" ref="W23">IF(V23=V22,0,SUMPRODUCT((M22:S22&gt;=$N$7)*(M22:S22 &lt;= $N$8)*(TEXT(M22:S22,"yyyy-mm")=V23)*(M23:S23 = "●")))</f>
        <v>0</v>
      </c>
      <c r="X23" s="31" cm="1">
        <f t="array" ref="X23">IF(V23=V22,0,SUMPRODUCT((M22:S22&gt;=$N$7)*(M22:S22 &lt;= $N$8)*(TEXT(M22:S22,"yyyy-mm")=V23)*(M23:S23 = "▲")))</f>
        <v>0</v>
      </c>
      <c r="Y23" s="31"/>
      <c r="Z23" s="38" t="str">
        <f t="shared" ref="Z23" si="20">IF(AJ23=0,"OK","NG")</f>
        <v>NG</v>
      </c>
      <c r="AA23" s="49"/>
      <c r="AB23" s="14"/>
      <c r="AC23" s="14"/>
      <c r="AD23" s="14"/>
      <c r="AE23" s="14"/>
      <c r="AF23" s="14"/>
      <c r="AG23" s="15"/>
      <c r="AH23" s="16"/>
      <c r="AI23" s="31">
        <f>IF($N$8-AB22-AI22&lt;=5,2,COUNTIF(AB23:AH23,"●"))</f>
        <v>0</v>
      </c>
      <c r="AJ23" s="31">
        <f>IF(AI23&lt;2-AI22,1,0)</f>
        <v>1</v>
      </c>
      <c r="AK23" s="10" t="str">
        <f>TEXT(AH22,"YYYY-MM")</f>
        <v>2025-09</v>
      </c>
      <c r="AL23" s="31" cm="1">
        <f t="array" ref="AL23">IF(AK23=AK22,0,SUMPRODUCT((AB22:AH22&gt;=$N$7)*(AB22:AH22 &lt;= $N$8)*(TEXT(AB22:AH22,"yyyy-mm")=AK23)*(AB23:AH23 = "●")))</f>
        <v>0</v>
      </c>
      <c r="AM23" s="31" cm="1">
        <f t="array" ref="AM23">IF(AK23=AK22,0,SUMPRODUCT((AB22:AH22&gt;=$N$7)*(AB22:AH22 &lt;= $N$8)*(TEXT(AB22:AH22,"yyyy-mm")=AK23)*(AB23:AH23 = "▲")))</f>
        <v>0</v>
      </c>
      <c r="AN23" s="31"/>
      <c r="AO23" s="31"/>
    </row>
    <row r="24" spans="1:41">
      <c r="A24" s="5">
        <v>3</v>
      </c>
      <c r="B24" s="5">
        <v>16</v>
      </c>
      <c r="C24" s="18">
        <f t="shared" si="3"/>
        <v>46235</v>
      </c>
      <c r="D24" s="18">
        <f t="shared" si="0"/>
        <v>46265</v>
      </c>
      <c r="E24" s="5" t="str">
        <f t="shared" si="1"/>
        <v>2026-08</v>
      </c>
      <c r="F24" s="5">
        <f ca="1">SUMIF($AK$55:$AL$96,E24,$AL$55:$AL$96)</f>
        <v>0</v>
      </c>
      <c r="G24" s="5">
        <f ca="1">SUMIF($AK$55:$AM$96,E24,$AM$55:$AM$96)</f>
        <v>0</v>
      </c>
      <c r="H24" s="24">
        <f ca="1">NETWORKDAYS.INTL(C24,D24,"1111100")-G24</f>
        <v>10</v>
      </c>
      <c r="I24" s="5">
        <f t="shared" ca="1" si="4"/>
        <v>1</v>
      </c>
      <c r="J24" s="10"/>
      <c r="K24" s="38"/>
      <c r="L24" s="48">
        <v>5</v>
      </c>
      <c r="M24" s="11">
        <f>S22+1</f>
        <v>45817</v>
      </c>
      <c r="N24" s="11">
        <f>M24+1</f>
        <v>45818</v>
      </c>
      <c r="O24" s="11">
        <f t="shared" si="7"/>
        <v>45819</v>
      </c>
      <c r="P24" s="11">
        <f t="shared" si="7"/>
        <v>45820</v>
      </c>
      <c r="Q24" s="11">
        <f t="shared" si="7"/>
        <v>45821</v>
      </c>
      <c r="R24" s="12">
        <f>Q24+1</f>
        <v>45822</v>
      </c>
      <c r="S24" s="13">
        <f>R24+1</f>
        <v>45823</v>
      </c>
      <c r="T24" s="31">
        <f t="shared" ref="T24" si="21">COUNTIF(R25:S25,"▲")</f>
        <v>0</v>
      </c>
      <c r="U24" s="31"/>
      <c r="V24" s="10" t="str">
        <f>TEXT(M24,"YYYY-MM")</f>
        <v>2025-06</v>
      </c>
      <c r="W24" s="31" cm="1">
        <f t="array" ref="W24">SUMPRODUCT((M24:S24&gt;=$N$7)*(M24:S24 &lt;= $N$8)*(TEXT(M24:S24,"yyyy-mm")=V24)*(M25:S25 = "●"))</f>
        <v>0</v>
      </c>
      <c r="X24" s="31" cm="1">
        <f t="array" ref="X24">SUMPRODUCT((R24:S24&gt;=$N$7)*(R24:S24 &lt;= $N$8)*(TEXT(R24:S24,"yyyy-mm")=V24)*(R25:S25 = "▲"))</f>
        <v>0</v>
      </c>
      <c r="Y24" s="31"/>
      <c r="Z24" s="38"/>
      <c r="AA24" s="48">
        <v>21</v>
      </c>
      <c r="AB24" s="11">
        <f>AH22+1</f>
        <v>45929</v>
      </c>
      <c r="AC24" s="11">
        <f t="shared" ref="AC24:AH24" si="22">AB24+1</f>
        <v>45930</v>
      </c>
      <c r="AD24" s="11">
        <f t="shared" si="22"/>
        <v>45931</v>
      </c>
      <c r="AE24" s="11">
        <f t="shared" si="22"/>
        <v>45932</v>
      </c>
      <c r="AF24" s="11">
        <f t="shared" si="22"/>
        <v>45933</v>
      </c>
      <c r="AG24" s="12">
        <f t="shared" si="22"/>
        <v>45934</v>
      </c>
      <c r="AH24" s="13">
        <f t="shared" si="22"/>
        <v>45935</v>
      </c>
      <c r="AI24" s="31">
        <f>COUNTIF(AG25:AH25,"▲")</f>
        <v>0</v>
      </c>
      <c r="AJ24" s="31"/>
      <c r="AK24" s="10" t="str">
        <f>TEXT(AB24,"YYYY-MM")</f>
        <v>2025-09</v>
      </c>
      <c r="AL24" s="31" cm="1">
        <f t="array" ref="AL24">SUMPRODUCT((AB24:AH24&gt;=$N$7)*(AB24:AH24 &lt;= $N$8)*(TEXT(AB24:AH24,"yyyy-mm")=AK24)*(AB25:AH25 = "●"))</f>
        <v>0</v>
      </c>
      <c r="AM24" s="31" cm="1">
        <f t="array" ref="AM24">SUMPRODUCT((AG24:AH24&gt;=$N$7)*(AG24:AH24 &lt;= $N$8)*(TEXT(AG24:AH24,"yyyy-mm")=AK24)*(AG25:AH25 = "▲"))</f>
        <v>0</v>
      </c>
      <c r="AN24" s="31"/>
      <c r="AO24" s="31"/>
    </row>
    <row r="25" spans="1:41" ht="20.25" thickBot="1">
      <c r="A25" s="5">
        <v>4</v>
      </c>
      <c r="B25" s="5">
        <v>17</v>
      </c>
      <c r="C25" s="18">
        <f t="shared" si="3"/>
        <v>46266</v>
      </c>
      <c r="D25" s="18">
        <f t="shared" si="0"/>
        <v>46295</v>
      </c>
      <c r="E25" s="5" t="str">
        <f t="shared" si="1"/>
        <v>2026-09</v>
      </c>
      <c r="F25" s="5">
        <f ca="1">SUMIF($V$105:$W$146,E25,$W$105:$W$146)+SUMIF($AK$55:$AL$96,E25,$AL$55:$AL$96)</f>
        <v>0</v>
      </c>
      <c r="G25" s="5">
        <f ca="1">SUMIF($V$105:$X$146,E25,$X$105:$X$146)+SUMIF($AK$55:$AM$96,E25,$AM$55:$AM$96)</f>
        <v>0</v>
      </c>
      <c r="H25" s="24">
        <f t="shared" ca="1" si="2"/>
        <v>8</v>
      </c>
      <c r="I25" s="5">
        <f t="shared" ca="1" si="4"/>
        <v>1</v>
      </c>
      <c r="J25" s="10"/>
      <c r="K25" s="38" t="str">
        <f t="shared" ref="K25" si="23">IF(U25=0,"OK","NG")</f>
        <v>NG</v>
      </c>
      <c r="L25" s="49"/>
      <c r="M25" s="14"/>
      <c r="N25" s="14"/>
      <c r="O25" s="14"/>
      <c r="P25" s="14"/>
      <c r="Q25" s="14"/>
      <c r="R25" s="15"/>
      <c r="S25" s="16"/>
      <c r="T25" s="31">
        <f t="shared" ref="T25" si="24">IF($N$8-M24-T24&lt;=5,2,COUNTIF(M25:S25,"●"))</f>
        <v>0</v>
      </c>
      <c r="U25" s="31">
        <f>IF(T25&lt;2-T24,1,0)</f>
        <v>1</v>
      </c>
      <c r="V25" s="10" t="str">
        <f>TEXT(S24,"YYYY-MM")</f>
        <v>2025-06</v>
      </c>
      <c r="W25" s="31" cm="1">
        <f t="array" ref="W25">IF(V25=V24,0,SUMPRODUCT((M24:S24&gt;=$N$7)*(M24:S24 &lt;= $N$8)*(TEXT(M24:S24,"yyyy-mm")=V25)*(M25:S25 = "●")))</f>
        <v>0</v>
      </c>
      <c r="X25" s="31" cm="1">
        <f t="array" ref="X25">IF(V25=V24,0,SUMPRODUCT((M24:S24&gt;=$N$7)*(M24:S24 &lt;= $N$8)*(TEXT(M24:S24,"yyyy-mm")=V25)*(M25:S25 = "▲")))</f>
        <v>0</v>
      </c>
      <c r="Y25" s="31"/>
      <c r="Z25" s="38" t="str">
        <f t="shared" ref="Z25" si="25">IF(AJ25=0,"OK","NG")</f>
        <v>NG</v>
      </c>
      <c r="AA25" s="49"/>
      <c r="AB25" s="14"/>
      <c r="AC25" s="14"/>
      <c r="AD25" s="14"/>
      <c r="AE25" s="14"/>
      <c r="AF25" s="14"/>
      <c r="AG25" s="15"/>
      <c r="AH25" s="16"/>
      <c r="AI25" s="31">
        <f>IF($N$8-AB24-AI24&lt;=5,2,COUNTIF(AB25:AH25,"●"))</f>
        <v>0</v>
      </c>
      <c r="AJ25" s="31">
        <f>IF(AI25&lt;2-AI24,1,0)</f>
        <v>1</v>
      </c>
      <c r="AK25" s="10" t="str">
        <f>TEXT(AH24,"YYYY-MM")</f>
        <v>2025-10</v>
      </c>
      <c r="AL25" s="31" cm="1">
        <f t="array" ref="AL25">IF(AK25=AK24,0,SUMPRODUCT((AB24:AH24&gt;=$N$7)*(AB24:AH24 &lt;= $N$8)*(TEXT(AB24:AH24,"yyyy-mm")=AK25)*(AB25:AH25 = "●")))</f>
        <v>0</v>
      </c>
      <c r="AM25" s="31" cm="1">
        <f t="array" ref="AM25">IF(AK25=AK24,0,SUMPRODUCT((AB24:AH24&gt;=$N$7)*(AB24:AH24 &lt;= $N$8)*(TEXT(AB24:AH24,"yyyy-mm")=AK25)*(AB25:AH25 = "▲")))</f>
        <v>0</v>
      </c>
      <c r="AN25" s="31"/>
      <c r="AO25" s="31"/>
    </row>
    <row r="26" spans="1:41">
      <c r="A26" s="5">
        <v>5</v>
      </c>
      <c r="B26" s="5">
        <v>18</v>
      </c>
      <c r="C26" s="18">
        <f t="shared" si="3"/>
        <v>46296</v>
      </c>
      <c r="D26" s="18">
        <f t="shared" si="0"/>
        <v>46326</v>
      </c>
      <c r="E26" s="5" t="str">
        <f t="shared" si="1"/>
        <v>2026-10</v>
      </c>
      <c r="F26" s="5">
        <f ca="1">SUMIF($V$105:$W$146,E26,$W$105:$W$146)+SUMIF($AK$55:$AL$96,E26,$AL$55:$AL$96)</f>
        <v>0</v>
      </c>
      <c r="G26" s="5">
        <f ca="1">SUMIF($V$105:$X$146,E26,$X$105:$X$146)+SUMIF($AK$55:$AM$96,E26,$AM$55:$AM$96)</f>
        <v>0</v>
      </c>
      <c r="H26" s="24">
        <f t="shared" ca="1" si="2"/>
        <v>9</v>
      </c>
      <c r="I26" s="5">
        <f t="shared" ca="1" si="4"/>
        <v>1</v>
      </c>
      <c r="J26" s="10"/>
      <c r="K26" s="38"/>
      <c r="L26" s="48">
        <v>6</v>
      </c>
      <c r="M26" s="11">
        <f>S24+1</f>
        <v>45824</v>
      </c>
      <c r="N26" s="11">
        <f>M26+1</f>
        <v>45825</v>
      </c>
      <c r="O26" s="11">
        <f t="shared" si="7"/>
        <v>45826</v>
      </c>
      <c r="P26" s="11">
        <f t="shared" si="7"/>
        <v>45827</v>
      </c>
      <c r="Q26" s="11">
        <f t="shared" si="7"/>
        <v>45828</v>
      </c>
      <c r="R26" s="12">
        <f>Q26+1</f>
        <v>45829</v>
      </c>
      <c r="S26" s="13">
        <f>R26+1</f>
        <v>45830</v>
      </c>
      <c r="T26" s="31">
        <f t="shared" ref="T26" si="26">COUNTIF(R27:S27,"▲")</f>
        <v>0</v>
      </c>
      <c r="U26" s="31"/>
      <c r="V26" s="10" t="str">
        <f>TEXT(M26,"YYYY-MM")</f>
        <v>2025-06</v>
      </c>
      <c r="W26" s="31" cm="1">
        <f t="array" ref="W26">SUMPRODUCT((M26:S26&gt;=$N$7)*(M26:S26 &lt;= $N$8)*(TEXT(M26:S26,"yyyy-mm")=V26)*(M27:S27 = "●"))</f>
        <v>0</v>
      </c>
      <c r="X26" s="31" cm="1">
        <f t="array" ref="X26">SUMPRODUCT((R26:S26&gt;=$N$7)*(R26:S26 &lt;= $N$8)*(TEXT(R26:S26,"yyyy-mm")=V26)*(R27:S27 = "▲"))</f>
        <v>0</v>
      </c>
      <c r="Y26" s="31"/>
      <c r="Z26" s="38"/>
      <c r="AA26" s="48">
        <v>22</v>
      </c>
      <c r="AB26" s="11">
        <f>AH24+1</f>
        <v>45936</v>
      </c>
      <c r="AC26" s="11">
        <f t="shared" ref="AC26:AH26" si="27">AB26+1</f>
        <v>45937</v>
      </c>
      <c r="AD26" s="11">
        <f t="shared" si="27"/>
        <v>45938</v>
      </c>
      <c r="AE26" s="11">
        <f t="shared" si="27"/>
        <v>45939</v>
      </c>
      <c r="AF26" s="11">
        <f t="shared" si="27"/>
        <v>45940</v>
      </c>
      <c r="AG26" s="12">
        <f t="shared" si="27"/>
        <v>45941</v>
      </c>
      <c r="AH26" s="13">
        <f t="shared" si="27"/>
        <v>45942</v>
      </c>
      <c r="AI26" s="31">
        <f>COUNTIF(AG27:AH27,"▲")</f>
        <v>0</v>
      </c>
      <c r="AJ26" s="31"/>
      <c r="AK26" s="10" t="str">
        <f>TEXT(AB26,"YYYY-MM")</f>
        <v>2025-10</v>
      </c>
      <c r="AL26" s="31" cm="1">
        <f t="array" ref="AL26">SUMPRODUCT((AB26:AH26&gt;=$N$7)*(AB26:AH26 &lt;= $N$8)*(TEXT(AB26:AH26,"yyyy-mm")=AK26)*(AB27:AH27 = "●"))</f>
        <v>0</v>
      </c>
      <c r="AM26" s="31" cm="1">
        <f t="array" ref="AM26">SUMPRODUCT((AG26:AH26&gt;=$N$7)*(AG26:AH26 &lt;= $N$8)*(TEXT(AG26:AH26,"yyyy-mm")=AK26)*(AG27:AH27 = "▲"))</f>
        <v>0</v>
      </c>
      <c r="AN26" s="31"/>
      <c r="AO26" s="31"/>
    </row>
    <row r="27" spans="1:41" ht="20.25" thickBot="1">
      <c r="A27" s="5">
        <v>1</v>
      </c>
      <c r="B27" s="5">
        <v>19</v>
      </c>
      <c r="C27" s="18">
        <f t="shared" si="3"/>
        <v>46327</v>
      </c>
      <c r="D27" s="18">
        <f t="shared" si="0"/>
        <v>46356</v>
      </c>
      <c r="E27" s="5" t="str">
        <f t="shared" si="1"/>
        <v>2026-11</v>
      </c>
      <c r="F27" s="5">
        <f ca="1">SUMIF($AK$55:$AL$96,E27,$AL$55:$AL$96)+SUMIF($V$105:$W$146,E27,$W$105:$W$146)</f>
        <v>0</v>
      </c>
      <c r="G27" s="5">
        <f ca="1">SUMIF($AK$55:$AM$96,E27,$AM$55:$AM$96)+SUMIF($V$105:$X$146,E27,$X$105:$X$146)</f>
        <v>0</v>
      </c>
      <c r="H27" s="24">
        <f t="shared" ca="1" si="2"/>
        <v>9</v>
      </c>
      <c r="I27" s="5">
        <f t="shared" ca="1" si="4"/>
        <v>1</v>
      </c>
      <c r="J27" s="10"/>
      <c r="K27" s="38" t="str">
        <f t="shared" ref="K27" si="28">IF(U27=0,"OK","NG")</f>
        <v>NG</v>
      </c>
      <c r="L27" s="49"/>
      <c r="M27" s="14"/>
      <c r="N27" s="14"/>
      <c r="O27" s="14"/>
      <c r="P27" s="14"/>
      <c r="Q27" s="14"/>
      <c r="R27" s="15"/>
      <c r="S27" s="16"/>
      <c r="T27" s="31">
        <f t="shared" ref="T27" si="29">IF($N$8-M26-T26&lt;=5,2,COUNTIF(M27:S27,"●"))</f>
        <v>0</v>
      </c>
      <c r="U27" s="31">
        <f>IF(T27&lt;2-T26,1,0)</f>
        <v>1</v>
      </c>
      <c r="V27" s="10" t="str">
        <f>TEXT(S26,"YYYY-MM")</f>
        <v>2025-06</v>
      </c>
      <c r="W27" s="31" cm="1">
        <f t="array" ref="W27">IF(V27=V26,0,SUMPRODUCT((M26:S26&gt;=$N$7)*(M26:S26 &lt;= $N$8)*(TEXT(M26:S26,"yyyy-mm")=V27)*(M27:S27 = "●")))</f>
        <v>0</v>
      </c>
      <c r="X27" s="31" cm="1">
        <f t="array" ref="X27">IF(V27=V26,0,SUMPRODUCT((M26:S26&gt;=$N$7)*(M26:S26 &lt;= $N$8)*(TEXT(M26:S26,"yyyy-mm")=V27)*(M27:S27 = "▲")))</f>
        <v>0</v>
      </c>
      <c r="Y27" s="31"/>
      <c r="Z27" s="38" t="str">
        <f t="shared" ref="Z27" si="30">IF(AJ27=0,"OK","NG")</f>
        <v>NG</v>
      </c>
      <c r="AA27" s="49"/>
      <c r="AB27" s="14"/>
      <c r="AC27" s="14"/>
      <c r="AD27" s="14"/>
      <c r="AE27" s="14"/>
      <c r="AF27" s="14"/>
      <c r="AG27" s="15"/>
      <c r="AH27" s="16"/>
      <c r="AI27" s="31">
        <f>IF($N$8-AB26-AI26&lt;=5,2,COUNTIF(AB27:AH27,"●"))</f>
        <v>0</v>
      </c>
      <c r="AJ27" s="31">
        <f>IF(AI27&lt;2-AI26,1,0)</f>
        <v>1</v>
      </c>
      <c r="AK27" s="10" t="str">
        <f>TEXT(AH26,"YYYY-MM")</f>
        <v>2025-10</v>
      </c>
      <c r="AL27" s="31" cm="1">
        <f t="array" ref="AL27">IF(AK27=AK26,0,SUMPRODUCT((AB26:AH26&gt;=$N$7)*(AB26:AH26 &lt;= $N$8)*(TEXT(AB26:AH26,"yyyy-mm")=AK27)*(AB27:AH27 = "●")))</f>
        <v>0</v>
      </c>
      <c r="AM27" s="31" cm="1">
        <f t="array" ref="AM27">IF(AK27=AK26,0,SUMPRODUCT((AB26:AH26&gt;=$N$7)*(AB26:AH26 &lt;= $N$8)*(TEXT(AB26:AH26,"yyyy-mm")=AK27)*(AB27:AH27 = "▲")))</f>
        <v>0</v>
      </c>
      <c r="AN27" s="31"/>
      <c r="AO27" s="31"/>
    </row>
    <row r="28" spans="1:41">
      <c r="A28" s="5">
        <v>2</v>
      </c>
      <c r="B28" s="5">
        <v>20</v>
      </c>
      <c r="C28" s="18">
        <f t="shared" si="3"/>
        <v>46357</v>
      </c>
      <c r="D28" s="18">
        <f t="shared" si="0"/>
        <v>46387</v>
      </c>
      <c r="E28" s="5" t="str">
        <f t="shared" si="1"/>
        <v>2026-12</v>
      </c>
      <c r="F28" s="5">
        <f ca="1">SUMIF($V$105:$W$146,E28,$W$105:$W$146)</f>
        <v>0</v>
      </c>
      <c r="G28" s="5">
        <f ca="1">SUMIF($V$105:$X$146,E28,$X$105:$X$146)</f>
        <v>0</v>
      </c>
      <c r="H28" s="24">
        <f t="shared" ca="1" si="2"/>
        <v>8</v>
      </c>
      <c r="I28" s="5">
        <f t="shared" ca="1" si="4"/>
        <v>1</v>
      </c>
      <c r="J28" s="10"/>
      <c r="K28" s="38"/>
      <c r="L28" s="48">
        <v>7</v>
      </c>
      <c r="M28" s="11">
        <f>S26+1</f>
        <v>45831</v>
      </c>
      <c r="N28" s="11">
        <f>M28+1</f>
        <v>45832</v>
      </c>
      <c r="O28" s="11">
        <f t="shared" si="7"/>
        <v>45833</v>
      </c>
      <c r="P28" s="11">
        <f t="shared" si="7"/>
        <v>45834</v>
      </c>
      <c r="Q28" s="11">
        <f t="shared" si="7"/>
        <v>45835</v>
      </c>
      <c r="R28" s="12">
        <f>Q28+1</f>
        <v>45836</v>
      </c>
      <c r="S28" s="13">
        <f>R28+1</f>
        <v>45837</v>
      </c>
      <c r="T28" s="31">
        <f t="shared" ref="T28" si="31">COUNTIF(R29:S29,"▲")</f>
        <v>0</v>
      </c>
      <c r="U28" s="31"/>
      <c r="V28" s="10" t="str">
        <f>TEXT(M28,"YYYY-MM")</f>
        <v>2025-06</v>
      </c>
      <c r="W28" s="31" cm="1">
        <f t="array" ref="W28">SUMPRODUCT((M28:S28&gt;=$N$7)*(M28:S28 &lt;= $N$8)*(TEXT(M28:S28,"yyyy-mm")=V28)*(M29:S29 = "●"))</f>
        <v>0</v>
      </c>
      <c r="X28" s="31" cm="1">
        <f t="array" ref="X28">SUMPRODUCT((R28:S28&gt;=$N$7)*(R28:S28 &lt;= $N$8)*(TEXT(R28:S28,"yyyy-mm")=V28)*(R29:S29 = "▲"))</f>
        <v>0</v>
      </c>
      <c r="Y28" s="31"/>
      <c r="Z28" s="38"/>
      <c r="AA28" s="48">
        <v>23</v>
      </c>
      <c r="AB28" s="11">
        <f>AH26+1</f>
        <v>45943</v>
      </c>
      <c r="AC28" s="11">
        <f t="shared" ref="AC28:AH28" si="32">AB28+1</f>
        <v>45944</v>
      </c>
      <c r="AD28" s="11">
        <f t="shared" si="32"/>
        <v>45945</v>
      </c>
      <c r="AE28" s="11">
        <f t="shared" si="32"/>
        <v>45946</v>
      </c>
      <c r="AF28" s="11">
        <f t="shared" si="32"/>
        <v>45947</v>
      </c>
      <c r="AG28" s="12">
        <f t="shared" si="32"/>
        <v>45948</v>
      </c>
      <c r="AH28" s="13">
        <f t="shared" si="32"/>
        <v>45949</v>
      </c>
      <c r="AI28" s="31">
        <f>COUNTIF(AG29:AH29,"▲")</f>
        <v>0</v>
      </c>
      <c r="AJ28" s="31"/>
      <c r="AK28" s="10" t="str">
        <f>TEXT(AB28,"YYYY-MM")</f>
        <v>2025-10</v>
      </c>
      <c r="AL28" s="31" cm="1">
        <f t="array" ref="AL28">SUMPRODUCT((AB28:AH28&gt;=$N$7)*(AB28:AH28 &lt;= $N$8)*(TEXT(AB28:AH28,"yyyy-mm")=AK28)*(AB29:AH29 = "●"))</f>
        <v>0</v>
      </c>
      <c r="AM28" s="31" cm="1">
        <f t="array" ref="AM28">SUMPRODUCT((AG28:AH28&gt;=$N$7)*(AG28:AH28 &lt;= $N$8)*(TEXT(AG28:AH28,"yyyy-mm")=AK28)*(AG29:AH29 = "▲"))</f>
        <v>0</v>
      </c>
      <c r="AN28" s="31"/>
      <c r="AO28" s="31"/>
    </row>
    <row r="29" spans="1:41" ht="20.25" thickBot="1">
      <c r="A29" s="5">
        <v>3</v>
      </c>
      <c r="B29" s="5">
        <v>21</v>
      </c>
      <c r="C29" s="18">
        <f t="shared" si="3"/>
        <v>46388</v>
      </c>
      <c r="D29" s="18">
        <f t="shared" si="0"/>
        <v>46418</v>
      </c>
      <c r="E29" s="5" t="str">
        <f t="shared" si="1"/>
        <v>2027-01</v>
      </c>
      <c r="F29" s="5">
        <f ca="1">SUMIF($V$105:$W$146,E29,$W$105:$W$146)</f>
        <v>0</v>
      </c>
      <c r="G29" s="5">
        <f ca="1">SUMIF($V$105:$X$146,E29,$X$105:$X$146)</f>
        <v>0</v>
      </c>
      <c r="H29" s="24">
        <f t="shared" ca="1" si="2"/>
        <v>10</v>
      </c>
      <c r="I29" s="5">
        <f t="shared" ca="1" si="4"/>
        <v>1</v>
      </c>
      <c r="J29" s="10"/>
      <c r="K29" s="38" t="str">
        <f t="shared" ref="K29" si="33">IF(U29=0,"OK","NG")</f>
        <v>NG</v>
      </c>
      <c r="L29" s="49"/>
      <c r="M29" s="14"/>
      <c r="N29" s="14"/>
      <c r="O29" s="14"/>
      <c r="P29" s="14"/>
      <c r="Q29" s="14"/>
      <c r="R29" s="15"/>
      <c r="S29" s="16"/>
      <c r="T29" s="31">
        <f t="shared" ref="T29" si="34">IF($N$8-M28-T28&lt;=5,2,COUNTIF(M29:S29,"●"))</f>
        <v>0</v>
      </c>
      <c r="U29" s="31">
        <f>IF(T29&lt;2-T28,1,0)</f>
        <v>1</v>
      </c>
      <c r="V29" s="10" t="str">
        <f>TEXT(S28,"YYYY-MM")</f>
        <v>2025-06</v>
      </c>
      <c r="W29" s="31" cm="1">
        <f t="array" ref="W29">IF(V29=V28,0,SUMPRODUCT((M28:S28&gt;=$N$7)*(M28:S28 &lt;= $N$8)*(TEXT(M28:S28,"yyyy-mm")=V29)*(M29:S29 = "●")))</f>
        <v>0</v>
      </c>
      <c r="X29" s="31" cm="1">
        <f t="array" ref="X29">IF(V29=V28,0,SUMPRODUCT((M28:S28&gt;=$N$7)*(M28:S28 &lt;= $N$8)*(TEXT(M28:S28,"yyyy-mm")=V29)*(M29:S29 = "▲")))</f>
        <v>0</v>
      </c>
      <c r="Y29" s="31"/>
      <c r="Z29" s="38" t="str">
        <f t="shared" ref="Z29" si="35">IF(AJ29=0,"OK","NG")</f>
        <v>NG</v>
      </c>
      <c r="AA29" s="49"/>
      <c r="AB29" s="14"/>
      <c r="AC29" s="14"/>
      <c r="AD29" s="14"/>
      <c r="AE29" s="14"/>
      <c r="AF29" s="14"/>
      <c r="AG29" s="15"/>
      <c r="AH29" s="16"/>
      <c r="AI29" s="31">
        <f>IF($N$8-AB28-AI28&lt;=5,2,COUNTIF(AB29:AH29,"●"))</f>
        <v>0</v>
      </c>
      <c r="AJ29" s="31">
        <f>IF(AI29&lt;2-AI28,1,0)</f>
        <v>1</v>
      </c>
      <c r="AK29" s="10" t="str">
        <f>TEXT(AH28,"YYYY-MM")</f>
        <v>2025-10</v>
      </c>
      <c r="AL29" s="31" cm="1">
        <f t="array" ref="AL29">IF(AK29=AK28,0,SUMPRODUCT((AB28:AH28&gt;=$N$7)*(AB28:AH28 &lt;= $N$8)*(TEXT(AB28:AH28,"yyyy-mm")=AK29)*(AB29:AH29 = "●")))</f>
        <v>0</v>
      </c>
      <c r="AM29" s="31" cm="1">
        <f t="array" ref="AM29">IF(AK29=AK28,0,SUMPRODUCT((AB28:AH28&gt;=$N$7)*(AB28:AH28 &lt;= $N$8)*(TEXT(AB28:AH28,"yyyy-mm")=AK29)*(AB29:AH29 = "▲")))</f>
        <v>0</v>
      </c>
      <c r="AN29" s="31"/>
      <c r="AO29" s="31"/>
    </row>
    <row r="30" spans="1:41">
      <c r="A30" s="5">
        <v>4</v>
      </c>
      <c r="B30" s="5">
        <v>22</v>
      </c>
      <c r="C30" s="18">
        <f t="shared" si="3"/>
        <v>46419</v>
      </c>
      <c r="D30" s="18">
        <f t="shared" si="0"/>
        <v>46446</v>
      </c>
      <c r="E30" s="5" t="str">
        <f t="shared" si="1"/>
        <v>2027-02</v>
      </c>
      <c r="F30" s="5">
        <f ca="1">SUMIF($V$105:$W$146,E30,$W$105:$W$146)+SUMIF($AK$105:$AL$146,E30,$AL$105:$AL$146)</f>
        <v>0</v>
      </c>
      <c r="G30" s="5">
        <f ca="1">SUMIF($V$105:$X$146,E30,$X$105:$X$146)+SUMIF($AK$105:$AM$146,E30,$AM$105:$AM$146)</f>
        <v>0</v>
      </c>
      <c r="H30" s="24">
        <f t="shared" ca="1" si="2"/>
        <v>8</v>
      </c>
      <c r="I30" s="5">
        <f t="shared" ca="1" si="4"/>
        <v>1</v>
      </c>
      <c r="J30" s="10"/>
      <c r="K30" s="38"/>
      <c r="L30" s="48">
        <v>8</v>
      </c>
      <c r="M30" s="11">
        <f>S28+1</f>
        <v>45838</v>
      </c>
      <c r="N30" s="11">
        <f>M30+1</f>
        <v>45839</v>
      </c>
      <c r="O30" s="11">
        <f t="shared" si="7"/>
        <v>45840</v>
      </c>
      <c r="P30" s="11">
        <f t="shared" si="7"/>
        <v>45841</v>
      </c>
      <c r="Q30" s="11">
        <f t="shared" si="7"/>
        <v>45842</v>
      </c>
      <c r="R30" s="12">
        <f>Q30+1</f>
        <v>45843</v>
      </c>
      <c r="S30" s="13">
        <f>R30+1</f>
        <v>45844</v>
      </c>
      <c r="T30" s="31">
        <f t="shared" ref="T30" si="36">COUNTIF(R31:S31,"▲")</f>
        <v>0</v>
      </c>
      <c r="U30" s="31"/>
      <c r="V30" s="10" t="str">
        <f>TEXT(M30,"YYYY-MM")</f>
        <v>2025-06</v>
      </c>
      <c r="W30" s="31" cm="1">
        <f t="array" ref="W30">SUMPRODUCT((M30:S30&gt;=$N$7)*(M30:S30 &lt;= $N$8)*(TEXT(M30:S30,"yyyy-mm")=V30)*(M31:S31 = "●"))</f>
        <v>0</v>
      </c>
      <c r="X30" s="31" cm="1">
        <f t="array" ref="X30">SUMPRODUCT((R30:S30&gt;=$N$7)*(R30:S30 &lt;= $N$8)*(TEXT(R30:S30,"yyyy-mm")=V30)*(R31:S31 = "▲"))</f>
        <v>0</v>
      </c>
      <c r="Y30" s="31"/>
      <c r="Z30" s="38"/>
      <c r="AA30" s="48">
        <v>24</v>
      </c>
      <c r="AB30" s="11">
        <f>AH28+1</f>
        <v>45950</v>
      </c>
      <c r="AC30" s="11">
        <f t="shared" ref="AC30:AH30" si="37">AB30+1</f>
        <v>45951</v>
      </c>
      <c r="AD30" s="11">
        <f t="shared" si="37"/>
        <v>45952</v>
      </c>
      <c r="AE30" s="11">
        <f t="shared" si="37"/>
        <v>45953</v>
      </c>
      <c r="AF30" s="11">
        <f t="shared" si="37"/>
        <v>45954</v>
      </c>
      <c r="AG30" s="12">
        <f t="shared" si="37"/>
        <v>45955</v>
      </c>
      <c r="AH30" s="13">
        <f t="shared" si="37"/>
        <v>45956</v>
      </c>
      <c r="AI30" s="31">
        <f>COUNTIF(AG31:AH31,"▲")</f>
        <v>0</v>
      </c>
      <c r="AJ30" s="31"/>
      <c r="AK30" s="10" t="str">
        <f>TEXT(AB30,"YYYY-MM")</f>
        <v>2025-10</v>
      </c>
      <c r="AL30" s="31" cm="1">
        <f t="array" ref="AL30">SUMPRODUCT((AB30:AH30&gt;=$N$7)*(AB30:AH30 &lt;= $N$8)*(TEXT(AB30:AH30,"yyyy-mm")=AK30)*(AB31:AH31 = "●"))</f>
        <v>0</v>
      </c>
      <c r="AM30" s="31" cm="1">
        <f t="array" ref="AM30">SUMPRODUCT((AG30:AH30&gt;=$N$7)*(AG30:AH30 &lt;= $N$8)*(TEXT(AG30:AH30,"yyyy-mm")=AK30)*(AG31:AH31 = "▲"))</f>
        <v>0</v>
      </c>
      <c r="AN30" s="31"/>
      <c r="AO30" s="31"/>
    </row>
    <row r="31" spans="1:41" ht="20.25" thickBot="1">
      <c r="A31" s="5">
        <v>5</v>
      </c>
      <c r="B31" s="5">
        <v>23</v>
      </c>
      <c r="C31" s="18">
        <f t="shared" si="3"/>
        <v>46447</v>
      </c>
      <c r="D31" s="18">
        <f t="shared" si="0"/>
        <v>46477</v>
      </c>
      <c r="E31" s="5" t="str">
        <f t="shared" si="1"/>
        <v>2027-03</v>
      </c>
      <c r="F31" s="5">
        <f ca="1">SUMIF($V$105:$W$146,E31,$W$105:$W$146)+SUMIF($AK$105:$AL$146,E31,$AL$105:$AL$146)</f>
        <v>0</v>
      </c>
      <c r="G31" s="5">
        <f ca="1">SUMIF($V$105:$X$146,E31,$X$105:$X$146)+SUMIF($AK$105:$AM$146,E31,$AM$105:$AM$146)</f>
        <v>0</v>
      </c>
      <c r="H31" s="24">
        <f t="shared" ca="1" si="2"/>
        <v>8</v>
      </c>
      <c r="I31" s="5">
        <f t="shared" ca="1" si="4"/>
        <v>1</v>
      </c>
      <c r="J31" s="10"/>
      <c r="K31" s="38" t="str">
        <f t="shared" ref="K31" si="38">IF(U31=0,"OK","NG")</f>
        <v>NG</v>
      </c>
      <c r="L31" s="49"/>
      <c r="M31" s="14"/>
      <c r="N31" s="14"/>
      <c r="O31" s="14"/>
      <c r="P31" s="14"/>
      <c r="Q31" s="14"/>
      <c r="R31" s="15"/>
      <c r="S31" s="16"/>
      <c r="T31" s="31">
        <f t="shared" ref="T31" si="39">IF($N$8-M30-T30&lt;=5,2,COUNTIF(M31:S31,"●"))</f>
        <v>0</v>
      </c>
      <c r="U31" s="31">
        <f>IF(T31&lt;2-T30,1,0)</f>
        <v>1</v>
      </c>
      <c r="V31" s="10" t="str">
        <f>TEXT(S30,"YYYY-MM")</f>
        <v>2025-07</v>
      </c>
      <c r="W31" s="31" cm="1">
        <f t="array" ref="W31">IF(V31=V30,0,SUMPRODUCT((M30:S30&gt;=$N$7)*(M30:S30 &lt;= $N$8)*(TEXT(M30:S30,"yyyy-mm")=V31)*(M31:S31 = "●")))</f>
        <v>0</v>
      </c>
      <c r="X31" s="31" cm="1">
        <f t="array" ref="X31">IF(V31=V30,0,SUMPRODUCT((M30:S30&gt;=$N$7)*(M30:S30 &lt;= $N$8)*(TEXT(M30:S30,"yyyy-mm")=V31)*(M31:S31 = "▲")))</f>
        <v>0</v>
      </c>
      <c r="Y31" s="31"/>
      <c r="Z31" s="38" t="str">
        <f t="shared" ref="Z31" si="40">IF(AJ31=0,"OK","NG")</f>
        <v>NG</v>
      </c>
      <c r="AA31" s="49"/>
      <c r="AB31" s="14"/>
      <c r="AC31" s="14"/>
      <c r="AD31" s="14"/>
      <c r="AE31" s="14"/>
      <c r="AF31" s="14"/>
      <c r="AG31" s="15"/>
      <c r="AH31" s="16"/>
      <c r="AI31" s="31">
        <f>IF($N$8-AB30-AI30&lt;=5,2,COUNTIF(AB31:AH31,"●"))</f>
        <v>0</v>
      </c>
      <c r="AJ31" s="31">
        <f>IF(AI31&lt;2-AI30,1,0)</f>
        <v>1</v>
      </c>
      <c r="AK31" s="10" t="str">
        <f>TEXT(AH30,"YYYY-MM")</f>
        <v>2025-10</v>
      </c>
      <c r="AL31" s="31" cm="1">
        <f t="array" ref="AL31">IF(AK31=AK30,0,SUMPRODUCT((AB30:AH30&gt;=$N$7)*(AB30:AH30 &lt;= $N$8)*(TEXT(AB30:AH30,"yyyy-mm")=AK31)*(AB31:AH31 = "●")))</f>
        <v>0</v>
      </c>
      <c r="AM31" s="31" cm="1">
        <f t="array" ref="AM31">IF(AK31=AK30,0,SUMPRODUCT((AB30:AH30&gt;=$N$7)*(AB30:AH30 &lt;= $N$8)*(TEXT(AB30:AH30,"yyyy-mm")=AK31)*(AB31:AH31 = "▲")))</f>
        <v>0</v>
      </c>
      <c r="AN31" s="31"/>
      <c r="AO31" s="31"/>
    </row>
    <row r="32" spans="1:41">
      <c r="A32" s="5">
        <v>1</v>
      </c>
      <c r="B32" s="5">
        <v>24</v>
      </c>
      <c r="C32" s="18">
        <f t="shared" si="3"/>
        <v>46478</v>
      </c>
      <c r="D32" s="18">
        <f t="shared" si="0"/>
        <v>46507</v>
      </c>
      <c r="E32" s="5" t="str">
        <f t="shared" si="1"/>
        <v>2027-04</v>
      </c>
      <c r="F32" s="5">
        <f ca="1">SUMIF($V$105:$W$146,E32,$W$105:$W$146)+SUMIF($AK$105:$AL$146,E32,$AL$105:$AL$146)</f>
        <v>0</v>
      </c>
      <c r="G32" s="5">
        <f ca="1">SUMIF($V$105:$X$146,E32,$X$105:$X$146)+SUMIF($AK$105:$AM$146,E32,$AM$105:$AM$146)</f>
        <v>0</v>
      </c>
      <c r="H32" s="24">
        <f t="shared" ca="1" si="2"/>
        <v>8</v>
      </c>
      <c r="I32" s="5">
        <f t="shared" ca="1" si="4"/>
        <v>1</v>
      </c>
      <c r="J32" s="10"/>
      <c r="K32" s="38"/>
      <c r="L32" s="48">
        <v>9</v>
      </c>
      <c r="M32" s="11">
        <f>S30+1</f>
        <v>45845</v>
      </c>
      <c r="N32" s="11">
        <f>M32+1</f>
        <v>45846</v>
      </c>
      <c r="O32" s="11">
        <f t="shared" si="7"/>
        <v>45847</v>
      </c>
      <c r="P32" s="11">
        <f t="shared" si="7"/>
        <v>45848</v>
      </c>
      <c r="Q32" s="11">
        <f t="shared" si="7"/>
        <v>45849</v>
      </c>
      <c r="R32" s="12">
        <f>Q32+1</f>
        <v>45850</v>
      </c>
      <c r="S32" s="13">
        <f>R32+1</f>
        <v>45851</v>
      </c>
      <c r="T32" s="31">
        <f t="shared" ref="T32" si="41">COUNTIF(R33:S33,"▲")</f>
        <v>0</v>
      </c>
      <c r="U32" s="31"/>
      <c r="V32" s="10" t="str">
        <f>TEXT(M32,"YYYY-MM")</f>
        <v>2025-07</v>
      </c>
      <c r="W32" s="31" cm="1">
        <f t="array" ref="W32">SUMPRODUCT((M32:S32&gt;=$N$7)*(M32:S32 &lt;= $N$8)*(TEXT(M32:S32,"yyyy-mm")=V32)*(M33:S33 = "●"))</f>
        <v>0</v>
      </c>
      <c r="X32" s="31" cm="1">
        <f t="array" ref="X32">SUMPRODUCT((R32:S32&gt;=$N$7)*(R32:S32 &lt;= $N$8)*(TEXT(R32:S32,"yyyy-mm")=V32)*(R33:S33 = "▲"))</f>
        <v>0</v>
      </c>
      <c r="Y32" s="31"/>
      <c r="Z32" s="38"/>
      <c r="AA32" s="48">
        <v>25</v>
      </c>
      <c r="AB32" s="11">
        <f>AH30+1</f>
        <v>45957</v>
      </c>
      <c r="AC32" s="11">
        <f t="shared" ref="AC32:AH32" si="42">AB32+1</f>
        <v>45958</v>
      </c>
      <c r="AD32" s="11">
        <f t="shared" si="42"/>
        <v>45959</v>
      </c>
      <c r="AE32" s="11">
        <f t="shared" si="42"/>
        <v>45960</v>
      </c>
      <c r="AF32" s="11">
        <f t="shared" si="42"/>
        <v>45961</v>
      </c>
      <c r="AG32" s="12">
        <f t="shared" si="42"/>
        <v>45962</v>
      </c>
      <c r="AH32" s="13">
        <f t="shared" si="42"/>
        <v>45963</v>
      </c>
      <c r="AI32" s="31">
        <f>COUNTIF(AG33:AH33,"▲")</f>
        <v>0</v>
      </c>
      <c r="AJ32" s="31"/>
      <c r="AK32" s="10" t="str">
        <f>TEXT(AB32,"YYYY-MM")</f>
        <v>2025-10</v>
      </c>
      <c r="AL32" s="31" cm="1">
        <f t="array" ref="AL32">SUMPRODUCT((AB32:AH32&gt;=$N$7)*(AB32:AH32 &lt;= $N$8)*(TEXT(AB32:AH32,"yyyy-mm")=AK32)*(AB33:AH33 = "●"))</f>
        <v>0</v>
      </c>
      <c r="AM32" s="31" cm="1">
        <f t="array" ref="AM32">SUMPRODUCT((AG32:AH32&gt;=$N$7)*(AG32:AH32 &lt;= $N$8)*(TEXT(AG32:AH32,"yyyy-mm")=AK32)*(AG33:AH33 = "▲"))</f>
        <v>0</v>
      </c>
      <c r="AN32" s="31"/>
      <c r="AO32" s="31"/>
    </row>
    <row r="33" spans="1:41" ht="20.25" thickBot="1">
      <c r="A33" s="5">
        <v>2</v>
      </c>
      <c r="B33" s="5">
        <v>25</v>
      </c>
      <c r="C33" s="18">
        <f t="shared" si="3"/>
        <v>46508</v>
      </c>
      <c r="D33" s="18">
        <f t="shared" si="0"/>
        <v>46538</v>
      </c>
      <c r="E33" s="5" t="str">
        <f t="shared" si="1"/>
        <v>2027-05</v>
      </c>
      <c r="F33" s="5">
        <f ca="1">SUMIF($AK$105:$AL$146,E33,$AL$105:$AL$146)</f>
        <v>0</v>
      </c>
      <c r="G33" s="5">
        <f ca="1">SUMIF($AK$105:$AM$146,E33,$AM$105:$AM$146)</f>
        <v>0</v>
      </c>
      <c r="H33" s="24">
        <f t="shared" ca="1" si="2"/>
        <v>10</v>
      </c>
      <c r="I33" s="5">
        <f t="shared" ca="1" si="4"/>
        <v>1</v>
      </c>
      <c r="J33" s="10"/>
      <c r="K33" s="38" t="str">
        <f t="shared" ref="K33" si="43">IF(U33=0,"OK","NG")</f>
        <v>NG</v>
      </c>
      <c r="L33" s="49"/>
      <c r="M33" s="14"/>
      <c r="N33" s="14"/>
      <c r="O33" s="14"/>
      <c r="P33" s="14"/>
      <c r="Q33" s="14"/>
      <c r="R33" s="15"/>
      <c r="S33" s="16"/>
      <c r="T33" s="31">
        <f t="shared" ref="T33" si="44">IF($N$8-M32-T32&lt;=5,2,COUNTIF(M33:S33,"●"))</f>
        <v>0</v>
      </c>
      <c r="U33" s="31">
        <f>IF(T33&lt;2-T32,1,0)</f>
        <v>1</v>
      </c>
      <c r="V33" s="10" t="str">
        <f>TEXT(S32,"YYYY-MM")</f>
        <v>2025-07</v>
      </c>
      <c r="W33" s="31" cm="1">
        <f t="array" ref="W33">IF(V33=V32,0,SUMPRODUCT((M32:S32&gt;=$N$7)*(M32:S32 &lt;= $N$8)*(TEXT(M32:S32,"yyyy-mm")=V33)*(M33:S33 = "●")))</f>
        <v>0</v>
      </c>
      <c r="X33" s="31" cm="1">
        <f t="array" ref="X33">IF(V33=V32,0,SUMPRODUCT((M32:S32&gt;=$N$7)*(M32:S32 &lt;= $N$8)*(TEXT(M32:S32,"yyyy-mm")=V33)*(M33:S33 = "▲")))</f>
        <v>0</v>
      </c>
      <c r="Y33" s="31"/>
      <c r="Z33" s="38" t="str">
        <f t="shared" ref="Z33" si="45">IF(AJ33=0,"OK","NG")</f>
        <v>NG</v>
      </c>
      <c r="AA33" s="49"/>
      <c r="AB33" s="14"/>
      <c r="AC33" s="14"/>
      <c r="AD33" s="14"/>
      <c r="AE33" s="14"/>
      <c r="AF33" s="14"/>
      <c r="AG33" s="15"/>
      <c r="AH33" s="16"/>
      <c r="AI33" s="31">
        <f>IF($N$8-AB32-AI32&lt;=5,2,COUNTIF(AB33:AH33,"●"))</f>
        <v>0</v>
      </c>
      <c r="AJ33" s="31">
        <f>IF(AI33&lt;2-AI32,1,0)</f>
        <v>1</v>
      </c>
      <c r="AK33" s="10" t="str">
        <f>TEXT(AH32,"YYYY-MM")</f>
        <v>2025-11</v>
      </c>
      <c r="AL33" s="31" cm="1">
        <f t="array" ref="AL33">IF(AK33=AK32,0,SUMPRODUCT((AB32:AH32&gt;=$N$7)*(AB32:AH32 &lt;= $N$8)*(TEXT(AB32:AH32,"yyyy-mm")=AK33)*(AB33:AH33 = "●")))</f>
        <v>0</v>
      </c>
      <c r="AM33" s="31" cm="1">
        <f t="array" ref="AM33">IF(AK33=AK32,0,SUMPRODUCT((AB32:AH32&gt;=$N$7)*(AB32:AH32 &lt;= $N$8)*(TEXT(AB32:AH32,"yyyy-mm")=AK33)*(AB33:AH33 = "▲")))</f>
        <v>0</v>
      </c>
      <c r="AN33" s="31"/>
      <c r="AO33" s="31"/>
    </row>
    <row r="34" spans="1:41">
      <c r="A34" s="5">
        <v>3</v>
      </c>
      <c r="B34" s="5">
        <v>26</v>
      </c>
      <c r="C34" s="18">
        <f t="shared" si="3"/>
        <v>46539</v>
      </c>
      <c r="D34" s="18">
        <f t="shared" si="0"/>
        <v>46568</v>
      </c>
      <c r="E34" s="5" t="str">
        <f t="shared" si="1"/>
        <v>2027-06</v>
      </c>
      <c r="F34" s="5">
        <f ca="1">SUMIF($AK$105:$AL$146,E34,$AL$105:$AL$146)</f>
        <v>0</v>
      </c>
      <c r="G34" s="5">
        <f ca="1">SUMIF($AK$105:$AM$146,E34,$AM$105:$AM$146)</f>
        <v>0</v>
      </c>
      <c r="H34" s="24">
        <f t="shared" ca="1" si="2"/>
        <v>8</v>
      </c>
      <c r="I34" s="5">
        <f t="shared" ca="1" si="4"/>
        <v>1</v>
      </c>
      <c r="J34" s="10"/>
      <c r="K34" s="38"/>
      <c r="L34" s="48">
        <v>10</v>
      </c>
      <c r="M34" s="11">
        <f>S32+1</f>
        <v>45852</v>
      </c>
      <c r="N34" s="11">
        <f>M34+1</f>
        <v>45853</v>
      </c>
      <c r="O34" s="11">
        <f t="shared" si="7"/>
        <v>45854</v>
      </c>
      <c r="P34" s="11">
        <f t="shared" si="7"/>
        <v>45855</v>
      </c>
      <c r="Q34" s="11">
        <f t="shared" si="7"/>
        <v>45856</v>
      </c>
      <c r="R34" s="12">
        <f>Q34+1</f>
        <v>45857</v>
      </c>
      <c r="S34" s="13">
        <f>R34+1</f>
        <v>45858</v>
      </c>
      <c r="T34" s="31">
        <f t="shared" ref="T34" si="46">COUNTIF(R35:S35,"▲")</f>
        <v>0</v>
      </c>
      <c r="U34" s="31"/>
      <c r="V34" s="10" t="str">
        <f>TEXT(M34,"YYYY-MM")</f>
        <v>2025-07</v>
      </c>
      <c r="W34" s="31" cm="1">
        <f t="array" ref="W34">SUMPRODUCT((M34:S34&gt;=$N$7)*(M34:S34 &lt;= $N$8)*(TEXT(M34:S34,"yyyy-mm")=V34)*(M35:S35 = "●"))</f>
        <v>0</v>
      </c>
      <c r="X34" s="31" cm="1">
        <f t="array" ref="X34">SUMPRODUCT((R34:S34&gt;=$N$7)*(R34:S34 &lt;= $N$8)*(TEXT(R34:S34,"yyyy-mm")=V34)*(R35:S35 = "▲"))</f>
        <v>0</v>
      </c>
      <c r="Y34" s="31"/>
      <c r="Z34" s="38"/>
      <c r="AA34" s="48">
        <v>26</v>
      </c>
      <c r="AB34" s="11">
        <f>AH32+1</f>
        <v>45964</v>
      </c>
      <c r="AC34" s="11">
        <f t="shared" ref="AC34:AH34" si="47">AB34+1</f>
        <v>45965</v>
      </c>
      <c r="AD34" s="11">
        <f t="shared" si="47"/>
        <v>45966</v>
      </c>
      <c r="AE34" s="11">
        <f t="shared" si="47"/>
        <v>45967</v>
      </c>
      <c r="AF34" s="11">
        <f t="shared" si="47"/>
        <v>45968</v>
      </c>
      <c r="AG34" s="12">
        <f t="shared" si="47"/>
        <v>45969</v>
      </c>
      <c r="AH34" s="13">
        <f t="shared" si="47"/>
        <v>45970</v>
      </c>
      <c r="AI34" s="31">
        <f>COUNTIF(AG35:AH35,"▲")</f>
        <v>0</v>
      </c>
      <c r="AJ34" s="31"/>
      <c r="AK34" s="10" t="str">
        <f>TEXT(AB34,"YYYY-MM")</f>
        <v>2025-11</v>
      </c>
      <c r="AL34" s="31" cm="1">
        <f t="array" ref="AL34">SUMPRODUCT((AB34:AH34&gt;=$N$7)*(AB34:AH34 &lt;= $N$8)*(TEXT(AB34:AH34,"yyyy-mm")=AK34)*(AB35:AH35 = "●"))</f>
        <v>0</v>
      </c>
      <c r="AM34" s="31" cm="1">
        <f t="array" ref="AM34">SUMPRODUCT((AG34:AH34&gt;=$N$7)*(AG34:AH34 &lt;= $N$8)*(TEXT(AG34:AH34,"yyyy-mm")=AK34)*(AG35:AH35 = "▲"))</f>
        <v>0</v>
      </c>
      <c r="AN34" s="31"/>
      <c r="AO34" s="31"/>
    </row>
    <row r="35" spans="1:41" ht="20.25" thickBot="1">
      <c r="A35" s="5">
        <v>4</v>
      </c>
      <c r="B35" s="5">
        <v>27</v>
      </c>
      <c r="C35" s="18">
        <f t="shared" si="3"/>
        <v>46569</v>
      </c>
      <c r="D35" s="18">
        <f t="shared" si="0"/>
        <v>46599</v>
      </c>
      <c r="E35" s="5" t="str">
        <f t="shared" si="1"/>
        <v>2027-07</v>
      </c>
      <c r="F35" s="5">
        <f ca="1">SUMIF($V$155:$W$196,E35,$W$155:$W$196)+SUMIF($AK$105:$AL$146,E35,$AL$105:$AL$146)</f>
        <v>1</v>
      </c>
      <c r="G35" s="5">
        <f ca="1">SUMIF($V$155:$X$196,E35,$X$155:$X$196)+SUMIF($AK$105:$AM$146,E35,$AM$105:$AM$146)</f>
        <v>1</v>
      </c>
      <c r="H35" s="24">
        <f t="shared" ca="1" si="2"/>
        <v>8</v>
      </c>
      <c r="I35" s="5">
        <f t="shared" ca="1" si="4"/>
        <v>1</v>
      </c>
      <c r="J35" s="10"/>
      <c r="K35" s="38" t="str">
        <f t="shared" ref="K35" si="48">IF(U35=0,"OK","NG")</f>
        <v>NG</v>
      </c>
      <c r="L35" s="49"/>
      <c r="M35" s="14"/>
      <c r="N35" s="14"/>
      <c r="O35" s="14"/>
      <c r="P35" s="14"/>
      <c r="Q35" s="14"/>
      <c r="R35" s="15"/>
      <c r="S35" s="16"/>
      <c r="T35" s="31">
        <f t="shared" ref="T35" si="49">IF($N$8-M34-T34&lt;=5,2,COUNTIF(M35:S35,"●"))</f>
        <v>0</v>
      </c>
      <c r="U35" s="31">
        <f>IF(T35&lt;2-T34,1,0)</f>
        <v>1</v>
      </c>
      <c r="V35" s="10" t="str">
        <f>TEXT(S34,"YYYY-MM")</f>
        <v>2025-07</v>
      </c>
      <c r="W35" s="31" cm="1">
        <f t="array" ref="W35">IF(V35=V34,0,SUMPRODUCT((M34:S34&gt;=$N$7)*(M34:S34 &lt;= $N$8)*(TEXT(M34:S34,"yyyy-mm")=V35)*(M35:S35 = "●")))</f>
        <v>0</v>
      </c>
      <c r="X35" s="31" cm="1">
        <f t="array" ref="X35">IF(V35=V34,0,SUMPRODUCT((M34:S34&gt;=$N$7)*(M34:S34 &lt;= $N$8)*(TEXT(M34:S34,"yyyy-mm")=V35)*(M35:S35 = "▲")))</f>
        <v>0</v>
      </c>
      <c r="Y35" s="31"/>
      <c r="Z35" s="38" t="str">
        <f t="shared" ref="Z35" si="50">IF(AJ35=0,"OK","NG")</f>
        <v>NG</v>
      </c>
      <c r="AA35" s="49"/>
      <c r="AB35" s="14"/>
      <c r="AC35" s="14"/>
      <c r="AD35" s="14"/>
      <c r="AE35" s="14"/>
      <c r="AF35" s="14"/>
      <c r="AG35" s="15"/>
      <c r="AH35" s="16"/>
      <c r="AI35" s="31">
        <f>IF($N$8-AB34-AI34&lt;=5,2,COUNTIF(AB35:AH35,"●"))</f>
        <v>0</v>
      </c>
      <c r="AJ35" s="31">
        <f>IF(AI35&lt;2-AI34,1,0)</f>
        <v>1</v>
      </c>
      <c r="AK35" s="10" t="str">
        <f>TEXT(AH34,"YYYY-MM")</f>
        <v>2025-11</v>
      </c>
      <c r="AL35" s="31" cm="1">
        <f t="array" ref="AL35">IF(AK35=AK34,0,SUMPRODUCT((AB34:AH34&gt;=$N$7)*(AB34:AH34 &lt;= $N$8)*(TEXT(AB34:AH34,"yyyy-mm")=AK35)*(AB35:AH35 = "●")))</f>
        <v>0</v>
      </c>
      <c r="AM35" s="31" cm="1">
        <f t="array" ref="AM35">IF(AK35=AK34,0,SUMPRODUCT((AB34:AH34&gt;=$N$7)*(AB34:AH34 &lt;= $N$8)*(TEXT(AB34:AH34,"yyyy-mm")=AK35)*(AB35:AH35 = "▲")))</f>
        <v>0</v>
      </c>
      <c r="AN35" s="31"/>
      <c r="AO35" s="31"/>
    </row>
    <row r="36" spans="1:41">
      <c r="A36" s="5">
        <v>5</v>
      </c>
      <c r="B36" s="5">
        <v>28</v>
      </c>
      <c r="C36" s="18">
        <f t="shared" si="3"/>
        <v>46600</v>
      </c>
      <c r="D36" s="18">
        <f t="shared" si="0"/>
        <v>46630</v>
      </c>
      <c r="E36" s="5" t="str">
        <f t="shared" si="1"/>
        <v>2027-08</v>
      </c>
      <c r="F36" s="5">
        <f ca="1">SUMIF($V$155:$W$196,E36,$W$155:$W$196)+SUMIF($AK$105:$AL$146,E36,$AL$105:$AL$146)</f>
        <v>7</v>
      </c>
      <c r="G36" s="5">
        <f ca="1">SUMIF($V$155:$X$196,E36,$X$155:$X$196)+SUMIF($AK$105:$AM$146,E36,$AM$105:$AM$146)</f>
        <v>1</v>
      </c>
      <c r="H36" s="24">
        <f t="shared" ca="1" si="2"/>
        <v>8</v>
      </c>
      <c r="I36" s="5">
        <f t="shared" ca="1" si="4"/>
        <v>1</v>
      </c>
      <c r="J36" s="10"/>
      <c r="K36" s="38"/>
      <c r="L36" s="48">
        <v>11</v>
      </c>
      <c r="M36" s="11">
        <f>S34+1</f>
        <v>45859</v>
      </c>
      <c r="N36" s="11">
        <f>M36+1</f>
        <v>45860</v>
      </c>
      <c r="O36" s="11">
        <f t="shared" si="7"/>
        <v>45861</v>
      </c>
      <c r="P36" s="11">
        <f t="shared" si="7"/>
        <v>45862</v>
      </c>
      <c r="Q36" s="11">
        <f t="shared" si="7"/>
        <v>45863</v>
      </c>
      <c r="R36" s="12">
        <f>Q36+1</f>
        <v>45864</v>
      </c>
      <c r="S36" s="13">
        <f>R36+1</f>
        <v>45865</v>
      </c>
      <c r="T36" s="31">
        <f t="shared" ref="T36" si="51">COUNTIF(R37:S37,"▲")</f>
        <v>0</v>
      </c>
      <c r="U36" s="31"/>
      <c r="V36" s="10" t="str">
        <f>TEXT(M36,"YYYY-MM")</f>
        <v>2025-07</v>
      </c>
      <c r="W36" s="31" cm="1">
        <f t="array" ref="W36">SUMPRODUCT((M36:S36&gt;=$N$7)*(M36:S36 &lt;= $N$8)*(TEXT(M36:S36,"yyyy-mm")=V36)*(M37:S37 = "●"))</f>
        <v>0</v>
      </c>
      <c r="X36" s="31" cm="1">
        <f t="array" ref="X36">SUMPRODUCT((R36:S36&gt;=$N$7)*(R36:S36 &lt;= $N$8)*(TEXT(R36:S36,"yyyy-mm")=V36)*(R37:S37 = "▲"))</f>
        <v>0</v>
      </c>
      <c r="Y36" s="31"/>
      <c r="Z36" s="38"/>
      <c r="AA36" s="48">
        <v>27</v>
      </c>
      <c r="AB36" s="11">
        <f>AH34+1</f>
        <v>45971</v>
      </c>
      <c r="AC36" s="11">
        <f t="shared" ref="AC36:AH36" si="52">AB36+1</f>
        <v>45972</v>
      </c>
      <c r="AD36" s="11">
        <f t="shared" si="52"/>
        <v>45973</v>
      </c>
      <c r="AE36" s="11">
        <f t="shared" si="52"/>
        <v>45974</v>
      </c>
      <c r="AF36" s="11">
        <f t="shared" si="52"/>
        <v>45975</v>
      </c>
      <c r="AG36" s="12">
        <f t="shared" si="52"/>
        <v>45976</v>
      </c>
      <c r="AH36" s="13">
        <f t="shared" si="52"/>
        <v>45977</v>
      </c>
      <c r="AI36" s="31">
        <f>COUNTIF(AG37:AH37,"▲")</f>
        <v>0</v>
      </c>
      <c r="AJ36" s="31"/>
      <c r="AK36" s="10" t="str">
        <f>TEXT(AB36,"YYYY-MM")</f>
        <v>2025-11</v>
      </c>
      <c r="AL36" s="31" cm="1">
        <f t="array" ref="AL36">SUMPRODUCT((AB36:AH36&gt;=$N$7)*(AB36:AH36 &lt;= $N$8)*(TEXT(AB36:AH36,"yyyy-mm")=AK36)*(AB37:AH37 = "●"))</f>
        <v>0</v>
      </c>
      <c r="AM36" s="31" cm="1">
        <f t="array" ref="AM36">SUMPRODUCT((AG36:AH36&gt;=$N$7)*(AG36:AH36 &lt;= $N$8)*(TEXT(AG36:AH36,"yyyy-mm")=AK36)*(AG37:AH37 = "▲"))</f>
        <v>0</v>
      </c>
      <c r="AN36" s="31"/>
      <c r="AO36" s="31"/>
    </row>
    <row r="37" spans="1:41" ht="20.25" thickBot="1">
      <c r="A37" s="5">
        <v>1</v>
      </c>
      <c r="B37" s="5">
        <v>29</v>
      </c>
      <c r="C37" s="18">
        <f t="shared" si="3"/>
        <v>46631</v>
      </c>
      <c r="D37" s="18">
        <f t="shared" si="0"/>
        <v>46660</v>
      </c>
      <c r="E37" s="5" t="str">
        <f t="shared" si="1"/>
        <v>2027-09</v>
      </c>
      <c r="F37" s="5">
        <f ca="1">SUMIF($AK$105:$AL$146,E37,$AL$105:$AL$146)+SUMIF($V$155:$W$196,E37,$W$155:$W$196)</f>
        <v>8</v>
      </c>
      <c r="G37" s="5">
        <f ca="1">SUMIF($AK$105:$AM$146,E37,$AM$105:$AM$146)+SUMIF($V$155:$X$196,E37,$X$155:$X$196)</f>
        <v>0</v>
      </c>
      <c r="H37" s="24">
        <f t="shared" ca="1" si="2"/>
        <v>8</v>
      </c>
      <c r="I37" s="5">
        <f t="shared" ca="1" si="4"/>
        <v>0</v>
      </c>
      <c r="J37" s="10"/>
      <c r="K37" s="38" t="str">
        <f t="shared" ref="K37" si="53">IF(U37=0,"OK","NG")</f>
        <v>NG</v>
      </c>
      <c r="L37" s="49"/>
      <c r="M37" s="14"/>
      <c r="N37" s="14"/>
      <c r="O37" s="14"/>
      <c r="P37" s="14"/>
      <c r="Q37" s="14"/>
      <c r="R37" s="15"/>
      <c r="S37" s="16"/>
      <c r="T37" s="31">
        <f t="shared" ref="T37" si="54">IF($N$8-M36-T36&lt;=5,2,COUNTIF(M37:S37,"●"))</f>
        <v>0</v>
      </c>
      <c r="U37" s="31">
        <f>IF(T37&lt;2-T36,1,0)</f>
        <v>1</v>
      </c>
      <c r="V37" s="10" t="str">
        <f>TEXT(S36,"YYYY-MM")</f>
        <v>2025-07</v>
      </c>
      <c r="W37" s="31" cm="1">
        <f t="array" ref="W37">IF(V37=V36,0,SUMPRODUCT((M36:S36&gt;=$N$7)*(M36:S36 &lt;= $N$8)*(TEXT(M36:S36,"yyyy-mm")=V37)*(M37:S37 = "●")))</f>
        <v>0</v>
      </c>
      <c r="X37" s="31" cm="1">
        <f t="array" ref="X37">IF(V37=V36,0,SUMPRODUCT((M36:S36&gt;=$N$7)*(M36:S36 &lt;= $N$8)*(TEXT(M36:S36,"yyyy-mm")=V37)*(M37:S37 = "▲")))</f>
        <v>0</v>
      </c>
      <c r="Y37" s="31"/>
      <c r="Z37" s="38" t="str">
        <f t="shared" ref="Z37" si="55">IF(AJ37=0,"OK","NG")</f>
        <v>NG</v>
      </c>
      <c r="AA37" s="49"/>
      <c r="AB37" s="14"/>
      <c r="AC37" s="14"/>
      <c r="AD37" s="14"/>
      <c r="AE37" s="14"/>
      <c r="AF37" s="14"/>
      <c r="AG37" s="15"/>
      <c r="AH37" s="16"/>
      <c r="AI37" s="31">
        <f>IF($N$8-AB36-AI36&lt;=5,2,COUNTIF(AB37:AH37,"●"))</f>
        <v>0</v>
      </c>
      <c r="AJ37" s="31">
        <f>IF(AI37&lt;2-AI36,1,0)</f>
        <v>1</v>
      </c>
      <c r="AK37" s="10" t="str">
        <f>TEXT(AH36,"YYYY-MM")</f>
        <v>2025-11</v>
      </c>
      <c r="AL37" s="31" cm="1">
        <f t="array" ref="AL37">IF(AK37=AK36,0,SUMPRODUCT((AB36:AH36&gt;=$N$7)*(AB36:AH36 &lt;= $N$8)*(TEXT(AB36:AH36,"yyyy-mm")=AK37)*(AB37:AH37 = "●")))</f>
        <v>0</v>
      </c>
      <c r="AM37" s="31" cm="1">
        <f t="array" ref="AM37">IF(AK37=AK36,0,SUMPRODUCT((AB36:AH36&gt;=$N$7)*(AB36:AH36 &lt;= $N$8)*(TEXT(AB36:AH36,"yyyy-mm")=AK37)*(AB37:AH37 = "▲")))</f>
        <v>0</v>
      </c>
      <c r="AN37" s="31"/>
      <c r="AO37" s="31"/>
    </row>
    <row r="38" spans="1:41">
      <c r="A38" s="5">
        <v>2</v>
      </c>
      <c r="B38" s="5">
        <v>30</v>
      </c>
      <c r="C38" s="18">
        <f t="shared" si="3"/>
        <v>46661</v>
      </c>
      <c r="D38" s="18">
        <f t="shared" si="0"/>
        <v>46691</v>
      </c>
      <c r="E38" s="5" t="str">
        <f t="shared" si="1"/>
        <v>2027-10</v>
      </c>
      <c r="F38" s="5">
        <f ca="1">SUMIF($V$155:$W$196,E38,$W$155:$W$196)</f>
        <v>9</v>
      </c>
      <c r="G38" s="5">
        <f ca="1">SUMIF($V$155:$X$196,E38,$X$155:$X$196)</f>
        <v>1</v>
      </c>
      <c r="H38" s="24">
        <f t="shared" ca="1" si="2"/>
        <v>9</v>
      </c>
      <c r="I38" s="5">
        <f t="shared" ca="1" si="4"/>
        <v>0</v>
      </c>
      <c r="J38" s="10"/>
      <c r="K38" s="38"/>
      <c r="L38" s="48">
        <v>12</v>
      </c>
      <c r="M38" s="11">
        <f>S36+1</f>
        <v>45866</v>
      </c>
      <c r="N38" s="11">
        <f>M38+1</f>
        <v>45867</v>
      </c>
      <c r="O38" s="11">
        <f t="shared" si="7"/>
        <v>45868</v>
      </c>
      <c r="P38" s="11">
        <f t="shared" si="7"/>
        <v>45869</v>
      </c>
      <c r="Q38" s="11">
        <f t="shared" si="7"/>
        <v>45870</v>
      </c>
      <c r="R38" s="12">
        <f>Q38+1</f>
        <v>45871</v>
      </c>
      <c r="S38" s="13">
        <f>R38+1</f>
        <v>45872</v>
      </c>
      <c r="T38" s="31">
        <f t="shared" ref="T38" si="56">COUNTIF(R39:S39,"▲")</f>
        <v>0</v>
      </c>
      <c r="U38" s="31"/>
      <c r="V38" s="10" t="str">
        <f>TEXT(M38,"YYYY-MM")</f>
        <v>2025-07</v>
      </c>
      <c r="W38" s="31" cm="1">
        <f t="array" ref="W38">SUMPRODUCT((M38:S38&gt;=$N$7)*(M38:S38 &lt;= $N$8)*(TEXT(M38:S38,"yyyy-mm")=V38)*(M39:S39 = "●"))</f>
        <v>0</v>
      </c>
      <c r="X38" s="31" cm="1">
        <f t="array" ref="X38">SUMPRODUCT((R38:S38&gt;=$N$7)*(R38:S38 &lt;= $N$8)*(TEXT(R38:S38,"yyyy-mm")=V38)*(R39:S39 = "▲"))</f>
        <v>0</v>
      </c>
      <c r="Y38" s="31"/>
      <c r="Z38" s="38"/>
      <c r="AA38" s="48">
        <v>28</v>
      </c>
      <c r="AB38" s="11">
        <f>AH36+1</f>
        <v>45978</v>
      </c>
      <c r="AC38" s="11">
        <f t="shared" ref="AC38:AH38" si="57">AB38+1</f>
        <v>45979</v>
      </c>
      <c r="AD38" s="11">
        <f t="shared" si="57"/>
        <v>45980</v>
      </c>
      <c r="AE38" s="11">
        <f t="shared" si="57"/>
        <v>45981</v>
      </c>
      <c r="AF38" s="11">
        <f t="shared" si="57"/>
        <v>45982</v>
      </c>
      <c r="AG38" s="12">
        <f t="shared" si="57"/>
        <v>45983</v>
      </c>
      <c r="AH38" s="13">
        <f t="shared" si="57"/>
        <v>45984</v>
      </c>
      <c r="AI38" s="31">
        <f>COUNTIF(AG39:AH39,"▲")</f>
        <v>0</v>
      </c>
      <c r="AJ38" s="31"/>
      <c r="AK38" s="10" t="str">
        <f>TEXT(AB38,"YYYY-MM")</f>
        <v>2025-11</v>
      </c>
      <c r="AL38" s="31" cm="1">
        <f t="array" ref="AL38">SUMPRODUCT((AB38:AH38&gt;=$N$7)*(AB38:AH38 &lt;= $N$8)*(TEXT(AB38:AH38,"yyyy-mm")=AK38)*(AB39:AH39 = "●"))</f>
        <v>0</v>
      </c>
      <c r="AM38" s="31" cm="1">
        <f t="array" ref="AM38">SUMPRODUCT((AG38:AH38&gt;=$N$7)*(AG38:AH38 &lt;= $N$8)*(TEXT(AG38:AH38,"yyyy-mm")=AK38)*(AG39:AH39 = "▲"))</f>
        <v>0</v>
      </c>
      <c r="AN38" s="31"/>
      <c r="AO38" s="31"/>
    </row>
    <row r="39" spans="1:41" ht="20.25" thickBot="1">
      <c r="A39" s="5">
        <v>3</v>
      </c>
      <c r="B39" s="5">
        <v>31</v>
      </c>
      <c r="C39" s="18">
        <f t="shared" si="3"/>
        <v>46692</v>
      </c>
      <c r="D39" s="18">
        <f t="shared" si="0"/>
        <v>46721</v>
      </c>
      <c r="E39" s="5" t="str">
        <f t="shared" si="1"/>
        <v>2027-11</v>
      </c>
      <c r="F39" s="5">
        <f ca="1">SUMIF($V$155:$W$196,E39,$W$155:$W$196)</f>
        <v>8</v>
      </c>
      <c r="G39" s="5">
        <f ca="1">SUMIF($V$155:$X$196,E39,$X$155:$X$196)</f>
        <v>0</v>
      </c>
      <c r="H39" s="24">
        <f t="shared" ca="1" si="2"/>
        <v>8</v>
      </c>
      <c r="I39" s="5">
        <f t="shared" ca="1" si="4"/>
        <v>0</v>
      </c>
      <c r="J39" s="10"/>
      <c r="K39" s="38" t="str">
        <f t="shared" ref="K39" si="58">IF(U39=0,"OK","NG")</f>
        <v>NG</v>
      </c>
      <c r="L39" s="49"/>
      <c r="M39" s="14"/>
      <c r="N39" s="14"/>
      <c r="O39" s="14"/>
      <c r="P39" s="14"/>
      <c r="Q39" s="14"/>
      <c r="R39" s="15"/>
      <c r="S39" s="16"/>
      <c r="T39" s="31">
        <f t="shared" ref="T39" si="59">IF($N$8-M38-T38&lt;=5,2,COUNTIF(M39:S39,"●"))</f>
        <v>0</v>
      </c>
      <c r="U39" s="31">
        <f>IF(T39&lt;2-T38,1,0)</f>
        <v>1</v>
      </c>
      <c r="V39" s="10" t="str">
        <f>TEXT(S38,"YYYY-MM")</f>
        <v>2025-08</v>
      </c>
      <c r="W39" s="31" cm="1">
        <f t="array" ref="W39">IF(V39=V38,0,SUMPRODUCT((M38:S38&gt;=$N$7)*(M38:S38 &lt;= $N$8)*(TEXT(M38:S38,"yyyy-mm")=V39)*(M39:S39 = "●")))</f>
        <v>0</v>
      </c>
      <c r="X39" s="31" cm="1">
        <f t="array" ref="X39">IF(V39=V38,0,SUMPRODUCT((M38:S38&gt;=$N$7)*(M38:S38 &lt;= $N$8)*(TEXT(M38:S38,"yyyy-mm")=V39)*(M39:S39 = "▲")))</f>
        <v>0</v>
      </c>
      <c r="Y39" s="31"/>
      <c r="Z39" s="38" t="str">
        <f t="shared" ref="Z39" si="60">IF(AJ39=0,"OK","NG")</f>
        <v>NG</v>
      </c>
      <c r="AA39" s="49"/>
      <c r="AB39" s="14"/>
      <c r="AC39" s="14"/>
      <c r="AD39" s="14"/>
      <c r="AE39" s="14"/>
      <c r="AF39" s="14"/>
      <c r="AG39" s="15"/>
      <c r="AH39" s="16"/>
      <c r="AI39" s="31">
        <f>IF($N$8-AB38-AI38&lt;=5,2,COUNTIF(AB39:AH39,"●"))</f>
        <v>0</v>
      </c>
      <c r="AJ39" s="31">
        <f>IF(AI39&lt;2-AI38,1,0)</f>
        <v>1</v>
      </c>
      <c r="AK39" s="10" t="str">
        <f>TEXT(AH38,"YYYY-MM")</f>
        <v>2025-11</v>
      </c>
      <c r="AL39" s="31" cm="1">
        <f t="array" ref="AL39">IF(AK39=AK38,0,SUMPRODUCT((AB38:AH38&gt;=$N$7)*(AB38:AH38 &lt;= $N$8)*(TEXT(AB38:AH38,"yyyy-mm")=AK39)*(AB39:AH39 = "●")))</f>
        <v>0</v>
      </c>
      <c r="AM39" s="31" cm="1">
        <f t="array" ref="AM39">IF(AK39=AK38,0,SUMPRODUCT((AB38:AH38&gt;=$N$7)*(AB38:AH38 &lt;= $N$8)*(TEXT(AB38:AH38,"yyyy-mm")=AK39)*(AB39:AH39 = "▲")))</f>
        <v>0</v>
      </c>
      <c r="AN39" s="31"/>
      <c r="AO39" s="31"/>
    </row>
    <row r="40" spans="1:41">
      <c r="A40" s="5">
        <v>4</v>
      </c>
      <c r="B40" s="5">
        <v>32</v>
      </c>
      <c r="C40" s="18">
        <f t="shared" si="3"/>
        <v>46722</v>
      </c>
      <c r="D40" s="18">
        <f t="shared" si="0"/>
        <v>46752</v>
      </c>
      <c r="E40" s="5" t="str">
        <f t="shared" si="1"/>
        <v>2027-12</v>
      </c>
      <c r="F40" s="5">
        <f ca="1">SUMIF($V$155:$W$196,E40,$W$155:$W$196)+SUMIF($AK$155:$AL$196,E40,$AL$155:$AL$196)</f>
        <v>8</v>
      </c>
      <c r="G40" s="5">
        <f ca="1">SUMIF($V$155:$X$196,E40,$X$155:$X$196)+SUMIF($AK$155:$AM$196,E40,$AM$155:$AM$196)</f>
        <v>1</v>
      </c>
      <c r="H40" s="24">
        <f t="shared" ca="1" si="2"/>
        <v>7</v>
      </c>
      <c r="I40" s="5">
        <f t="shared" ca="1" si="4"/>
        <v>0</v>
      </c>
      <c r="J40" s="10"/>
      <c r="K40" s="38"/>
      <c r="L40" s="48">
        <v>13</v>
      </c>
      <c r="M40" s="11">
        <f>S38+1</f>
        <v>45873</v>
      </c>
      <c r="N40" s="11">
        <f>M40+1</f>
        <v>45874</v>
      </c>
      <c r="O40" s="11">
        <f t="shared" si="7"/>
        <v>45875</v>
      </c>
      <c r="P40" s="11">
        <f t="shared" si="7"/>
        <v>45876</v>
      </c>
      <c r="Q40" s="11">
        <f t="shared" si="7"/>
        <v>45877</v>
      </c>
      <c r="R40" s="12">
        <f>Q40+1</f>
        <v>45878</v>
      </c>
      <c r="S40" s="13">
        <f>R40+1</f>
        <v>45879</v>
      </c>
      <c r="T40" s="31">
        <f t="shared" ref="T40" si="61">COUNTIF(R41:S41,"▲")</f>
        <v>0</v>
      </c>
      <c r="U40" s="31"/>
      <c r="V40" s="10" t="str">
        <f>TEXT(M40,"YYYY-MM")</f>
        <v>2025-08</v>
      </c>
      <c r="W40" s="31" cm="1">
        <f t="array" ref="W40">SUMPRODUCT((M40:S40&gt;=$N$7)*(M40:S40 &lt;= $N$8)*(TEXT(M40:S40,"yyyy-mm")=V40)*(M41:S41 = "●"))</f>
        <v>0</v>
      </c>
      <c r="X40" s="31" cm="1">
        <f t="array" ref="X40">SUMPRODUCT((R40:S40&gt;=$N$7)*(R40:S40 &lt;= $N$8)*(TEXT(R40:S40,"yyyy-mm")=V40)*(R41:S41 = "▲"))</f>
        <v>0</v>
      </c>
      <c r="Y40" s="31"/>
      <c r="Z40" s="38"/>
      <c r="AA40" s="48">
        <v>29</v>
      </c>
      <c r="AB40" s="11">
        <f>AH38+1</f>
        <v>45985</v>
      </c>
      <c r="AC40" s="11">
        <f t="shared" ref="AC40:AH40" si="62">AB40+1</f>
        <v>45986</v>
      </c>
      <c r="AD40" s="11">
        <f t="shared" si="62"/>
        <v>45987</v>
      </c>
      <c r="AE40" s="11">
        <f t="shared" si="62"/>
        <v>45988</v>
      </c>
      <c r="AF40" s="11">
        <f t="shared" si="62"/>
        <v>45989</v>
      </c>
      <c r="AG40" s="12">
        <f t="shared" si="62"/>
        <v>45990</v>
      </c>
      <c r="AH40" s="13">
        <f t="shared" si="62"/>
        <v>45991</v>
      </c>
      <c r="AI40" s="31">
        <f>COUNTIF(AG41:AH41,"▲")</f>
        <v>0</v>
      </c>
      <c r="AJ40" s="31"/>
      <c r="AK40" s="10" t="str">
        <f>TEXT(AB40,"YYYY-MM")</f>
        <v>2025-11</v>
      </c>
      <c r="AL40" s="31" cm="1">
        <f t="array" ref="AL40">SUMPRODUCT((AB40:AH40&gt;=$N$7)*(AB40:AH40 &lt;= $N$8)*(TEXT(AB40:AH40,"yyyy-mm")=AK40)*(AB41:AH41 = "●"))</f>
        <v>0</v>
      </c>
      <c r="AM40" s="31" cm="1">
        <f t="array" ref="AM40">SUMPRODUCT((AG40:AH40&gt;=$N$7)*(AG40:AH40 &lt;= $N$8)*(TEXT(AG40:AH40,"yyyy-mm")=AK40)*(AG41:AH41 = "▲"))</f>
        <v>0</v>
      </c>
      <c r="AN40" s="31"/>
      <c r="AO40" s="31"/>
    </row>
    <row r="41" spans="1:41" ht="20.25" thickBot="1">
      <c r="A41" s="5">
        <v>5</v>
      </c>
      <c r="B41" s="5">
        <v>33</v>
      </c>
      <c r="C41" s="18">
        <f t="shared" si="3"/>
        <v>46753</v>
      </c>
      <c r="D41" s="18">
        <f t="shared" si="0"/>
        <v>46783</v>
      </c>
      <c r="E41" s="5" t="str">
        <f t="shared" si="1"/>
        <v>2028-01</v>
      </c>
      <c r="F41" s="5">
        <f ca="1">SUMIF($V$155:$W$196,E41,$W$155:$W$196)+SUMIF($AK$155:$AL$196,E41,$AL$155:$AL$196)</f>
        <v>8</v>
      </c>
      <c r="G41" s="5">
        <f ca="1">SUMIF($V$155:$X$196,E41,$X$155:$X$196)+SUMIF($AK$155:$AM$196,E41,$AM$155:$AM$196)</f>
        <v>1</v>
      </c>
      <c r="H41" s="24">
        <f t="shared" ca="1" si="2"/>
        <v>9</v>
      </c>
      <c r="I41" s="5">
        <f t="shared" ca="1" si="4"/>
        <v>1</v>
      </c>
      <c r="J41" s="10"/>
      <c r="K41" s="38" t="str">
        <f t="shared" ref="K41" si="63">IF(U41=0,"OK","NG")</f>
        <v>NG</v>
      </c>
      <c r="L41" s="49"/>
      <c r="M41" s="14"/>
      <c r="N41" s="14"/>
      <c r="O41" s="14"/>
      <c r="P41" s="14"/>
      <c r="Q41" s="14"/>
      <c r="R41" s="15"/>
      <c r="S41" s="16"/>
      <c r="T41" s="31">
        <f t="shared" ref="T41" si="64">IF($N$8-M40-T40&lt;=5,2,COUNTIF(M41:S41,"●"))</f>
        <v>0</v>
      </c>
      <c r="U41" s="31">
        <f>IF(T41&lt;2-T40,1,0)</f>
        <v>1</v>
      </c>
      <c r="V41" s="10" t="str">
        <f>TEXT(S40,"YYYY-MM")</f>
        <v>2025-08</v>
      </c>
      <c r="W41" s="31" cm="1">
        <f t="array" ref="W41">IF(V41=V40,0,SUMPRODUCT((M40:S40&gt;=$N$7)*(M40:S40 &lt;= $N$8)*(TEXT(M40:S40,"yyyy-mm")=V41)*(M41:S41 = "●")))</f>
        <v>0</v>
      </c>
      <c r="X41" s="31" cm="1">
        <f t="array" ref="X41">IF(V41=V40,0,SUMPRODUCT((M40:S40&gt;=$N$7)*(M40:S40 &lt;= $N$8)*(TEXT(M40:S40,"yyyy-mm")=V41)*(M41:S41 = "▲")))</f>
        <v>0</v>
      </c>
      <c r="Y41" s="31"/>
      <c r="Z41" s="38" t="str">
        <f t="shared" ref="Z41" si="65">IF(AJ41=0,"OK","NG")</f>
        <v>NG</v>
      </c>
      <c r="AA41" s="49"/>
      <c r="AB41" s="14"/>
      <c r="AC41" s="14"/>
      <c r="AD41" s="14"/>
      <c r="AE41" s="14"/>
      <c r="AF41" s="14"/>
      <c r="AG41" s="15"/>
      <c r="AH41" s="16"/>
      <c r="AI41" s="31">
        <f>IF($N$8-AB40-AI40&lt;=5,2,COUNTIF(AB41:AH41,"●"))</f>
        <v>0</v>
      </c>
      <c r="AJ41" s="31">
        <f>IF(AI41&lt;2-AI40,1,0)</f>
        <v>1</v>
      </c>
      <c r="AK41" s="10" t="str">
        <f>TEXT(AH40,"YYYY-MM")</f>
        <v>2025-11</v>
      </c>
      <c r="AL41" s="31" cm="1">
        <f t="array" ref="AL41">IF(AK41=AK40,0,SUMPRODUCT((AB40:AH40&gt;=$N$7)*(AB40:AH40 &lt;= $N$8)*(TEXT(AB40:AH40,"yyyy-mm")=AK41)*(AB41:AH41 = "●")))</f>
        <v>0</v>
      </c>
      <c r="AM41" s="31" cm="1">
        <f t="array" ref="AM41">IF(AK41=AK40,0,SUMPRODUCT((AB40:AH40&gt;=$N$7)*(AB40:AH40 &lt;= $N$8)*(TEXT(AB40:AH40,"yyyy-mm")=AK41)*(AB41:AH41 = "▲")))</f>
        <v>0</v>
      </c>
      <c r="AN41" s="31"/>
      <c r="AO41" s="31"/>
    </row>
    <row r="42" spans="1:41">
      <c r="A42" s="5">
        <v>1</v>
      </c>
      <c r="B42" s="5">
        <v>34</v>
      </c>
      <c r="C42" s="18">
        <f t="shared" si="3"/>
        <v>46784</v>
      </c>
      <c r="D42" s="18">
        <f t="shared" si="0"/>
        <v>46812</v>
      </c>
      <c r="E42" s="5" t="str">
        <f t="shared" si="1"/>
        <v>2028-02</v>
      </c>
      <c r="F42" s="5">
        <f ca="1">SUMIF($V$155:$W$196,E42,$W$155:$W$196)+SUMIF($AK$155:$AL$196,E42,$AL$155:$AL$196)</f>
        <v>9</v>
      </c>
      <c r="G42" s="5">
        <f ca="1">SUMIF($V$155:$X$196,E42,$X$155:$X$196)+SUMIF($AK$155:$AM$196,E42,$AM$155:$AM$196)</f>
        <v>0</v>
      </c>
      <c r="H42" s="24">
        <f t="shared" ca="1" si="2"/>
        <v>8</v>
      </c>
      <c r="I42" s="5">
        <f t="shared" ca="1" si="4"/>
        <v>0</v>
      </c>
      <c r="J42" s="10"/>
      <c r="K42" s="38"/>
      <c r="L42" s="48">
        <v>14</v>
      </c>
      <c r="M42" s="11">
        <f>S40+1</f>
        <v>45880</v>
      </c>
      <c r="N42" s="11">
        <f>M42+1</f>
        <v>45881</v>
      </c>
      <c r="O42" s="11">
        <f t="shared" si="7"/>
        <v>45882</v>
      </c>
      <c r="P42" s="11">
        <f t="shared" si="7"/>
        <v>45883</v>
      </c>
      <c r="Q42" s="11">
        <f t="shared" si="7"/>
        <v>45884</v>
      </c>
      <c r="R42" s="12">
        <f>Q42+1</f>
        <v>45885</v>
      </c>
      <c r="S42" s="13">
        <f>R42+1</f>
        <v>45886</v>
      </c>
      <c r="T42" s="31">
        <f t="shared" ref="T42" si="66">COUNTIF(R43:S43,"▲")</f>
        <v>0</v>
      </c>
      <c r="U42" s="31"/>
      <c r="V42" s="10" t="str">
        <f>TEXT(M42,"YYYY-MM")</f>
        <v>2025-08</v>
      </c>
      <c r="W42" s="31" cm="1">
        <f t="array" ref="W42">SUMPRODUCT((M42:S42&gt;=$N$7)*(M42:S42 &lt;= $N$8)*(TEXT(M42:S42,"yyyy-mm")=V42)*(M43:S43 = "●"))</f>
        <v>0</v>
      </c>
      <c r="X42" s="31" cm="1">
        <f t="array" ref="X42">SUMPRODUCT((R42:S42&gt;=$N$7)*(R42:S42 &lt;= $N$8)*(TEXT(R42:S42,"yyyy-mm")=V42)*(R43:S43 = "▲"))</f>
        <v>0</v>
      </c>
      <c r="Y42" s="31"/>
      <c r="Z42" s="38"/>
      <c r="AA42" s="48">
        <v>30</v>
      </c>
      <c r="AB42" s="11">
        <f>AH40+1</f>
        <v>45992</v>
      </c>
      <c r="AC42" s="11">
        <f t="shared" ref="AC42:AH42" si="67">AB42+1</f>
        <v>45993</v>
      </c>
      <c r="AD42" s="11">
        <f t="shared" si="67"/>
        <v>45994</v>
      </c>
      <c r="AE42" s="11">
        <f t="shared" si="67"/>
        <v>45995</v>
      </c>
      <c r="AF42" s="11">
        <f t="shared" si="67"/>
        <v>45996</v>
      </c>
      <c r="AG42" s="12">
        <f t="shared" si="67"/>
        <v>45997</v>
      </c>
      <c r="AH42" s="13">
        <f t="shared" si="67"/>
        <v>45998</v>
      </c>
      <c r="AI42" s="31">
        <f>COUNTIF(AG43:AH43,"▲")</f>
        <v>0</v>
      </c>
      <c r="AJ42" s="31"/>
      <c r="AK42" s="10" t="str">
        <f>TEXT(AB42,"YYYY-MM")</f>
        <v>2025-12</v>
      </c>
      <c r="AL42" s="31" cm="1">
        <f t="array" ref="AL42">SUMPRODUCT((AB42:AH42&gt;=$N$7)*(AB42:AH42 &lt;= $N$8)*(TEXT(AB42:AH42,"yyyy-mm")=AK42)*(AB43:AH43 = "●"))</f>
        <v>0</v>
      </c>
      <c r="AM42" s="31" cm="1">
        <f t="array" ref="AM42">SUMPRODUCT((AG42:AH42&gt;=$N$7)*(AG42:AH42 &lt;= $N$8)*(TEXT(AG42:AH42,"yyyy-mm")=AK42)*(AG43:AH43 = "▲"))</f>
        <v>0</v>
      </c>
      <c r="AN42" s="31"/>
      <c r="AO42" s="31"/>
    </row>
    <row r="43" spans="1:41" ht="20.25" thickBot="1">
      <c r="A43" s="5">
        <v>2</v>
      </c>
      <c r="B43" s="5">
        <v>35</v>
      </c>
      <c r="C43" s="18">
        <f t="shared" si="3"/>
        <v>46813</v>
      </c>
      <c r="D43" s="18">
        <f t="shared" si="0"/>
        <v>46843</v>
      </c>
      <c r="E43" s="5" t="str">
        <f t="shared" si="1"/>
        <v>2028-03</v>
      </c>
      <c r="F43" s="5">
        <f ca="1">SUMIF($AK$155:$AL$196,E43,$AL$155:$AL$196)</f>
        <v>8</v>
      </c>
      <c r="G43" s="5">
        <f ca="1">SUMIF($AK$155:$AM$196,E43,$AM$155:$AM$196)</f>
        <v>1</v>
      </c>
      <c r="H43" s="24">
        <f t="shared" ca="1" si="2"/>
        <v>7</v>
      </c>
      <c r="I43" s="5">
        <f t="shared" ca="1" si="4"/>
        <v>0</v>
      </c>
      <c r="J43" s="10"/>
      <c r="K43" s="38" t="str">
        <f t="shared" ref="K43" si="68">IF(U43=0,"OK","NG")</f>
        <v>NG</v>
      </c>
      <c r="L43" s="49"/>
      <c r="M43" s="14"/>
      <c r="N43" s="14"/>
      <c r="O43" s="14"/>
      <c r="P43" s="14"/>
      <c r="Q43" s="14"/>
      <c r="R43" s="15"/>
      <c r="S43" s="16"/>
      <c r="T43" s="31">
        <f t="shared" ref="T43" si="69">IF($N$8-M42-T42&lt;=5,2,COUNTIF(M43:S43,"●"))</f>
        <v>0</v>
      </c>
      <c r="U43" s="31">
        <f>IF(T43&lt;2-T42,1,0)</f>
        <v>1</v>
      </c>
      <c r="V43" s="10" t="str">
        <f>TEXT(S42,"YYYY-MM")</f>
        <v>2025-08</v>
      </c>
      <c r="W43" s="31" cm="1">
        <f t="array" ref="W43">IF(V43=V42,0,SUMPRODUCT((M42:S42&gt;=$N$7)*(M42:S42 &lt;= $N$8)*(TEXT(M42:S42,"yyyy-mm")=V43)*(M43:S43 = "●")))</f>
        <v>0</v>
      </c>
      <c r="X43" s="31" cm="1">
        <f t="array" ref="X43">IF(V43=V42,0,SUMPRODUCT((M42:S42&gt;=$N$7)*(M42:S42 &lt;= $N$8)*(TEXT(M42:S42,"yyyy-mm")=V43)*(M43:S43 = "▲")))</f>
        <v>0</v>
      </c>
      <c r="Y43" s="31"/>
      <c r="Z43" s="38" t="str">
        <f t="shared" ref="Z43" si="70">IF(AJ43=0,"OK","NG")</f>
        <v>NG</v>
      </c>
      <c r="AA43" s="49"/>
      <c r="AB43" s="14"/>
      <c r="AC43" s="14"/>
      <c r="AD43" s="14"/>
      <c r="AE43" s="14"/>
      <c r="AF43" s="14"/>
      <c r="AG43" s="15"/>
      <c r="AH43" s="16"/>
      <c r="AI43" s="31">
        <f>IF($N$8-AB42-AI42&lt;=5,2,COUNTIF(AB43:AH43,"●"))</f>
        <v>0</v>
      </c>
      <c r="AJ43" s="31">
        <f>IF(AI43&lt;2-AI42,1,0)</f>
        <v>1</v>
      </c>
      <c r="AK43" s="10" t="str">
        <f>TEXT(AH42,"YYYY-MM")</f>
        <v>2025-12</v>
      </c>
      <c r="AL43" s="31" cm="1">
        <f t="array" ref="AL43">IF(AK43=AK42,0,SUMPRODUCT((AB42:AH42&gt;=$N$7)*(AB42:AH42 &lt;= $N$8)*(TEXT(AB42:AH42,"yyyy-mm")=AK43)*(AB43:AH43 = "●")))</f>
        <v>0</v>
      </c>
      <c r="AM43" s="31" cm="1">
        <f t="array" ref="AM43">IF(AK43=AK42,0,SUMPRODUCT((AB42:AH42&gt;=$N$7)*(AB42:AH42 &lt;= $N$8)*(TEXT(AB42:AH42,"yyyy-mm")=AK43)*(AB43:AH43 = "▲")))</f>
        <v>0</v>
      </c>
      <c r="AN43" s="31"/>
      <c r="AO43" s="31"/>
    </row>
    <row r="44" spans="1:41">
      <c r="A44" s="5">
        <v>3</v>
      </c>
      <c r="B44" s="5">
        <v>36</v>
      </c>
      <c r="C44" s="18">
        <f t="shared" si="3"/>
        <v>46844</v>
      </c>
      <c r="D44" s="18">
        <f t="shared" si="0"/>
        <v>46868</v>
      </c>
      <c r="E44" s="5" t="str">
        <f t="shared" si="1"/>
        <v>2028-04</v>
      </c>
      <c r="F44" s="5">
        <f ca="1">SUMIF($AK$155:$AL$196,E44,$AL$155:$AL$196)</f>
        <v>7</v>
      </c>
      <c r="G44" s="5">
        <f ca="1">SUMIF($AK$155:$AM$196,E44,$AM$155:$AM$196)</f>
        <v>0</v>
      </c>
      <c r="H44" s="24">
        <f ca="1">NETWORKDAYS.INTL(C44,D44,"1111100")-G44</f>
        <v>8</v>
      </c>
      <c r="I44" s="5">
        <f t="shared" ca="1" si="4"/>
        <v>1</v>
      </c>
      <c r="J44" s="10"/>
      <c r="K44" s="38"/>
      <c r="L44" s="48">
        <v>15</v>
      </c>
      <c r="M44" s="11">
        <f>S42+1</f>
        <v>45887</v>
      </c>
      <c r="N44" s="11">
        <f>M44+1</f>
        <v>45888</v>
      </c>
      <c r="O44" s="11">
        <f t="shared" si="7"/>
        <v>45889</v>
      </c>
      <c r="P44" s="11">
        <f t="shared" si="7"/>
        <v>45890</v>
      </c>
      <c r="Q44" s="11">
        <f t="shared" si="7"/>
        <v>45891</v>
      </c>
      <c r="R44" s="12">
        <f>Q44+1</f>
        <v>45892</v>
      </c>
      <c r="S44" s="13">
        <f>R44+1</f>
        <v>45893</v>
      </c>
      <c r="T44" s="31">
        <f t="shared" ref="T44" si="71">COUNTIF(R45:S45,"▲")</f>
        <v>0</v>
      </c>
      <c r="U44" s="31"/>
      <c r="V44" s="10" t="str">
        <f>TEXT(M44,"YYYY-MM")</f>
        <v>2025-08</v>
      </c>
      <c r="W44" s="31" cm="1">
        <f t="array" ref="W44">SUMPRODUCT((M44:S44&gt;=$N$7)*(M44:S44 &lt;= $N$8)*(TEXT(M44:S44,"yyyy-mm")=V44)*(M45:S45 = "●"))</f>
        <v>0</v>
      </c>
      <c r="X44" s="31" cm="1">
        <f t="array" ref="X44">SUMPRODUCT((R44:S44&gt;=$N$7)*(R44:S44 &lt;= $N$8)*(TEXT(R44:S44,"yyyy-mm")=V44)*(R45:S45 = "▲"))</f>
        <v>0</v>
      </c>
      <c r="Y44" s="31"/>
      <c r="Z44" s="38"/>
      <c r="AA44" s="48">
        <v>31</v>
      </c>
      <c r="AB44" s="11">
        <f>AH42+1</f>
        <v>45999</v>
      </c>
      <c r="AC44" s="11">
        <f t="shared" ref="AC44:AH44" si="72">AB44+1</f>
        <v>46000</v>
      </c>
      <c r="AD44" s="11">
        <f t="shared" si="72"/>
        <v>46001</v>
      </c>
      <c r="AE44" s="11">
        <f t="shared" si="72"/>
        <v>46002</v>
      </c>
      <c r="AF44" s="11">
        <f t="shared" si="72"/>
        <v>46003</v>
      </c>
      <c r="AG44" s="12">
        <f t="shared" si="72"/>
        <v>46004</v>
      </c>
      <c r="AH44" s="13">
        <f t="shared" si="72"/>
        <v>46005</v>
      </c>
      <c r="AI44" s="31">
        <f>COUNTIF(AG45:AH45,"▲")</f>
        <v>0</v>
      </c>
      <c r="AJ44" s="31"/>
      <c r="AK44" s="10" t="str">
        <f>TEXT(AB44,"YYYY-MM")</f>
        <v>2025-12</v>
      </c>
      <c r="AL44" s="31" cm="1">
        <f t="array" ref="AL44">SUMPRODUCT((AB44:AH44&gt;=$N$7)*(AB44:AH44 &lt;= $N$8)*(TEXT(AB44:AH44,"yyyy-mm")=AK44)*(AB45:AH45 = "●"))</f>
        <v>0</v>
      </c>
      <c r="AM44" s="31" cm="1">
        <f t="array" ref="AM44">SUMPRODUCT((AG44:AH44&gt;=$N$7)*(AG44:AH44 &lt;= $N$8)*(TEXT(AG44:AH44,"yyyy-mm")=AK44)*(AG45:AH45 = "▲"))</f>
        <v>0</v>
      </c>
      <c r="AN44" s="31"/>
      <c r="AO44" s="31"/>
    </row>
    <row r="45" spans="1:41" ht="20.25" thickBot="1">
      <c r="F45" s="5">
        <f ca="1">SUM(F9:F44)</f>
        <v>73</v>
      </c>
      <c r="G45" s="5">
        <f ca="1">SUM(G9:G44)</f>
        <v>6</v>
      </c>
      <c r="H45" s="5">
        <f ca="1">SUMIF(H9:H44,"&gt;0")</f>
        <v>302</v>
      </c>
      <c r="J45" s="10"/>
      <c r="K45" s="38" t="str">
        <f t="shared" ref="K45" si="73">IF(U45=0,"OK","NG")</f>
        <v>NG</v>
      </c>
      <c r="L45" s="49"/>
      <c r="M45" s="14"/>
      <c r="N45" s="14"/>
      <c r="O45" s="14"/>
      <c r="P45" s="14"/>
      <c r="Q45" s="14"/>
      <c r="R45" s="15"/>
      <c r="S45" s="16"/>
      <c r="T45" s="31">
        <f t="shared" ref="T45" si="74">IF($N$8-M44-T44&lt;=5,2,COUNTIF(M45:S45,"●"))</f>
        <v>0</v>
      </c>
      <c r="U45" s="31">
        <f>IF(T45&lt;2-T44,1,0)</f>
        <v>1</v>
      </c>
      <c r="V45" s="10" t="str">
        <f>TEXT(S44,"YYYY-MM")</f>
        <v>2025-08</v>
      </c>
      <c r="W45" s="31" cm="1">
        <f t="array" ref="W45">IF(V45=V44,0,SUMPRODUCT((M44:S44&gt;=$N$7)*(M44:S44 &lt;= $N$8)*(TEXT(M44:S44,"yyyy-mm")=V45)*(M45:S45 = "●")))</f>
        <v>0</v>
      </c>
      <c r="X45" s="31" cm="1">
        <f t="array" ref="X45">IF(V45=V44,0,SUMPRODUCT((M44:S44&gt;=$N$7)*(M44:S44 &lt;= $N$8)*(TEXT(M44:S44,"yyyy-mm")=V45)*(M45:S45 = "▲")))</f>
        <v>0</v>
      </c>
      <c r="Y45" s="31"/>
      <c r="Z45" s="38" t="str">
        <f t="shared" ref="Z45" si="75">IF(AJ45=0,"OK","NG")</f>
        <v>NG</v>
      </c>
      <c r="AA45" s="49"/>
      <c r="AB45" s="14"/>
      <c r="AC45" s="14"/>
      <c r="AD45" s="14"/>
      <c r="AE45" s="14"/>
      <c r="AF45" s="14"/>
      <c r="AG45" s="15"/>
      <c r="AH45" s="16"/>
      <c r="AI45" s="31">
        <f>IF($N$8-AB44-AI44&lt;=5,2,COUNTIF(AB45:AH45,"●"))</f>
        <v>0</v>
      </c>
      <c r="AJ45" s="31">
        <f>IF(AI45&lt;2-AI44,1,0)</f>
        <v>1</v>
      </c>
      <c r="AK45" s="10" t="str">
        <f>TEXT(AH44,"YYYY-MM")</f>
        <v>2025-12</v>
      </c>
      <c r="AL45" s="31" cm="1">
        <f t="array" ref="AL45">IF(AK45=AK44,0,SUMPRODUCT((AB44:AH44&gt;=$N$7)*(AB44:AH44 &lt;= $N$8)*(TEXT(AB44:AH44,"yyyy-mm")=AK45)*(AB45:AH45 = "●")))</f>
        <v>0</v>
      </c>
      <c r="AM45" s="31" cm="1">
        <f t="array" ref="AM45">IF(AK45=AK44,0,SUMPRODUCT((AB44:AH44&gt;=$N$7)*(AB44:AH44 &lt;= $N$8)*(TEXT(AB44:AH44,"yyyy-mm")=AK45)*(AB45:AH45 = "▲")))</f>
        <v>0</v>
      </c>
      <c r="AN45" s="31"/>
      <c r="AO45" s="31"/>
    </row>
    <row r="46" spans="1:41">
      <c r="J46" s="10"/>
      <c r="K46" s="38"/>
      <c r="L46" s="48">
        <v>16</v>
      </c>
      <c r="M46" s="11">
        <f>S44+1</f>
        <v>45894</v>
      </c>
      <c r="N46" s="11">
        <f>M46+1</f>
        <v>45895</v>
      </c>
      <c r="O46" s="11">
        <f t="shared" si="7"/>
        <v>45896</v>
      </c>
      <c r="P46" s="11">
        <f t="shared" si="7"/>
        <v>45897</v>
      </c>
      <c r="Q46" s="11">
        <f t="shared" si="7"/>
        <v>45898</v>
      </c>
      <c r="R46" s="12">
        <f>Q46+1</f>
        <v>45899</v>
      </c>
      <c r="S46" s="13">
        <f>R46+1</f>
        <v>45900</v>
      </c>
      <c r="T46" s="31">
        <f t="shared" ref="T46" si="76">COUNTIF(R47:S47,"▲")</f>
        <v>0</v>
      </c>
      <c r="U46" s="31"/>
      <c r="V46" s="10" t="str">
        <f>TEXT(M46,"YYYY-MM")</f>
        <v>2025-08</v>
      </c>
      <c r="W46" s="31" cm="1">
        <f t="array" ref="W46">SUMPRODUCT((M46:S46&gt;=$N$7)*(M46:S46 &lt;= $N$8)*(TEXT(M46:S46,"yyyy-mm")=V46)*(M47:S47 = "●"))</f>
        <v>0</v>
      </c>
      <c r="X46" s="31" cm="1">
        <f t="array" ref="X46">SUMPRODUCT((R46:S46&gt;=$N$7)*(R46:S46 &lt;= $N$8)*(TEXT(R46:S46,"yyyy-mm")=V46)*(R47:S47 = "▲"))</f>
        <v>0</v>
      </c>
      <c r="Y46" s="31"/>
      <c r="Z46" s="38"/>
      <c r="AA46" s="48">
        <v>32</v>
      </c>
      <c r="AB46" s="11">
        <f>AH44+1</f>
        <v>46006</v>
      </c>
      <c r="AC46" s="11">
        <f t="shared" ref="AC46:AH46" si="77">AB46+1</f>
        <v>46007</v>
      </c>
      <c r="AD46" s="11">
        <f t="shared" si="77"/>
        <v>46008</v>
      </c>
      <c r="AE46" s="11">
        <f t="shared" si="77"/>
        <v>46009</v>
      </c>
      <c r="AF46" s="11">
        <f t="shared" si="77"/>
        <v>46010</v>
      </c>
      <c r="AG46" s="12">
        <f t="shared" si="77"/>
        <v>46011</v>
      </c>
      <c r="AH46" s="13">
        <f t="shared" si="77"/>
        <v>46012</v>
      </c>
      <c r="AI46" s="31">
        <f>COUNTIF(AG47:AH47,"▲")</f>
        <v>0</v>
      </c>
      <c r="AJ46" s="31"/>
      <c r="AK46" s="10" t="str">
        <f>TEXT(AB46,"YYYY-MM")</f>
        <v>2025-12</v>
      </c>
      <c r="AL46" s="31" cm="1">
        <f t="array" ref="AL46">SUMPRODUCT((AB46:AH46&gt;=$N$7)*(AB46:AH46 &lt;= $N$8)*(TEXT(AB46:AH46,"yyyy-mm")=AK46)*(AB47:AH47 = "●"))</f>
        <v>0</v>
      </c>
      <c r="AM46" s="31" cm="1">
        <f t="array" ref="AM46">SUMPRODUCT((AG46:AH46&gt;=$N$7)*(AG46:AH46 &lt;= $N$8)*(TEXT(AG46:AH46,"yyyy-mm")=AK46)*(AG47:AH47 = "▲"))</f>
        <v>0</v>
      </c>
      <c r="AN46" s="31"/>
    </row>
    <row r="47" spans="1:41" ht="20.25" thickBot="1">
      <c r="J47" s="10"/>
      <c r="K47" s="38" t="str">
        <f t="shared" ref="K47" si="78">IF(U47=0,"OK","NG")</f>
        <v>NG</v>
      </c>
      <c r="L47" s="49"/>
      <c r="M47" s="14"/>
      <c r="N47" s="14"/>
      <c r="O47" s="14"/>
      <c r="P47" s="14"/>
      <c r="Q47" s="14"/>
      <c r="R47" s="15"/>
      <c r="S47" s="16"/>
      <c r="T47" s="31">
        <f t="shared" ref="T47" si="79">IF($N$8-M46-T46&lt;=5,2,COUNTIF(M47:S47,"●"))</f>
        <v>0</v>
      </c>
      <c r="U47" s="31">
        <f>IF(T47&lt;2-T46,1,0)</f>
        <v>1</v>
      </c>
      <c r="V47" s="10" t="str">
        <f>TEXT(S46,"YYYY-MM")</f>
        <v>2025-08</v>
      </c>
      <c r="W47" s="31" cm="1">
        <f t="array" ref="W47">IF(V47=V46,0,SUMPRODUCT((M46:S46&gt;=$N$7)*(M46:S46 &lt;= $N$8)*(TEXT(M46:S46,"yyyy-mm")=V47)*(M47:S47 = "●")))</f>
        <v>0</v>
      </c>
      <c r="X47" s="31" cm="1">
        <f t="array" ref="X47">IF(V47=V46,0,SUMPRODUCT((M46:S46&gt;=$N$7)*(M46:S46 &lt;= $N$8)*(TEXT(M46:S46,"yyyy-mm")=V47)*(M47:S47 = "▲")))</f>
        <v>0</v>
      </c>
      <c r="Y47" s="31"/>
      <c r="Z47" s="38" t="str">
        <f t="shared" ref="Z47" si="80">IF(AJ47=0,"OK","NG")</f>
        <v>NG</v>
      </c>
      <c r="AA47" s="49"/>
      <c r="AB47" s="14"/>
      <c r="AC47" s="14"/>
      <c r="AD47" s="14"/>
      <c r="AE47" s="14"/>
      <c r="AF47" s="14"/>
      <c r="AG47" s="15"/>
      <c r="AH47" s="16"/>
      <c r="AI47" s="31">
        <f>IF($N$8-AB46-AI46&lt;=5,2,COUNTIF(AB47:AH47,"●"))</f>
        <v>0</v>
      </c>
      <c r="AJ47" s="31">
        <f>IF(AI47&lt;2-AI46,1,0)</f>
        <v>1</v>
      </c>
      <c r="AK47" s="10" t="str">
        <f>TEXT(AH46,"YYYY-MM")</f>
        <v>2025-12</v>
      </c>
      <c r="AL47" s="31" cm="1">
        <f t="array" ref="AL47">IF(AK47=AK46,0,SUMPRODUCT((AB46:AH46&gt;=$N$7)*(AB46:AH46 &lt;= $N$8)*(TEXT(AB46:AH46,"yyyy-mm")=AK47)*(AB47:AH47 = "●")))</f>
        <v>0</v>
      </c>
      <c r="AM47" s="31" cm="1">
        <f t="array" ref="AM47">IF(AK47=AK46,0,SUMPRODUCT((AB46:AH46&gt;=$N$7)*(AB46:AH46 &lt;= $N$8)*(TEXT(AB46:AH46,"yyyy-mm")=AK47)*(AB47:AH47 = "▲")))</f>
        <v>0</v>
      </c>
      <c r="AN47" s="31"/>
    </row>
    <row r="48" spans="1:41">
      <c r="U48" s="30">
        <f>IF(SUM(U16:U47)=0,0,1)</f>
        <v>1</v>
      </c>
      <c r="AJ48" s="30">
        <f>IF(SUM(AJ16:AJ47)=0,0,1)</f>
        <v>1</v>
      </c>
    </row>
    <row r="49" spans="10:41" ht="22.5">
      <c r="J49" s="20" t="s">
        <v>20</v>
      </c>
      <c r="K49" s="36"/>
      <c r="M49" s="23" t="s">
        <v>30</v>
      </c>
      <c r="O49" s="19"/>
      <c r="P49" s="19"/>
      <c r="Q49" s="19"/>
      <c r="R49" s="19"/>
      <c r="S49" s="19"/>
      <c r="T49" s="28"/>
      <c r="U49" s="28"/>
      <c r="V49" s="29"/>
      <c r="W49" s="28"/>
      <c r="X49" s="28"/>
      <c r="Y49" s="28"/>
    </row>
    <row r="51" spans="10:41">
      <c r="AO51" s="31"/>
    </row>
    <row r="52" spans="10:41" ht="20.25" thickBot="1">
      <c r="AO52" s="31"/>
    </row>
    <row r="53" spans="10:41">
      <c r="L53" s="50" t="s">
        <v>9</v>
      </c>
      <c r="M53" s="52" t="str">
        <f>"実施状況（"&amp;YEAR(M55)&amp;"年～）"</f>
        <v>実施状況（2025年～）</v>
      </c>
      <c r="N53" s="52"/>
      <c r="O53" s="52"/>
      <c r="P53" s="52"/>
      <c r="Q53" s="52"/>
      <c r="R53" s="52"/>
      <c r="S53" s="53"/>
      <c r="V53" s="30"/>
      <c r="AA53" s="50" t="s">
        <v>9</v>
      </c>
      <c r="AB53" s="52" t="str">
        <f>"実施状況（"&amp;YEAR(AB55)&amp;"年～）"</f>
        <v>実施状況（2026年～）</v>
      </c>
      <c r="AC53" s="52"/>
      <c r="AD53" s="52"/>
      <c r="AE53" s="52"/>
      <c r="AF53" s="52"/>
      <c r="AG53" s="52"/>
      <c r="AH53" s="53"/>
      <c r="AO53" s="31"/>
    </row>
    <row r="54" spans="10:41" ht="20.25" thickBot="1">
      <c r="K54" s="6" t="s">
        <v>37</v>
      </c>
      <c r="L54" s="51"/>
      <c r="M54" s="7" t="s">
        <v>2</v>
      </c>
      <c r="N54" s="7" t="s">
        <v>3</v>
      </c>
      <c r="O54" s="7" t="s">
        <v>4</v>
      </c>
      <c r="P54" s="7" t="s">
        <v>5</v>
      </c>
      <c r="Q54" s="7" t="s">
        <v>6</v>
      </c>
      <c r="R54" s="8" t="s">
        <v>7</v>
      </c>
      <c r="S54" s="9" t="s">
        <v>8</v>
      </c>
      <c r="T54" s="31" t="s">
        <v>9</v>
      </c>
      <c r="U54" s="30" t="s">
        <v>16</v>
      </c>
      <c r="V54" s="32" t="s">
        <v>15</v>
      </c>
      <c r="W54" s="31" t="s">
        <v>10</v>
      </c>
      <c r="X54" s="30" t="s">
        <v>11</v>
      </c>
      <c r="Z54" s="6" t="s">
        <v>37</v>
      </c>
      <c r="AA54" s="51"/>
      <c r="AB54" s="7" t="s">
        <v>2</v>
      </c>
      <c r="AC54" s="7" t="s">
        <v>3</v>
      </c>
      <c r="AD54" s="7" t="s">
        <v>4</v>
      </c>
      <c r="AE54" s="7" t="s">
        <v>5</v>
      </c>
      <c r="AF54" s="7" t="s">
        <v>6</v>
      </c>
      <c r="AG54" s="8" t="s">
        <v>7</v>
      </c>
      <c r="AH54" s="9" t="s">
        <v>8</v>
      </c>
      <c r="AI54" s="31" t="s">
        <v>9</v>
      </c>
      <c r="AJ54" s="30" t="s">
        <v>16</v>
      </c>
      <c r="AK54" s="32" t="s">
        <v>15</v>
      </c>
      <c r="AL54" s="31" t="s">
        <v>10</v>
      </c>
      <c r="AM54" s="30" t="s">
        <v>11</v>
      </c>
      <c r="AO54" s="31"/>
    </row>
    <row r="55" spans="10:41">
      <c r="K55" s="38"/>
      <c r="L55" s="48">
        <v>33</v>
      </c>
      <c r="M55" s="11">
        <f>AH46+1</f>
        <v>46013</v>
      </c>
      <c r="N55" s="11">
        <f t="shared" ref="N55:S55" si="81">M55+1</f>
        <v>46014</v>
      </c>
      <c r="O55" s="11">
        <f t="shared" si="81"/>
        <v>46015</v>
      </c>
      <c r="P55" s="11">
        <f t="shared" si="81"/>
        <v>46016</v>
      </c>
      <c r="Q55" s="11">
        <f t="shared" si="81"/>
        <v>46017</v>
      </c>
      <c r="R55" s="12">
        <f t="shared" si="81"/>
        <v>46018</v>
      </c>
      <c r="S55" s="13">
        <f t="shared" si="81"/>
        <v>46019</v>
      </c>
      <c r="T55" s="31">
        <f t="shared" ref="T55" si="82">COUNTIF(R56:S56,"▲")</f>
        <v>0</v>
      </c>
      <c r="U55" s="31"/>
      <c r="V55" s="10" t="str">
        <f>TEXT(M55,"YYYY-MM")</f>
        <v>2025-12</v>
      </c>
      <c r="W55" s="31" cm="1">
        <f t="array" ref="W55">SUMPRODUCT((M55:S55&gt;=$N$7)*(M55:S55 &lt;= $N$8)*(TEXT(M55:S55,"yyyy-mm")=V55)*(M56:S56 = "●"))</f>
        <v>0</v>
      </c>
      <c r="X55" s="31" cm="1">
        <f t="array" ref="X55">SUMPRODUCT((R55:S55&gt;=$N$7)*(R55:S55 &lt;= $N$8)*(TEXT(R55:S55,"yyyy-mm")=V55)*(R56:S56 = "▲"))</f>
        <v>0</v>
      </c>
      <c r="Y55" s="31"/>
      <c r="Z55" s="38"/>
      <c r="AA55" s="48">
        <v>54</v>
      </c>
      <c r="AB55" s="11">
        <f>S95+1</f>
        <v>46160</v>
      </c>
      <c r="AC55" s="11">
        <f t="shared" ref="AC55:AH55" si="83">AB55+1</f>
        <v>46161</v>
      </c>
      <c r="AD55" s="11">
        <f t="shared" si="83"/>
        <v>46162</v>
      </c>
      <c r="AE55" s="11">
        <f t="shared" si="83"/>
        <v>46163</v>
      </c>
      <c r="AF55" s="11">
        <f t="shared" si="83"/>
        <v>46164</v>
      </c>
      <c r="AG55" s="12">
        <f t="shared" si="83"/>
        <v>46165</v>
      </c>
      <c r="AH55" s="13">
        <f t="shared" si="83"/>
        <v>46166</v>
      </c>
      <c r="AI55" s="31">
        <f>COUNTIF(AG56:AH56,"▲")</f>
        <v>0</v>
      </c>
      <c r="AJ55" s="31"/>
      <c r="AK55" s="10" t="str">
        <f>TEXT(AB55,"YYYY-MM")</f>
        <v>2026-05</v>
      </c>
      <c r="AL55" s="31" cm="1">
        <f t="array" ref="AL55">SUMPRODUCT((AB55:AH55&gt;=$N$7)*(AB55:AH55 &lt;= $N$8)*(TEXT(AB55:AH55,"yyyy-mm")=AK55)*(AB56:AH56 = "●"))</f>
        <v>0</v>
      </c>
      <c r="AM55" s="31" cm="1">
        <f t="array" ref="AM55">SUMPRODUCT((AG55:AH55&gt;=$N$7)*(AG55:AH55 &lt;= $N$8)*(TEXT(AG55:AH55,"yyyy-mm")=AK55)*(AG56:AH56 = "▲"))</f>
        <v>0</v>
      </c>
      <c r="AN55" s="31"/>
      <c r="AO55" s="31"/>
    </row>
    <row r="56" spans="10:41" ht="20.25" thickBot="1">
      <c r="K56" s="38" t="str">
        <f>IF(U56=0,"OK","NG")</f>
        <v>NG</v>
      </c>
      <c r="L56" s="49"/>
      <c r="M56" s="14"/>
      <c r="N56" s="14"/>
      <c r="O56" s="14"/>
      <c r="P56" s="14"/>
      <c r="Q56" s="14"/>
      <c r="R56" s="15"/>
      <c r="S56" s="16"/>
      <c r="T56" s="31">
        <f t="shared" ref="T56" si="84">IF($N$8-M55-T55&lt;=5,2,COUNTIF(M56:S56,"●"))</f>
        <v>0</v>
      </c>
      <c r="U56" s="31">
        <f>IF(T56&lt;2-T55,1,0)</f>
        <v>1</v>
      </c>
      <c r="V56" s="10" t="str">
        <f>TEXT(S55,"YYYY-MM")</f>
        <v>2025-12</v>
      </c>
      <c r="W56" s="31" cm="1">
        <f t="array" ref="W56">IF(V56=V55,0,SUMPRODUCT((M55:S55&gt;=$N$7)*(M55:S55 &lt;= $N$8)*(TEXT(M55:S55,"yyyy-mm")=V56)*(M56:S56 = "●")))</f>
        <v>0</v>
      </c>
      <c r="X56" s="31" cm="1">
        <f t="array" ref="X56">IF(V56=V55,0,SUMPRODUCT((M55:S55&gt;=$N$7)*(M55:S55 &lt;= $N$8)*(TEXT(M55:S55,"yyyy-mm")=V56)*(M56:S56 = "▲")))</f>
        <v>0</v>
      </c>
      <c r="Y56" s="31"/>
      <c r="Z56" s="38" t="str">
        <f>IF(AJ56=0,"OK","NG")</f>
        <v>NG</v>
      </c>
      <c r="AA56" s="49"/>
      <c r="AB56" s="14"/>
      <c r="AC56" s="14"/>
      <c r="AD56" s="14"/>
      <c r="AE56" s="14"/>
      <c r="AF56" s="14"/>
      <c r="AG56" s="15"/>
      <c r="AH56" s="16"/>
      <c r="AI56" s="31">
        <f>IF($N$8-AB55-AI55&lt;=5,2,COUNTIF(AB56:AH56,"●"))</f>
        <v>0</v>
      </c>
      <c r="AJ56" s="31">
        <f>IF(AI56&lt;2-AI55,1,0)</f>
        <v>1</v>
      </c>
      <c r="AK56" s="10" t="str">
        <f>TEXT(AH55,"YYYY-MM")</f>
        <v>2026-05</v>
      </c>
      <c r="AL56" s="31" cm="1">
        <f t="array" ref="AL56">IF(AK56=AK55,0,SUMPRODUCT((AB55:AH55&gt;=$N$7)*(AB55:AH55 &lt;= $N$8)*(TEXT(AB55:AH55,"yyyy-mm")=AK56)*(AB56:AH56 = "●")))</f>
        <v>0</v>
      </c>
      <c r="AM56" s="31" cm="1">
        <f t="array" ref="AM56">IF(AK56=AK55,0,SUMPRODUCT((AB55:AH55&gt;=$N$7)*(AB55:AH55 &lt;= $N$8)*(TEXT(AB55:AH55,"yyyy-mm")=AK56)*(AB56:AH56 = "▲")))</f>
        <v>0</v>
      </c>
      <c r="AN56" s="31"/>
      <c r="AO56" s="31"/>
    </row>
    <row r="57" spans="10:41">
      <c r="K57" s="38"/>
      <c r="L57" s="48">
        <v>34</v>
      </c>
      <c r="M57" s="11">
        <f>S55+1</f>
        <v>46020</v>
      </c>
      <c r="N57" s="11">
        <f t="shared" ref="N57:S57" si="85">M57+1</f>
        <v>46021</v>
      </c>
      <c r="O57" s="11">
        <f t="shared" si="85"/>
        <v>46022</v>
      </c>
      <c r="P57" s="11">
        <f t="shared" si="85"/>
        <v>46023</v>
      </c>
      <c r="Q57" s="11">
        <f t="shared" si="85"/>
        <v>46024</v>
      </c>
      <c r="R57" s="12">
        <f t="shared" si="85"/>
        <v>46025</v>
      </c>
      <c r="S57" s="13">
        <f t="shared" si="85"/>
        <v>46026</v>
      </c>
      <c r="T57" s="31">
        <f t="shared" ref="T57" si="86">COUNTIF(R58:S58,"▲")</f>
        <v>0</v>
      </c>
      <c r="U57" s="31"/>
      <c r="V57" s="10" t="str">
        <f>TEXT(M57,"YYYY-MM")</f>
        <v>2025-12</v>
      </c>
      <c r="W57" s="31" cm="1">
        <f t="array" ref="W57">SUMPRODUCT((M57:S57&gt;=$N$7)*(M57:S57 &lt;= $N$8)*(TEXT(M57:S57,"yyyy-mm")=V57)*(M58:S58 = "●"))</f>
        <v>0</v>
      </c>
      <c r="X57" s="31" cm="1">
        <f t="array" ref="X57">SUMPRODUCT((R57:S57&gt;=$N$7)*(R57:S57 &lt;= $N$8)*(TEXT(R57:S57,"yyyy-mm")=V57)*(R58:S58 = "▲"))</f>
        <v>0</v>
      </c>
      <c r="Y57" s="31"/>
      <c r="Z57" s="38"/>
      <c r="AA57" s="48">
        <v>55</v>
      </c>
      <c r="AB57" s="11">
        <f>AH55+1</f>
        <v>46167</v>
      </c>
      <c r="AC57" s="11">
        <f t="shared" ref="AC57:AH57" si="87">AB57+1</f>
        <v>46168</v>
      </c>
      <c r="AD57" s="11">
        <f t="shared" si="87"/>
        <v>46169</v>
      </c>
      <c r="AE57" s="11">
        <f t="shared" si="87"/>
        <v>46170</v>
      </c>
      <c r="AF57" s="11">
        <f t="shared" si="87"/>
        <v>46171</v>
      </c>
      <c r="AG57" s="12">
        <f t="shared" si="87"/>
        <v>46172</v>
      </c>
      <c r="AH57" s="13">
        <f t="shared" si="87"/>
        <v>46173</v>
      </c>
      <c r="AI57" s="31">
        <f>COUNTIF(AG58:AH58,"▲")</f>
        <v>0</v>
      </c>
      <c r="AJ57" s="31"/>
      <c r="AK57" s="10" t="str">
        <f>TEXT(AB57,"YYYY-MM")</f>
        <v>2026-05</v>
      </c>
      <c r="AL57" s="31" cm="1">
        <f t="array" ref="AL57">SUMPRODUCT((AB57:AH57&gt;=$N$7)*(AB57:AH57 &lt;= $N$8)*(TEXT(AB57:AH57,"yyyy-mm")=AK57)*(AB58:AH58 = "●"))</f>
        <v>0</v>
      </c>
      <c r="AM57" s="31" cm="1">
        <f t="array" ref="AM57">SUMPRODUCT((AG57:AH57&gt;=$N$7)*(AG57:AH57 &lt;= $N$8)*(TEXT(AG57:AH57,"yyyy-mm")=AK57)*(AG58:AH58 = "▲"))</f>
        <v>0</v>
      </c>
      <c r="AN57" s="31"/>
      <c r="AO57" s="31"/>
    </row>
    <row r="58" spans="10:41" ht="20.25" thickBot="1">
      <c r="K58" s="38" t="str">
        <f t="shared" ref="K58" si="88">IF(U58=0,"OK","NG")</f>
        <v>NG</v>
      </c>
      <c r="L58" s="49"/>
      <c r="M58" s="14"/>
      <c r="N58" s="14"/>
      <c r="O58" s="14"/>
      <c r="P58" s="14"/>
      <c r="Q58" s="14"/>
      <c r="R58" s="15"/>
      <c r="S58" s="16"/>
      <c r="T58" s="31">
        <f t="shared" ref="T58" si="89">IF($N$8-M57-T57&lt;=5,2,COUNTIF(M58:S58,"●"))</f>
        <v>0</v>
      </c>
      <c r="U58" s="31">
        <f>IF(T58&lt;2-T57,1,0)</f>
        <v>1</v>
      </c>
      <c r="V58" s="10" t="str">
        <f>TEXT(S57,"YYYY-MM")</f>
        <v>2026-01</v>
      </c>
      <c r="W58" s="31" cm="1">
        <f t="array" ref="W58">IF(V58=V57,0,SUMPRODUCT((M57:S57&gt;=$N$7)*(M57:S57 &lt;= $N$8)*(TEXT(M57:S57,"yyyy-mm")=V58)*(M58:S58 = "●")))</f>
        <v>0</v>
      </c>
      <c r="X58" s="31" cm="1">
        <f t="array" ref="X58">IF(V58=V57,0,SUMPRODUCT((M57:S57&gt;=$N$7)*(M57:S57 &lt;= $N$8)*(TEXT(M57:S57,"yyyy-mm")=V58)*(M58:S58 = "▲")))</f>
        <v>0</v>
      </c>
      <c r="Y58" s="31"/>
      <c r="Z58" s="38" t="str">
        <f t="shared" ref="Z58" si="90">IF(AJ58=0,"OK","NG")</f>
        <v>NG</v>
      </c>
      <c r="AA58" s="49"/>
      <c r="AB58" s="14"/>
      <c r="AC58" s="14"/>
      <c r="AD58" s="14"/>
      <c r="AE58" s="14"/>
      <c r="AF58" s="14"/>
      <c r="AG58" s="15"/>
      <c r="AH58" s="16"/>
      <c r="AI58" s="31">
        <f>IF($N$8-AB57-AI57&lt;=5,2,COUNTIF(AB58:AH58,"●"))</f>
        <v>0</v>
      </c>
      <c r="AJ58" s="31">
        <f>IF(AI58&lt;2-AI57,1,0)</f>
        <v>1</v>
      </c>
      <c r="AK58" s="10" t="str">
        <f>TEXT(AH57,"YYYY-MM")</f>
        <v>2026-05</v>
      </c>
      <c r="AL58" s="31" cm="1">
        <f t="array" ref="AL58">IF(AK58=AK57,0,SUMPRODUCT((AB57:AH57&gt;=$N$7)*(AB57:AH57 &lt;= $N$8)*(TEXT(AB57:AH57,"yyyy-mm")=AK58)*(AB58:AH58 = "●")))</f>
        <v>0</v>
      </c>
      <c r="AM58" s="31" cm="1">
        <f t="array" ref="AM58">IF(AK58=AK57,0,SUMPRODUCT((AB57:AH57&gt;=$N$7)*(AB57:AH57 &lt;= $N$8)*(TEXT(AB57:AH57,"yyyy-mm")=AK58)*(AB58:AH58 = "▲")))</f>
        <v>0</v>
      </c>
      <c r="AN58" s="31"/>
      <c r="AO58" s="31"/>
    </row>
    <row r="59" spans="10:41">
      <c r="K59" s="38"/>
      <c r="L59" s="48">
        <v>35</v>
      </c>
      <c r="M59" s="11">
        <f>S57+1</f>
        <v>46027</v>
      </c>
      <c r="N59" s="11">
        <f t="shared" ref="N59:S59" si="91">M59+1</f>
        <v>46028</v>
      </c>
      <c r="O59" s="11">
        <f t="shared" si="91"/>
        <v>46029</v>
      </c>
      <c r="P59" s="11">
        <f t="shared" si="91"/>
        <v>46030</v>
      </c>
      <c r="Q59" s="11">
        <f t="shared" si="91"/>
        <v>46031</v>
      </c>
      <c r="R59" s="12">
        <f t="shared" si="91"/>
        <v>46032</v>
      </c>
      <c r="S59" s="13">
        <f t="shared" si="91"/>
        <v>46033</v>
      </c>
      <c r="T59" s="31">
        <f t="shared" ref="T59" si="92">COUNTIF(R60:S60,"▲")</f>
        <v>0</v>
      </c>
      <c r="U59" s="31"/>
      <c r="V59" s="10" t="str">
        <f>TEXT(M59,"YYYY-MM")</f>
        <v>2026-01</v>
      </c>
      <c r="W59" s="31" cm="1">
        <f t="array" ref="W59">SUMPRODUCT((M59:S59&gt;=$N$7)*(M59:S59 &lt;= $N$8)*(TEXT(M59:S59,"yyyy-mm")=V59)*(M60:S60 = "●"))</f>
        <v>0</v>
      </c>
      <c r="X59" s="31" cm="1">
        <f t="array" ref="X59">SUMPRODUCT((R59:S59&gt;=$N$7)*(R59:S59 &lt;= $N$8)*(TEXT(R59:S59,"yyyy-mm")=V59)*(R60:S60 = "▲"))</f>
        <v>0</v>
      </c>
      <c r="Y59" s="31"/>
      <c r="Z59" s="38"/>
      <c r="AA59" s="48">
        <v>56</v>
      </c>
      <c r="AB59" s="11">
        <f>AH57+1</f>
        <v>46174</v>
      </c>
      <c r="AC59" s="11">
        <f t="shared" ref="AC59:AH59" si="93">AB59+1</f>
        <v>46175</v>
      </c>
      <c r="AD59" s="11">
        <f t="shared" si="93"/>
        <v>46176</v>
      </c>
      <c r="AE59" s="11">
        <f t="shared" si="93"/>
        <v>46177</v>
      </c>
      <c r="AF59" s="11">
        <f t="shared" si="93"/>
        <v>46178</v>
      </c>
      <c r="AG59" s="12">
        <f t="shared" si="93"/>
        <v>46179</v>
      </c>
      <c r="AH59" s="13">
        <f t="shared" si="93"/>
        <v>46180</v>
      </c>
      <c r="AI59" s="31">
        <f>COUNTIF(AG60:AH60,"▲")</f>
        <v>0</v>
      </c>
      <c r="AJ59" s="31"/>
      <c r="AK59" s="10" t="str">
        <f>TEXT(AB59,"YYYY-MM")</f>
        <v>2026-06</v>
      </c>
      <c r="AL59" s="31" cm="1">
        <f t="array" ref="AL59">SUMPRODUCT((AB59:AH59&gt;=$N$7)*(AB59:AH59 &lt;= $N$8)*(TEXT(AB59:AH59,"yyyy-mm")=AK59)*(AB60:AH60 = "●"))</f>
        <v>0</v>
      </c>
      <c r="AM59" s="31" cm="1">
        <f t="array" ref="AM59">SUMPRODUCT((AG59:AH59&gt;=$N$7)*(AG59:AH59 &lt;= $N$8)*(TEXT(AG59:AH59,"yyyy-mm")=AK59)*(AG60:AH60 = "▲"))</f>
        <v>0</v>
      </c>
      <c r="AN59" s="31"/>
      <c r="AO59" s="31"/>
    </row>
    <row r="60" spans="10:41" ht="20.25" thickBot="1">
      <c r="K60" s="38" t="str">
        <f t="shared" ref="K60" si="94">IF(U60=0,"OK","NG")</f>
        <v>NG</v>
      </c>
      <c r="L60" s="49"/>
      <c r="M60" s="14"/>
      <c r="N60" s="14"/>
      <c r="O60" s="14"/>
      <c r="P60" s="14"/>
      <c r="Q60" s="14"/>
      <c r="R60" s="15"/>
      <c r="S60" s="16"/>
      <c r="T60" s="31">
        <f t="shared" ref="T60" si="95">IF($N$8-M59-T59&lt;=5,2,COUNTIF(M60:S60,"●"))</f>
        <v>0</v>
      </c>
      <c r="U60" s="31">
        <f>IF(T60&lt;2-T59,1,0)</f>
        <v>1</v>
      </c>
      <c r="V60" s="10" t="str">
        <f>TEXT(S59,"YYYY-MM")</f>
        <v>2026-01</v>
      </c>
      <c r="W60" s="31" cm="1">
        <f t="array" ref="W60">IF(V60=V59,0,SUMPRODUCT((M59:S59&gt;=$N$7)*(M59:S59 &lt;= $N$8)*(TEXT(M59:S59,"yyyy-mm")=V60)*(M60:S60 = "●")))</f>
        <v>0</v>
      </c>
      <c r="X60" s="31" cm="1">
        <f t="array" ref="X60">IF(V60=V59,0,SUMPRODUCT((M59:S59&gt;=$N$7)*(M59:S59 &lt;= $N$8)*(TEXT(M59:S59,"yyyy-mm")=V60)*(M60:S60 = "▲")))</f>
        <v>0</v>
      </c>
      <c r="Y60" s="31"/>
      <c r="Z60" s="38" t="str">
        <f t="shared" ref="Z60" si="96">IF(AJ60=0,"OK","NG")</f>
        <v>NG</v>
      </c>
      <c r="AA60" s="49"/>
      <c r="AB60" s="14"/>
      <c r="AC60" s="14"/>
      <c r="AD60" s="14"/>
      <c r="AE60" s="14"/>
      <c r="AF60" s="14"/>
      <c r="AG60" s="15"/>
      <c r="AH60" s="16"/>
      <c r="AI60" s="31">
        <f>IF($N$8-AB59-AI59&lt;=5,2,COUNTIF(AB60:AH60,"●"))</f>
        <v>0</v>
      </c>
      <c r="AJ60" s="31">
        <f>IF(AI60&lt;2-AI59,1,0)</f>
        <v>1</v>
      </c>
      <c r="AK60" s="10" t="str">
        <f>TEXT(AH59,"YYYY-MM")</f>
        <v>2026-06</v>
      </c>
      <c r="AL60" s="31" cm="1">
        <f t="array" ref="AL60">IF(AK60=AK59,0,SUMPRODUCT((AB59:AH59&gt;=$N$7)*(AB59:AH59 &lt;= $N$8)*(TEXT(AB59:AH59,"yyyy-mm")=AK60)*(AB60:AH60 = "●")))</f>
        <v>0</v>
      </c>
      <c r="AM60" s="31" cm="1">
        <f t="array" ref="AM60">IF(AK60=AK59,0,SUMPRODUCT((AB59:AH59&gt;=$N$7)*(AB59:AH59 &lt;= $N$8)*(TEXT(AB59:AH59,"yyyy-mm")=AK60)*(AB60:AH60 = "▲")))</f>
        <v>0</v>
      </c>
      <c r="AN60" s="31"/>
      <c r="AO60" s="31"/>
    </row>
    <row r="61" spans="10:41">
      <c r="K61" s="38"/>
      <c r="L61" s="48">
        <v>36</v>
      </c>
      <c r="M61" s="11">
        <f>S59+1</f>
        <v>46034</v>
      </c>
      <c r="N61" s="11">
        <f t="shared" ref="N61:S61" si="97">M61+1</f>
        <v>46035</v>
      </c>
      <c r="O61" s="11">
        <f t="shared" si="97"/>
        <v>46036</v>
      </c>
      <c r="P61" s="11">
        <f t="shared" si="97"/>
        <v>46037</v>
      </c>
      <c r="Q61" s="11">
        <f t="shared" si="97"/>
        <v>46038</v>
      </c>
      <c r="R61" s="12">
        <f t="shared" si="97"/>
        <v>46039</v>
      </c>
      <c r="S61" s="13">
        <f t="shared" si="97"/>
        <v>46040</v>
      </c>
      <c r="T61" s="31">
        <f t="shared" ref="T61" si="98">COUNTIF(R62:S62,"▲")</f>
        <v>0</v>
      </c>
      <c r="U61" s="31"/>
      <c r="V61" s="10" t="str">
        <f>TEXT(M61,"YYYY-MM")</f>
        <v>2026-01</v>
      </c>
      <c r="W61" s="31" cm="1">
        <f t="array" ref="W61">SUMPRODUCT((M61:S61&gt;=$N$7)*(M61:S61 &lt;= $N$8)*(TEXT(M61:S61,"yyyy-mm")=V61)*(M62:S62 = "●"))</f>
        <v>0</v>
      </c>
      <c r="X61" s="31" cm="1">
        <f t="array" ref="X61">SUMPRODUCT((R61:S61&gt;=$N$7)*(R61:S61 &lt;= $N$8)*(TEXT(R61:S61,"yyyy-mm")=V61)*(R62:S62 = "▲"))</f>
        <v>0</v>
      </c>
      <c r="Y61" s="31"/>
      <c r="Z61" s="38"/>
      <c r="AA61" s="48">
        <v>57</v>
      </c>
      <c r="AB61" s="11">
        <f>AH59+1</f>
        <v>46181</v>
      </c>
      <c r="AC61" s="11">
        <f t="shared" ref="AC61:AH61" si="99">AB61+1</f>
        <v>46182</v>
      </c>
      <c r="AD61" s="11">
        <f t="shared" si="99"/>
        <v>46183</v>
      </c>
      <c r="AE61" s="11">
        <f t="shared" si="99"/>
        <v>46184</v>
      </c>
      <c r="AF61" s="11">
        <f t="shared" si="99"/>
        <v>46185</v>
      </c>
      <c r="AG61" s="12">
        <f t="shared" si="99"/>
        <v>46186</v>
      </c>
      <c r="AH61" s="13">
        <f t="shared" si="99"/>
        <v>46187</v>
      </c>
      <c r="AI61" s="31">
        <f>COUNTIF(AG62:AH62,"▲")</f>
        <v>0</v>
      </c>
      <c r="AJ61" s="31"/>
      <c r="AK61" s="10" t="str">
        <f>TEXT(AB61,"YYYY-MM")</f>
        <v>2026-06</v>
      </c>
      <c r="AL61" s="31" cm="1">
        <f t="array" ref="AL61">SUMPRODUCT((AB61:AH61&gt;=$N$7)*(AB61:AH61 &lt;= $N$8)*(TEXT(AB61:AH61,"yyyy-mm")=AK61)*(AB62:AH62 = "●"))</f>
        <v>0</v>
      </c>
      <c r="AM61" s="31" cm="1">
        <f t="array" ref="AM61">SUMPRODUCT((AG61:AH61&gt;=$N$7)*(AG61:AH61 &lt;= $N$8)*(TEXT(AG61:AH61,"yyyy-mm")=AK61)*(AG62:AH62 = "▲"))</f>
        <v>0</v>
      </c>
      <c r="AN61" s="31"/>
      <c r="AO61" s="31"/>
    </row>
    <row r="62" spans="10:41" ht="20.25" thickBot="1">
      <c r="K62" s="38" t="str">
        <f t="shared" ref="K62" si="100">IF(U62=0,"OK","NG")</f>
        <v>NG</v>
      </c>
      <c r="L62" s="49"/>
      <c r="M62" s="14"/>
      <c r="N62" s="14"/>
      <c r="O62" s="14"/>
      <c r="P62" s="14"/>
      <c r="Q62" s="14"/>
      <c r="R62" s="15"/>
      <c r="S62" s="16"/>
      <c r="T62" s="31">
        <f t="shared" ref="T62" si="101">IF($N$8-M61-T61&lt;=5,2,COUNTIF(M62:S62,"●"))</f>
        <v>0</v>
      </c>
      <c r="U62" s="31">
        <f>IF(T62&lt;2-T61,1,0)</f>
        <v>1</v>
      </c>
      <c r="V62" s="10" t="str">
        <f>TEXT(S61,"YYYY-MM")</f>
        <v>2026-01</v>
      </c>
      <c r="W62" s="31" cm="1">
        <f t="array" ref="W62">IF(V62=V61,0,SUMPRODUCT((M61:S61&gt;=$N$7)*(M61:S61 &lt;= $N$8)*(TEXT(M61:S61,"yyyy-mm")=V62)*(M62:S62 = "●")))</f>
        <v>0</v>
      </c>
      <c r="X62" s="31" cm="1">
        <f t="array" ref="X62">IF(V62=V61,0,SUMPRODUCT((M61:S61&gt;=$N$7)*(M61:S61 &lt;= $N$8)*(TEXT(M61:S61,"yyyy-mm")=V62)*(M62:S62 = "▲")))</f>
        <v>0</v>
      </c>
      <c r="Y62" s="31"/>
      <c r="Z62" s="38" t="str">
        <f t="shared" ref="Z62" si="102">IF(AJ62=0,"OK","NG")</f>
        <v>NG</v>
      </c>
      <c r="AA62" s="49"/>
      <c r="AB62" s="14"/>
      <c r="AC62" s="14"/>
      <c r="AD62" s="14"/>
      <c r="AE62" s="14"/>
      <c r="AF62" s="14"/>
      <c r="AG62" s="15"/>
      <c r="AH62" s="16"/>
      <c r="AI62" s="31">
        <f>IF($N$8-AB61-AI61&lt;=5,2,COUNTIF(AB62:AH62,"●"))</f>
        <v>0</v>
      </c>
      <c r="AJ62" s="31">
        <f>IF(AI62&lt;2-AI61,1,0)</f>
        <v>1</v>
      </c>
      <c r="AK62" s="10" t="str">
        <f>TEXT(AH61,"YYYY-MM")</f>
        <v>2026-06</v>
      </c>
      <c r="AL62" s="31" cm="1">
        <f t="array" ref="AL62">IF(AK62=AK61,0,SUMPRODUCT((AB61:AH61&gt;=$N$7)*(AB61:AH61 &lt;= $N$8)*(TEXT(AB61:AH61,"yyyy-mm")=AK62)*(AB62:AH62 = "●")))</f>
        <v>0</v>
      </c>
      <c r="AM62" s="31" cm="1">
        <f t="array" ref="AM62">IF(AK62=AK61,0,SUMPRODUCT((AB61:AH61&gt;=$N$7)*(AB61:AH61 &lt;= $N$8)*(TEXT(AB61:AH61,"yyyy-mm")=AK62)*(AB62:AH62 = "▲")))</f>
        <v>0</v>
      </c>
      <c r="AN62" s="31"/>
      <c r="AO62" s="31"/>
    </row>
    <row r="63" spans="10:41">
      <c r="K63" s="38"/>
      <c r="L63" s="48">
        <v>37</v>
      </c>
      <c r="M63" s="11">
        <f>S61+1</f>
        <v>46041</v>
      </c>
      <c r="N63" s="11">
        <f t="shared" ref="N63:S63" si="103">M63+1</f>
        <v>46042</v>
      </c>
      <c r="O63" s="11">
        <f t="shared" si="103"/>
        <v>46043</v>
      </c>
      <c r="P63" s="11">
        <f t="shared" si="103"/>
        <v>46044</v>
      </c>
      <c r="Q63" s="11">
        <f t="shared" si="103"/>
        <v>46045</v>
      </c>
      <c r="R63" s="12">
        <f t="shared" si="103"/>
        <v>46046</v>
      </c>
      <c r="S63" s="13">
        <f t="shared" si="103"/>
        <v>46047</v>
      </c>
      <c r="T63" s="31">
        <f t="shared" ref="T63" si="104">COUNTIF(R64:S64,"▲")</f>
        <v>0</v>
      </c>
      <c r="U63" s="31"/>
      <c r="V63" s="10" t="str">
        <f>TEXT(M63,"YYYY-MM")</f>
        <v>2026-01</v>
      </c>
      <c r="W63" s="31" cm="1">
        <f t="array" ref="W63">SUMPRODUCT((M63:S63&gt;=$N$7)*(M63:S63 &lt;= $N$8)*(TEXT(M63:S63,"yyyy-mm")=V63)*(M64:S64 = "●"))</f>
        <v>0</v>
      </c>
      <c r="X63" s="31" cm="1">
        <f t="array" ref="X63">SUMPRODUCT((R63:S63&gt;=$N$7)*(R63:S63 &lt;= $N$8)*(TEXT(R63:S63,"yyyy-mm")=V63)*(R64:S64 = "▲"))</f>
        <v>0</v>
      </c>
      <c r="Y63" s="31"/>
      <c r="Z63" s="38"/>
      <c r="AA63" s="48">
        <v>58</v>
      </c>
      <c r="AB63" s="11">
        <f>AH61+1</f>
        <v>46188</v>
      </c>
      <c r="AC63" s="11">
        <f t="shared" ref="AC63:AH63" si="105">AB63+1</f>
        <v>46189</v>
      </c>
      <c r="AD63" s="11">
        <f t="shared" si="105"/>
        <v>46190</v>
      </c>
      <c r="AE63" s="11">
        <f t="shared" si="105"/>
        <v>46191</v>
      </c>
      <c r="AF63" s="11">
        <f t="shared" si="105"/>
        <v>46192</v>
      </c>
      <c r="AG63" s="12">
        <f t="shared" si="105"/>
        <v>46193</v>
      </c>
      <c r="AH63" s="13">
        <f t="shared" si="105"/>
        <v>46194</v>
      </c>
      <c r="AI63" s="31">
        <f>COUNTIF(AG64:AH64,"▲")</f>
        <v>0</v>
      </c>
      <c r="AJ63" s="31"/>
      <c r="AK63" s="10" t="str">
        <f>TEXT(AB63,"YYYY-MM")</f>
        <v>2026-06</v>
      </c>
      <c r="AL63" s="31" cm="1">
        <f t="array" ref="AL63">SUMPRODUCT((AB63:AH63&gt;=$N$7)*(AB63:AH63 &lt;= $N$8)*(TEXT(AB63:AH63,"yyyy-mm")=AK63)*(AB64:AH64 = "●"))</f>
        <v>0</v>
      </c>
      <c r="AM63" s="31" cm="1">
        <f t="array" ref="AM63">SUMPRODUCT((AG63:AH63&gt;=$N$7)*(AG63:AH63 &lt;= $N$8)*(TEXT(AG63:AH63,"yyyy-mm")=AK63)*(AG64:AH64 = "▲"))</f>
        <v>0</v>
      </c>
      <c r="AN63" s="31"/>
      <c r="AO63" s="31"/>
    </row>
    <row r="64" spans="10:41" ht="20.25" thickBot="1">
      <c r="K64" s="38" t="str">
        <f t="shared" ref="K64" si="106">IF(U64=0,"OK","NG")</f>
        <v>NG</v>
      </c>
      <c r="L64" s="49"/>
      <c r="M64" s="14"/>
      <c r="N64" s="14"/>
      <c r="O64" s="14"/>
      <c r="P64" s="14"/>
      <c r="Q64" s="14"/>
      <c r="R64" s="15"/>
      <c r="S64" s="16"/>
      <c r="T64" s="31">
        <f t="shared" ref="T64" si="107">IF($N$8-M63-T63&lt;=5,2,COUNTIF(M64:S64,"●"))</f>
        <v>0</v>
      </c>
      <c r="U64" s="31">
        <f>IF(T64&lt;2-T63,1,0)</f>
        <v>1</v>
      </c>
      <c r="V64" s="10" t="str">
        <f>TEXT(S63,"YYYY-MM")</f>
        <v>2026-01</v>
      </c>
      <c r="W64" s="31" cm="1">
        <f t="array" ref="W64">IF(V64=V63,0,SUMPRODUCT((M63:S63&gt;=$N$7)*(M63:S63 &lt;= $N$8)*(TEXT(M63:S63,"yyyy-mm")=V64)*(M64:S64 = "●")))</f>
        <v>0</v>
      </c>
      <c r="X64" s="31" cm="1">
        <f t="array" ref="X64">IF(V64=V63,0,SUMPRODUCT((M63:S63&gt;=$N$7)*(M63:S63 &lt;= $N$8)*(TEXT(M63:S63,"yyyy-mm")=V64)*(M64:S64 = "▲")))</f>
        <v>0</v>
      </c>
      <c r="Y64" s="31"/>
      <c r="Z64" s="38" t="str">
        <f t="shared" ref="Z64" si="108">IF(AJ64=0,"OK","NG")</f>
        <v>NG</v>
      </c>
      <c r="AA64" s="49"/>
      <c r="AB64" s="14"/>
      <c r="AC64" s="14"/>
      <c r="AD64" s="14"/>
      <c r="AE64" s="14"/>
      <c r="AF64" s="14"/>
      <c r="AG64" s="15"/>
      <c r="AH64" s="16"/>
      <c r="AI64" s="31">
        <f>IF($N$8-AB63-AI63&lt;=5,2,COUNTIF(AB64:AH64,"●"))</f>
        <v>0</v>
      </c>
      <c r="AJ64" s="31">
        <f>IF(AI64&lt;2-AI63,1,0)</f>
        <v>1</v>
      </c>
      <c r="AK64" s="10" t="str">
        <f>TEXT(AH63,"YYYY-MM")</f>
        <v>2026-06</v>
      </c>
      <c r="AL64" s="31" cm="1">
        <f t="array" ref="AL64">IF(AK64=AK63,0,SUMPRODUCT((AB63:AH63&gt;=$N$7)*(AB63:AH63 &lt;= $N$8)*(TEXT(AB63:AH63,"yyyy-mm")=AK64)*(AB64:AH64 = "●")))</f>
        <v>0</v>
      </c>
      <c r="AM64" s="31" cm="1">
        <f t="array" ref="AM64">IF(AK64=AK63,0,SUMPRODUCT((AB63:AH63&gt;=$N$7)*(AB63:AH63 &lt;= $N$8)*(TEXT(AB63:AH63,"yyyy-mm")=AK64)*(AB64:AH64 = "▲")))</f>
        <v>0</v>
      </c>
      <c r="AN64" s="31"/>
      <c r="AO64" s="31"/>
    </row>
    <row r="65" spans="11:41">
      <c r="K65" s="38"/>
      <c r="L65" s="48">
        <v>38</v>
      </c>
      <c r="M65" s="11">
        <f>S63+1</f>
        <v>46048</v>
      </c>
      <c r="N65" s="11">
        <f t="shared" ref="N65:S65" si="109">M65+1</f>
        <v>46049</v>
      </c>
      <c r="O65" s="11">
        <f t="shared" si="109"/>
        <v>46050</v>
      </c>
      <c r="P65" s="11">
        <f t="shared" si="109"/>
        <v>46051</v>
      </c>
      <c r="Q65" s="11">
        <f t="shared" si="109"/>
        <v>46052</v>
      </c>
      <c r="R65" s="12">
        <f t="shared" si="109"/>
        <v>46053</v>
      </c>
      <c r="S65" s="13">
        <f t="shared" si="109"/>
        <v>46054</v>
      </c>
      <c r="T65" s="31">
        <f t="shared" ref="T65" si="110">COUNTIF(R66:S66,"▲")</f>
        <v>0</v>
      </c>
      <c r="U65" s="31"/>
      <c r="V65" s="10" t="str">
        <f>TEXT(M65,"YYYY-MM")</f>
        <v>2026-01</v>
      </c>
      <c r="W65" s="31" cm="1">
        <f t="array" ref="W65">SUMPRODUCT((M65:S65&gt;=$N$7)*(M65:S65 &lt;= $N$8)*(TEXT(M65:S65,"yyyy-mm")=V65)*(M66:S66 = "●"))</f>
        <v>0</v>
      </c>
      <c r="X65" s="31" cm="1">
        <f t="array" ref="X65">SUMPRODUCT((R65:S65&gt;=$N$7)*(R65:S65 &lt;= $N$8)*(TEXT(R65:S65,"yyyy-mm")=V65)*(R66:S66 = "▲"))</f>
        <v>0</v>
      </c>
      <c r="Y65" s="31"/>
      <c r="Z65" s="38"/>
      <c r="AA65" s="48">
        <v>59</v>
      </c>
      <c r="AB65" s="11">
        <f>AH63+1</f>
        <v>46195</v>
      </c>
      <c r="AC65" s="11">
        <f t="shared" ref="AC65:AH65" si="111">AB65+1</f>
        <v>46196</v>
      </c>
      <c r="AD65" s="11">
        <f t="shared" si="111"/>
        <v>46197</v>
      </c>
      <c r="AE65" s="11">
        <f t="shared" si="111"/>
        <v>46198</v>
      </c>
      <c r="AF65" s="11">
        <f t="shared" si="111"/>
        <v>46199</v>
      </c>
      <c r="AG65" s="12">
        <f t="shared" si="111"/>
        <v>46200</v>
      </c>
      <c r="AH65" s="13">
        <f t="shared" si="111"/>
        <v>46201</v>
      </c>
      <c r="AI65" s="31">
        <f>COUNTIF(AG66:AH66,"▲")</f>
        <v>0</v>
      </c>
      <c r="AJ65" s="31"/>
      <c r="AK65" s="10" t="str">
        <f>TEXT(AB65,"YYYY-MM")</f>
        <v>2026-06</v>
      </c>
      <c r="AL65" s="31" cm="1">
        <f t="array" ref="AL65">SUMPRODUCT((AB65:AH65&gt;=$N$7)*(AB65:AH65 &lt;= $N$8)*(TEXT(AB65:AH65,"yyyy-mm")=AK65)*(AB66:AH66 = "●"))</f>
        <v>0</v>
      </c>
      <c r="AM65" s="31" cm="1">
        <f t="array" ref="AM65">SUMPRODUCT((AG65:AH65&gt;=$N$7)*(AG65:AH65 &lt;= $N$8)*(TEXT(AG65:AH65,"yyyy-mm")=AK65)*(AG66:AH66 = "▲"))</f>
        <v>0</v>
      </c>
      <c r="AN65" s="31"/>
      <c r="AO65" s="31"/>
    </row>
    <row r="66" spans="11:41" ht="20.25" thickBot="1">
      <c r="K66" s="38" t="str">
        <f t="shared" ref="K66" si="112">IF(U66=0,"OK","NG")</f>
        <v>NG</v>
      </c>
      <c r="L66" s="49"/>
      <c r="M66" s="14"/>
      <c r="N66" s="14"/>
      <c r="O66" s="14"/>
      <c r="P66" s="14"/>
      <c r="Q66" s="14"/>
      <c r="R66" s="15"/>
      <c r="S66" s="16"/>
      <c r="T66" s="31">
        <f t="shared" ref="T66" si="113">IF($N$8-M65-T65&lt;=5,2,COUNTIF(M66:S66,"●"))</f>
        <v>0</v>
      </c>
      <c r="U66" s="31">
        <f>IF(T66&lt;2-T65,1,0)</f>
        <v>1</v>
      </c>
      <c r="V66" s="10" t="str">
        <f>TEXT(S65,"YYYY-MM")</f>
        <v>2026-02</v>
      </c>
      <c r="W66" s="31" cm="1">
        <f t="array" ref="W66">IF(V66=V65,0,SUMPRODUCT((M65:S65&gt;=$N$7)*(M65:S65 &lt;= $N$8)*(TEXT(M65:S65,"yyyy-mm")=V66)*(M66:S66 = "●")))</f>
        <v>0</v>
      </c>
      <c r="X66" s="31" cm="1">
        <f t="array" ref="X66">IF(V66=V65,0,SUMPRODUCT((M65:S65&gt;=$N$7)*(M65:S65 &lt;= $N$8)*(TEXT(M65:S65,"yyyy-mm")=V66)*(M66:S66 = "▲")))</f>
        <v>0</v>
      </c>
      <c r="Y66" s="31"/>
      <c r="Z66" s="38" t="str">
        <f t="shared" ref="Z66" si="114">IF(AJ66=0,"OK","NG")</f>
        <v>NG</v>
      </c>
      <c r="AA66" s="49"/>
      <c r="AB66" s="14"/>
      <c r="AC66" s="14"/>
      <c r="AD66" s="14"/>
      <c r="AE66" s="14"/>
      <c r="AF66" s="14"/>
      <c r="AG66" s="15"/>
      <c r="AH66" s="16"/>
      <c r="AI66" s="31">
        <f>IF($N$8-AB65-AI65&lt;=5,2,COUNTIF(AB66:AH66,"●"))</f>
        <v>0</v>
      </c>
      <c r="AJ66" s="31">
        <f>IF(AI66&lt;2-AI65,1,0)</f>
        <v>1</v>
      </c>
      <c r="AK66" s="10" t="str">
        <f>TEXT(AH65,"YYYY-MM")</f>
        <v>2026-06</v>
      </c>
      <c r="AL66" s="31" cm="1">
        <f t="array" ref="AL66">IF(AK66=AK65,0,SUMPRODUCT((AB65:AH65&gt;=$N$7)*(AB65:AH65 &lt;= $N$8)*(TEXT(AB65:AH65,"yyyy-mm")=AK66)*(AB66:AH66 = "●")))</f>
        <v>0</v>
      </c>
      <c r="AM66" s="31" cm="1">
        <f t="array" ref="AM66">IF(AK66=AK65,0,SUMPRODUCT((AB65:AH65&gt;=$N$7)*(AB65:AH65 &lt;= $N$8)*(TEXT(AB65:AH65,"yyyy-mm")=AK66)*(AB66:AH66 = "▲")))</f>
        <v>0</v>
      </c>
      <c r="AN66" s="31"/>
      <c r="AO66" s="31"/>
    </row>
    <row r="67" spans="11:41">
      <c r="K67" s="38"/>
      <c r="L67" s="48">
        <v>39</v>
      </c>
      <c r="M67" s="11">
        <f>S65+1</f>
        <v>46055</v>
      </c>
      <c r="N67" s="11">
        <f t="shared" ref="N67:S67" si="115">M67+1</f>
        <v>46056</v>
      </c>
      <c r="O67" s="11">
        <f t="shared" si="115"/>
        <v>46057</v>
      </c>
      <c r="P67" s="11">
        <f t="shared" si="115"/>
        <v>46058</v>
      </c>
      <c r="Q67" s="11">
        <f t="shared" si="115"/>
        <v>46059</v>
      </c>
      <c r="R67" s="12">
        <f t="shared" si="115"/>
        <v>46060</v>
      </c>
      <c r="S67" s="13">
        <f t="shared" si="115"/>
        <v>46061</v>
      </c>
      <c r="T67" s="31">
        <f t="shared" ref="T67" si="116">COUNTIF(R68:S68,"▲")</f>
        <v>0</v>
      </c>
      <c r="U67" s="31"/>
      <c r="V67" s="10" t="str">
        <f>TEXT(M67,"YYYY-MM")</f>
        <v>2026-02</v>
      </c>
      <c r="W67" s="31" cm="1">
        <f t="array" ref="W67">SUMPRODUCT((M67:S67&gt;=$N$7)*(M67:S67 &lt;= $N$8)*(TEXT(M67:S67,"yyyy-mm")=V67)*(M68:S68 = "●"))</f>
        <v>0</v>
      </c>
      <c r="X67" s="31" cm="1">
        <f t="array" ref="X67">SUMPRODUCT((R67:S67&gt;=$N$7)*(R67:S67 &lt;= $N$8)*(TEXT(R67:S67,"yyyy-mm")=V67)*(R68:S68 = "▲"))</f>
        <v>0</v>
      </c>
      <c r="Y67" s="31"/>
      <c r="Z67" s="38"/>
      <c r="AA67" s="48">
        <v>60</v>
      </c>
      <c r="AB67" s="11">
        <f>AH65+1</f>
        <v>46202</v>
      </c>
      <c r="AC67" s="11">
        <f t="shared" ref="AC67:AH67" si="117">AB67+1</f>
        <v>46203</v>
      </c>
      <c r="AD67" s="11">
        <f t="shared" si="117"/>
        <v>46204</v>
      </c>
      <c r="AE67" s="11">
        <f t="shared" si="117"/>
        <v>46205</v>
      </c>
      <c r="AF67" s="11">
        <f t="shared" si="117"/>
        <v>46206</v>
      </c>
      <c r="AG67" s="12">
        <f t="shared" si="117"/>
        <v>46207</v>
      </c>
      <c r="AH67" s="13">
        <f t="shared" si="117"/>
        <v>46208</v>
      </c>
      <c r="AI67" s="31">
        <f>COUNTIF(AG68:AH68,"▲")</f>
        <v>0</v>
      </c>
      <c r="AJ67" s="31"/>
      <c r="AK67" s="10" t="str">
        <f>TEXT(AB67,"YYYY-MM")</f>
        <v>2026-06</v>
      </c>
      <c r="AL67" s="31" cm="1">
        <f t="array" ref="AL67">SUMPRODUCT((AB67:AH67&gt;=$N$7)*(AB67:AH67 &lt;= $N$8)*(TEXT(AB67:AH67,"yyyy-mm")=AK67)*(AB68:AH68 = "●"))</f>
        <v>0</v>
      </c>
      <c r="AM67" s="31" cm="1">
        <f t="array" ref="AM67">SUMPRODUCT((AG67:AH67&gt;=$N$7)*(AG67:AH67 &lt;= $N$8)*(TEXT(AG67:AH67,"yyyy-mm")=AK67)*(AG68:AH68 = "▲"))</f>
        <v>0</v>
      </c>
      <c r="AN67" s="31"/>
      <c r="AO67" s="31"/>
    </row>
    <row r="68" spans="11:41" ht="20.25" thickBot="1">
      <c r="K68" s="38" t="str">
        <f t="shared" ref="K68" si="118">IF(U68=0,"OK","NG")</f>
        <v>NG</v>
      </c>
      <c r="L68" s="49"/>
      <c r="M68" s="14"/>
      <c r="N68" s="14"/>
      <c r="O68" s="14"/>
      <c r="P68" s="14"/>
      <c r="Q68" s="14"/>
      <c r="R68" s="15"/>
      <c r="S68" s="16"/>
      <c r="T68" s="31">
        <f t="shared" ref="T68" si="119">IF($N$8-M67-T67&lt;=5,2,COUNTIF(M68:S68,"●"))</f>
        <v>0</v>
      </c>
      <c r="U68" s="31">
        <f>IF(T68&lt;2-T67,1,0)</f>
        <v>1</v>
      </c>
      <c r="V68" s="10" t="str">
        <f>TEXT(S67,"YYYY-MM")</f>
        <v>2026-02</v>
      </c>
      <c r="W68" s="31" cm="1">
        <f t="array" ref="W68">IF(V68=V67,0,SUMPRODUCT((M67:S67&gt;=$N$7)*(M67:S67 &lt;= $N$8)*(TEXT(M67:S67,"yyyy-mm")=V68)*(M68:S68 = "●")))</f>
        <v>0</v>
      </c>
      <c r="X68" s="31" cm="1">
        <f t="array" ref="X68">IF(V68=V67,0,SUMPRODUCT((M67:S67&gt;=$N$7)*(M67:S67 &lt;= $N$8)*(TEXT(M67:S67,"yyyy-mm")=V68)*(M68:S68 = "▲")))</f>
        <v>0</v>
      </c>
      <c r="Y68" s="31"/>
      <c r="Z68" s="38" t="str">
        <f t="shared" ref="Z68" si="120">IF(AJ68=0,"OK","NG")</f>
        <v>NG</v>
      </c>
      <c r="AA68" s="49"/>
      <c r="AB68" s="14"/>
      <c r="AC68" s="14"/>
      <c r="AD68" s="14"/>
      <c r="AE68" s="14"/>
      <c r="AF68" s="14"/>
      <c r="AG68" s="15"/>
      <c r="AH68" s="16"/>
      <c r="AI68" s="31">
        <f>IF($N$8-AB67-AI67&lt;=5,2,COUNTIF(AB68:AH68,"●"))</f>
        <v>0</v>
      </c>
      <c r="AJ68" s="31">
        <f>IF(AI68&lt;2-AI67,1,0)</f>
        <v>1</v>
      </c>
      <c r="AK68" s="10" t="str">
        <f>TEXT(AH67,"YYYY-MM")</f>
        <v>2026-07</v>
      </c>
      <c r="AL68" s="31" cm="1">
        <f t="array" ref="AL68">IF(AK68=AK67,0,SUMPRODUCT((AB67:AH67&gt;=$N$7)*(AB67:AH67 &lt;= $N$8)*(TEXT(AB67:AH67,"yyyy-mm")=AK68)*(AB68:AH68 = "●")))</f>
        <v>0</v>
      </c>
      <c r="AM68" s="31" cm="1">
        <f t="array" ref="AM68">IF(AK68=AK67,0,SUMPRODUCT((AB67:AH67&gt;=$N$7)*(AB67:AH67 &lt;= $N$8)*(TEXT(AB67:AH67,"yyyy-mm")=AK68)*(AB68:AH68 = "▲")))</f>
        <v>0</v>
      </c>
      <c r="AN68" s="31"/>
      <c r="AO68" s="31"/>
    </row>
    <row r="69" spans="11:41">
      <c r="K69" s="38"/>
      <c r="L69" s="48">
        <v>40</v>
      </c>
      <c r="M69" s="11">
        <f>S67+1</f>
        <v>46062</v>
      </c>
      <c r="N69" s="11">
        <f t="shared" ref="N69:S69" si="121">M69+1</f>
        <v>46063</v>
      </c>
      <c r="O69" s="11">
        <f t="shared" si="121"/>
        <v>46064</v>
      </c>
      <c r="P69" s="11">
        <f t="shared" si="121"/>
        <v>46065</v>
      </c>
      <c r="Q69" s="11">
        <f t="shared" si="121"/>
        <v>46066</v>
      </c>
      <c r="R69" s="12">
        <f t="shared" si="121"/>
        <v>46067</v>
      </c>
      <c r="S69" s="13">
        <f t="shared" si="121"/>
        <v>46068</v>
      </c>
      <c r="T69" s="31">
        <f t="shared" ref="T69" si="122">COUNTIF(R70:S70,"▲")</f>
        <v>0</v>
      </c>
      <c r="U69" s="31"/>
      <c r="V69" s="10" t="str">
        <f>TEXT(M69,"YYYY-MM")</f>
        <v>2026-02</v>
      </c>
      <c r="W69" s="31" cm="1">
        <f t="array" ref="W69">SUMPRODUCT((M69:S69&gt;=$N$7)*(M69:S69 &lt;= $N$8)*(TEXT(M69:S69,"yyyy-mm")=V69)*(M70:S70 = "●"))</f>
        <v>0</v>
      </c>
      <c r="X69" s="31" cm="1">
        <f t="array" ref="X69">SUMPRODUCT((R69:S69&gt;=$N$7)*(R69:S69 &lt;= $N$8)*(TEXT(R69:S69,"yyyy-mm")=V69)*(R70:S70 = "▲"))</f>
        <v>0</v>
      </c>
      <c r="Y69" s="31"/>
      <c r="Z69" s="38"/>
      <c r="AA69" s="48">
        <v>61</v>
      </c>
      <c r="AB69" s="11">
        <f>AH67+1</f>
        <v>46209</v>
      </c>
      <c r="AC69" s="11">
        <f t="shared" ref="AC69:AH69" si="123">AB69+1</f>
        <v>46210</v>
      </c>
      <c r="AD69" s="11">
        <f t="shared" si="123"/>
        <v>46211</v>
      </c>
      <c r="AE69" s="11">
        <f t="shared" si="123"/>
        <v>46212</v>
      </c>
      <c r="AF69" s="11">
        <f t="shared" si="123"/>
        <v>46213</v>
      </c>
      <c r="AG69" s="12">
        <f t="shared" si="123"/>
        <v>46214</v>
      </c>
      <c r="AH69" s="13">
        <f t="shared" si="123"/>
        <v>46215</v>
      </c>
      <c r="AI69" s="31">
        <f>COUNTIF(AG70:AH70,"▲")</f>
        <v>0</v>
      </c>
      <c r="AJ69" s="31"/>
      <c r="AK69" s="10" t="str">
        <f>TEXT(AB69,"YYYY-MM")</f>
        <v>2026-07</v>
      </c>
      <c r="AL69" s="31" cm="1">
        <f t="array" ref="AL69">SUMPRODUCT((AB69:AH69&gt;=$N$7)*(AB69:AH69 &lt;= $N$8)*(TEXT(AB69:AH69,"yyyy-mm")=AK69)*(AB70:AH70 = "●"))</f>
        <v>0</v>
      </c>
      <c r="AM69" s="31" cm="1">
        <f t="array" ref="AM69">SUMPRODUCT((AG69:AH69&gt;=$N$7)*(AG69:AH69 &lt;= $N$8)*(TEXT(AG69:AH69,"yyyy-mm")=AK69)*(AG70:AH70 = "▲"))</f>
        <v>0</v>
      </c>
      <c r="AN69" s="31"/>
      <c r="AO69" s="31"/>
    </row>
    <row r="70" spans="11:41" ht="20.25" thickBot="1">
      <c r="K70" s="38" t="str">
        <f t="shared" ref="K70" si="124">IF(U70=0,"OK","NG")</f>
        <v>NG</v>
      </c>
      <c r="L70" s="49"/>
      <c r="M70" s="14"/>
      <c r="N70" s="14"/>
      <c r="O70" s="14"/>
      <c r="P70" s="14"/>
      <c r="Q70" s="14"/>
      <c r="R70" s="15"/>
      <c r="S70" s="16"/>
      <c r="T70" s="31">
        <f t="shared" ref="T70" si="125">IF($N$8-M69-T69&lt;=5,2,COUNTIF(M70:S70,"●"))</f>
        <v>0</v>
      </c>
      <c r="U70" s="31">
        <f>IF(T70&lt;2-T69,1,0)</f>
        <v>1</v>
      </c>
      <c r="V70" s="10" t="str">
        <f>TEXT(S69,"YYYY-MM")</f>
        <v>2026-02</v>
      </c>
      <c r="W70" s="31" cm="1">
        <f t="array" ref="W70">IF(V70=V69,0,SUMPRODUCT((M69:S69&gt;=$N$7)*(M69:S69 &lt;= $N$8)*(TEXT(M69:S69,"yyyy-mm")=V70)*(M70:S70 = "●")))</f>
        <v>0</v>
      </c>
      <c r="X70" s="31" cm="1">
        <f t="array" ref="X70">IF(V70=V69,0,SUMPRODUCT((M69:S69&gt;=$N$7)*(M69:S69 &lt;= $N$8)*(TEXT(M69:S69,"yyyy-mm")=V70)*(M70:S70 = "▲")))</f>
        <v>0</v>
      </c>
      <c r="Y70" s="31"/>
      <c r="Z70" s="38" t="str">
        <f t="shared" ref="Z70" si="126">IF(AJ70=0,"OK","NG")</f>
        <v>NG</v>
      </c>
      <c r="AA70" s="49"/>
      <c r="AB70" s="14"/>
      <c r="AC70" s="14"/>
      <c r="AD70" s="14"/>
      <c r="AE70" s="14"/>
      <c r="AF70" s="14"/>
      <c r="AG70" s="15"/>
      <c r="AH70" s="16"/>
      <c r="AI70" s="31">
        <f>IF($N$8-AB69-AI69&lt;=5,2,COUNTIF(AB70:AH70,"●"))</f>
        <v>0</v>
      </c>
      <c r="AJ70" s="31">
        <f>IF(AI70&lt;2-AI69,1,0)</f>
        <v>1</v>
      </c>
      <c r="AK70" s="10" t="str">
        <f>TEXT(AH69,"YYYY-MM")</f>
        <v>2026-07</v>
      </c>
      <c r="AL70" s="31" cm="1">
        <f t="array" ref="AL70">IF(AK70=AK69,0,SUMPRODUCT((AB69:AH69&gt;=$N$7)*(AB69:AH69 &lt;= $N$8)*(TEXT(AB69:AH69,"yyyy-mm")=AK70)*(AB70:AH70 = "●")))</f>
        <v>0</v>
      </c>
      <c r="AM70" s="31" cm="1">
        <f t="array" ref="AM70">IF(AK70=AK69,0,SUMPRODUCT((AB69:AH69&gt;=$N$7)*(AB69:AH69 &lt;= $N$8)*(TEXT(AB69:AH69,"yyyy-mm")=AK70)*(AB70:AH70 = "▲")))</f>
        <v>0</v>
      </c>
      <c r="AN70" s="31"/>
      <c r="AO70" s="31"/>
    </row>
    <row r="71" spans="11:41">
      <c r="K71" s="38"/>
      <c r="L71" s="48">
        <v>41</v>
      </c>
      <c r="M71" s="11">
        <f>S69+1</f>
        <v>46069</v>
      </c>
      <c r="N71" s="11">
        <f t="shared" ref="N71:S71" si="127">M71+1</f>
        <v>46070</v>
      </c>
      <c r="O71" s="11">
        <f t="shared" si="127"/>
        <v>46071</v>
      </c>
      <c r="P71" s="11">
        <f t="shared" si="127"/>
        <v>46072</v>
      </c>
      <c r="Q71" s="11">
        <f t="shared" si="127"/>
        <v>46073</v>
      </c>
      <c r="R71" s="12">
        <f t="shared" si="127"/>
        <v>46074</v>
      </c>
      <c r="S71" s="13">
        <f t="shared" si="127"/>
        <v>46075</v>
      </c>
      <c r="T71" s="31">
        <f t="shared" ref="T71" si="128">COUNTIF(R72:S72,"▲")</f>
        <v>0</v>
      </c>
      <c r="U71" s="31"/>
      <c r="V71" s="10" t="str">
        <f>TEXT(M71,"YYYY-MM")</f>
        <v>2026-02</v>
      </c>
      <c r="W71" s="31" cm="1">
        <f t="array" ref="W71">SUMPRODUCT((M71:S71&gt;=$N$7)*(M71:S71 &lt;= $N$8)*(TEXT(M71:S71,"yyyy-mm")=V71)*(M72:S72 = "●"))</f>
        <v>0</v>
      </c>
      <c r="X71" s="31" cm="1">
        <f t="array" ref="X71">SUMPRODUCT((R71:S71&gt;=$N$7)*(R71:S71 &lt;= $N$8)*(TEXT(R71:S71,"yyyy-mm")=V71)*(R72:S72 = "▲"))</f>
        <v>0</v>
      </c>
      <c r="Y71" s="31"/>
      <c r="Z71" s="38"/>
      <c r="AA71" s="48">
        <v>62</v>
      </c>
      <c r="AB71" s="11">
        <f>AH69+1</f>
        <v>46216</v>
      </c>
      <c r="AC71" s="11">
        <f t="shared" ref="AC71:AH71" si="129">AB71+1</f>
        <v>46217</v>
      </c>
      <c r="AD71" s="11">
        <f t="shared" si="129"/>
        <v>46218</v>
      </c>
      <c r="AE71" s="11">
        <f t="shared" si="129"/>
        <v>46219</v>
      </c>
      <c r="AF71" s="11">
        <f t="shared" si="129"/>
        <v>46220</v>
      </c>
      <c r="AG71" s="12">
        <f t="shared" si="129"/>
        <v>46221</v>
      </c>
      <c r="AH71" s="13">
        <f t="shared" si="129"/>
        <v>46222</v>
      </c>
      <c r="AI71" s="31">
        <f>COUNTIF(AG72:AH72,"▲")</f>
        <v>0</v>
      </c>
      <c r="AJ71" s="31"/>
      <c r="AK71" s="10" t="str">
        <f>TEXT(AB71,"YYYY-MM")</f>
        <v>2026-07</v>
      </c>
      <c r="AL71" s="31" cm="1">
        <f t="array" ref="AL71">SUMPRODUCT((AB71:AH71&gt;=$N$7)*(AB71:AH71 &lt;= $N$8)*(TEXT(AB71:AH71,"yyyy-mm")=AK71)*(AB72:AH72 = "●"))</f>
        <v>0</v>
      </c>
      <c r="AM71" s="31" cm="1">
        <f t="array" ref="AM71">SUMPRODUCT((AG71:AH71&gt;=$N$7)*(AG71:AH71 &lt;= $N$8)*(TEXT(AG71:AH71,"yyyy-mm")=AK71)*(AG72:AH72 = "▲"))</f>
        <v>0</v>
      </c>
      <c r="AN71" s="31"/>
      <c r="AO71" s="31"/>
    </row>
    <row r="72" spans="11:41" ht="20.25" thickBot="1">
      <c r="K72" s="38" t="str">
        <f t="shared" ref="K72" si="130">IF(U72=0,"OK","NG")</f>
        <v>NG</v>
      </c>
      <c r="L72" s="49"/>
      <c r="M72" s="14"/>
      <c r="N72" s="14"/>
      <c r="O72" s="14"/>
      <c r="P72" s="14"/>
      <c r="Q72" s="14"/>
      <c r="R72" s="15"/>
      <c r="S72" s="16"/>
      <c r="T72" s="31">
        <f t="shared" ref="T72" si="131">IF($N$8-M71-T71&lt;=5,2,COUNTIF(M72:S72,"●"))</f>
        <v>0</v>
      </c>
      <c r="U72" s="31">
        <f>IF(T72&lt;2-T71,1,0)</f>
        <v>1</v>
      </c>
      <c r="V72" s="10" t="str">
        <f>TEXT(S71,"YYYY-MM")</f>
        <v>2026-02</v>
      </c>
      <c r="W72" s="31" cm="1">
        <f t="array" ref="W72">IF(V72=V71,0,SUMPRODUCT((M71:S71&gt;=$N$7)*(M71:S71 &lt;= $N$8)*(TEXT(M71:S71,"yyyy-mm")=V72)*(M72:S72 = "●")))</f>
        <v>0</v>
      </c>
      <c r="X72" s="31" cm="1">
        <f t="array" ref="X72">IF(V72=V71,0,SUMPRODUCT((M71:S71&gt;=$N$7)*(M71:S71 &lt;= $N$8)*(TEXT(M71:S71,"yyyy-mm")=V72)*(M72:S72 = "▲")))</f>
        <v>0</v>
      </c>
      <c r="Y72" s="31"/>
      <c r="Z72" s="38" t="str">
        <f t="shared" ref="Z72" si="132">IF(AJ72=0,"OK","NG")</f>
        <v>NG</v>
      </c>
      <c r="AA72" s="49"/>
      <c r="AB72" s="14"/>
      <c r="AC72" s="14"/>
      <c r="AD72" s="14"/>
      <c r="AE72" s="14"/>
      <c r="AF72" s="14"/>
      <c r="AG72" s="15"/>
      <c r="AH72" s="16"/>
      <c r="AI72" s="31">
        <f>IF($N$8-AB71-AI71&lt;=5,2,COUNTIF(AB72:AH72,"●"))</f>
        <v>0</v>
      </c>
      <c r="AJ72" s="31">
        <f>IF(AI72&lt;2-AI71,1,0)</f>
        <v>1</v>
      </c>
      <c r="AK72" s="10" t="str">
        <f>TEXT(AH71,"YYYY-MM")</f>
        <v>2026-07</v>
      </c>
      <c r="AL72" s="31" cm="1">
        <f t="array" ref="AL72">IF(AK72=AK71,0,SUMPRODUCT((AB71:AH71&gt;=$N$7)*(AB71:AH71 &lt;= $N$8)*(TEXT(AB71:AH71,"yyyy-mm")=AK72)*(AB72:AH72 = "●")))</f>
        <v>0</v>
      </c>
      <c r="AM72" s="31" cm="1">
        <f t="array" ref="AM72">IF(AK72=AK71,0,SUMPRODUCT((AB71:AH71&gt;=$N$7)*(AB71:AH71 &lt;= $N$8)*(TEXT(AB71:AH71,"yyyy-mm")=AK72)*(AB72:AH72 = "▲")))</f>
        <v>0</v>
      </c>
      <c r="AN72" s="31"/>
      <c r="AO72" s="31"/>
    </row>
    <row r="73" spans="11:41">
      <c r="K73" s="38"/>
      <c r="L73" s="48">
        <v>42</v>
      </c>
      <c r="M73" s="11">
        <f>S71+1</f>
        <v>46076</v>
      </c>
      <c r="N73" s="11">
        <f t="shared" ref="N73:S73" si="133">M73+1</f>
        <v>46077</v>
      </c>
      <c r="O73" s="11">
        <f t="shared" si="133"/>
        <v>46078</v>
      </c>
      <c r="P73" s="11">
        <f t="shared" si="133"/>
        <v>46079</v>
      </c>
      <c r="Q73" s="11">
        <f t="shared" si="133"/>
        <v>46080</v>
      </c>
      <c r="R73" s="12">
        <f t="shared" si="133"/>
        <v>46081</v>
      </c>
      <c r="S73" s="13">
        <f t="shared" si="133"/>
        <v>46082</v>
      </c>
      <c r="T73" s="31">
        <f t="shared" ref="T73" si="134">COUNTIF(R74:S74,"▲")</f>
        <v>0</v>
      </c>
      <c r="U73" s="31"/>
      <c r="V73" s="10" t="str">
        <f>TEXT(M73,"YYYY-MM")</f>
        <v>2026-02</v>
      </c>
      <c r="W73" s="31" cm="1">
        <f t="array" ref="W73">SUMPRODUCT((M73:S73&gt;=$N$7)*(M73:S73 &lt;= $N$8)*(TEXT(M73:S73,"yyyy-mm")=V73)*(M74:S74 = "●"))</f>
        <v>0</v>
      </c>
      <c r="X73" s="31" cm="1">
        <f t="array" ref="X73">SUMPRODUCT((R73:S73&gt;=$N$7)*(R73:S73 &lt;= $N$8)*(TEXT(R73:S73,"yyyy-mm")=V73)*(R74:S74 = "▲"))</f>
        <v>0</v>
      </c>
      <c r="Y73" s="31"/>
      <c r="Z73" s="38"/>
      <c r="AA73" s="48">
        <v>63</v>
      </c>
      <c r="AB73" s="11">
        <f>AH71+1</f>
        <v>46223</v>
      </c>
      <c r="AC73" s="11">
        <f t="shared" ref="AC73:AH73" si="135">AB73+1</f>
        <v>46224</v>
      </c>
      <c r="AD73" s="11">
        <f t="shared" si="135"/>
        <v>46225</v>
      </c>
      <c r="AE73" s="11">
        <f t="shared" si="135"/>
        <v>46226</v>
      </c>
      <c r="AF73" s="11">
        <f t="shared" si="135"/>
        <v>46227</v>
      </c>
      <c r="AG73" s="12">
        <f t="shared" si="135"/>
        <v>46228</v>
      </c>
      <c r="AH73" s="13">
        <f t="shared" si="135"/>
        <v>46229</v>
      </c>
      <c r="AI73" s="31">
        <f>COUNTIF(AG74:AH74,"▲")</f>
        <v>0</v>
      </c>
      <c r="AJ73" s="31"/>
      <c r="AK73" s="10" t="str">
        <f>TEXT(AB73,"YYYY-MM")</f>
        <v>2026-07</v>
      </c>
      <c r="AL73" s="31" cm="1">
        <f t="array" ref="AL73">SUMPRODUCT((AB73:AH73&gt;=$N$7)*(AB73:AH73 &lt;= $N$8)*(TEXT(AB73:AH73,"yyyy-mm")=AK73)*(AB74:AH74 = "●"))</f>
        <v>0</v>
      </c>
      <c r="AM73" s="31" cm="1">
        <f t="array" ref="AM73">SUMPRODUCT((AG73:AH73&gt;=$N$7)*(AG73:AH73 &lt;= $N$8)*(TEXT(AG73:AH73,"yyyy-mm")=AK73)*(AG74:AH74 = "▲"))</f>
        <v>0</v>
      </c>
      <c r="AN73" s="31"/>
      <c r="AO73" s="31"/>
    </row>
    <row r="74" spans="11:41" ht="20.25" thickBot="1">
      <c r="K74" s="38" t="str">
        <f t="shared" ref="K74" si="136">IF(U74=0,"OK","NG")</f>
        <v>NG</v>
      </c>
      <c r="L74" s="49"/>
      <c r="M74" s="14"/>
      <c r="N74" s="14"/>
      <c r="O74" s="14"/>
      <c r="P74" s="14"/>
      <c r="Q74" s="14"/>
      <c r="R74" s="15"/>
      <c r="S74" s="16"/>
      <c r="T74" s="31">
        <f t="shared" ref="T74" si="137">IF($N$8-M73-T73&lt;=5,2,COUNTIF(M74:S74,"●"))</f>
        <v>0</v>
      </c>
      <c r="U74" s="31">
        <f>IF(T74&lt;2-T73,1,0)</f>
        <v>1</v>
      </c>
      <c r="V74" s="10" t="str">
        <f>TEXT(S73,"YYYY-MM")</f>
        <v>2026-03</v>
      </c>
      <c r="W74" s="31" cm="1">
        <f t="array" ref="W74">IF(V74=V73,0,SUMPRODUCT((M73:S73&gt;=$N$7)*(M73:S73 &lt;= $N$8)*(TEXT(M73:S73,"yyyy-mm")=V74)*(M74:S74 = "●")))</f>
        <v>0</v>
      </c>
      <c r="X74" s="31" cm="1">
        <f t="array" ref="X74">IF(V74=V73,0,SUMPRODUCT((M73:S73&gt;=$N$7)*(M73:S73 &lt;= $N$8)*(TEXT(M73:S73,"yyyy-mm")=V74)*(M74:S74 = "▲")))</f>
        <v>0</v>
      </c>
      <c r="Y74" s="31"/>
      <c r="Z74" s="38" t="str">
        <f t="shared" ref="Z74" si="138">IF(AJ74=0,"OK","NG")</f>
        <v>NG</v>
      </c>
      <c r="AA74" s="49"/>
      <c r="AB74" s="14"/>
      <c r="AC74" s="14"/>
      <c r="AD74" s="14"/>
      <c r="AE74" s="14"/>
      <c r="AF74" s="14"/>
      <c r="AG74" s="15"/>
      <c r="AH74" s="16"/>
      <c r="AI74" s="31">
        <f>IF($N$8-AB73-AI73&lt;=5,2,COUNTIF(AB74:AH74,"●"))</f>
        <v>0</v>
      </c>
      <c r="AJ74" s="31">
        <f>IF(AI74&lt;2-AI73,1,0)</f>
        <v>1</v>
      </c>
      <c r="AK74" s="10" t="str">
        <f>TEXT(AH73,"YYYY-MM")</f>
        <v>2026-07</v>
      </c>
      <c r="AL74" s="31" cm="1">
        <f t="array" ref="AL74">IF(AK74=AK73,0,SUMPRODUCT((AB73:AH73&gt;=$N$7)*(AB73:AH73 &lt;= $N$8)*(TEXT(AB73:AH73,"yyyy-mm")=AK74)*(AB74:AH74 = "●")))</f>
        <v>0</v>
      </c>
      <c r="AM74" s="31" cm="1">
        <f t="array" ref="AM74">IF(AK74=AK73,0,SUMPRODUCT((AB73:AH73&gt;=$N$7)*(AB73:AH73 &lt;= $N$8)*(TEXT(AB73:AH73,"yyyy-mm")=AK74)*(AB74:AH74 = "▲")))</f>
        <v>0</v>
      </c>
      <c r="AN74" s="31"/>
      <c r="AO74" s="31"/>
    </row>
    <row r="75" spans="11:41">
      <c r="K75" s="38"/>
      <c r="L75" s="48">
        <v>43</v>
      </c>
      <c r="M75" s="11">
        <f>S73+1</f>
        <v>46083</v>
      </c>
      <c r="N75" s="11">
        <f t="shared" ref="N75:S75" si="139">M75+1</f>
        <v>46084</v>
      </c>
      <c r="O75" s="11">
        <f t="shared" si="139"/>
        <v>46085</v>
      </c>
      <c r="P75" s="11">
        <f t="shared" si="139"/>
        <v>46086</v>
      </c>
      <c r="Q75" s="11">
        <f t="shared" si="139"/>
        <v>46087</v>
      </c>
      <c r="R75" s="12">
        <f t="shared" si="139"/>
        <v>46088</v>
      </c>
      <c r="S75" s="13">
        <f t="shared" si="139"/>
        <v>46089</v>
      </c>
      <c r="T75" s="31">
        <f t="shared" ref="T75" si="140">COUNTIF(R76:S76,"▲")</f>
        <v>0</v>
      </c>
      <c r="U75" s="31"/>
      <c r="V75" s="10" t="str">
        <f>TEXT(M75,"YYYY-MM")</f>
        <v>2026-03</v>
      </c>
      <c r="W75" s="31" cm="1">
        <f t="array" ref="W75">SUMPRODUCT((M75:S75&gt;=$N$7)*(M75:S75 &lt;= $N$8)*(TEXT(M75:S75,"yyyy-mm")=V75)*(M76:S76 = "●"))</f>
        <v>0</v>
      </c>
      <c r="X75" s="31" cm="1">
        <f t="array" ref="X75">SUMPRODUCT((R75:S75&gt;=$N$7)*(R75:S75 &lt;= $N$8)*(TEXT(R75:S75,"yyyy-mm")=V75)*(R76:S76 = "▲"))</f>
        <v>0</v>
      </c>
      <c r="Y75" s="31"/>
      <c r="Z75" s="38"/>
      <c r="AA75" s="48">
        <v>64</v>
      </c>
      <c r="AB75" s="11">
        <f>AH73+1</f>
        <v>46230</v>
      </c>
      <c r="AC75" s="11">
        <f t="shared" ref="AC75:AH75" si="141">AB75+1</f>
        <v>46231</v>
      </c>
      <c r="AD75" s="11">
        <f t="shared" si="141"/>
        <v>46232</v>
      </c>
      <c r="AE75" s="11">
        <f t="shared" si="141"/>
        <v>46233</v>
      </c>
      <c r="AF75" s="11">
        <f t="shared" si="141"/>
        <v>46234</v>
      </c>
      <c r="AG75" s="12">
        <f t="shared" si="141"/>
        <v>46235</v>
      </c>
      <c r="AH75" s="13">
        <f t="shared" si="141"/>
        <v>46236</v>
      </c>
      <c r="AI75" s="31">
        <f>COUNTIF(AG76:AH76,"▲")</f>
        <v>0</v>
      </c>
      <c r="AJ75" s="31"/>
      <c r="AK75" s="10" t="str">
        <f>TEXT(AB75,"YYYY-MM")</f>
        <v>2026-07</v>
      </c>
      <c r="AL75" s="31" cm="1">
        <f t="array" ref="AL75">SUMPRODUCT((AB75:AH75&gt;=$N$7)*(AB75:AH75 &lt;= $N$8)*(TEXT(AB75:AH75,"yyyy-mm")=AK75)*(AB76:AH76 = "●"))</f>
        <v>0</v>
      </c>
      <c r="AM75" s="31" cm="1">
        <f t="array" ref="AM75">SUMPRODUCT((AG75:AH75&gt;=$N$7)*(AG75:AH75 &lt;= $N$8)*(TEXT(AG75:AH75,"yyyy-mm")=AK75)*(AG76:AH76 = "▲"))</f>
        <v>0</v>
      </c>
      <c r="AN75" s="31"/>
      <c r="AO75" s="31"/>
    </row>
    <row r="76" spans="11:41" ht="20.25" thickBot="1">
      <c r="K76" s="38" t="str">
        <f t="shared" ref="K76" si="142">IF(U76=0,"OK","NG")</f>
        <v>NG</v>
      </c>
      <c r="L76" s="49"/>
      <c r="M76" s="14"/>
      <c r="N76" s="14"/>
      <c r="O76" s="14"/>
      <c r="P76" s="14"/>
      <c r="Q76" s="14"/>
      <c r="R76" s="15"/>
      <c r="S76" s="16"/>
      <c r="T76" s="31">
        <f t="shared" ref="T76" si="143">IF($N$8-M75-T75&lt;=5,2,COUNTIF(M76:S76,"●"))</f>
        <v>0</v>
      </c>
      <c r="U76" s="31">
        <f>IF(T76&lt;2-T75,1,0)</f>
        <v>1</v>
      </c>
      <c r="V76" s="10" t="str">
        <f>TEXT(S75,"YYYY-MM")</f>
        <v>2026-03</v>
      </c>
      <c r="W76" s="31" cm="1">
        <f t="array" ref="W76">IF(V76=V75,0,SUMPRODUCT((M75:S75&gt;=$N$7)*(M75:S75 &lt;= $N$8)*(TEXT(M75:S75,"yyyy-mm")=V76)*(M76:S76 = "●")))</f>
        <v>0</v>
      </c>
      <c r="X76" s="31" cm="1">
        <f t="array" ref="X76">IF(V76=V75,0,SUMPRODUCT((M75:S75&gt;=$N$7)*(M75:S75 &lt;= $N$8)*(TEXT(M75:S75,"yyyy-mm")=V76)*(M76:S76 = "▲")))</f>
        <v>0</v>
      </c>
      <c r="Y76" s="31"/>
      <c r="Z76" s="38" t="str">
        <f t="shared" ref="Z76" si="144">IF(AJ76=0,"OK","NG")</f>
        <v>NG</v>
      </c>
      <c r="AA76" s="49"/>
      <c r="AB76" s="14"/>
      <c r="AC76" s="14"/>
      <c r="AD76" s="14"/>
      <c r="AE76" s="14"/>
      <c r="AF76" s="14"/>
      <c r="AG76" s="15"/>
      <c r="AH76" s="16"/>
      <c r="AI76" s="31">
        <f>IF($N$8-AB75-AI75&lt;=5,2,COUNTIF(AB76:AH76,"●"))</f>
        <v>0</v>
      </c>
      <c r="AJ76" s="31">
        <f>IF(AI76&lt;2-AI75,1,0)</f>
        <v>1</v>
      </c>
      <c r="AK76" s="10" t="str">
        <f>TEXT(AH75,"YYYY-MM")</f>
        <v>2026-08</v>
      </c>
      <c r="AL76" s="31" cm="1">
        <f t="array" ref="AL76">IF(AK76=AK75,0,SUMPRODUCT((AB75:AH75&gt;=$N$7)*(AB75:AH75 &lt;= $N$8)*(TEXT(AB75:AH75,"yyyy-mm")=AK76)*(AB76:AH76 = "●")))</f>
        <v>0</v>
      </c>
      <c r="AM76" s="31" cm="1">
        <f t="array" ref="AM76">IF(AK76=AK75,0,SUMPRODUCT((AB75:AH75&gt;=$N$7)*(AB75:AH75 &lt;= $N$8)*(TEXT(AB75:AH75,"yyyy-mm")=AK76)*(AB76:AH76 = "▲")))</f>
        <v>0</v>
      </c>
      <c r="AN76" s="31"/>
      <c r="AO76" s="31"/>
    </row>
    <row r="77" spans="11:41">
      <c r="K77" s="38"/>
      <c r="L77" s="48">
        <v>44</v>
      </c>
      <c r="M77" s="11">
        <f>S75+1</f>
        <v>46090</v>
      </c>
      <c r="N77" s="11">
        <f t="shared" ref="N77:S77" si="145">M77+1</f>
        <v>46091</v>
      </c>
      <c r="O77" s="11">
        <f t="shared" si="145"/>
        <v>46092</v>
      </c>
      <c r="P77" s="11">
        <f t="shared" si="145"/>
        <v>46093</v>
      </c>
      <c r="Q77" s="11">
        <f t="shared" si="145"/>
        <v>46094</v>
      </c>
      <c r="R77" s="12">
        <f t="shared" si="145"/>
        <v>46095</v>
      </c>
      <c r="S77" s="13">
        <f t="shared" si="145"/>
        <v>46096</v>
      </c>
      <c r="T77" s="31">
        <f t="shared" ref="T77" si="146">COUNTIF(R78:S78,"▲")</f>
        <v>0</v>
      </c>
      <c r="U77" s="31"/>
      <c r="V77" s="10" t="str">
        <f>TEXT(M77,"YYYY-MM")</f>
        <v>2026-03</v>
      </c>
      <c r="W77" s="31" cm="1">
        <f t="array" ref="W77">SUMPRODUCT((M77:S77&gt;=$N$7)*(M77:S77 &lt;= $N$8)*(TEXT(M77:S77,"yyyy-mm")=V77)*(M78:S78 = "●"))</f>
        <v>0</v>
      </c>
      <c r="X77" s="31" cm="1">
        <f t="array" ref="X77">SUMPRODUCT((R77:S77&gt;=$N$7)*(R77:S77 &lt;= $N$8)*(TEXT(R77:S77,"yyyy-mm")=V77)*(R78:S78 = "▲"))</f>
        <v>0</v>
      </c>
      <c r="Y77" s="31"/>
      <c r="Z77" s="38"/>
      <c r="AA77" s="48">
        <v>65</v>
      </c>
      <c r="AB77" s="11">
        <f>AH75+1</f>
        <v>46237</v>
      </c>
      <c r="AC77" s="11">
        <f t="shared" ref="AC77:AH77" si="147">AB77+1</f>
        <v>46238</v>
      </c>
      <c r="AD77" s="11">
        <f t="shared" si="147"/>
        <v>46239</v>
      </c>
      <c r="AE77" s="11">
        <f t="shared" si="147"/>
        <v>46240</v>
      </c>
      <c r="AF77" s="11">
        <f t="shared" si="147"/>
        <v>46241</v>
      </c>
      <c r="AG77" s="12">
        <f t="shared" si="147"/>
        <v>46242</v>
      </c>
      <c r="AH77" s="13">
        <f t="shared" si="147"/>
        <v>46243</v>
      </c>
      <c r="AI77" s="31">
        <f>COUNTIF(AG78:AH78,"▲")</f>
        <v>0</v>
      </c>
      <c r="AJ77" s="31"/>
      <c r="AK77" s="10" t="str">
        <f>TEXT(AB77,"YYYY-MM")</f>
        <v>2026-08</v>
      </c>
      <c r="AL77" s="31" cm="1">
        <f t="array" ref="AL77">SUMPRODUCT((AB77:AH77&gt;=$N$7)*(AB77:AH77 &lt;= $N$8)*(TEXT(AB77:AH77,"yyyy-mm")=AK77)*(AB78:AH78 = "●"))</f>
        <v>0</v>
      </c>
      <c r="AM77" s="31" cm="1">
        <f t="array" ref="AM77">SUMPRODUCT((AG77:AH77&gt;=$N$7)*(AG77:AH77 &lt;= $N$8)*(TEXT(AG77:AH77,"yyyy-mm")=AK77)*(AG78:AH78 = "▲"))</f>
        <v>0</v>
      </c>
      <c r="AN77" s="31"/>
      <c r="AO77" s="31"/>
    </row>
    <row r="78" spans="11:41" ht="20.25" thickBot="1">
      <c r="K78" s="38" t="str">
        <f t="shared" ref="K78" si="148">IF(U78=0,"OK","NG")</f>
        <v>NG</v>
      </c>
      <c r="L78" s="49"/>
      <c r="M78" s="14"/>
      <c r="N78" s="14"/>
      <c r="O78" s="14"/>
      <c r="P78" s="14"/>
      <c r="Q78" s="14"/>
      <c r="R78" s="15"/>
      <c r="S78" s="16"/>
      <c r="T78" s="31">
        <f t="shared" ref="T78" si="149">IF($N$8-M77-T77&lt;=5,2,COUNTIF(M78:S78,"●"))</f>
        <v>0</v>
      </c>
      <c r="U78" s="31">
        <f>IF(T78&lt;2-T77,1,0)</f>
        <v>1</v>
      </c>
      <c r="V78" s="10" t="str">
        <f>TEXT(S77,"YYYY-MM")</f>
        <v>2026-03</v>
      </c>
      <c r="W78" s="31" cm="1">
        <f t="array" ref="W78">IF(V78=V77,0,SUMPRODUCT((M77:S77&gt;=$N$7)*(M77:S77 &lt;= $N$8)*(TEXT(M77:S77,"yyyy-mm")=V78)*(M78:S78 = "●")))</f>
        <v>0</v>
      </c>
      <c r="X78" s="31" cm="1">
        <f t="array" ref="X78">IF(V78=V77,0,SUMPRODUCT((M77:S77&gt;=$N$7)*(M77:S77 &lt;= $N$8)*(TEXT(M77:S77,"yyyy-mm")=V78)*(M78:S78 = "▲")))</f>
        <v>0</v>
      </c>
      <c r="Y78" s="31"/>
      <c r="Z78" s="38" t="str">
        <f t="shared" ref="Z78" si="150">IF(AJ78=0,"OK","NG")</f>
        <v>NG</v>
      </c>
      <c r="AA78" s="49"/>
      <c r="AB78" s="14"/>
      <c r="AC78" s="14"/>
      <c r="AD78" s="14"/>
      <c r="AE78" s="14"/>
      <c r="AF78" s="14"/>
      <c r="AG78" s="15"/>
      <c r="AH78" s="16"/>
      <c r="AI78" s="31">
        <f>IF($N$8-AB77-AI77&lt;=5,2,COUNTIF(AB78:AH78,"●"))</f>
        <v>0</v>
      </c>
      <c r="AJ78" s="31">
        <f>IF(AI78&lt;2-AI77,1,0)</f>
        <v>1</v>
      </c>
      <c r="AK78" s="10" t="str">
        <f>TEXT(AH77,"YYYY-MM")</f>
        <v>2026-08</v>
      </c>
      <c r="AL78" s="31" cm="1">
        <f t="array" ref="AL78">IF(AK78=AK77,0,SUMPRODUCT((AB77:AH77&gt;=$N$7)*(AB77:AH77 &lt;= $N$8)*(TEXT(AB77:AH77,"yyyy-mm")=AK78)*(AB78:AH78 = "●")))</f>
        <v>0</v>
      </c>
      <c r="AM78" s="31" cm="1">
        <f t="array" ref="AM78">IF(AK78=AK77,0,SUMPRODUCT((AB77:AH77&gt;=$N$7)*(AB77:AH77 &lt;= $N$8)*(TEXT(AB77:AH77,"yyyy-mm")=AK78)*(AB78:AH78 = "▲")))</f>
        <v>0</v>
      </c>
      <c r="AN78" s="31"/>
      <c r="AO78" s="31"/>
    </row>
    <row r="79" spans="11:41">
      <c r="K79" s="38"/>
      <c r="L79" s="48">
        <v>45</v>
      </c>
      <c r="M79" s="11">
        <f>S77+1</f>
        <v>46097</v>
      </c>
      <c r="N79" s="11">
        <f t="shared" ref="N79:S79" si="151">M79+1</f>
        <v>46098</v>
      </c>
      <c r="O79" s="11">
        <f t="shared" si="151"/>
        <v>46099</v>
      </c>
      <c r="P79" s="11">
        <f t="shared" si="151"/>
        <v>46100</v>
      </c>
      <c r="Q79" s="11">
        <f t="shared" si="151"/>
        <v>46101</v>
      </c>
      <c r="R79" s="12">
        <f t="shared" si="151"/>
        <v>46102</v>
      </c>
      <c r="S79" s="13">
        <f t="shared" si="151"/>
        <v>46103</v>
      </c>
      <c r="T79" s="31">
        <f t="shared" ref="T79" si="152">COUNTIF(R80:S80,"▲")</f>
        <v>0</v>
      </c>
      <c r="U79" s="31"/>
      <c r="V79" s="10" t="str">
        <f>TEXT(M79,"YYYY-MM")</f>
        <v>2026-03</v>
      </c>
      <c r="W79" s="31" cm="1">
        <f t="array" ref="W79">SUMPRODUCT((M79:S79&gt;=$N$7)*(M79:S79 &lt;= $N$8)*(TEXT(M79:S79,"yyyy-mm")=V79)*(M80:S80 = "●"))</f>
        <v>0</v>
      </c>
      <c r="X79" s="31" cm="1">
        <f t="array" ref="X79">SUMPRODUCT((R79:S79&gt;=$N$7)*(R79:S79 &lt;= $N$8)*(TEXT(R79:S79,"yyyy-mm")=V79)*(R80:S80 = "▲"))</f>
        <v>0</v>
      </c>
      <c r="Y79" s="31"/>
      <c r="Z79" s="38"/>
      <c r="AA79" s="48">
        <v>66</v>
      </c>
      <c r="AB79" s="11">
        <f>AH77+1</f>
        <v>46244</v>
      </c>
      <c r="AC79" s="11">
        <f t="shared" ref="AC79:AH79" si="153">AB79+1</f>
        <v>46245</v>
      </c>
      <c r="AD79" s="11">
        <f t="shared" si="153"/>
        <v>46246</v>
      </c>
      <c r="AE79" s="11">
        <f t="shared" si="153"/>
        <v>46247</v>
      </c>
      <c r="AF79" s="11">
        <f t="shared" si="153"/>
        <v>46248</v>
      </c>
      <c r="AG79" s="12">
        <f t="shared" si="153"/>
        <v>46249</v>
      </c>
      <c r="AH79" s="13">
        <f t="shared" si="153"/>
        <v>46250</v>
      </c>
      <c r="AI79" s="31">
        <f>COUNTIF(AG80:AH80,"▲")</f>
        <v>0</v>
      </c>
      <c r="AJ79" s="31"/>
      <c r="AK79" s="10" t="str">
        <f>TEXT(AB79,"YYYY-MM")</f>
        <v>2026-08</v>
      </c>
      <c r="AL79" s="31" cm="1">
        <f t="array" ref="AL79">SUMPRODUCT((AB79:AH79&gt;=$N$7)*(AB79:AH79 &lt;= $N$8)*(TEXT(AB79:AH79,"yyyy-mm")=AK79)*(AB80:AH80 = "●"))</f>
        <v>0</v>
      </c>
      <c r="AM79" s="31" cm="1">
        <f t="array" ref="AM79">SUMPRODUCT((AG79:AH79&gt;=$N$7)*(AG79:AH79 &lt;= $N$8)*(TEXT(AG79:AH79,"yyyy-mm")=AK79)*(AG80:AH80 = "▲"))</f>
        <v>0</v>
      </c>
      <c r="AN79" s="31"/>
      <c r="AO79" s="31"/>
    </row>
    <row r="80" spans="11:41" ht="20.25" thickBot="1">
      <c r="K80" s="38" t="str">
        <f t="shared" ref="K80" si="154">IF(U80=0,"OK","NG")</f>
        <v>NG</v>
      </c>
      <c r="L80" s="49"/>
      <c r="M80" s="14"/>
      <c r="N80" s="14"/>
      <c r="O80" s="14"/>
      <c r="P80" s="14"/>
      <c r="Q80" s="14"/>
      <c r="R80" s="15"/>
      <c r="S80" s="16"/>
      <c r="T80" s="31">
        <f t="shared" ref="T80" si="155">IF($N$8-M79-T79&lt;=5,2,COUNTIF(M80:S80,"●"))</f>
        <v>0</v>
      </c>
      <c r="U80" s="31">
        <f>IF(T80&lt;2-T79,1,0)</f>
        <v>1</v>
      </c>
      <c r="V80" s="10" t="str">
        <f>TEXT(S79,"YYYY-MM")</f>
        <v>2026-03</v>
      </c>
      <c r="W80" s="31" cm="1">
        <f t="array" ref="W80">IF(V80=V79,0,SUMPRODUCT((M79:S79&gt;=$N$7)*(M79:S79 &lt;= $N$8)*(TEXT(M79:S79,"yyyy-mm")=V80)*(M80:S80 = "●")))</f>
        <v>0</v>
      </c>
      <c r="X80" s="31" cm="1">
        <f t="array" ref="X80">IF(V80=V79,0,SUMPRODUCT((M79:S79&gt;=$N$7)*(M79:S79 &lt;= $N$8)*(TEXT(M79:S79,"yyyy-mm")=V80)*(M80:S80 = "▲")))</f>
        <v>0</v>
      </c>
      <c r="Y80" s="31"/>
      <c r="Z80" s="38" t="str">
        <f t="shared" ref="Z80" si="156">IF(AJ80=0,"OK","NG")</f>
        <v>NG</v>
      </c>
      <c r="AA80" s="49"/>
      <c r="AB80" s="14"/>
      <c r="AC80" s="14"/>
      <c r="AD80" s="14"/>
      <c r="AE80" s="14"/>
      <c r="AF80" s="14"/>
      <c r="AG80" s="15"/>
      <c r="AH80" s="16"/>
      <c r="AI80" s="31">
        <f>IF($N$8-AB79-AI79&lt;=5,2,COUNTIF(AB80:AH80,"●"))</f>
        <v>0</v>
      </c>
      <c r="AJ80" s="31">
        <f>IF(AI80&lt;2-AI79,1,0)</f>
        <v>1</v>
      </c>
      <c r="AK80" s="10" t="str">
        <f>TEXT(AH79,"YYYY-MM")</f>
        <v>2026-08</v>
      </c>
      <c r="AL80" s="31" cm="1">
        <f t="array" ref="AL80">IF(AK80=AK79,0,SUMPRODUCT((AB79:AH79&gt;=$N$7)*(AB79:AH79 &lt;= $N$8)*(TEXT(AB79:AH79,"yyyy-mm")=AK80)*(AB80:AH80 = "●")))</f>
        <v>0</v>
      </c>
      <c r="AM80" s="31" cm="1">
        <f t="array" ref="AM80">IF(AK80=AK79,0,SUMPRODUCT((AB79:AH79&gt;=$N$7)*(AB79:AH79 &lt;= $N$8)*(TEXT(AB79:AH79,"yyyy-mm")=AK80)*(AB80:AH80 = "▲")))</f>
        <v>0</v>
      </c>
      <c r="AN80" s="31"/>
      <c r="AO80" s="31"/>
    </row>
    <row r="81" spans="11:41">
      <c r="K81" s="38"/>
      <c r="L81" s="48">
        <v>46</v>
      </c>
      <c r="M81" s="11">
        <f>S79+1</f>
        <v>46104</v>
      </c>
      <c r="N81" s="11">
        <f t="shared" ref="N81:S81" si="157">M81+1</f>
        <v>46105</v>
      </c>
      <c r="O81" s="11">
        <f t="shared" si="157"/>
        <v>46106</v>
      </c>
      <c r="P81" s="11">
        <f t="shared" si="157"/>
        <v>46107</v>
      </c>
      <c r="Q81" s="11">
        <f t="shared" si="157"/>
        <v>46108</v>
      </c>
      <c r="R81" s="12">
        <f t="shared" si="157"/>
        <v>46109</v>
      </c>
      <c r="S81" s="13">
        <f t="shared" si="157"/>
        <v>46110</v>
      </c>
      <c r="T81" s="31">
        <f t="shared" ref="T81" si="158">COUNTIF(R82:S82,"▲")</f>
        <v>0</v>
      </c>
      <c r="U81" s="31"/>
      <c r="V81" s="10" t="str">
        <f>TEXT(M81,"YYYY-MM")</f>
        <v>2026-03</v>
      </c>
      <c r="W81" s="31" cm="1">
        <f t="array" ref="W81">SUMPRODUCT((M81:S81&gt;=$N$7)*(M81:S81 &lt;= $N$8)*(TEXT(M81:S81,"yyyy-mm")=V81)*(M82:S82 = "●"))</f>
        <v>0</v>
      </c>
      <c r="X81" s="31" cm="1">
        <f t="array" ref="X81">SUMPRODUCT((R81:S81&gt;=$N$7)*(R81:S81 &lt;= $N$8)*(TEXT(R81:S81,"yyyy-mm")=V81)*(R82:S82 = "▲"))</f>
        <v>0</v>
      </c>
      <c r="Y81" s="31"/>
      <c r="Z81" s="38"/>
      <c r="AA81" s="48">
        <v>67</v>
      </c>
      <c r="AB81" s="11">
        <f>AH79+1</f>
        <v>46251</v>
      </c>
      <c r="AC81" s="11">
        <f t="shared" ref="AC81:AH81" si="159">AB81+1</f>
        <v>46252</v>
      </c>
      <c r="AD81" s="11">
        <f t="shared" si="159"/>
        <v>46253</v>
      </c>
      <c r="AE81" s="11">
        <f t="shared" si="159"/>
        <v>46254</v>
      </c>
      <c r="AF81" s="11">
        <f t="shared" si="159"/>
        <v>46255</v>
      </c>
      <c r="AG81" s="12">
        <f t="shared" si="159"/>
        <v>46256</v>
      </c>
      <c r="AH81" s="13">
        <f t="shared" si="159"/>
        <v>46257</v>
      </c>
      <c r="AI81" s="31">
        <f>COUNTIF(AG82:AH82,"▲")</f>
        <v>0</v>
      </c>
      <c r="AJ81" s="31"/>
      <c r="AK81" s="10" t="str">
        <f>TEXT(AB81,"YYYY-MM")</f>
        <v>2026-08</v>
      </c>
      <c r="AL81" s="31" cm="1">
        <f t="array" ref="AL81">SUMPRODUCT((AB81:AH81&gt;=$N$7)*(AB81:AH81 &lt;= $N$8)*(TEXT(AB81:AH81,"yyyy-mm")=AK81)*(AB82:AH82 = "●"))</f>
        <v>0</v>
      </c>
      <c r="AM81" s="31" cm="1">
        <f t="array" ref="AM81">SUMPRODUCT((AG81:AH81&gt;=$N$7)*(AG81:AH81 &lt;= $N$8)*(TEXT(AG81:AH81,"yyyy-mm")=AK81)*(AG82:AH82 = "▲"))</f>
        <v>0</v>
      </c>
      <c r="AN81" s="31"/>
      <c r="AO81" s="31"/>
    </row>
    <row r="82" spans="11:41" ht="20.25" thickBot="1">
      <c r="K82" s="38" t="str">
        <f t="shared" ref="K82" si="160">IF(U82=0,"OK","NG")</f>
        <v>NG</v>
      </c>
      <c r="L82" s="49"/>
      <c r="M82" s="14"/>
      <c r="N82" s="14"/>
      <c r="O82" s="14"/>
      <c r="P82" s="14"/>
      <c r="Q82" s="14"/>
      <c r="R82" s="15"/>
      <c r="S82" s="16"/>
      <c r="T82" s="31">
        <f t="shared" ref="T82" si="161">IF($N$8-M81-T81&lt;=5,2,COUNTIF(M82:S82,"●"))</f>
        <v>0</v>
      </c>
      <c r="U82" s="31">
        <f>IF(T82&lt;2-T81,1,0)</f>
        <v>1</v>
      </c>
      <c r="V82" s="10" t="str">
        <f>TEXT(S81,"YYYY-MM")</f>
        <v>2026-03</v>
      </c>
      <c r="W82" s="31" cm="1">
        <f t="array" ref="W82">IF(V82=V81,0,SUMPRODUCT((M81:S81&gt;=$N$7)*(M81:S81 &lt;= $N$8)*(TEXT(M81:S81,"yyyy-mm")=V82)*(M82:S82 = "●")))</f>
        <v>0</v>
      </c>
      <c r="X82" s="31" cm="1">
        <f t="array" ref="X82">IF(V82=V81,0,SUMPRODUCT((M81:S81&gt;=$N$7)*(M81:S81 &lt;= $N$8)*(TEXT(M81:S81,"yyyy-mm")=V82)*(M82:S82 = "▲")))</f>
        <v>0</v>
      </c>
      <c r="Y82" s="31"/>
      <c r="Z82" s="38" t="str">
        <f t="shared" ref="Z82" si="162">IF(AJ82=0,"OK","NG")</f>
        <v>NG</v>
      </c>
      <c r="AA82" s="49"/>
      <c r="AB82" s="14"/>
      <c r="AC82" s="14"/>
      <c r="AD82" s="14"/>
      <c r="AE82" s="14"/>
      <c r="AF82" s="14"/>
      <c r="AG82" s="15"/>
      <c r="AH82" s="16"/>
      <c r="AI82" s="31">
        <f>IF($N$8-AB81-AI81&lt;=5,2,COUNTIF(AB82:AH82,"●"))</f>
        <v>0</v>
      </c>
      <c r="AJ82" s="31">
        <f>IF(AI82&lt;2-AI81,1,0)</f>
        <v>1</v>
      </c>
      <c r="AK82" s="10" t="str">
        <f>TEXT(AH81,"YYYY-MM")</f>
        <v>2026-08</v>
      </c>
      <c r="AL82" s="31" cm="1">
        <f t="array" ref="AL82">IF(AK82=AK81,0,SUMPRODUCT((AB81:AH81&gt;=$N$7)*(AB81:AH81 &lt;= $N$8)*(TEXT(AB81:AH81,"yyyy-mm")=AK82)*(AB82:AH82 = "●")))</f>
        <v>0</v>
      </c>
      <c r="AM82" s="31" cm="1">
        <f t="array" ref="AM82">IF(AK82=AK81,0,SUMPRODUCT((AB81:AH81&gt;=$N$7)*(AB81:AH81 &lt;= $N$8)*(TEXT(AB81:AH81,"yyyy-mm")=AK82)*(AB82:AH82 = "▲")))</f>
        <v>0</v>
      </c>
      <c r="AN82" s="31"/>
      <c r="AO82" s="31"/>
    </row>
    <row r="83" spans="11:41">
      <c r="K83" s="38"/>
      <c r="L83" s="48">
        <v>47</v>
      </c>
      <c r="M83" s="11">
        <f>S81+1</f>
        <v>46111</v>
      </c>
      <c r="N83" s="11">
        <f t="shared" ref="N83:S83" si="163">M83+1</f>
        <v>46112</v>
      </c>
      <c r="O83" s="11">
        <f t="shared" si="163"/>
        <v>46113</v>
      </c>
      <c r="P83" s="11">
        <f t="shared" si="163"/>
        <v>46114</v>
      </c>
      <c r="Q83" s="11">
        <f t="shared" si="163"/>
        <v>46115</v>
      </c>
      <c r="R83" s="12">
        <f t="shared" si="163"/>
        <v>46116</v>
      </c>
      <c r="S83" s="13">
        <f t="shared" si="163"/>
        <v>46117</v>
      </c>
      <c r="T83" s="31">
        <f t="shared" ref="T83" si="164">COUNTIF(R84:S84,"▲")</f>
        <v>0</v>
      </c>
      <c r="U83" s="31"/>
      <c r="V83" s="10" t="str">
        <f>TEXT(M83,"YYYY-MM")</f>
        <v>2026-03</v>
      </c>
      <c r="W83" s="31" cm="1">
        <f t="array" ref="W83">SUMPRODUCT((M83:S83&gt;=$N$7)*(M83:S83 &lt;= $N$8)*(TEXT(M83:S83,"yyyy-mm")=V83)*(M84:S84 = "●"))</f>
        <v>0</v>
      </c>
      <c r="X83" s="31" cm="1">
        <f t="array" ref="X83">SUMPRODUCT((R83:S83&gt;=$N$7)*(R83:S83 &lt;= $N$8)*(TEXT(R83:S83,"yyyy-mm")=V83)*(R84:S84 = "▲"))</f>
        <v>0</v>
      </c>
      <c r="Y83" s="31"/>
      <c r="Z83" s="38"/>
      <c r="AA83" s="48">
        <v>68</v>
      </c>
      <c r="AB83" s="11">
        <f>AH81+1</f>
        <v>46258</v>
      </c>
      <c r="AC83" s="11">
        <f t="shared" ref="AC83:AH83" si="165">AB83+1</f>
        <v>46259</v>
      </c>
      <c r="AD83" s="11">
        <f t="shared" si="165"/>
        <v>46260</v>
      </c>
      <c r="AE83" s="11">
        <f t="shared" si="165"/>
        <v>46261</v>
      </c>
      <c r="AF83" s="11">
        <f t="shared" si="165"/>
        <v>46262</v>
      </c>
      <c r="AG83" s="12">
        <f t="shared" si="165"/>
        <v>46263</v>
      </c>
      <c r="AH83" s="13">
        <f t="shared" si="165"/>
        <v>46264</v>
      </c>
      <c r="AI83" s="31">
        <f>COUNTIF(AG84:AH84,"▲")</f>
        <v>0</v>
      </c>
      <c r="AJ83" s="31"/>
      <c r="AK83" s="10" t="str">
        <f>TEXT(AB83,"YYYY-MM")</f>
        <v>2026-08</v>
      </c>
      <c r="AL83" s="31" cm="1">
        <f t="array" ref="AL83">SUMPRODUCT((AB83:AH83&gt;=$N$7)*(AB83:AH83 &lt;= $N$8)*(TEXT(AB83:AH83,"yyyy-mm")=AK83)*(AB84:AH84 = "●"))</f>
        <v>0</v>
      </c>
      <c r="AM83" s="31" cm="1">
        <f t="array" ref="AM83">SUMPRODUCT((AG83:AH83&gt;=$N$7)*(AG83:AH83 &lt;= $N$8)*(TEXT(AG83:AH83,"yyyy-mm")=AK83)*(AG84:AH84 = "▲"))</f>
        <v>0</v>
      </c>
      <c r="AN83" s="31"/>
      <c r="AO83" s="31"/>
    </row>
    <row r="84" spans="11:41" ht="20.25" thickBot="1">
      <c r="K84" s="38" t="str">
        <f t="shared" ref="K84" si="166">IF(U84=0,"OK","NG")</f>
        <v>NG</v>
      </c>
      <c r="L84" s="49"/>
      <c r="M84" s="14"/>
      <c r="N84" s="14"/>
      <c r="O84" s="14"/>
      <c r="P84" s="14"/>
      <c r="Q84" s="14"/>
      <c r="R84" s="15"/>
      <c r="S84" s="16"/>
      <c r="T84" s="31">
        <f t="shared" ref="T84" si="167">IF($N$8-M83-T83&lt;=5,2,COUNTIF(M84:S84,"●"))</f>
        <v>0</v>
      </c>
      <c r="U84" s="31">
        <f>IF(T84&lt;2-T83,1,0)</f>
        <v>1</v>
      </c>
      <c r="V84" s="10" t="str">
        <f>TEXT(S83,"YYYY-MM")</f>
        <v>2026-04</v>
      </c>
      <c r="W84" s="31" cm="1">
        <f t="array" ref="W84">IF(V84=V83,0,SUMPRODUCT((M83:S83&gt;=$N$7)*(M83:S83 &lt;= $N$8)*(TEXT(M83:S83,"yyyy-mm")=V84)*(M84:S84 = "●")))</f>
        <v>0</v>
      </c>
      <c r="X84" s="31" cm="1">
        <f t="array" ref="X84">IF(V84=V83,0,SUMPRODUCT((M83:S83&gt;=$N$7)*(M83:S83 &lt;= $N$8)*(TEXT(M83:S83,"yyyy-mm")=V84)*(M84:S84 = "▲")))</f>
        <v>0</v>
      </c>
      <c r="Y84" s="31"/>
      <c r="Z84" s="38" t="str">
        <f t="shared" ref="Z84" si="168">IF(AJ84=0,"OK","NG")</f>
        <v>NG</v>
      </c>
      <c r="AA84" s="49"/>
      <c r="AB84" s="14"/>
      <c r="AC84" s="14"/>
      <c r="AD84" s="14"/>
      <c r="AE84" s="14"/>
      <c r="AF84" s="14"/>
      <c r="AG84" s="15"/>
      <c r="AH84" s="16"/>
      <c r="AI84" s="31">
        <f>IF($N$8-AB83-AI83&lt;=5,2,COUNTIF(AB84:AH84,"●"))</f>
        <v>0</v>
      </c>
      <c r="AJ84" s="31">
        <f>IF(AI84&lt;2-AI83,1,0)</f>
        <v>1</v>
      </c>
      <c r="AK84" s="10" t="str">
        <f>TEXT(AH83,"YYYY-MM")</f>
        <v>2026-08</v>
      </c>
      <c r="AL84" s="31" cm="1">
        <f t="array" ref="AL84">IF(AK84=AK83,0,SUMPRODUCT((AB83:AH83&gt;=$N$7)*(AB83:AH83 &lt;= $N$8)*(TEXT(AB83:AH83,"yyyy-mm")=AK84)*(AB84:AH84 = "●")))</f>
        <v>0</v>
      </c>
      <c r="AM84" s="31" cm="1">
        <f t="array" ref="AM84">IF(AK84=AK83,0,SUMPRODUCT((AB83:AH83&gt;=$N$7)*(AB83:AH83 &lt;= $N$8)*(TEXT(AB83:AH83,"yyyy-mm")=AK84)*(AB84:AH84 = "▲")))</f>
        <v>0</v>
      </c>
      <c r="AN84" s="31"/>
      <c r="AO84" s="31"/>
    </row>
    <row r="85" spans="11:41">
      <c r="K85" s="38"/>
      <c r="L85" s="48">
        <v>48</v>
      </c>
      <c r="M85" s="11">
        <f>S83+1</f>
        <v>46118</v>
      </c>
      <c r="N85" s="11">
        <f t="shared" ref="N85:S85" si="169">M85+1</f>
        <v>46119</v>
      </c>
      <c r="O85" s="11">
        <f t="shared" si="169"/>
        <v>46120</v>
      </c>
      <c r="P85" s="11">
        <f t="shared" si="169"/>
        <v>46121</v>
      </c>
      <c r="Q85" s="11">
        <f t="shared" si="169"/>
        <v>46122</v>
      </c>
      <c r="R85" s="12">
        <f t="shared" si="169"/>
        <v>46123</v>
      </c>
      <c r="S85" s="13">
        <f t="shared" si="169"/>
        <v>46124</v>
      </c>
      <c r="T85" s="31">
        <f t="shared" ref="T85" si="170">COUNTIF(R86:S86,"▲")</f>
        <v>0</v>
      </c>
      <c r="U85" s="31"/>
      <c r="V85" s="10" t="str">
        <f>TEXT(M85,"YYYY-MM")</f>
        <v>2026-04</v>
      </c>
      <c r="W85" s="31" cm="1">
        <f t="array" ref="W85">SUMPRODUCT((M85:S85&gt;=$N$7)*(M85:S85 &lt;= $N$8)*(TEXT(M85:S85,"yyyy-mm")=V85)*(M86:S86 = "●"))</f>
        <v>0</v>
      </c>
      <c r="X85" s="31" cm="1">
        <f t="array" ref="X85">SUMPRODUCT((R85:S85&gt;=$N$7)*(R85:S85 &lt;= $N$8)*(TEXT(R85:S85,"yyyy-mm")=V85)*(R86:S86 = "▲"))</f>
        <v>0</v>
      </c>
      <c r="Y85" s="31"/>
      <c r="Z85" s="38"/>
      <c r="AA85" s="48">
        <v>69</v>
      </c>
      <c r="AB85" s="11">
        <f>AH83+1</f>
        <v>46265</v>
      </c>
      <c r="AC85" s="11">
        <f t="shared" ref="AC85:AH85" si="171">AB85+1</f>
        <v>46266</v>
      </c>
      <c r="AD85" s="11">
        <f t="shared" si="171"/>
        <v>46267</v>
      </c>
      <c r="AE85" s="11">
        <f t="shared" si="171"/>
        <v>46268</v>
      </c>
      <c r="AF85" s="11">
        <f t="shared" si="171"/>
        <v>46269</v>
      </c>
      <c r="AG85" s="12">
        <f t="shared" si="171"/>
        <v>46270</v>
      </c>
      <c r="AH85" s="13">
        <f t="shared" si="171"/>
        <v>46271</v>
      </c>
      <c r="AI85" s="31">
        <f>COUNTIF(AG86:AH86,"▲")</f>
        <v>0</v>
      </c>
      <c r="AJ85" s="31"/>
      <c r="AK85" s="10" t="str">
        <f>TEXT(AB85,"YYYY-MM")</f>
        <v>2026-08</v>
      </c>
      <c r="AL85" s="31" cm="1">
        <f t="array" ref="AL85">SUMPRODUCT((AB85:AH85&gt;=$N$7)*(AB85:AH85 &lt;= $N$8)*(TEXT(AB85:AH85,"yyyy-mm")=AK85)*(AB86:AH86 = "●"))</f>
        <v>0</v>
      </c>
      <c r="AM85" s="31" cm="1">
        <f t="array" ref="AM85">SUMPRODUCT((AG85:AH85&gt;=$N$7)*(AG85:AH85 &lt;= $N$8)*(TEXT(AG85:AH85,"yyyy-mm")=AK85)*(AG86:AH86 = "▲"))</f>
        <v>0</v>
      </c>
      <c r="AN85" s="31"/>
      <c r="AO85" s="31"/>
    </row>
    <row r="86" spans="11:41" ht="20.25" thickBot="1">
      <c r="K86" s="38" t="str">
        <f t="shared" ref="K86:K94" si="172">IF(U86=0,"OK","NG")</f>
        <v>NG</v>
      </c>
      <c r="L86" s="49"/>
      <c r="M86" s="14"/>
      <c r="N86" s="14"/>
      <c r="O86" s="14"/>
      <c r="P86" s="14"/>
      <c r="Q86" s="14"/>
      <c r="R86" s="15"/>
      <c r="S86" s="16"/>
      <c r="T86" s="31">
        <f t="shared" ref="T86" si="173">IF($N$8-M85-T85&lt;=5,2,COUNTIF(M86:S86,"●"))</f>
        <v>0</v>
      </c>
      <c r="U86" s="31">
        <f>IF(T86&lt;2-T85,1,0)</f>
        <v>1</v>
      </c>
      <c r="V86" s="10" t="str">
        <f>TEXT(S85,"YYYY-MM")</f>
        <v>2026-04</v>
      </c>
      <c r="W86" s="31" cm="1">
        <f t="array" ref="W86">IF(V86=V85,0,SUMPRODUCT((M85:S85&gt;=$N$7)*(M85:S85 &lt;= $N$8)*(TEXT(M85:S85,"yyyy-mm")=V86)*(M86:S86 = "●")))</f>
        <v>0</v>
      </c>
      <c r="X86" s="31" cm="1">
        <f t="array" ref="X86">IF(V86=V85,0,SUMPRODUCT((M85:S85&gt;=$N$7)*(M85:S85 &lt;= $N$8)*(TEXT(M85:S85,"yyyy-mm")=V86)*(M86:S86 = "▲")))</f>
        <v>0</v>
      </c>
      <c r="Y86" s="31"/>
      <c r="Z86" s="38" t="str">
        <f t="shared" ref="Z86:Z94" si="174">IF(AJ86=0,"OK","NG")</f>
        <v>NG</v>
      </c>
      <c r="AA86" s="49"/>
      <c r="AB86" s="14"/>
      <c r="AC86" s="14"/>
      <c r="AD86" s="14"/>
      <c r="AE86" s="14"/>
      <c r="AF86" s="14"/>
      <c r="AG86" s="15"/>
      <c r="AH86" s="16"/>
      <c r="AI86" s="31">
        <f>IF($N$8-AB85-AI85&lt;=5,2,COUNTIF(AB86:AH86,"●"))</f>
        <v>0</v>
      </c>
      <c r="AJ86" s="31">
        <f>IF(AI86&lt;2-AI85,1,0)</f>
        <v>1</v>
      </c>
      <c r="AK86" s="10" t="str">
        <f>TEXT(AH85,"YYYY-MM")</f>
        <v>2026-09</v>
      </c>
      <c r="AL86" s="31" cm="1">
        <f t="array" ref="AL86">IF(AK86=AK85,0,SUMPRODUCT((AB85:AH85&gt;=$N$7)*(AB85:AH85 &lt;= $N$8)*(TEXT(AB85:AH85,"yyyy-mm")=AK86)*(AB86:AH86 = "●")))</f>
        <v>0</v>
      </c>
      <c r="AM86" s="31" cm="1">
        <f t="array" ref="AM86">IF(AK86=AK85,0,SUMPRODUCT((AB85:AH85&gt;=$N$7)*(AB85:AH85 &lt;= $N$8)*(TEXT(AB85:AH85,"yyyy-mm")=AK86)*(AB86:AH86 = "▲")))</f>
        <v>0</v>
      </c>
      <c r="AN86" s="31"/>
      <c r="AO86" s="31"/>
    </row>
    <row r="87" spans="11:41">
      <c r="K87" s="38"/>
      <c r="L87" s="48">
        <v>49</v>
      </c>
      <c r="M87" s="11">
        <f>S85+1</f>
        <v>46125</v>
      </c>
      <c r="N87" s="11">
        <f t="shared" ref="N87:S87" si="175">M87+1</f>
        <v>46126</v>
      </c>
      <c r="O87" s="11">
        <f t="shared" si="175"/>
        <v>46127</v>
      </c>
      <c r="P87" s="11">
        <f t="shared" si="175"/>
        <v>46128</v>
      </c>
      <c r="Q87" s="11">
        <f t="shared" si="175"/>
        <v>46129</v>
      </c>
      <c r="R87" s="12">
        <f t="shared" si="175"/>
        <v>46130</v>
      </c>
      <c r="S87" s="13">
        <f t="shared" si="175"/>
        <v>46131</v>
      </c>
      <c r="T87" s="31">
        <f t="shared" ref="T87" si="176">COUNTIF(R88:S88,"▲")</f>
        <v>0</v>
      </c>
      <c r="U87" s="31"/>
      <c r="V87" s="10" t="str">
        <f>TEXT(M87,"YYYY-MM")</f>
        <v>2026-04</v>
      </c>
      <c r="W87" s="31" cm="1">
        <f t="array" ref="W87">SUMPRODUCT((M87:S87&gt;=$N$7)*(M87:S87 &lt;= $N$8)*(TEXT(M87:S87,"yyyy-mm")=V87)*(M88:S88 = "●"))</f>
        <v>0</v>
      </c>
      <c r="X87" s="31" cm="1">
        <f t="array" ref="X87">SUMPRODUCT((R87:S87&gt;=$N$7)*(R87:S87 &lt;= $N$8)*(TEXT(R87:S87,"yyyy-mm")=V87)*(R88:S88 = "▲"))</f>
        <v>0</v>
      </c>
      <c r="Y87" s="31"/>
      <c r="Z87" s="38"/>
      <c r="AA87" s="48">
        <v>70</v>
      </c>
      <c r="AB87" s="11">
        <f>AH85+1</f>
        <v>46272</v>
      </c>
      <c r="AC87" s="11">
        <f t="shared" ref="AC87:AH87" si="177">AB87+1</f>
        <v>46273</v>
      </c>
      <c r="AD87" s="11">
        <f t="shared" si="177"/>
        <v>46274</v>
      </c>
      <c r="AE87" s="11">
        <f t="shared" si="177"/>
        <v>46275</v>
      </c>
      <c r="AF87" s="11">
        <f t="shared" si="177"/>
        <v>46276</v>
      </c>
      <c r="AG87" s="12">
        <f t="shared" si="177"/>
        <v>46277</v>
      </c>
      <c r="AH87" s="13">
        <f t="shared" si="177"/>
        <v>46278</v>
      </c>
      <c r="AI87" s="31">
        <f>COUNTIF(AG88:AH88,"▲")</f>
        <v>0</v>
      </c>
      <c r="AJ87" s="31"/>
      <c r="AK87" s="10" t="str">
        <f>TEXT(AB87,"YYYY-MM")</f>
        <v>2026-09</v>
      </c>
      <c r="AL87" s="31" cm="1">
        <f t="array" ref="AL87">SUMPRODUCT((AB87:AH87&gt;=$N$7)*(AB87:AH87 &lt;= $N$8)*(TEXT(AB87:AH87,"yyyy-mm")=AK87)*(AB88:AH88 = "●"))</f>
        <v>0</v>
      </c>
      <c r="AM87" s="31" cm="1">
        <f t="array" ref="AM87">SUMPRODUCT((AG87:AH87&gt;=$N$7)*(AG87:AH87 &lt;= $N$8)*(TEXT(AG87:AH87,"yyyy-mm")=AK87)*(AG88:AH88 = "▲"))</f>
        <v>0</v>
      </c>
      <c r="AN87" s="31"/>
      <c r="AO87" s="31"/>
    </row>
    <row r="88" spans="11:41" ht="20.25" thickBot="1">
      <c r="K88" s="38" t="str">
        <f t="shared" si="172"/>
        <v>NG</v>
      </c>
      <c r="L88" s="49"/>
      <c r="M88" s="14"/>
      <c r="N88" s="14"/>
      <c r="O88" s="14"/>
      <c r="P88" s="14"/>
      <c r="Q88" s="14"/>
      <c r="R88" s="15"/>
      <c r="S88" s="16"/>
      <c r="T88" s="31">
        <f t="shared" ref="T88" si="178">IF($N$8-M87-T87&lt;=5,2,COUNTIF(M88:S88,"●"))</f>
        <v>0</v>
      </c>
      <c r="U88" s="31">
        <f>IF(T88&lt;2-T87,1,0)</f>
        <v>1</v>
      </c>
      <c r="V88" s="10" t="str">
        <f>TEXT(S87,"YYYY-MM")</f>
        <v>2026-04</v>
      </c>
      <c r="W88" s="31" cm="1">
        <f t="array" ref="W88">IF(V88=V87,0,SUMPRODUCT((M87:S87&gt;=$N$7)*(M87:S87 &lt;= $N$8)*(TEXT(M87:S87,"yyyy-mm")=V88)*(M88:S88 = "●")))</f>
        <v>0</v>
      </c>
      <c r="X88" s="31" cm="1">
        <f t="array" ref="X88">IF(V88=V87,0,SUMPRODUCT((M87:S87&gt;=$N$7)*(M87:S87 &lt;= $N$8)*(TEXT(M87:S87,"yyyy-mm")=V88)*(M88:S88 = "▲")))</f>
        <v>0</v>
      </c>
      <c r="Y88" s="31"/>
      <c r="Z88" s="38" t="str">
        <f t="shared" si="174"/>
        <v>NG</v>
      </c>
      <c r="AA88" s="49"/>
      <c r="AB88" s="14"/>
      <c r="AC88" s="14"/>
      <c r="AD88" s="14"/>
      <c r="AE88" s="14"/>
      <c r="AF88" s="14"/>
      <c r="AG88" s="15"/>
      <c r="AH88" s="16"/>
      <c r="AI88" s="31">
        <f>IF($N$8-AB87-AI87&lt;=5,2,COUNTIF(AB88:AH88,"●"))</f>
        <v>0</v>
      </c>
      <c r="AJ88" s="31">
        <f>IF(AI88&lt;2-AI87,1,0)</f>
        <v>1</v>
      </c>
      <c r="AK88" s="10" t="str">
        <f>TEXT(AH87,"YYYY-MM")</f>
        <v>2026-09</v>
      </c>
      <c r="AL88" s="31" cm="1">
        <f t="array" ref="AL88">IF(AK88=AK87,0,SUMPRODUCT((AB87:AH87&gt;=$N$7)*(AB87:AH87 &lt;= $N$8)*(TEXT(AB87:AH87,"yyyy-mm")=AK88)*(AB88:AH88 = "●")))</f>
        <v>0</v>
      </c>
      <c r="AM88" s="31" cm="1">
        <f t="array" ref="AM88">IF(AK88=AK87,0,SUMPRODUCT((AB87:AH87&gt;=$N$7)*(AB87:AH87 &lt;= $N$8)*(TEXT(AB87:AH87,"yyyy-mm")=AK88)*(AB88:AH88 = "▲")))</f>
        <v>0</v>
      </c>
      <c r="AN88" s="31"/>
      <c r="AO88" s="31"/>
    </row>
    <row r="89" spans="11:41">
      <c r="K89" s="38"/>
      <c r="L89" s="48">
        <v>50</v>
      </c>
      <c r="M89" s="11">
        <f>S87+1</f>
        <v>46132</v>
      </c>
      <c r="N89" s="11">
        <f t="shared" ref="N89:S89" si="179">M89+1</f>
        <v>46133</v>
      </c>
      <c r="O89" s="11">
        <f t="shared" si="179"/>
        <v>46134</v>
      </c>
      <c r="P89" s="11">
        <f t="shared" si="179"/>
        <v>46135</v>
      </c>
      <c r="Q89" s="11">
        <f t="shared" si="179"/>
        <v>46136</v>
      </c>
      <c r="R89" s="12">
        <f t="shared" si="179"/>
        <v>46137</v>
      </c>
      <c r="S89" s="13">
        <f t="shared" si="179"/>
        <v>46138</v>
      </c>
      <c r="T89" s="31">
        <f t="shared" ref="T89" si="180">COUNTIF(R90:S90,"▲")</f>
        <v>0</v>
      </c>
      <c r="U89" s="31"/>
      <c r="V89" s="10" t="str">
        <f>TEXT(M89,"YYYY-MM")</f>
        <v>2026-04</v>
      </c>
      <c r="W89" s="31" cm="1">
        <f t="array" ref="W89">SUMPRODUCT((M89:S89&gt;=$N$7)*(M89:S89 &lt;= $N$8)*(TEXT(M89:S89,"yyyy-mm")=V89)*(M90:S90 = "●"))</f>
        <v>0</v>
      </c>
      <c r="X89" s="31" cm="1">
        <f t="array" ref="X89">SUMPRODUCT((R89:S89&gt;=$N$7)*(R89:S89 &lt;= $N$8)*(TEXT(R89:S89,"yyyy-mm")=V89)*(R90:S90 = "▲"))</f>
        <v>0</v>
      </c>
      <c r="Y89" s="31"/>
      <c r="Z89" s="38"/>
      <c r="AA89" s="48">
        <v>71</v>
      </c>
      <c r="AB89" s="11">
        <f>AH87+1</f>
        <v>46279</v>
      </c>
      <c r="AC89" s="11">
        <f t="shared" ref="AC89:AH89" si="181">AB89+1</f>
        <v>46280</v>
      </c>
      <c r="AD89" s="11">
        <f t="shared" si="181"/>
        <v>46281</v>
      </c>
      <c r="AE89" s="11">
        <f t="shared" si="181"/>
        <v>46282</v>
      </c>
      <c r="AF89" s="11">
        <f t="shared" si="181"/>
        <v>46283</v>
      </c>
      <c r="AG89" s="12">
        <f t="shared" si="181"/>
        <v>46284</v>
      </c>
      <c r="AH89" s="13">
        <f t="shared" si="181"/>
        <v>46285</v>
      </c>
      <c r="AI89" s="31">
        <f>COUNTIF(AG90:AH90,"▲")</f>
        <v>0</v>
      </c>
      <c r="AJ89" s="31"/>
      <c r="AK89" s="10" t="str">
        <f>TEXT(AB89,"YYYY-MM")</f>
        <v>2026-09</v>
      </c>
      <c r="AL89" s="31" cm="1">
        <f t="array" ref="AL89">SUMPRODUCT((AB89:AH89&gt;=$N$7)*(AB89:AH89 &lt;= $N$8)*(TEXT(AB89:AH89,"yyyy-mm")=AK89)*(AB90:AH90 = "●"))</f>
        <v>0</v>
      </c>
      <c r="AM89" s="31" cm="1">
        <f t="array" ref="AM89">SUMPRODUCT((AG89:AH89&gt;=$N$7)*(AG89:AH89 &lt;= $N$8)*(TEXT(AG89:AH89,"yyyy-mm")=AK89)*(AG90:AH90 = "▲"))</f>
        <v>0</v>
      </c>
      <c r="AN89" s="31"/>
      <c r="AO89" s="31"/>
    </row>
    <row r="90" spans="11:41" ht="20.25" thickBot="1">
      <c r="K90" s="38" t="str">
        <f t="shared" si="172"/>
        <v>NG</v>
      </c>
      <c r="L90" s="49"/>
      <c r="M90" s="14"/>
      <c r="N90" s="14"/>
      <c r="O90" s="14"/>
      <c r="P90" s="14"/>
      <c r="Q90" s="14"/>
      <c r="R90" s="15"/>
      <c r="S90" s="16"/>
      <c r="T90" s="31">
        <f t="shared" ref="T90" si="182">IF($N$8-M89-T89&lt;=5,2,COUNTIF(M90:S90,"●"))</f>
        <v>0</v>
      </c>
      <c r="U90" s="31">
        <f>IF(T90&lt;2-T89,1,0)</f>
        <v>1</v>
      </c>
      <c r="V90" s="10" t="str">
        <f>TEXT(S89,"YYYY-MM")</f>
        <v>2026-04</v>
      </c>
      <c r="W90" s="31" cm="1">
        <f t="array" ref="W90">IF(V90=V89,0,SUMPRODUCT((M89:S89&gt;=$N$7)*(M89:S89 &lt;= $N$8)*(TEXT(M89:S89,"yyyy-mm")=V90)*(M90:S90 = "●")))</f>
        <v>0</v>
      </c>
      <c r="X90" s="31" cm="1">
        <f t="array" ref="X90">IF(V90=V89,0,SUMPRODUCT((M89:S89&gt;=$N$7)*(M89:S89 &lt;= $N$8)*(TEXT(M89:S89,"yyyy-mm")=V90)*(M90:S90 = "▲")))</f>
        <v>0</v>
      </c>
      <c r="Y90" s="31"/>
      <c r="Z90" s="38" t="str">
        <f t="shared" si="174"/>
        <v>NG</v>
      </c>
      <c r="AA90" s="49"/>
      <c r="AB90" s="14"/>
      <c r="AC90" s="14"/>
      <c r="AD90" s="14"/>
      <c r="AE90" s="14"/>
      <c r="AF90" s="14"/>
      <c r="AG90" s="15"/>
      <c r="AH90" s="16"/>
      <c r="AI90" s="31">
        <f>IF($N$8-AB89-AI89&lt;=5,2,COUNTIF(AB90:AH90,"●"))</f>
        <v>0</v>
      </c>
      <c r="AJ90" s="31">
        <f>IF(AI90&lt;2-AI89,1,0)</f>
        <v>1</v>
      </c>
      <c r="AK90" s="10" t="str">
        <f>TEXT(AH89,"YYYY-MM")</f>
        <v>2026-09</v>
      </c>
      <c r="AL90" s="31" cm="1">
        <f t="array" ref="AL90">IF(AK90=AK89,0,SUMPRODUCT((AB89:AH89&gt;=$N$7)*(AB89:AH89 &lt;= $N$8)*(TEXT(AB89:AH89,"yyyy-mm")=AK90)*(AB90:AH90 = "●")))</f>
        <v>0</v>
      </c>
      <c r="AM90" s="31" cm="1">
        <f t="array" ref="AM90">IF(AK90=AK89,0,SUMPRODUCT((AB89:AH89&gt;=$N$7)*(AB89:AH89 &lt;= $N$8)*(TEXT(AB89:AH89,"yyyy-mm")=AK90)*(AB90:AH90 = "▲")))</f>
        <v>0</v>
      </c>
      <c r="AN90" s="31"/>
      <c r="AO90" s="31"/>
    </row>
    <row r="91" spans="11:41">
      <c r="K91" s="38"/>
      <c r="L91" s="48">
        <v>51</v>
      </c>
      <c r="M91" s="11">
        <f>S89+1</f>
        <v>46139</v>
      </c>
      <c r="N91" s="11">
        <f t="shared" ref="N91:S91" si="183">M91+1</f>
        <v>46140</v>
      </c>
      <c r="O91" s="11">
        <f t="shared" si="183"/>
        <v>46141</v>
      </c>
      <c r="P91" s="11">
        <f t="shared" si="183"/>
        <v>46142</v>
      </c>
      <c r="Q91" s="11">
        <f t="shared" si="183"/>
        <v>46143</v>
      </c>
      <c r="R91" s="12">
        <f t="shared" si="183"/>
        <v>46144</v>
      </c>
      <c r="S91" s="13">
        <f t="shared" si="183"/>
        <v>46145</v>
      </c>
      <c r="T91" s="31">
        <f t="shared" ref="T91" si="184">COUNTIF(R92:S92,"▲")</f>
        <v>0</v>
      </c>
      <c r="U91" s="31"/>
      <c r="V91" s="10" t="str">
        <f>TEXT(M91,"YYYY-MM")</f>
        <v>2026-04</v>
      </c>
      <c r="W91" s="31" cm="1">
        <f t="array" ref="W91">SUMPRODUCT((M91:S91&gt;=$N$7)*(M91:S91 &lt;= $N$8)*(TEXT(M91:S91,"yyyy-mm")=V91)*(M92:S92 = "●"))</f>
        <v>0</v>
      </c>
      <c r="X91" s="31" cm="1">
        <f t="array" ref="X91">SUMPRODUCT((R91:S91&gt;=$N$7)*(R91:S91 &lt;= $N$8)*(TEXT(R91:S91,"yyyy-mm")=V91)*(R92:S92 = "▲"))</f>
        <v>0</v>
      </c>
      <c r="Y91" s="31"/>
      <c r="Z91" s="38"/>
      <c r="AA91" s="48">
        <v>72</v>
      </c>
      <c r="AB91" s="11">
        <f>AH89+1</f>
        <v>46286</v>
      </c>
      <c r="AC91" s="11">
        <f t="shared" ref="AC91:AH91" si="185">AB91+1</f>
        <v>46287</v>
      </c>
      <c r="AD91" s="11">
        <f t="shared" si="185"/>
        <v>46288</v>
      </c>
      <c r="AE91" s="11">
        <f t="shared" si="185"/>
        <v>46289</v>
      </c>
      <c r="AF91" s="11">
        <f t="shared" si="185"/>
        <v>46290</v>
      </c>
      <c r="AG91" s="12">
        <f t="shared" si="185"/>
        <v>46291</v>
      </c>
      <c r="AH91" s="13">
        <f t="shared" si="185"/>
        <v>46292</v>
      </c>
      <c r="AI91" s="31">
        <f>COUNTIF(AG92:AH92,"▲")</f>
        <v>0</v>
      </c>
      <c r="AJ91" s="31"/>
      <c r="AK91" s="10" t="str">
        <f>TEXT(AB91,"YYYY-MM")</f>
        <v>2026-09</v>
      </c>
      <c r="AL91" s="31" cm="1">
        <f t="array" ref="AL91">SUMPRODUCT((AB91:AH91&gt;=$N$7)*(AB91:AH91 &lt;= $N$8)*(TEXT(AB91:AH91,"yyyy-mm")=AK91)*(AB92:AH92 = "●"))</f>
        <v>0</v>
      </c>
      <c r="AM91" s="31" cm="1">
        <f t="array" ref="AM91">SUMPRODUCT((AG91:AH91&gt;=$N$7)*(AG91:AH91 &lt;= $N$8)*(TEXT(AG91:AH91,"yyyy-mm")=AK91)*(AG92:AH92 = "▲"))</f>
        <v>0</v>
      </c>
      <c r="AN91" s="31"/>
      <c r="AO91" s="31"/>
    </row>
    <row r="92" spans="11:41" ht="20.25" thickBot="1">
      <c r="K92" s="38" t="str">
        <f t="shared" si="172"/>
        <v>NG</v>
      </c>
      <c r="L92" s="49"/>
      <c r="M92" s="14"/>
      <c r="N92" s="14"/>
      <c r="O92" s="14"/>
      <c r="P92" s="14"/>
      <c r="Q92" s="14"/>
      <c r="R92" s="15"/>
      <c r="S92" s="16"/>
      <c r="T92" s="31">
        <f t="shared" ref="T92" si="186">IF($N$8-M91-T91&lt;=5,2,COUNTIF(M92:S92,"●"))</f>
        <v>0</v>
      </c>
      <c r="U92" s="31">
        <f>IF(T92&lt;2-T91,1,0)</f>
        <v>1</v>
      </c>
      <c r="V92" s="10" t="str">
        <f>TEXT(S91,"YYYY-MM")</f>
        <v>2026-05</v>
      </c>
      <c r="W92" s="31" cm="1">
        <f t="array" ref="W92">IF(V92=V91,0,SUMPRODUCT((M91:S91&gt;=$N$7)*(M91:S91 &lt;= $N$8)*(TEXT(M91:S91,"yyyy-mm")=V92)*(M92:S92 = "●")))</f>
        <v>0</v>
      </c>
      <c r="X92" s="31" cm="1">
        <f t="array" ref="X92">IF(V92=V91,0,SUMPRODUCT((M91:S91&gt;=$N$7)*(M91:S91 &lt;= $N$8)*(TEXT(M91:S91,"yyyy-mm")=V92)*(M92:S92 = "▲")))</f>
        <v>0</v>
      </c>
      <c r="Y92" s="31"/>
      <c r="Z92" s="38" t="str">
        <f t="shared" si="174"/>
        <v>NG</v>
      </c>
      <c r="AA92" s="49"/>
      <c r="AB92" s="14"/>
      <c r="AC92" s="14"/>
      <c r="AD92" s="14"/>
      <c r="AE92" s="14"/>
      <c r="AF92" s="14"/>
      <c r="AG92" s="15"/>
      <c r="AH92" s="16"/>
      <c r="AI92" s="31">
        <f>IF($N$8-AB91-AI91&lt;=5,2,COUNTIF(AB92:AH92,"●"))</f>
        <v>0</v>
      </c>
      <c r="AJ92" s="31">
        <f>IF(AI92&lt;2-AI91,1,0)</f>
        <v>1</v>
      </c>
      <c r="AK92" s="10" t="str">
        <f>TEXT(AH91,"YYYY-MM")</f>
        <v>2026-09</v>
      </c>
      <c r="AL92" s="31" cm="1">
        <f t="array" ref="AL92">IF(AK92=AK91,0,SUMPRODUCT((AB91:AH91&gt;=$N$7)*(AB91:AH91 &lt;= $N$8)*(TEXT(AB91:AH91,"yyyy-mm")=AK92)*(AB92:AH92 = "●")))</f>
        <v>0</v>
      </c>
      <c r="AM92" s="31" cm="1">
        <f t="array" ref="AM92">IF(AK92=AK91,0,SUMPRODUCT((AB91:AH91&gt;=$N$7)*(AB91:AH91 &lt;= $N$8)*(TEXT(AB91:AH91,"yyyy-mm")=AK92)*(AB92:AH92 = "▲")))</f>
        <v>0</v>
      </c>
      <c r="AN92" s="31"/>
      <c r="AO92" s="31"/>
    </row>
    <row r="93" spans="11:41">
      <c r="K93" s="38"/>
      <c r="L93" s="48">
        <v>52</v>
      </c>
      <c r="M93" s="11">
        <f>S91+1</f>
        <v>46146</v>
      </c>
      <c r="N93" s="11">
        <f t="shared" ref="N93:S93" si="187">M93+1</f>
        <v>46147</v>
      </c>
      <c r="O93" s="11">
        <f t="shared" si="187"/>
        <v>46148</v>
      </c>
      <c r="P93" s="11">
        <f t="shared" si="187"/>
        <v>46149</v>
      </c>
      <c r="Q93" s="11">
        <f t="shared" si="187"/>
        <v>46150</v>
      </c>
      <c r="R93" s="12">
        <f t="shared" si="187"/>
        <v>46151</v>
      </c>
      <c r="S93" s="13">
        <f t="shared" si="187"/>
        <v>46152</v>
      </c>
      <c r="T93" s="31">
        <f t="shared" ref="T93" si="188">COUNTIF(R94:S94,"▲")</f>
        <v>0</v>
      </c>
      <c r="U93" s="31"/>
      <c r="V93" s="10" t="str">
        <f>TEXT(M93,"YYYY-MM")</f>
        <v>2026-05</v>
      </c>
      <c r="W93" s="31" cm="1">
        <f t="array" ref="W93">SUMPRODUCT((M93:S93&gt;=$N$7)*(M93:S93 &lt;= $N$8)*(TEXT(M93:S93,"yyyy-mm")=V93)*(M94:S94 = "●"))</f>
        <v>0</v>
      </c>
      <c r="X93" s="31" cm="1">
        <f t="array" ref="X93">SUMPRODUCT((R93:S93&gt;=$N$7)*(R93:S93 &lt;= $N$8)*(TEXT(R93:S93,"yyyy-mm")=V93)*(R94:S94 = "▲"))</f>
        <v>0</v>
      </c>
      <c r="Y93" s="31"/>
      <c r="Z93" s="38"/>
      <c r="AA93" s="48">
        <v>73</v>
      </c>
      <c r="AB93" s="11">
        <f>AH89+1</f>
        <v>46286</v>
      </c>
      <c r="AC93" s="11">
        <f t="shared" ref="AC93:AH93" si="189">AB93+1</f>
        <v>46287</v>
      </c>
      <c r="AD93" s="11">
        <f t="shared" si="189"/>
        <v>46288</v>
      </c>
      <c r="AE93" s="11">
        <f t="shared" si="189"/>
        <v>46289</v>
      </c>
      <c r="AF93" s="11">
        <f t="shared" si="189"/>
        <v>46290</v>
      </c>
      <c r="AG93" s="12">
        <f t="shared" si="189"/>
        <v>46291</v>
      </c>
      <c r="AH93" s="13">
        <f t="shared" si="189"/>
        <v>46292</v>
      </c>
      <c r="AI93" s="31">
        <f>COUNTIF(AG94:AH94,"▲")</f>
        <v>0</v>
      </c>
      <c r="AJ93" s="31"/>
      <c r="AK93" s="10" t="str">
        <f>TEXT(AB93,"YYYY-MM")</f>
        <v>2026-09</v>
      </c>
      <c r="AL93" s="31" cm="1">
        <f t="array" ref="AL93">SUMPRODUCT((AB93:AH93&gt;=$N$7)*(AB93:AH93 &lt;= $N$8)*(TEXT(AB93:AH93,"yyyy-mm")=AK93)*(AB94:AH94 = "●"))</f>
        <v>0</v>
      </c>
      <c r="AM93" s="31" cm="1">
        <f t="array" ref="AM93">SUMPRODUCT((AG93:AH93&gt;=$N$7)*(AG93:AH93 &lt;= $N$8)*(TEXT(AG93:AH93,"yyyy-mm")=AK93)*(AG94:AH94 = "▲"))</f>
        <v>0</v>
      </c>
      <c r="AN93" s="31"/>
    </row>
    <row r="94" spans="11:41" ht="20.25" thickBot="1">
      <c r="K94" s="38" t="str">
        <f t="shared" si="172"/>
        <v>NG</v>
      </c>
      <c r="L94" s="49"/>
      <c r="M94" s="14"/>
      <c r="N94" s="14"/>
      <c r="O94" s="14"/>
      <c r="P94" s="14"/>
      <c r="Q94" s="14"/>
      <c r="R94" s="15"/>
      <c r="S94" s="16"/>
      <c r="T94" s="31">
        <f t="shared" ref="T94" si="190">IF($N$8-M93-T93&lt;=5,2,COUNTIF(M94:S94,"●"))</f>
        <v>0</v>
      </c>
      <c r="U94" s="31">
        <f>IF(T94&lt;2-T93,1,0)</f>
        <v>1</v>
      </c>
      <c r="V94" s="10" t="str">
        <f>TEXT(S93,"YYYY-MM")</f>
        <v>2026-05</v>
      </c>
      <c r="W94" s="31" cm="1">
        <f t="array" ref="W94">IF(V94=V93,0,SUMPRODUCT((M93:S93&gt;=$N$7)*(M93:S93 &lt;= $N$8)*(TEXT(M93:S93,"yyyy-mm")=V94)*(M94:S94 = "●")))</f>
        <v>0</v>
      </c>
      <c r="X94" s="31" cm="1">
        <f t="array" ref="X94">IF(V94=V93,0,SUMPRODUCT((M93:S93&gt;=$N$7)*(M93:S93 &lt;= $N$8)*(TEXT(M93:S93,"yyyy-mm")=V94)*(M94:S94 = "▲")))</f>
        <v>0</v>
      </c>
      <c r="Y94" s="31"/>
      <c r="Z94" s="38" t="str">
        <f t="shared" si="174"/>
        <v>NG</v>
      </c>
      <c r="AA94" s="49"/>
      <c r="AB94" s="14"/>
      <c r="AC94" s="14"/>
      <c r="AD94" s="14"/>
      <c r="AE94" s="14"/>
      <c r="AF94" s="14"/>
      <c r="AG94" s="15"/>
      <c r="AH94" s="16"/>
      <c r="AI94" s="31">
        <f>IF($N$8-AB93-AI93&lt;=5,2,COUNTIF(AB94:AH94,"●"))</f>
        <v>0</v>
      </c>
      <c r="AJ94" s="31">
        <f>IF(AI94&lt;2-AI93,1,0)</f>
        <v>1</v>
      </c>
      <c r="AK94" s="10" t="str">
        <f>TEXT(AH93,"YYYY-MM")</f>
        <v>2026-09</v>
      </c>
      <c r="AL94" s="31" cm="1">
        <f t="array" ref="AL94">IF(AK94=AK93,0,SUMPRODUCT((AB93:AH93&gt;=$N$7)*(AB93:AH93 &lt;= $N$8)*(TEXT(AB93:AH93,"yyyy-mm")=AK94)*(AB94:AH94 = "●")))</f>
        <v>0</v>
      </c>
      <c r="AM94" s="31" cm="1">
        <f t="array" ref="AM94">IF(AK94=AK93,0,SUMPRODUCT((AB93:AH93&gt;=$N$7)*(AB93:AH93 &lt;= $N$8)*(TEXT(AB93:AH93,"yyyy-mm")=AK94)*(AB94:AH94 = "▲")))</f>
        <v>0</v>
      </c>
      <c r="AN94" s="31"/>
    </row>
    <row r="95" spans="11:41">
      <c r="K95" s="38"/>
      <c r="L95" s="48">
        <v>53</v>
      </c>
      <c r="M95" s="11">
        <f>S93+1</f>
        <v>46153</v>
      </c>
      <c r="N95" s="11">
        <f t="shared" ref="N95:S95" si="191">M95+1</f>
        <v>46154</v>
      </c>
      <c r="O95" s="11">
        <f t="shared" si="191"/>
        <v>46155</v>
      </c>
      <c r="P95" s="11">
        <f t="shared" si="191"/>
        <v>46156</v>
      </c>
      <c r="Q95" s="11">
        <f t="shared" si="191"/>
        <v>46157</v>
      </c>
      <c r="R95" s="12">
        <f t="shared" si="191"/>
        <v>46158</v>
      </c>
      <c r="S95" s="13">
        <f t="shared" si="191"/>
        <v>46159</v>
      </c>
      <c r="T95" s="31">
        <f t="shared" ref="T95" si="192">COUNTIF(R96:S96,"▲")</f>
        <v>0</v>
      </c>
      <c r="U95" s="31"/>
      <c r="V95" s="10" t="str">
        <f>TEXT(M95,"YYYY-MM")</f>
        <v>2026-05</v>
      </c>
      <c r="W95" s="31" cm="1">
        <f t="array" ref="W95">SUMPRODUCT((M95:S95&gt;=$N$7)*(M95:S95 &lt;= $N$8)*(TEXT(M95:S95,"yyyy-mm")=V95)*(M96:S96 = "●"))</f>
        <v>0</v>
      </c>
      <c r="X95" s="31" cm="1">
        <f t="array" ref="X95">SUMPRODUCT((R95:S95&gt;=$N$7)*(R95:S95 &lt;= $N$8)*(TEXT(R95:S95,"yyyy-mm")=V95)*(R96:S96 = "▲"))</f>
        <v>0</v>
      </c>
      <c r="Y95" s="31"/>
      <c r="Z95" s="38"/>
      <c r="AA95" s="48">
        <v>74</v>
      </c>
      <c r="AB95" s="11">
        <f>AH93+1</f>
        <v>46293</v>
      </c>
      <c r="AC95" s="11">
        <f t="shared" ref="AC95:AH95" si="193">AB95+1</f>
        <v>46294</v>
      </c>
      <c r="AD95" s="11">
        <f t="shared" si="193"/>
        <v>46295</v>
      </c>
      <c r="AE95" s="11">
        <f t="shared" si="193"/>
        <v>46296</v>
      </c>
      <c r="AF95" s="11">
        <f t="shared" si="193"/>
        <v>46297</v>
      </c>
      <c r="AG95" s="12">
        <f t="shared" si="193"/>
        <v>46298</v>
      </c>
      <c r="AH95" s="13">
        <f t="shared" si="193"/>
        <v>46299</v>
      </c>
      <c r="AI95" s="31">
        <f>COUNTIF(AG96:AH96,"▲")</f>
        <v>0</v>
      </c>
      <c r="AJ95" s="31"/>
      <c r="AK95" s="10" t="str">
        <f>TEXT(AB95,"YYYY-MM")</f>
        <v>2026-09</v>
      </c>
      <c r="AL95" s="31" cm="1">
        <f t="array" ref="AL95">SUMPRODUCT((AB95:AH95&gt;=$N$7)*(AB95:AH95 &lt;= $N$8)*(TEXT(AB95:AH95,"yyyy-mm")=AK95)*(AB96:AH96 = "●"))</f>
        <v>0</v>
      </c>
      <c r="AM95" s="31" cm="1">
        <f t="array" ref="AM95">SUMPRODUCT((AG95:AH95&gt;=$N$7)*(AG95:AH95 &lt;= $N$8)*(TEXT(AG95:AH95,"yyyy-mm")=AK95)*(AG96:AH96 = "▲"))</f>
        <v>0</v>
      </c>
      <c r="AN95" s="31"/>
    </row>
    <row r="96" spans="11:41" ht="20.25" thickBot="1">
      <c r="K96" s="38" t="str">
        <f>IF(U96=0,"OK","NG")</f>
        <v>NG</v>
      </c>
      <c r="L96" s="49"/>
      <c r="M96" s="14"/>
      <c r="N96" s="14"/>
      <c r="O96" s="14"/>
      <c r="P96" s="14"/>
      <c r="Q96" s="14"/>
      <c r="R96" s="15"/>
      <c r="S96" s="16"/>
      <c r="T96" s="31">
        <f t="shared" ref="T96" si="194">IF($N$8-M95-T95&lt;=5,2,COUNTIF(M96:S96,"●"))</f>
        <v>0</v>
      </c>
      <c r="U96" s="31">
        <f>IF(T96&lt;2-T95,1,0)</f>
        <v>1</v>
      </c>
      <c r="V96" s="10" t="str">
        <f>TEXT(S95,"YYYY-MM")</f>
        <v>2026-05</v>
      </c>
      <c r="W96" s="31" cm="1">
        <f t="array" ref="W96">IF(V96=V95,0,SUMPRODUCT((M95:S95&gt;=$N$7)*(M95:S95 &lt;= $N$8)*(TEXT(M95:S95,"yyyy-mm")=V96)*(M96:S96 = "●")))</f>
        <v>0</v>
      </c>
      <c r="X96" s="31" cm="1">
        <f t="array" ref="X96">IF(V96=V95,0,SUMPRODUCT((M95:S95&gt;=$N$7)*(M95:S95 &lt;= $N$8)*(TEXT(M95:S95,"yyyy-mm")=V96)*(M96:S96 = "▲")))</f>
        <v>0</v>
      </c>
      <c r="Y96" s="31"/>
      <c r="Z96" s="38" t="str">
        <f>IF(AJ96=0,"OK","NG")</f>
        <v>NG</v>
      </c>
      <c r="AA96" s="49"/>
      <c r="AB96" s="14"/>
      <c r="AC96" s="14"/>
      <c r="AD96" s="14"/>
      <c r="AE96" s="14"/>
      <c r="AF96" s="14"/>
      <c r="AG96" s="15"/>
      <c r="AH96" s="16"/>
      <c r="AI96" s="31">
        <f>IF($N$8-AB95-AI95&lt;=5,2,COUNTIF(AB96:AH96,"●"))</f>
        <v>0</v>
      </c>
      <c r="AJ96" s="31">
        <f>IF(AI96&lt;2-AI95,1,0)</f>
        <v>1</v>
      </c>
      <c r="AK96" s="10" t="str">
        <f>TEXT(AH95,"YYYY-MM")</f>
        <v>2026-10</v>
      </c>
      <c r="AL96" s="31" cm="1">
        <f t="array" ref="AL96">IF(AK96=AK95,0,SUMPRODUCT((AB95:AH95&gt;=$N$7)*(AB95:AH95 &lt;= $N$8)*(TEXT(AB95:AH95,"yyyy-mm")=AK96)*(AB96:AH96 = "●")))</f>
        <v>0</v>
      </c>
      <c r="AM96" s="31" cm="1">
        <f t="array" ref="AM96">IF(AK96=AK95,0,SUMPRODUCT((AB95:AH95&gt;=$N$7)*(AB95:AH95 &lt;= $N$8)*(TEXT(AB95:AH95,"yyyy-mm")=AK96)*(AB96:AH96 = "▲")))</f>
        <v>0</v>
      </c>
      <c r="AN96" s="31"/>
    </row>
    <row r="97" spans="10:41">
      <c r="U97" s="30">
        <f>IF(SUM(U55:U96)=0,0,1)</f>
        <v>1</v>
      </c>
      <c r="AJ97" s="30">
        <f>IF(SUM(AJ55:AJ96)=0,0,1)</f>
        <v>1</v>
      </c>
    </row>
    <row r="99" spans="10:41" ht="22.5">
      <c r="J99" s="20" t="s">
        <v>20</v>
      </c>
      <c r="K99" s="36"/>
      <c r="M99" s="23" t="s">
        <v>32</v>
      </c>
      <c r="O99" s="19"/>
      <c r="P99" s="19"/>
      <c r="Q99" s="19"/>
      <c r="R99" s="19"/>
      <c r="S99" s="19"/>
      <c r="T99" s="28"/>
      <c r="U99" s="28"/>
      <c r="V99" s="29"/>
      <c r="W99" s="28"/>
      <c r="X99" s="28"/>
      <c r="Y99" s="28"/>
      <c r="AO99" s="31"/>
    </row>
    <row r="100" spans="10:41">
      <c r="AO100" s="31"/>
    </row>
    <row r="101" spans="10:41">
      <c r="AO101" s="31"/>
    </row>
    <row r="102" spans="10:41" ht="20.25" thickBot="1">
      <c r="AO102" s="31"/>
    </row>
    <row r="103" spans="10:41">
      <c r="L103" s="50" t="s">
        <v>9</v>
      </c>
      <c r="M103" s="52" t="str">
        <f>"実施状況（"&amp;YEAR(M105)&amp;"年～）"</f>
        <v>実施状況（2026年～）</v>
      </c>
      <c r="N103" s="52"/>
      <c r="O103" s="52"/>
      <c r="P103" s="52"/>
      <c r="Q103" s="52"/>
      <c r="R103" s="52"/>
      <c r="S103" s="53"/>
      <c r="V103" s="30"/>
      <c r="AA103" s="50" t="s">
        <v>9</v>
      </c>
      <c r="AB103" s="52" t="str">
        <f>"実施状況（"&amp;YEAR(AB105)&amp;"年～）"</f>
        <v>実施状況（2027年～）</v>
      </c>
      <c r="AC103" s="52"/>
      <c r="AD103" s="52"/>
      <c r="AE103" s="52"/>
      <c r="AF103" s="52"/>
      <c r="AG103" s="52"/>
      <c r="AH103" s="53"/>
      <c r="AO103" s="31"/>
    </row>
    <row r="104" spans="10:41" ht="20.25" thickBot="1">
      <c r="K104" s="6" t="s">
        <v>37</v>
      </c>
      <c r="L104" s="51"/>
      <c r="M104" s="7" t="s">
        <v>2</v>
      </c>
      <c r="N104" s="7" t="s">
        <v>3</v>
      </c>
      <c r="O104" s="7" t="s">
        <v>4</v>
      </c>
      <c r="P104" s="7" t="s">
        <v>5</v>
      </c>
      <c r="Q104" s="7" t="s">
        <v>6</v>
      </c>
      <c r="R104" s="8" t="s">
        <v>7</v>
      </c>
      <c r="S104" s="9" t="s">
        <v>8</v>
      </c>
      <c r="T104" s="31" t="s">
        <v>9</v>
      </c>
      <c r="U104" s="30" t="s">
        <v>16</v>
      </c>
      <c r="V104" s="32" t="s">
        <v>15</v>
      </c>
      <c r="W104" s="31" t="s">
        <v>10</v>
      </c>
      <c r="X104" s="30" t="s">
        <v>11</v>
      </c>
      <c r="Z104" s="6" t="s">
        <v>37</v>
      </c>
      <c r="AA104" s="51"/>
      <c r="AB104" s="7" t="s">
        <v>2</v>
      </c>
      <c r="AC104" s="7" t="s">
        <v>3</v>
      </c>
      <c r="AD104" s="7" t="s">
        <v>4</v>
      </c>
      <c r="AE104" s="7" t="s">
        <v>5</v>
      </c>
      <c r="AF104" s="7" t="s">
        <v>6</v>
      </c>
      <c r="AG104" s="8" t="s">
        <v>7</v>
      </c>
      <c r="AH104" s="9" t="s">
        <v>8</v>
      </c>
      <c r="AI104" s="31" t="s">
        <v>9</v>
      </c>
      <c r="AJ104" s="30" t="s">
        <v>16</v>
      </c>
      <c r="AK104" s="32" t="s">
        <v>15</v>
      </c>
      <c r="AL104" s="31" t="s">
        <v>10</v>
      </c>
      <c r="AM104" s="30" t="s">
        <v>11</v>
      </c>
      <c r="AO104" s="31"/>
    </row>
    <row r="105" spans="10:41">
      <c r="K105" s="38"/>
      <c r="L105" s="48">
        <v>75</v>
      </c>
      <c r="M105" s="11">
        <f>AH95+1</f>
        <v>46300</v>
      </c>
      <c r="N105" s="11">
        <f t="shared" ref="N105:S105" si="195">M105+1</f>
        <v>46301</v>
      </c>
      <c r="O105" s="11">
        <f t="shared" si="195"/>
        <v>46302</v>
      </c>
      <c r="P105" s="11">
        <f t="shared" si="195"/>
        <v>46303</v>
      </c>
      <c r="Q105" s="11">
        <f t="shared" si="195"/>
        <v>46304</v>
      </c>
      <c r="R105" s="21">
        <f t="shared" si="195"/>
        <v>46305</v>
      </c>
      <c r="S105" s="22">
        <f t="shared" si="195"/>
        <v>46306</v>
      </c>
      <c r="T105" s="31">
        <f t="shared" ref="T105" si="196">COUNTIF(R106:S106,"▲")</f>
        <v>0</v>
      </c>
      <c r="U105" s="31"/>
      <c r="V105" s="10" t="str">
        <f>TEXT(M105,"YYYY-MM")</f>
        <v>2026-10</v>
      </c>
      <c r="W105" s="31" cm="1">
        <f t="array" ref="W105">SUMPRODUCT((M105:S105&gt;=$N$7)*(M105:S105 &lt;= $N$8)*(TEXT(M105:S105,"yyyy-mm")=V105)*(M106:S106 = "●"))</f>
        <v>0</v>
      </c>
      <c r="X105" s="31" cm="1">
        <f t="array" ref="X105">SUMPRODUCT((R105:S105&gt;=$N$7)*(R105:S105 &lt;= $N$8)*(TEXT(R105:S105,"yyyy-mm")=V105)*(R106:S106 = "▲"))</f>
        <v>0</v>
      </c>
      <c r="Y105" s="31"/>
      <c r="Z105" s="38"/>
      <c r="AA105" s="48">
        <v>96</v>
      </c>
      <c r="AB105" s="11">
        <f>S145+1</f>
        <v>46447</v>
      </c>
      <c r="AC105" s="11">
        <f t="shared" ref="AC105:AH105" si="197">AB105+1</f>
        <v>46448</v>
      </c>
      <c r="AD105" s="11">
        <f t="shared" si="197"/>
        <v>46449</v>
      </c>
      <c r="AE105" s="11">
        <f t="shared" si="197"/>
        <v>46450</v>
      </c>
      <c r="AF105" s="11">
        <f t="shared" si="197"/>
        <v>46451</v>
      </c>
      <c r="AG105" s="21">
        <f t="shared" si="197"/>
        <v>46452</v>
      </c>
      <c r="AH105" s="22">
        <f t="shared" si="197"/>
        <v>46453</v>
      </c>
      <c r="AI105" s="31">
        <f>COUNTIF(AG106:AH106,"▲")</f>
        <v>0</v>
      </c>
      <c r="AJ105" s="31"/>
      <c r="AK105" s="10" t="str">
        <f>TEXT(AB105,"YYYY-MM")</f>
        <v>2027-03</v>
      </c>
      <c r="AL105" s="31" cm="1">
        <f t="array" ref="AL105">SUMPRODUCT((AB105:AH105&gt;=$N$7)*(AB105:AH105 &lt;= $N$8)*(TEXT(AB105:AH105,"yyyy-mm")=AK105)*(AB106:AH106 = "●"))</f>
        <v>0</v>
      </c>
      <c r="AM105" s="31" cm="1">
        <f t="array" ref="AM105">SUMPRODUCT((AG105:AH105&gt;=$N$7)*(AG105:AH105 &lt;= $N$8)*(TEXT(AG105:AH105,"yyyy-mm")=AK105)*(AG106:AH106 = "▲"))</f>
        <v>0</v>
      </c>
      <c r="AN105" s="31"/>
      <c r="AO105" s="31"/>
    </row>
    <row r="106" spans="10:41" ht="20.25" thickBot="1">
      <c r="K106" s="38" t="str">
        <f>IF(U106=0,"OK","NG")</f>
        <v>NG</v>
      </c>
      <c r="L106" s="49"/>
      <c r="M106" s="14"/>
      <c r="N106" s="14"/>
      <c r="O106" s="14"/>
      <c r="P106" s="14"/>
      <c r="Q106" s="14"/>
      <c r="R106" s="15"/>
      <c r="S106" s="16"/>
      <c r="T106" s="31">
        <f t="shared" ref="T106" si="198">IF($N$8-M105-T105&lt;=5,2,COUNTIF(M106:S106,"●"))</f>
        <v>0</v>
      </c>
      <c r="U106" s="31">
        <f>IF(T106&lt;2-T105,1,0)</f>
        <v>1</v>
      </c>
      <c r="V106" s="10" t="str">
        <f>TEXT(S105,"YYYY-MM")</f>
        <v>2026-10</v>
      </c>
      <c r="W106" s="31" cm="1">
        <f t="array" ref="W106">IF(V106=V105,0,SUMPRODUCT((M105:S105&gt;=$N$7)*(M105:S105 &lt;= $N$8)*(TEXT(M105:S105,"yyyy-mm")=V106)*(M106:S106 = "●")))</f>
        <v>0</v>
      </c>
      <c r="X106" s="31" cm="1">
        <f t="array" ref="X106">IF(V106=V105,0,SUMPRODUCT((M105:S105&gt;=$N$7)*(M105:S105 &lt;= $N$8)*(TEXT(M105:S105,"yyyy-mm")=V106)*(M106:S106 = "▲")))</f>
        <v>0</v>
      </c>
      <c r="Y106" s="31"/>
      <c r="Z106" s="38" t="str">
        <f>IF(AJ106=0,"OK","NG")</f>
        <v>NG</v>
      </c>
      <c r="AA106" s="49"/>
      <c r="AB106" s="14"/>
      <c r="AC106" s="14"/>
      <c r="AD106" s="14"/>
      <c r="AE106" s="14"/>
      <c r="AF106" s="14"/>
      <c r="AG106" s="15"/>
      <c r="AH106" s="16"/>
      <c r="AI106" s="31">
        <f>IF($N$8-AB105-AI105&lt;=5,2,COUNTIF(AB106:AH106,"●"))</f>
        <v>0</v>
      </c>
      <c r="AJ106" s="31">
        <f>IF(AI106&lt;2-AI105,1,0)</f>
        <v>1</v>
      </c>
      <c r="AK106" s="10" t="str">
        <f>TEXT(AH105,"YYYY-MM")</f>
        <v>2027-03</v>
      </c>
      <c r="AL106" s="31" cm="1">
        <f t="array" ref="AL106">IF(AK106=AK105,0,SUMPRODUCT((AB105:AH105&gt;=$N$7)*(AB105:AH105 &lt;= $N$8)*(TEXT(AB105:AH105,"yyyy-mm")=AK106)*(AB106:AH106 = "●")))</f>
        <v>0</v>
      </c>
      <c r="AM106" s="31" cm="1">
        <f t="array" ref="AM106">IF(AK106=AK105,0,SUMPRODUCT((AB105:AH105&gt;=$N$7)*(AB105:AH105 &lt;= $N$8)*(TEXT(AB105:AH105,"yyyy-mm")=AK106)*(AB106:AH106 = "▲")))</f>
        <v>0</v>
      </c>
      <c r="AN106" s="31"/>
      <c r="AO106" s="31"/>
    </row>
    <row r="107" spans="10:41">
      <c r="K107" s="38"/>
      <c r="L107" s="48">
        <v>76</v>
      </c>
      <c r="M107" s="11">
        <f>S105+1</f>
        <v>46307</v>
      </c>
      <c r="N107" s="11">
        <f t="shared" ref="N107:S107" si="199">M107+1</f>
        <v>46308</v>
      </c>
      <c r="O107" s="11">
        <f t="shared" si="199"/>
        <v>46309</v>
      </c>
      <c r="P107" s="11">
        <f t="shared" si="199"/>
        <v>46310</v>
      </c>
      <c r="Q107" s="11">
        <f t="shared" si="199"/>
        <v>46311</v>
      </c>
      <c r="R107" s="12">
        <f t="shared" si="199"/>
        <v>46312</v>
      </c>
      <c r="S107" s="13">
        <f t="shared" si="199"/>
        <v>46313</v>
      </c>
      <c r="T107" s="31">
        <f t="shared" ref="T107" si="200">COUNTIF(R108:S108,"▲")</f>
        <v>0</v>
      </c>
      <c r="U107" s="31"/>
      <c r="V107" s="10" t="str">
        <f>TEXT(M107,"YYYY-MM")</f>
        <v>2026-10</v>
      </c>
      <c r="W107" s="31" cm="1">
        <f t="array" ref="W107">SUMPRODUCT((M107:S107&gt;=$N$7)*(M107:S107 &lt;= $N$8)*(TEXT(M107:S107,"yyyy-mm")=V107)*(M108:S108 = "●"))</f>
        <v>0</v>
      </c>
      <c r="X107" s="31" cm="1">
        <f t="array" ref="X107">SUMPRODUCT((R107:S107&gt;=$N$7)*(R107:S107 &lt;= $N$8)*(TEXT(R107:S107,"yyyy-mm")=V107)*(R108:S108 = "▲"))</f>
        <v>0</v>
      </c>
      <c r="Y107" s="31"/>
      <c r="Z107" s="38"/>
      <c r="AA107" s="48">
        <v>97</v>
      </c>
      <c r="AB107" s="11">
        <f>AH105+1</f>
        <v>46454</v>
      </c>
      <c r="AC107" s="11">
        <f t="shared" ref="AC107:AH107" si="201">AB107+1</f>
        <v>46455</v>
      </c>
      <c r="AD107" s="11">
        <f t="shared" si="201"/>
        <v>46456</v>
      </c>
      <c r="AE107" s="11">
        <f t="shared" si="201"/>
        <v>46457</v>
      </c>
      <c r="AF107" s="11">
        <f t="shared" si="201"/>
        <v>46458</v>
      </c>
      <c r="AG107" s="12">
        <f t="shared" si="201"/>
        <v>46459</v>
      </c>
      <c r="AH107" s="13">
        <f t="shared" si="201"/>
        <v>46460</v>
      </c>
      <c r="AI107" s="31">
        <f>COUNTIF(AG108:AH108,"▲")</f>
        <v>0</v>
      </c>
      <c r="AJ107" s="31"/>
      <c r="AK107" s="10" t="str">
        <f>TEXT(AB107,"YYYY-MM")</f>
        <v>2027-03</v>
      </c>
      <c r="AL107" s="31" cm="1">
        <f t="array" ref="AL107">SUMPRODUCT((AB107:AH107&gt;=$N$7)*(AB107:AH107 &lt;= $N$8)*(TEXT(AB107:AH107,"yyyy-mm")=AK107)*(AB108:AH108 = "●"))</f>
        <v>0</v>
      </c>
      <c r="AM107" s="31" cm="1">
        <f t="array" ref="AM107">SUMPRODUCT((AG107:AH107&gt;=$N$7)*(AG107:AH107 &lt;= $N$8)*(TEXT(AG107:AH107,"yyyy-mm")=AK107)*(AG108:AH108 = "▲"))</f>
        <v>0</v>
      </c>
      <c r="AN107" s="31"/>
      <c r="AO107" s="31"/>
    </row>
    <row r="108" spans="10:41" ht="20.25" thickBot="1">
      <c r="K108" s="38" t="str">
        <f t="shared" ref="K108" si="202">IF(U108=0,"OK","NG")</f>
        <v>NG</v>
      </c>
      <c r="L108" s="49"/>
      <c r="M108" s="14"/>
      <c r="N108" s="14"/>
      <c r="O108" s="14"/>
      <c r="P108" s="14"/>
      <c r="Q108" s="14"/>
      <c r="R108" s="15"/>
      <c r="S108" s="16"/>
      <c r="T108" s="31">
        <f t="shared" ref="T108" si="203">IF($N$8-M107-T107&lt;=5,2,COUNTIF(M108:S108,"●"))</f>
        <v>0</v>
      </c>
      <c r="U108" s="31">
        <f>IF(T108&lt;2-T107,1,0)</f>
        <v>1</v>
      </c>
      <c r="V108" s="10" t="str">
        <f>TEXT(S107,"YYYY-MM")</f>
        <v>2026-10</v>
      </c>
      <c r="W108" s="31" cm="1">
        <f t="array" ref="W108">IF(V108=V107,0,SUMPRODUCT((M107:S107&gt;=$N$7)*(M107:S107 &lt;= $N$8)*(TEXT(M107:S107,"yyyy-mm")=V108)*(M108:S108 = "●")))</f>
        <v>0</v>
      </c>
      <c r="X108" s="31" cm="1">
        <f t="array" ref="X108">IF(V108=V107,0,SUMPRODUCT((M107:S107&gt;=$N$7)*(M107:S107 &lt;= $N$8)*(TEXT(M107:S107,"yyyy-mm")=V108)*(M108:S108 = "▲")))</f>
        <v>0</v>
      </c>
      <c r="Y108" s="31"/>
      <c r="Z108" s="38" t="str">
        <f t="shared" ref="Z108" si="204">IF(AJ108=0,"OK","NG")</f>
        <v>NG</v>
      </c>
      <c r="AA108" s="49"/>
      <c r="AB108" s="14"/>
      <c r="AC108" s="14"/>
      <c r="AD108" s="14"/>
      <c r="AE108" s="14"/>
      <c r="AF108" s="14"/>
      <c r="AG108" s="15"/>
      <c r="AH108" s="16"/>
      <c r="AI108" s="31">
        <f>IF($N$8-AB107-AI107&lt;=5,2,COUNTIF(AB108:AH108,"●"))</f>
        <v>0</v>
      </c>
      <c r="AJ108" s="31">
        <f>IF(AI108&lt;2-AI107,1,0)</f>
        <v>1</v>
      </c>
      <c r="AK108" s="10" t="str">
        <f>TEXT(AH107,"YYYY-MM")</f>
        <v>2027-03</v>
      </c>
      <c r="AL108" s="31" cm="1">
        <f t="array" ref="AL108">IF(AK108=AK107,0,SUMPRODUCT((AB107:AH107&gt;=$N$7)*(AB107:AH107 &lt;= $N$8)*(TEXT(AB107:AH107,"yyyy-mm")=AK108)*(AB108:AH108 = "●")))</f>
        <v>0</v>
      </c>
      <c r="AM108" s="31" cm="1">
        <f t="array" ref="AM108">IF(AK108=AK107,0,SUMPRODUCT((AB107:AH107&gt;=$N$7)*(AB107:AH107 &lt;= $N$8)*(TEXT(AB107:AH107,"yyyy-mm")=AK108)*(AB108:AH108 = "▲")))</f>
        <v>0</v>
      </c>
      <c r="AN108" s="31"/>
      <c r="AO108" s="31"/>
    </row>
    <row r="109" spans="10:41">
      <c r="K109" s="38"/>
      <c r="L109" s="48">
        <v>77</v>
      </c>
      <c r="M109" s="11">
        <f>S107+1</f>
        <v>46314</v>
      </c>
      <c r="N109" s="11">
        <f t="shared" ref="N109:S109" si="205">M109+1</f>
        <v>46315</v>
      </c>
      <c r="O109" s="11">
        <f t="shared" si="205"/>
        <v>46316</v>
      </c>
      <c r="P109" s="11">
        <f t="shared" si="205"/>
        <v>46317</v>
      </c>
      <c r="Q109" s="11">
        <f t="shared" si="205"/>
        <v>46318</v>
      </c>
      <c r="R109" s="12">
        <f t="shared" si="205"/>
        <v>46319</v>
      </c>
      <c r="S109" s="13">
        <f t="shared" si="205"/>
        <v>46320</v>
      </c>
      <c r="T109" s="31">
        <f t="shared" ref="T109" si="206">COUNTIF(R110:S110,"▲")</f>
        <v>0</v>
      </c>
      <c r="U109" s="31"/>
      <c r="V109" s="10" t="str">
        <f>TEXT(M109,"YYYY-MM")</f>
        <v>2026-10</v>
      </c>
      <c r="W109" s="31" cm="1">
        <f t="array" ref="W109">SUMPRODUCT((M109:S109&gt;=$N$7)*(M109:S109 &lt;= $N$8)*(TEXT(M109:S109,"yyyy-mm")=V109)*(M110:S110 = "●"))</f>
        <v>0</v>
      </c>
      <c r="X109" s="31" cm="1">
        <f t="array" ref="X109">SUMPRODUCT((R109:S109&gt;=$N$7)*(R109:S109 &lt;= $N$8)*(TEXT(R109:S109,"yyyy-mm")=V109)*(R110:S110 = "▲"))</f>
        <v>0</v>
      </c>
      <c r="Y109" s="31"/>
      <c r="Z109" s="38"/>
      <c r="AA109" s="48">
        <v>98</v>
      </c>
      <c r="AB109" s="11">
        <f>AH107+1</f>
        <v>46461</v>
      </c>
      <c r="AC109" s="11">
        <f t="shared" ref="AC109:AH109" si="207">AB109+1</f>
        <v>46462</v>
      </c>
      <c r="AD109" s="11">
        <f t="shared" si="207"/>
        <v>46463</v>
      </c>
      <c r="AE109" s="11">
        <f t="shared" si="207"/>
        <v>46464</v>
      </c>
      <c r="AF109" s="11">
        <f t="shared" si="207"/>
        <v>46465</v>
      </c>
      <c r="AG109" s="12">
        <f t="shared" si="207"/>
        <v>46466</v>
      </c>
      <c r="AH109" s="13">
        <f t="shared" si="207"/>
        <v>46467</v>
      </c>
      <c r="AI109" s="31">
        <f>COUNTIF(AG110:AH110,"▲")</f>
        <v>0</v>
      </c>
      <c r="AJ109" s="31"/>
      <c r="AK109" s="10" t="str">
        <f>TEXT(AB109,"YYYY-MM")</f>
        <v>2027-03</v>
      </c>
      <c r="AL109" s="31" cm="1">
        <f t="array" ref="AL109">SUMPRODUCT((AB109:AH109&gt;=$N$7)*(AB109:AH109 &lt;= $N$8)*(TEXT(AB109:AH109,"yyyy-mm")=AK109)*(AB110:AH110 = "●"))</f>
        <v>0</v>
      </c>
      <c r="AM109" s="31" cm="1">
        <f t="array" ref="AM109">SUMPRODUCT((AG109:AH109&gt;=$N$7)*(AG109:AH109 &lt;= $N$8)*(TEXT(AG109:AH109,"yyyy-mm")=AK109)*(AG110:AH110 = "▲"))</f>
        <v>0</v>
      </c>
      <c r="AN109" s="31"/>
      <c r="AO109" s="31"/>
    </row>
    <row r="110" spans="10:41" ht="20.25" thickBot="1">
      <c r="K110" s="38" t="str">
        <f t="shared" ref="K110" si="208">IF(U110=0,"OK","NG")</f>
        <v>NG</v>
      </c>
      <c r="L110" s="49"/>
      <c r="M110" s="14"/>
      <c r="N110" s="14"/>
      <c r="O110" s="14"/>
      <c r="P110" s="14"/>
      <c r="Q110" s="14"/>
      <c r="R110" s="15"/>
      <c r="S110" s="16"/>
      <c r="T110" s="31">
        <f t="shared" ref="T110" si="209">IF($N$8-M109-T109&lt;=5,2,COUNTIF(M110:S110,"●"))</f>
        <v>0</v>
      </c>
      <c r="U110" s="31">
        <f>IF(T110&lt;2-T109,1,0)</f>
        <v>1</v>
      </c>
      <c r="V110" s="10" t="str">
        <f>TEXT(S109,"YYYY-MM")</f>
        <v>2026-10</v>
      </c>
      <c r="W110" s="31" cm="1">
        <f t="array" ref="W110">IF(V110=V109,0,SUMPRODUCT((M109:S109&gt;=$N$7)*(M109:S109 &lt;= $N$8)*(TEXT(M109:S109,"yyyy-mm")=V110)*(M110:S110 = "●")))</f>
        <v>0</v>
      </c>
      <c r="X110" s="31" cm="1">
        <f t="array" ref="X110">IF(V110=V109,0,SUMPRODUCT((M109:S109&gt;=$N$7)*(M109:S109 &lt;= $N$8)*(TEXT(M109:S109,"yyyy-mm")=V110)*(M110:S110 = "▲")))</f>
        <v>0</v>
      </c>
      <c r="Y110" s="31"/>
      <c r="Z110" s="38" t="str">
        <f t="shared" ref="Z110" si="210">IF(AJ110=0,"OK","NG")</f>
        <v>NG</v>
      </c>
      <c r="AA110" s="49"/>
      <c r="AB110" s="14"/>
      <c r="AC110" s="14"/>
      <c r="AD110" s="14"/>
      <c r="AE110" s="14"/>
      <c r="AF110" s="14"/>
      <c r="AG110" s="15"/>
      <c r="AH110" s="16"/>
      <c r="AI110" s="31">
        <f>IF($N$8-AB109-AI109&lt;=5,2,COUNTIF(AB110:AH110,"●"))</f>
        <v>0</v>
      </c>
      <c r="AJ110" s="31">
        <f>IF(AI110&lt;2-AI109,1,0)</f>
        <v>1</v>
      </c>
      <c r="AK110" s="10" t="str">
        <f>TEXT(AH109,"YYYY-MM")</f>
        <v>2027-03</v>
      </c>
      <c r="AL110" s="31" cm="1">
        <f t="array" ref="AL110">IF(AK110=AK109,0,SUMPRODUCT((AB109:AH109&gt;=$N$7)*(AB109:AH109 &lt;= $N$8)*(TEXT(AB109:AH109,"yyyy-mm")=AK110)*(AB110:AH110 = "●")))</f>
        <v>0</v>
      </c>
      <c r="AM110" s="31" cm="1">
        <f t="array" ref="AM110">IF(AK110=AK109,0,SUMPRODUCT((AB109:AH109&gt;=$N$7)*(AB109:AH109 &lt;= $N$8)*(TEXT(AB109:AH109,"yyyy-mm")=AK110)*(AB110:AH110 = "▲")))</f>
        <v>0</v>
      </c>
      <c r="AN110" s="31"/>
      <c r="AO110" s="31"/>
    </row>
    <row r="111" spans="10:41">
      <c r="K111" s="38"/>
      <c r="L111" s="48">
        <v>78</v>
      </c>
      <c r="M111" s="11">
        <f>S109+1</f>
        <v>46321</v>
      </c>
      <c r="N111" s="11">
        <f t="shared" ref="N111:S111" si="211">M111+1</f>
        <v>46322</v>
      </c>
      <c r="O111" s="11">
        <f t="shared" si="211"/>
        <v>46323</v>
      </c>
      <c r="P111" s="11">
        <f t="shared" si="211"/>
        <v>46324</v>
      </c>
      <c r="Q111" s="11">
        <f t="shared" si="211"/>
        <v>46325</v>
      </c>
      <c r="R111" s="12">
        <f t="shared" si="211"/>
        <v>46326</v>
      </c>
      <c r="S111" s="13">
        <f t="shared" si="211"/>
        <v>46327</v>
      </c>
      <c r="T111" s="31">
        <f t="shared" ref="T111" si="212">COUNTIF(R112:S112,"▲")</f>
        <v>0</v>
      </c>
      <c r="U111" s="31"/>
      <c r="V111" s="10" t="str">
        <f>TEXT(M111,"YYYY-MM")</f>
        <v>2026-10</v>
      </c>
      <c r="W111" s="31" cm="1">
        <f t="array" ref="W111">SUMPRODUCT((M111:S111&gt;=$N$7)*(M111:S111 &lt;= $N$8)*(TEXT(M111:S111,"yyyy-mm")=V111)*(M112:S112 = "●"))</f>
        <v>0</v>
      </c>
      <c r="X111" s="31" cm="1">
        <f t="array" ref="X111">SUMPRODUCT((R111:S111&gt;=$N$7)*(R111:S111 &lt;= $N$8)*(TEXT(R111:S111,"yyyy-mm")=V111)*(R112:S112 = "▲"))</f>
        <v>0</v>
      </c>
      <c r="Y111" s="31"/>
      <c r="Z111" s="38"/>
      <c r="AA111" s="48">
        <v>99</v>
      </c>
      <c r="AB111" s="11">
        <f>AH109+1</f>
        <v>46468</v>
      </c>
      <c r="AC111" s="11">
        <f t="shared" ref="AC111:AH111" si="213">AB111+1</f>
        <v>46469</v>
      </c>
      <c r="AD111" s="11">
        <f t="shared" si="213"/>
        <v>46470</v>
      </c>
      <c r="AE111" s="11">
        <f t="shared" si="213"/>
        <v>46471</v>
      </c>
      <c r="AF111" s="11">
        <f t="shared" si="213"/>
        <v>46472</v>
      </c>
      <c r="AG111" s="12">
        <f t="shared" si="213"/>
        <v>46473</v>
      </c>
      <c r="AH111" s="13">
        <f t="shared" si="213"/>
        <v>46474</v>
      </c>
      <c r="AI111" s="31">
        <f>COUNTIF(AG112:AH112,"▲")</f>
        <v>0</v>
      </c>
      <c r="AJ111" s="31"/>
      <c r="AK111" s="10" t="str">
        <f>TEXT(AB111,"YYYY-MM")</f>
        <v>2027-03</v>
      </c>
      <c r="AL111" s="31" cm="1">
        <f t="array" ref="AL111">SUMPRODUCT((AB111:AH111&gt;=$N$7)*(AB111:AH111 &lt;= $N$8)*(TEXT(AB111:AH111,"yyyy-mm")=AK111)*(AB112:AH112 = "●"))</f>
        <v>0</v>
      </c>
      <c r="AM111" s="31" cm="1">
        <f t="array" ref="AM111">SUMPRODUCT((AG111:AH111&gt;=$N$7)*(AG111:AH111 &lt;= $N$8)*(TEXT(AG111:AH111,"yyyy-mm")=AK111)*(AG112:AH112 = "▲"))</f>
        <v>0</v>
      </c>
      <c r="AN111" s="31"/>
      <c r="AO111" s="31"/>
    </row>
    <row r="112" spans="10:41" ht="20.25" thickBot="1">
      <c r="K112" s="38" t="str">
        <f t="shared" ref="K112" si="214">IF(U112=0,"OK","NG")</f>
        <v>NG</v>
      </c>
      <c r="L112" s="49"/>
      <c r="M112" s="14"/>
      <c r="N112" s="14"/>
      <c r="O112" s="14"/>
      <c r="P112" s="14"/>
      <c r="Q112" s="14"/>
      <c r="R112" s="15"/>
      <c r="S112" s="16"/>
      <c r="T112" s="31">
        <f t="shared" ref="T112" si="215">IF($N$8-M111-T111&lt;=5,2,COUNTIF(M112:S112,"●"))</f>
        <v>0</v>
      </c>
      <c r="U112" s="31">
        <f>IF(T112&lt;2-T111,1,0)</f>
        <v>1</v>
      </c>
      <c r="V112" s="10" t="str">
        <f>TEXT(S111,"YYYY-MM")</f>
        <v>2026-11</v>
      </c>
      <c r="W112" s="31" cm="1">
        <f t="array" ref="W112">IF(V112=V111,0,SUMPRODUCT((M111:S111&gt;=$N$7)*(M111:S111 &lt;= $N$8)*(TEXT(M111:S111,"yyyy-mm")=V112)*(M112:S112 = "●")))</f>
        <v>0</v>
      </c>
      <c r="X112" s="31" cm="1">
        <f t="array" ref="X112">IF(V112=V111,0,SUMPRODUCT((M111:S111&gt;=$N$7)*(M111:S111 &lt;= $N$8)*(TEXT(M111:S111,"yyyy-mm")=V112)*(M112:S112 = "▲")))</f>
        <v>0</v>
      </c>
      <c r="Y112" s="31"/>
      <c r="Z112" s="38" t="str">
        <f t="shared" ref="Z112" si="216">IF(AJ112=0,"OK","NG")</f>
        <v>NG</v>
      </c>
      <c r="AA112" s="49"/>
      <c r="AB112" s="14"/>
      <c r="AC112" s="14"/>
      <c r="AD112" s="14"/>
      <c r="AE112" s="14"/>
      <c r="AF112" s="14"/>
      <c r="AG112" s="15"/>
      <c r="AH112" s="16"/>
      <c r="AI112" s="31">
        <f>IF($N$8-AB111-AI111&lt;=5,2,COUNTIF(AB112:AH112,"●"))</f>
        <v>0</v>
      </c>
      <c r="AJ112" s="31">
        <f>IF(AI112&lt;2-AI111,1,0)</f>
        <v>1</v>
      </c>
      <c r="AK112" s="10" t="str">
        <f>TEXT(AH111,"YYYY-MM")</f>
        <v>2027-03</v>
      </c>
      <c r="AL112" s="31" cm="1">
        <f t="array" ref="AL112">IF(AK112=AK111,0,SUMPRODUCT((AB111:AH111&gt;=$N$7)*(AB111:AH111 &lt;= $N$8)*(TEXT(AB111:AH111,"yyyy-mm")=AK112)*(AB112:AH112 = "●")))</f>
        <v>0</v>
      </c>
      <c r="AM112" s="31" cm="1">
        <f t="array" ref="AM112">IF(AK112=AK111,0,SUMPRODUCT((AB111:AH111&gt;=$N$7)*(AB111:AH111 &lt;= $N$8)*(TEXT(AB111:AH111,"yyyy-mm")=AK112)*(AB112:AH112 = "▲")))</f>
        <v>0</v>
      </c>
      <c r="AN112" s="31"/>
      <c r="AO112" s="31"/>
    </row>
    <row r="113" spans="11:41">
      <c r="K113" s="38"/>
      <c r="L113" s="48">
        <v>79</v>
      </c>
      <c r="M113" s="11">
        <f>S111+1</f>
        <v>46328</v>
      </c>
      <c r="N113" s="11">
        <f t="shared" ref="N113:S113" si="217">M113+1</f>
        <v>46329</v>
      </c>
      <c r="O113" s="11">
        <f t="shared" si="217"/>
        <v>46330</v>
      </c>
      <c r="P113" s="11">
        <f t="shared" si="217"/>
        <v>46331</v>
      </c>
      <c r="Q113" s="11">
        <f t="shared" si="217"/>
        <v>46332</v>
      </c>
      <c r="R113" s="12">
        <f t="shared" si="217"/>
        <v>46333</v>
      </c>
      <c r="S113" s="13">
        <f t="shared" si="217"/>
        <v>46334</v>
      </c>
      <c r="T113" s="31">
        <f t="shared" ref="T113" si="218">COUNTIF(R114:S114,"▲")</f>
        <v>0</v>
      </c>
      <c r="U113" s="31"/>
      <c r="V113" s="10" t="str">
        <f>TEXT(M113,"YYYY-MM")</f>
        <v>2026-11</v>
      </c>
      <c r="W113" s="31" cm="1">
        <f t="array" ref="W113">SUMPRODUCT((M113:S113&gt;=$N$7)*(M113:S113 &lt;= $N$8)*(TEXT(M113:S113,"yyyy-mm")=V113)*(M114:S114 = "●"))</f>
        <v>0</v>
      </c>
      <c r="X113" s="31" cm="1">
        <f t="array" ref="X113">SUMPRODUCT((R113:S113&gt;=$N$7)*(R113:S113 &lt;= $N$8)*(TEXT(R113:S113,"yyyy-mm")=V113)*(R114:S114 = "▲"))</f>
        <v>0</v>
      </c>
      <c r="Y113" s="31"/>
      <c r="Z113" s="38"/>
      <c r="AA113" s="48">
        <v>100</v>
      </c>
      <c r="AB113" s="11">
        <f>AH111+1</f>
        <v>46475</v>
      </c>
      <c r="AC113" s="11">
        <f t="shared" ref="AC113:AH113" si="219">AB113+1</f>
        <v>46476</v>
      </c>
      <c r="AD113" s="11">
        <f t="shared" si="219"/>
        <v>46477</v>
      </c>
      <c r="AE113" s="11">
        <f t="shared" si="219"/>
        <v>46478</v>
      </c>
      <c r="AF113" s="11">
        <f t="shared" si="219"/>
        <v>46479</v>
      </c>
      <c r="AG113" s="12">
        <f t="shared" si="219"/>
        <v>46480</v>
      </c>
      <c r="AH113" s="13">
        <f t="shared" si="219"/>
        <v>46481</v>
      </c>
      <c r="AI113" s="31">
        <f>COUNTIF(AG114:AH114,"▲")</f>
        <v>0</v>
      </c>
      <c r="AJ113" s="31"/>
      <c r="AK113" s="10" t="str">
        <f>TEXT(AB113,"YYYY-MM")</f>
        <v>2027-03</v>
      </c>
      <c r="AL113" s="31" cm="1">
        <f t="array" ref="AL113">SUMPRODUCT((AB113:AH113&gt;=$N$7)*(AB113:AH113 &lt;= $N$8)*(TEXT(AB113:AH113,"yyyy-mm")=AK113)*(AB114:AH114 = "●"))</f>
        <v>0</v>
      </c>
      <c r="AM113" s="31" cm="1">
        <f t="array" ref="AM113">SUMPRODUCT((AG113:AH113&gt;=$N$7)*(AG113:AH113 &lt;= $N$8)*(TEXT(AG113:AH113,"yyyy-mm")=AK113)*(AG114:AH114 = "▲"))</f>
        <v>0</v>
      </c>
      <c r="AN113" s="31"/>
      <c r="AO113" s="31"/>
    </row>
    <row r="114" spans="11:41" ht="20.25" thickBot="1">
      <c r="K114" s="38" t="str">
        <f t="shared" ref="K114" si="220">IF(U114=0,"OK","NG")</f>
        <v>NG</v>
      </c>
      <c r="L114" s="49"/>
      <c r="M114" s="14"/>
      <c r="N114" s="14"/>
      <c r="O114" s="14"/>
      <c r="P114" s="14"/>
      <c r="Q114" s="14"/>
      <c r="R114" s="15"/>
      <c r="S114" s="16"/>
      <c r="T114" s="31">
        <f t="shared" ref="T114" si="221">IF($N$8-M113-T113&lt;=5,2,COUNTIF(M114:S114,"●"))</f>
        <v>0</v>
      </c>
      <c r="U114" s="31">
        <f>IF(T114&lt;2-T113,1,0)</f>
        <v>1</v>
      </c>
      <c r="V114" s="10" t="str">
        <f>TEXT(S113,"YYYY-MM")</f>
        <v>2026-11</v>
      </c>
      <c r="W114" s="31" cm="1">
        <f t="array" ref="W114">IF(V114=V113,0,SUMPRODUCT((M113:S113&gt;=$N$7)*(M113:S113 &lt;= $N$8)*(TEXT(M113:S113,"yyyy-mm")=V114)*(M114:S114 = "●")))</f>
        <v>0</v>
      </c>
      <c r="X114" s="31" cm="1">
        <f t="array" ref="X114">IF(V114=V113,0,SUMPRODUCT((M113:S113&gt;=$N$7)*(M113:S113 &lt;= $N$8)*(TEXT(M113:S113,"yyyy-mm")=V114)*(M114:S114 = "▲")))</f>
        <v>0</v>
      </c>
      <c r="Y114" s="31"/>
      <c r="Z114" s="38" t="str">
        <f t="shared" ref="Z114" si="222">IF(AJ114=0,"OK","NG")</f>
        <v>NG</v>
      </c>
      <c r="AA114" s="49"/>
      <c r="AB114" s="14"/>
      <c r="AC114" s="14"/>
      <c r="AD114" s="14"/>
      <c r="AE114" s="14"/>
      <c r="AF114" s="14"/>
      <c r="AG114" s="15"/>
      <c r="AH114" s="16"/>
      <c r="AI114" s="31">
        <f>IF($N$8-AB113-AI113&lt;=5,2,COUNTIF(AB114:AH114,"●"))</f>
        <v>0</v>
      </c>
      <c r="AJ114" s="31">
        <f>IF(AI114&lt;2-AI113,1,0)</f>
        <v>1</v>
      </c>
      <c r="AK114" s="10" t="str">
        <f>TEXT(AH113,"YYYY-MM")</f>
        <v>2027-04</v>
      </c>
      <c r="AL114" s="31" cm="1">
        <f t="array" ref="AL114">IF(AK114=AK113,0,SUMPRODUCT((AB113:AH113&gt;=$N$7)*(AB113:AH113 &lt;= $N$8)*(TEXT(AB113:AH113,"yyyy-mm")=AK114)*(AB114:AH114 = "●")))</f>
        <v>0</v>
      </c>
      <c r="AM114" s="31" cm="1">
        <f t="array" ref="AM114">IF(AK114=AK113,0,SUMPRODUCT((AB113:AH113&gt;=$N$7)*(AB113:AH113 &lt;= $N$8)*(TEXT(AB113:AH113,"yyyy-mm")=AK114)*(AB114:AH114 = "▲")))</f>
        <v>0</v>
      </c>
      <c r="AN114" s="31"/>
      <c r="AO114" s="31"/>
    </row>
    <row r="115" spans="11:41">
      <c r="K115" s="38"/>
      <c r="L115" s="48">
        <v>80</v>
      </c>
      <c r="M115" s="11">
        <f>S113+1</f>
        <v>46335</v>
      </c>
      <c r="N115" s="11">
        <f t="shared" ref="N115:S115" si="223">M115+1</f>
        <v>46336</v>
      </c>
      <c r="O115" s="11">
        <f t="shared" si="223"/>
        <v>46337</v>
      </c>
      <c r="P115" s="11">
        <f t="shared" si="223"/>
        <v>46338</v>
      </c>
      <c r="Q115" s="11">
        <f t="shared" si="223"/>
        <v>46339</v>
      </c>
      <c r="R115" s="12">
        <f t="shared" si="223"/>
        <v>46340</v>
      </c>
      <c r="S115" s="13">
        <f t="shared" si="223"/>
        <v>46341</v>
      </c>
      <c r="T115" s="31">
        <f t="shared" ref="T115" si="224">COUNTIF(R116:S116,"▲")</f>
        <v>0</v>
      </c>
      <c r="U115" s="31"/>
      <c r="V115" s="10" t="str">
        <f>TEXT(M115,"YYYY-MM")</f>
        <v>2026-11</v>
      </c>
      <c r="W115" s="31" cm="1">
        <f t="array" ref="W115">SUMPRODUCT((M115:S115&gt;=$N$7)*(M115:S115 &lt;= $N$8)*(TEXT(M115:S115,"yyyy-mm")=V115)*(M116:S116 = "●"))</f>
        <v>0</v>
      </c>
      <c r="X115" s="31" cm="1">
        <f t="array" ref="X115">SUMPRODUCT((R115:S115&gt;=$N$7)*(R115:S115 &lt;= $N$8)*(TEXT(R115:S115,"yyyy-mm")=V115)*(R116:S116 = "▲"))</f>
        <v>0</v>
      </c>
      <c r="Y115" s="31"/>
      <c r="Z115" s="38"/>
      <c r="AA115" s="48">
        <v>101</v>
      </c>
      <c r="AB115" s="11">
        <f>AH113+1</f>
        <v>46482</v>
      </c>
      <c r="AC115" s="11">
        <f t="shared" ref="AC115:AH115" si="225">AB115+1</f>
        <v>46483</v>
      </c>
      <c r="AD115" s="11">
        <f t="shared" si="225"/>
        <v>46484</v>
      </c>
      <c r="AE115" s="11">
        <f t="shared" si="225"/>
        <v>46485</v>
      </c>
      <c r="AF115" s="11">
        <f t="shared" si="225"/>
        <v>46486</v>
      </c>
      <c r="AG115" s="12">
        <f t="shared" si="225"/>
        <v>46487</v>
      </c>
      <c r="AH115" s="13">
        <f t="shared" si="225"/>
        <v>46488</v>
      </c>
      <c r="AI115" s="31">
        <f>COUNTIF(AG116:AH116,"▲")</f>
        <v>0</v>
      </c>
      <c r="AJ115" s="31"/>
      <c r="AK115" s="10" t="str">
        <f>TEXT(AB115,"YYYY-MM")</f>
        <v>2027-04</v>
      </c>
      <c r="AL115" s="31" cm="1">
        <f t="array" ref="AL115">SUMPRODUCT((AB115:AH115&gt;=$N$7)*(AB115:AH115 &lt;= $N$8)*(TEXT(AB115:AH115,"yyyy-mm")=AK115)*(AB116:AH116 = "●"))</f>
        <v>0</v>
      </c>
      <c r="AM115" s="31" cm="1">
        <f t="array" ref="AM115">SUMPRODUCT((AG115:AH115&gt;=$N$7)*(AG115:AH115 &lt;= $N$8)*(TEXT(AG115:AH115,"yyyy-mm")=AK115)*(AG116:AH116 = "▲"))</f>
        <v>0</v>
      </c>
      <c r="AN115" s="31"/>
      <c r="AO115" s="31"/>
    </row>
    <row r="116" spans="11:41" ht="20.25" thickBot="1">
      <c r="K116" s="38" t="str">
        <f t="shared" ref="K116" si="226">IF(U116=0,"OK","NG")</f>
        <v>NG</v>
      </c>
      <c r="L116" s="49"/>
      <c r="M116" s="14"/>
      <c r="N116" s="14"/>
      <c r="O116" s="14"/>
      <c r="P116" s="14"/>
      <c r="Q116" s="14"/>
      <c r="R116" s="15"/>
      <c r="S116" s="16"/>
      <c r="T116" s="31">
        <f t="shared" ref="T116" si="227">IF($N$8-M115-T115&lt;=5,2,COUNTIF(M116:S116,"●"))</f>
        <v>0</v>
      </c>
      <c r="U116" s="31">
        <f>IF(T116&lt;2-T115,1,0)</f>
        <v>1</v>
      </c>
      <c r="V116" s="10" t="str">
        <f>TEXT(S115,"YYYY-MM")</f>
        <v>2026-11</v>
      </c>
      <c r="W116" s="31" cm="1">
        <f t="array" ref="W116">IF(V116=V115,0,SUMPRODUCT((M115:S115&gt;=$N$7)*(M115:S115 &lt;= $N$8)*(TEXT(M115:S115,"yyyy-mm")=V116)*(M116:S116 = "●")))</f>
        <v>0</v>
      </c>
      <c r="X116" s="31" cm="1">
        <f t="array" ref="X116">IF(V116=V115,0,SUMPRODUCT((M115:S115&gt;=$N$7)*(M115:S115 &lt;= $N$8)*(TEXT(M115:S115,"yyyy-mm")=V116)*(M116:S116 = "▲")))</f>
        <v>0</v>
      </c>
      <c r="Y116" s="31"/>
      <c r="Z116" s="38" t="str">
        <f t="shared" ref="Z116" si="228">IF(AJ116=0,"OK","NG")</f>
        <v>NG</v>
      </c>
      <c r="AA116" s="49"/>
      <c r="AB116" s="14"/>
      <c r="AC116" s="14"/>
      <c r="AD116" s="14"/>
      <c r="AE116" s="14"/>
      <c r="AF116" s="14"/>
      <c r="AG116" s="15"/>
      <c r="AH116" s="16"/>
      <c r="AI116" s="31">
        <f>IF($N$8-AB115-AI115&lt;=5,2,COUNTIF(AB116:AH116,"●"))</f>
        <v>0</v>
      </c>
      <c r="AJ116" s="31">
        <f>IF(AI116&lt;2-AI115,1,0)</f>
        <v>1</v>
      </c>
      <c r="AK116" s="10" t="str">
        <f>TEXT(AH115,"YYYY-MM")</f>
        <v>2027-04</v>
      </c>
      <c r="AL116" s="31" cm="1">
        <f t="array" ref="AL116">IF(AK116=AK115,0,SUMPRODUCT((AB115:AH115&gt;=$N$7)*(AB115:AH115 &lt;= $N$8)*(TEXT(AB115:AH115,"yyyy-mm")=AK116)*(AB116:AH116 = "●")))</f>
        <v>0</v>
      </c>
      <c r="AM116" s="31" cm="1">
        <f t="array" ref="AM116">IF(AK116=AK115,0,SUMPRODUCT((AB115:AH115&gt;=$N$7)*(AB115:AH115 &lt;= $N$8)*(TEXT(AB115:AH115,"yyyy-mm")=AK116)*(AB116:AH116 = "▲")))</f>
        <v>0</v>
      </c>
      <c r="AN116" s="31"/>
      <c r="AO116" s="31"/>
    </row>
    <row r="117" spans="11:41">
      <c r="K117" s="38"/>
      <c r="L117" s="48">
        <v>81</v>
      </c>
      <c r="M117" s="11">
        <f>S115+1</f>
        <v>46342</v>
      </c>
      <c r="N117" s="11">
        <f t="shared" ref="N117:S117" si="229">M117+1</f>
        <v>46343</v>
      </c>
      <c r="O117" s="11">
        <f t="shared" si="229"/>
        <v>46344</v>
      </c>
      <c r="P117" s="11">
        <f t="shared" si="229"/>
        <v>46345</v>
      </c>
      <c r="Q117" s="11">
        <f t="shared" si="229"/>
        <v>46346</v>
      </c>
      <c r="R117" s="12">
        <f t="shared" si="229"/>
        <v>46347</v>
      </c>
      <c r="S117" s="13">
        <f t="shared" si="229"/>
        <v>46348</v>
      </c>
      <c r="T117" s="31">
        <f t="shared" ref="T117" si="230">COUNTIF(R118:S118,"▲")</f>
        <v>0</v>
      </c>
      <c r="U117" s="31"/>
      <c r="V117" s="10" t="str">
        <f>TEXT(M117,"YYYY-MM")</f>
        <v>2026-11</v>
      </c>
      <c r="W117" s="31" cm="1">
        <f t="array" ref="W117">SUMPRODUCT((M117:S117&gt;=$N$7)*(M117:S117 &lt;= $N$8)*(TEXT(M117:S117,"yyyy-mm")=V117)*(M118:S118 = "●"))</f>
        <v>0</v>
      </c>
      <c r="X117" s="31" cm="1">
        <f t="array" ref="X117">SUMPRODUCT((R117:S117&gt;=$N$7)*(R117:S117 &lt;= $N$8)*(TEXT(R117:S117,"yyyy-mm")=V117)*(R118:S118 = "▲"))</f>
        <v>0</v>
      </c>
      <c r="Y117" s="31"/>
      <c r="Z117" s="38"/>
      <c r="AA117" s="48">
        <v>102</v>
      </c>
      <c r="AB117" s="11">
        <f>AH115+1</f>
        <v>46489</v>
      </c>
      <c r="AC117" s="11">
        <f t="shared" ref="AC117:AH117" si="231">AB117+1</f>
        <v>46490</v>
      </c>
      <c r="AD117" s="11">
        <f t="shared" si="231"/>
        <v>46491</v>
      </c>
      <c r="AE117" s="11">
        <f t="shared" si="231"/>
        <v>46492</v>
      </c>
      <c r="AF117" s="11">
        <f t="shared" si="231"/>
        <v>46493</v>
      </c>
      <c r="AG117" s="12">
        <f t="shared" si="231"/>
        <v>46494</v>
      </c>
      <c r="AH117" s="13">
        <f t="shared" si="231"/>
        <v>46495</v>
      </c>
      <c r="AI117" s="31">
        <f>COUNTIF(AG118:AH118,"▲")</f>
        <v>0</v>
      </c>
      <c r="AJ117" s="31"/>
      <c r="AK117" s="10" t="str">
        <f>TEXT(AB117,"YYYY-MM")</f>
        <v>2027-04</v>
      </c>
      <c r="AL117" s="31" cm="1">
        <f t="array" ref="AL117">SUMPRODUCT((AB117:AH117&gt;=$N$7)*(AB117:AH117 &lt;= $N$8)*(TEXT(AB117:AH117,"yyyy-mm")=AK117)*(AB118:AH118 = "●"))</f>
        <v>0</v>
      </c>
      <c r="AM117" s="31" cm="1">
        <f t="array" ref="AM117">SUMPRODUCT((AG117:AH117&gt;=$N$7)*(AG117:AH117 &lt;= $N$8)*(TEXT(AG117:AH117,"yyyy-mm")=AK117)*(AG118:AH118 = "▲"))</f>
        <v>0</v>
      </c>
      <c r="AN117" s="31"/>
      <c r="AO117" s="31"/>
    </row>
    <row r="118" spans="11:41" ht="20.25" thickBot="1">
      <c r="K118" s="38" t="str">
        <f t="shared" ref="K118" si="232">IF(U118=0,"OK","NG")</f>
        <v>NG</v>
      </c>
      <c r="L118" s="49"/>
      <c r="M118" s="14"/>
      <c r="N118" s="14"/>
      <c r="O118" s="14"/>
      <c r="P118" s="14"/>
      <c r="Q118" s="14"/>
      <c r="R118" s="15"/>
      <c r="S118" s="16"/>
      <c r="T118" s="31">
        <f t="shared" ref="T118" si="233">IF($N$8-M117-T117&lt;=5,2,COUNTIF(M118:S118,"●"))</f>
        <v>0</v>
      </c>
      <c r="U118" s="31">
        <f>IF(T118&lt;2-T117,1,0)</f>
        <v>1</v>
      </c>
      <c r="V118" s="10" t="str">
        <f>TEXT(S117,"YYYY-MM")</f>
        <v>2026-11</v>
      </c>
      <c r="W118" s="31" cm="1">
        <f t="array" ref="W118">IF(V118=V117,0,SUMPRODUCT((M117:S117&gt;=$N$7)*(M117:S117 &lt;= $N$8)*(TEXT(M117:S117,"yyyy-mm")=V118)*(M118:S118 = "●")))</f>
        <v>0</v>
      </c>
      <c r="X118" s="31" cm="1">
        <f t="array" ref="X118">IF(V118=V117,0,SUMPRODUCT((M117:S117&gt;=$N$7)*(M117:S117 &lt;= $N$8)*(TEXT(M117:S117,"yyyy-mm")=V118)*(M118:S118 = "▲")))</f>
        <v>0</v>
      </c>
      <c r="Y118" s="31"/>
      <c r="Z118" s="38" t="str">
        <f t="shared" ref="Z118" si="234">IF(AJ118=0,"OK","NG")</f>
        <v>NG</v>
      </c>
      <c r="AA118" s="49"/>
      <c r="AB118" s="14"/>
      <c r="AC118" s="14"/>
      <c r="AD118" s="14"/>
      <c r="AE118" s="14"/>
      <c r="AF118" s="14"/>
      <c r="AG118" s="15"/>
      <c r="AH118" s="16"/>
      <c r="AI118" s="31">
        <f>IF($N$8-AB117-AI117&lt;=5,2,COUNTIF(AB118:AH118,"●"))</f>
        <v>0</v>
      </c>
      <c r="AJ118" s="31">
        <f>IF(AI118&lt;2-AI117,1,0)</f>
        <v>1</v>
      </c>
      <c r="AK118" s="10" t="str">
        <f>TEXT(AH117,"YYYY-MM")</f>
        <v>2027-04</v>
      </c>
      <c r="AL118" s="31" cm="1">
        <f t="array" ref="AL118">IF(AK118=AK117,0,SUMPRODUCT((AB117:AH117&gt;=$N$7)*(AB117:AH117 &lt;= $N$8)*(TEXT(AB117:AH117,"yyyy-mm")=AK118)*(AB118:AH118 = "●")))</f>
        <v>0</v>
      </c>
      <c r="AM118" s="31" cm="1">
        <f t="array" ref="AM118">IF(AK118=AK117,0,SUMPRODUCT((AB117:AH117&gt;=$N$7)*(AB117:AH117 &lt;= $N$8)*(TEXT(AB117:AH117,"yyyy-mm")=AK118)*(AB118:AH118 = "▲")))</f>
        <v>0</v>
      </c>
      <c r="AN118" s="31"/>
      <c r="AO118" s="31"/>
    </row>
    <row r="119" spans="11:41">
      <c r="K119" s="38"/>
      <c r="L119" s="48">
        <v>82</v>
      </c>
      <c r="M119" s="11">
        <f>S117+1</f>
        <v>46349</v>
      </c>
      <c r="N119" s="11">
        <f t="shared" ref="N119:S119" si="235">M119+1</f>
        <v>46350</v>
      </c>
      <c r="O119" s="11">
        <f t="shared" si="235"/>
        <v>46351</v>
      </c>
      <c r="P119" s="11">
        <f t="shared" si="235"/>
        <v>46352</v>
      </c>
      <c r="Q119" s="11">
        <f t="shared" si="235"/>
        <v>46353</v>
      </c>
      <c r="R119" s="12">
        <f t="shared" si="235"/>
        <v>46354</v>
      </c>
      <c r="S119" s="13">
        <f t="shared" si="235"/>
        <v>46355</v>
      </c>
      <c r="T119" s="31">
        <f t="shared" ref="T119" si="236">COUNTIF(R120:S120,"▲")</f>
        <v>0</v>
      </c>
      <c r="U119" s="31"/>
      <c r="V119" s="10" t="str">
        <f>TEXT(M119,"YYYY-MM")</f>
        <v>2026-11</v>
      </c>
      <c r="W119" s="31" cm="1">
        <f t="array" ref="W119">SUMPRODUCT((M119:S119&gt;=$N$7)*(M119:S119 &lt;= $N$8)*(TEXT(M119:S119,"yyyy-mm")=V119)*(M120:S120 = "●"))</f>
        <v>0</v>
      </c>
      <c r="X119" s="31" cm="1">
        <f t="array" ref="X119">SUMPRODUCT((R119:S119&gt;=$N$7)*(R119:S119 &lt;= $N$8)*(TEXT(R119:S119,"yyyy-mm")=V119)*(R120:S120 = "▲"))</f>
        <v>0</v>
      </c>
      <c r="Y119" s="31"/>
      <c r="Z119" s="38"/>
      <c r="AA119" s="48">
        <v>103</v>
      </c>
      <c r="AB119" s="11">
        <f>AH117+1</f>
        <v>46496</v>
      </c>
      <c r="AC119" s="11">
        <f t="shared" ref="AC119:AH119" si="237">AB119+1</f>
        <v>46497</v>
      </c>
      <c r="AD119" s="11">
        <f t="shared" si="237"/>
        <v>46498</v>
      </c>
      <c r="AE119" s="11">
        <f t="shared" si="237"/>
        <v>46499</v>
      </c>
      <c r="AF119" s="11">
        <f t="shared" si="237"/>
        <v>46500</v>
      </c>
      <c r="AG119" s="12">
        <f t="shared" si="237"/>
        <v>46501</v>
      </c>
      <c r="AH119" s="13">
        <f t="shared" si="237"/>
        <v>46502</v>
      </c>
      <c r="AI119" s="31">
        <f>COUNTIF(AG120:AH120,"▲")</f>
        <v>0</v>
      </c>
      <c r="AJ119" s="31"/>
      <c r="AK119" s="10" t="str">
        <f>TEXT(AB119,"YYYY-MM")</f>
        <v>2027-04</v>
      </c>
      <c r="AL119" s="31" cm="1">
        <f t="array" ref="AL119">SUMPRODUCT((AB119:AH119&gt;=$N$7)*(AB119:AH119 &lt;= $N$8)*(TEXT(AB119:AH119,"yyyy-mm")=AK119)*(AB120:AH120 = "●"))</f>
        <v>0</v>
      </c>
      <c r="AM119" s="31" cm="1">
        <f t="array" ref="AM119">SUMPRODUCT((AG119:AH119&gt;=$N$7)*(AG119:AH119 &lt;= $N$8)*(TEXT(AG119:AH119,"yyyy-mm")=AK119)*(AG120:AH120 = "▲"))</f>
        <v>0</v>
      </c>
      <c r="AN119" s="31"/>
      <c r="AO119" s="31"/>
    </row>
    <row r="120" spans="11:41" ht="20.25" thickBot="1">
      <c r="K120" s="38" t="str">
        <f t="shared" ref="K120" si="238">IF(U120=0,"OK","NG")</f>
        <v>NG</v>
      </c>
      <c r="L120" s="49"/>
      <c r="M120" s="14"/>
      <c r="N120" s="14"/>
      <c r="O120" s="14"/>
      <c r="P120" s="14"/>
      <c r="Q120" s="14"/>
      <c r="R120" s="15"/>
      <c r="S120" s="16"/>
      <c r="T120" s="31">
        <f t="shared" ref="T120" si="239">IF($N$8-M119-T119&lt;=5,2,COUNTIF(M120:S120,"●"))</f>
        <v>0</v>
      </c>
      <c r="U120" s="31">
        <f>IF(T120&lt;2-T119,1,0)</f>
        <v>1</v>
      </c>
      <c r="V120" s="10" t="str">
        <f>TEXT(S119,"YYYY-MM")</f>
        <v>2026-11</v>
      </c>
      <c r="W120" s="31" cm="1">
        <f t="array" ref="W120">IF(V120=V119,0,SUMPRODUCT((M119:S119&gt;=$N$7)*(M119:S119 &lt;= $N$8)*(TEXT(M119:S119,"yyyy-mm")=V120)*(M120:S120 = "●")))</f>
        <v>0</v>
      </c>
      <c r="X120" s="31" cm="1">
        <f t="array" ref="X120">IF(V120=V119,0,SUMPRODUCT((M119:S119&gt;=$N$7)*(M119:S119 &lt;= $N$8)*(TEXT(M119:S119,"yyyy-mm")=V120)*(M120:S120 = "▲")))</f>
        <v>0</v>
      </c>
      <c r="Y120" s="31"/>
      <c r="Z120" s="38" t="str">
        <f t="shared" ref="Z120" si="240">IF(AJ120=0,"OK","NG")</f>
        <v>NG</v>
      </c>
      <c r="AA120" s="49"/>
      <c r="AB120" s="14"/>
      <c r="AC120" s="14"/>
      <c r="AD120" s="14"/>
      <c r="AE120" s="14"/>
      <c r="AF120" s="14"/>
      <c r="AG120" s="15"/>
      <c r="AH120" s="16"/>
      <c r="AI120" s="31">
        <f>IF($N$8-AB119-AI119&lt;=5,2,COUNTIF(AB120:AH120,"●"))</f>
        <v>0</v>
      </c>
      <c r="AJ120" s="31">
        <f>IF(AI120&lt;2-AI119,1,0)</f>
        <v>1</v>
      </c>
      <c r="AK120" s="10" t="str">
        <f>TEXT(AH119,"YYYY-MM")</f>
        <v>2027-04</v>
      </c>
      <c r="AL120" s="31" cm="1">
        <f t="array" ref="AL120">IF(AK120=AK119,0,SUMPRODUCT((AB119:AH119&gt;=$N$7)*(AB119:AH119 &lt;= $N$8)*(TEXT(AB119:AH119,"yyyy-mm")=AK120)*(AB120:AH120 = "●")))</f>
        <v>0</v>
      </c>
      <c r="AM120" s="31" cm="1">
        <f t="array" ref="AM120">IF(AK120=AK119,0,SUMPRODUCT((AB119:AH119&gt;=$N$7)*(AB119:AH119 &lt;= $N$8)*(TEXT(AB119:AH119,"yyyy-mm")=AK120)*(AB120:AH120 = "▲")))</f>
        <v>0</v>
      </c>
      <c r="AN120" s="31"/>
      <c r="AO120" s="31"/>
    </row>
    <row r="121" spans="11:41">
      <c r="K121" s="38"/>
      <c r="L121" s="48">
        <v>83</v>
      </c>
      <c r="M121" s="11">
        <f>S119+1</f>
        <v>46356</v>
      </c>
      <c r="N121" s="11">
        <f t="shared" ref="N121:S121" si="241">M121+1</f>
        <v>46357</v>
      </c>
      <c r="O121" s="11">
        <f t="shared" si="241"/>
        <v>46358</v>
      </c>
      <c r="P121" s="11">
        <f t="shared" si="241"/>
        <v>46359</v>
      </c>
      <c r="Q121" s="11">
        <f t="shared" si="241"/>
        <v>46360</v>
      </c>
      <c r="R121" s="12">
        <f t="shared" si="241"/>
        <v>46361</v>
      </c>
      <c r="S121" s="13">
        <f t="shared" si="241"/>
        <v>46362</v>
      </c>
      <c r="T121" s="31">
        <f t="shared" ref="T121" si="242">COUNTIF(R122:S122,"▲")</f>
        <v>0</v>
      </c>
      <c r="U121" s="31"/>
      <c r="V121" s="10" t="str">
        <f>TEXT(M121,"YYYY-MM")</f>
        <v>2026-11</v>
      </c>
      <c r="W121" s="31" cm="1">
        <f t="array" ref="W121">SUMPRODUCT((M121:S121&gt;=$N$7)*(M121:S121 &lt;= $N$8)*(TEXT(M121:S121,"yyyy-mm")=V121)*(M122:S122 = "●"))</f>
        <v>0</v>
      </c>
      <c r="X121" s="31" cm="1">
        <f t="array" ref="X121">SUMPRODUCT((R121:S121&gt;=$N$7)*(R121:S121 &lt;= $N$8)*(TEXT(R121:S121,"yyyy-mm")=V121)*(R122:S122 = "▲"))</f>
        <v>0</v>
      </c>
      <c r="Y121" s="31"/>
      <c r="Z121" s="38"/>
      <c r="AA121" s="48">
        <v>104</v>
      </c>
      <c r="AB121" s="11">
        <f>AH119+1</f>
        <v>46503</v>
      </c>
      <c r="AC121" s="11">
        <f t="shared" ref="AC121:AH121" si="243">AB121+1</f>
        <v>46504</v>
      </c>
      <c r="AD121" s="11">
        <f t="shared" si="243"/>
        <v>46505</v>
      </c>
      <c r="AE121" s="11">
        <f t="shared" si="243"/>
        <v>46506</v>
      </c>
      <c r="AF121" s="11">
        <f t="shared" si="243"/>
        <v>46507</v>
      </c>
      <c r="AG121" s="12">
        <f t="shared" si="243"/>
        <v>46508</v>
      </c>
      <c r="AH121" s="13">
        <f t="shared" si="243"/>
        <v>46509</v>
      </c>
      <c r="AI121" s="31">
        <f>COUNTIF(AG122:AH122,"▲")</f>
        <v>0</v>
      </c>
      <c r="AJ121" s="31"/>
      <c r="AK121" s="10" t="str">
        <f>TEXT(AB121,"YYYY-MM")</f>
        <v>2027-04</v>
      </c>
      <c r="AL121" s="31" cm="1">
        <f t="array" ref="AL121">SUMPRODUCT((AB121:AH121&gt;=$N$7)*(AB121:AH121 &lt;= $N$8)*(TEXT(AB121:AH121,"yyyy-mm")=AK121)*(AB122:AH122 = "●"))</f>
        <v>0</v>
      </c>
      <c r="AM121" s="31" cm="1">
        <f t="array" ref="AM121">SUMPRODUCT((AG121:AH121&gt;=$N$7)*(AG121:AH121 &lt;= $N$8)*(TEXT(AG121:AH121,"yyyy-mm")=AK121)*(AG122:AH122 = "▲"))</f>
        <v>0</v>
      </c>
      <c r="AN121" s="31"/>
      <c r="AO121" s="31"/>
    </row>
    <row r="122" spans="11:41" ht="20.25" thickBot="1">
      <c r="K122" s="38" t="str">
        <f t="shared" ref="K122" si="244">IF(U122=0,"OK","NG")</f>
        <v>NG</v>
      </c>
      <c r="L122" s="49"/>
      <c r="M122" s="14"/>
      <c r="N122" s="14"/>
      <c r="O122" s="14"/>
      <c r="P122" s="14"/>
      <c r="Q122" s="14"/>
      <c r="R122" s="15"/>
      <c r="S122" s="16"/>
      <c r="T122" s="31">
        <f t="shared" ref="T122" si="245">IF($N$8-M121-T121&lt;=5,2,COUNTIF(M122:S122,"●"))</f>
        <v>0</v>
      </c>
      <c r="U122" s="31">
        <f>IF(T122&lt;2-T121,1,0)</f>
        <v>1</v>
      </c>
      <c r="V122" s="10" t="str">
        <f>TEXT(S121,"YYYY-MM")</f>
        <v>2026-12</v>
      </c>
      <c r="W122" s="31" cm="1">
        <f t="array" ref="W122">IF(V122=V121,0,SUMPRODUCT((M121:S121&gt;=$N$7)*(M121:S121 &lt;= $N$8)*(TEXT(M121:S121,"yyyy-mm")=V122)*(M122:S122 = "●")))</f>
        <v>0</v>
      </c>
      <c r="X122" s="31" cm="1">
        <f t="array" ref="X122">IF(V122=V121,0,SUMPRODUCT((M121:S121&gt;=$N$7)*(M121:S121 &lt;= $N$8)*(TEXT(M121:S121,"yyyy-mm")=V122)*(M122:S122 = "▲")))</f>
        <v>0</v>
      </c>
      <c r="Y122" s="31"/>
      <c r="Z122" s="38" t="str">
        <f t="shared" ref="Z122" si="246">IF(AJ122=0,"OK","NG")</f>
        <v>NG</v>
      </c>
      <c r="AA122" s="49"/>
      <c r="AB122" s="14"/>
      <c r="AC122" s="14"/>
      <c r="AD122" s="14"/>
      <c r="AE122" s="14"/>
      <c r="AF122" s="14"/>
      <c r="AG122" s="15"/>
      <c r="AH122" s="16"/>
      <c r="AI122" s="31">
        <f>IF($N$8-AB121-AI121&lt;=5,2,COUNTIF(AB122:AH122,"●"))</f>
        <v>0</v>
      </c>
      <c r="AJ122" s="31">
        <f>IF(AI122&lt;2-AI121,1,0)</f>
        <v>1</v>
      </c>
      <c r="AK122" s="10" t="str">
        <f>TEXT(AH121,"YYYY-MM")</f>
        <v>2027-05</v>
      </c>
      <c r="AL122" s="31" cm="1">
        <f t="array" ref="AL122">IF(AK122=AK121,0,SUMPRODUCT((AB121:AH121&gt;=$N$7)*(AB121:AH121 &lt;= $N$8)*(TEXT(AB121:AH121,"yyyy-mm")=AK122)*(AB122:AH122 = "●")))</f>
        <v>0</v>
      </c>
      <c r="AM122" s="31" cm="1">
        <f t="array" ref="AM122">IF(AK122=AK121,0,SUMPRODUCT((AB121:AH121&gt;=$N$7)*(AB121:AH121 &lt;= $N$8)*(TEXT(AB121:AH121,"yyyy-mm")=AK122)*(AB122:AH122 = "▲")))</f>
        <v>0</v>
      </c>
      <c r="AN122" s="31"/>
      <c r="AO122" s="31"/>
    </row>
    <row r="123" spans="11:41">
      <c r="K123" s="38"/>
      <c r="L123" s="48">
        <v>84</v>
      </c>
      <c r="M123" s="11">
        <f>S121+1</f>
        <v>46363</v>
      </c>
      <c r="N123" s="11">
        <f t="shared" ref="N123:S123" si="247">M123+1</f>
        <v>46364</v>
      </c>
      <c r="O123" s="11">
        <f t="shared" si="247"/>
        <v>46365</v>
      </c>
      <c r="P123" s="11">
        <f t="shared" si="247"/>
        <v>46366</v>
      </c>
      <c r="Q123" s="11">
        <f t="shared" si="247"/>
        <v>46367</v>
      </c>
      <c r="R123" s="12">
        <f t="shared" si="247"/>
        <v>46368</v>
      </c>
      <c r="S123" s="13">
        <f t="shared" si="247"/>
        <v>46369</v>
      </c>
      <c r="T123" s="31">
        <f t="shared" ref="T123" si="248">COUNTIF(R124:S124,"▲")</f>
        <v>0</v>
      </c>
      <c r="U123" s="31"/>
      <c r="V123" s="10" t="str">
        <f>TEXT(M123,"YYYY-MM")</f>
        <v>2026-12</v>
      </c>
      <c r="W123" s="31" cm="1">
        <f t="array" ref="W123">SUMPRODUCT((M123:S123&gt;=$N$7)*(M123:S123 &lt;= $N$8)*(TEXT(M123:S123,"yyyy-mm")=V123)*(M124:S124 = "●"))</f>
        <v>0</v>
      </c>
      <c r="X123" s="31" cm="1">
        <f t="array" ref="X123">SUMPRODUCT((R123:S123&gt;=$N$7)*(R123:S123 &lt;= $N$8)*(TEXT(R123:S123,"yyyy-mm")=V123)*(R124:S124 = "▲"))</f>
        <v>0</v>
      </c>
      <c r="Y123" s="31"/>
      <c r="Z123" s="38"/>
      <c r="AA123" s="48">
        <v>105</v>
      </c>
      <c r="AB123" s="11">
        <f>AH121+1</f>
        <v>46510</v>
      </c>
      <c r="AC123" s="11">
        <f t="shared" ref="AC123:AH123" si="249">AB123+1</f>
        <v>46511</v>
      </c>
      <c r="AD123" s="11">
        <f t="shared" si="249"/>
        <v>46512</v>
      </c>
      <c r="AE123" s="11">
        <f t="shared" si="249"/>
        <v>46513</v>
      </c>
      <c r="AF123" s="11">
        <f t="shared" si="249"/>
        <v>46514</v>
      </c>
      <c r="AG123" s="12">
        <f t="shared" si="249"/>
        <v>46515</v>
      </c>
      <c r="AH123" s="13">
        <f t="shared" si="249"/>
        <v>46516</v>
      </c>
      <c r="AI123" s="31">
        <f>COUNTIF(AG124:AH124,"▲")</f>
        <v>0</v>
      </c>
      <c r="AJ123" s="31"/>
      <c r="AK123" s="10" t="str">
        <f>TEXT(AB123,"YYYY-MM")</f>
        <v>2027-05</v>
      </c>
      <c r="AL123" s="31" cm="1">
        <f t="array" ref="AL123">SUMPRODUCT((AB123:AH123&gt;=$N$7)*(AB123:AH123 &lt;= $N$8)*(TEXT(AB123:AH123,"yyyy-mm")=AK123)*(AB124:AH124 = "●"))</f>
        <v>0</v>
      </c>
      <c r="AM123" s="31" cm="1">
        <f t="array" ref="AM123">SUMPRODUCT((AG123:AH123&gt;=$N$7)*(AG123:AH123 &lt;= $N$8)*(TEXT(AG123:AH123,"yyyy-mm")=AK123)*(AG124:AH124 = "▲"))</f>
        <v>0</v>
      </c>
      <c r="AN123" s="31"/>
      <c r="AO123" s="31"/>
    </row>
    <row r="124" spans="11:41" ht="20.25" thickBot="1">
      <c r="K124" s="38" t="str">
        <f t="shared" ref="K124" si="250">IF(U124=0,"OK","NG")</f>
        <v>NG</v>
      </c>
      <c r="L124" s="49"/>
      <c r="M124" s="14"/>
      <c r="N124" s="14"/>
      <c r="O124" s="14"/>
      <c r="P124" s="14"/>
      <c r="Q124" s="14"/>
      <c r="R124" s="15"/>
      <c r="S124" s="16"/>
      <c r="T124" s="31">
        <f t="shared" ref="T124" si="251">IF($N$8-M123-T123&lt;=5,2,COUNTIF(M124:S124,"●"))</f>
        <v>0</v>
      </c>
      <c r="U124" s="31">
        <f>IF(T124&lt;2-T123,1,0)</f>
        <v>1</v>
      </c>
      <c r="V124" s="10" t="str">
        <f>TEXT(S123,"YYYY-MM")</f>
        <v>2026-12</v>
      </c>
      <c r="W124" s="31" cm="1">
        <f t="array" ref="W124">IF(V124=V123,0,SUMPRODUCT((M123:S123&gt;=$N$7)*(M123:S123 &lt;= $N$8)*(TEXT(M123:S123,"yyyy-mm")=V124)*(M124:S124 = "●")))</f>
        <v>0</v>
      </c>
      <c r="X124" s="31" cm="1">
        <f t="array" ref="X124">IF(V124=V123,0,SUMPRODUCT((M123:S123&gt;=$N$7)*(M123:S123 &lt;= $N$8)*(TEXT(M123:S123,"yyyy-mm")=V124)*(M124:S124 = "▲")))</f>
        <v>0</v>
      </c>
      <c r="Y124" s="31"/>
      <c r="Z124" s="38" t="str">
        <f t="shared" ref="Z124" si="252">IF(AJ124=0,"OK","NG")</f>
        <v>NG</v>
      </c>
      <c r="AA124" s="49"/>
      <c r="AB124" s="14"/>
      <c r="AC124" s="14"/>
      <c r="AD124" s="14"/>
      <c r="AE124" s="14"/>
      <c r="AF124" s="14"/>
      <c r="AG124" s="15"/>
      <c r="AH124" s="16"/>
      <c r="AI124" s="31">
        <f>IF($N$8-AB123-AI123&lt;=5,2,COUNTIF(AB124:AH124,"●"))</f>
        <v>0</v>
      </c>
      <c r="AJ124" s="31">
        <f>IF(AI124&lt;2-AI123,1,0)</f>
        <v>1</v>
      </c>
      <c r="AK124" s="10" t="str">
        <f>TEXT(AH123,"YYYY-MM")</f>
        <v>2027-05</v>
      </c>
      <c r="AL124" s="31" cm="1">
        <f t="array" ref="AL124">IF(AK124=AK123,0,SUMPRODUCT((AB123:AH123&gt;=$N$7)*(AB123:AH123 &lt;= $N$8)*(TEXT(AB123:AH123,"yyyy-mm")=AK124)*(AB124:AH124 = "●")))</f>
        <v>0</v>
      </c>
      <c r="AM124" s="31" cm="1">
        <f t="array" ref="AM124">IF(AK124=AK123,0,SUMPRODUCT((AB123:AH123&gt;=$N$7)*(AB123:AH123 &lt;= $N$8)*(TEXT(AB123:AH123,"yyyy-mm")=AK124)*(AB124:AH124 = "▲")))</f>
        <v>0</v>
      </c>
      <c r="AN124" s="31"/>
      <c r="AO124" s="31"/>
    </row>
    <row r="125" spans="11:41">
      <c r="K125" s="38"/>
      <c r="L125" s="48">
        <v>85</v>
      </c>
      <c r="M125" s="11">
        <f>S123+1</f>
        <v>46370</v>
      </c>
      <c r="N125" s="11">
        <f t="shared" ref="N125:S125" si="253">M125+1</f>
        <v>46371</v>
      </c>
      <c r="O125" s="11">
        <f t="shared" si="253"/>
        <v>46372</v>
      </c>
      <c r="P125" s="11">
        <f t="shared" si="253"/>
        <v>46373</v>
      </c>
      <c r="Q125" s="11">
        <f t="shared" si="253"/>
        <v>46374</v>
      </c>
      <c r="R125" s="12">
        <f t="shared" si="253"/>
        <v>46375</v>
      </c>
      <c r="S125" s="13">
        <f t="shared" si="253"/>
        <v>46376</v>
      </c>
      <c r="T125" s="31">
        <f t="shared" ref="T125" si="254">COUNTIF(R126:S126,"▲")</f>
        <v>0</v>
      </c>
      <c r="U125" s="31"/>
      <c r="V125" s="10" t="str">
        <f>TEXT(M125,"YYYY-MM")</f>
        <v>2026-12</v>
      </c>
      <c r="W125" s="31" cm="1">
        <f t="array" ref="W125">SUMPRODUCT((M125:S125&gt;=$N$7)*(M125:S125 &lt;= $N$8)*(TEXT(M125:S125,"yyyy-mm")=V125)*(M126:S126 = "●"))</f>
        <v>0</v>
      </c>
      <c r="X125" s="31" cm="1">
        <f t="array" ref="X125">SUMPRODUCT((R125:S125&gt;=$N$7)*(R125:S125 &lt;= $N$8)*(TEXT(R125:S125,"yyyy-mm")=V125)*(R126:S126 = "▲"))</f>
        <v>0</v>
      </c>
      <c r="Y125" s="31"/>
      <c r="Z125" s="38"/>
      <c r="AA125" s="48">
        <v>106</v>
      </c>
      <c r="AB125" s="11">
        <f>AH123+1</f>
        <v>46517</v>
      </c>
      <c r="AC125" s="11">
        <f t="shared" ref="AC125:AH125" si="255">AB125+1</f>
        <v>46518</v>
      </c>
      <c r="AD125" s="11">
        <f t="shared" si="255"/>
        <v>46519</v>
      </c>
      <c r="AE125" s="11">
        <f t="shared" si="255"/>
        <v>46520</v>
      </c>
      <c r="AF125" s="11">
        <f t="shared" si="255"/>
        <v>46521</v>
      </c>
      <c r="AG125" s="12">
        <f t="shared" si="255"/>
        <v>46522</v>
      </c>
      <c r="AH125" s="13">
        <f t="shared" si="255"/>
        <v>46523</v>
      </c>
      <c r="AI125" s="31">
        <f>COUNTIF(AG126:AH126,"▲")</f>
        <v>0</v>
      </c>
      <c r="AJ125" s="31"/>
      <c r="AK125" s="10" t="str">
        <f>TEXT(AB125,"YYYY-MM")</f>
        <v>2027-05</v>
      </c>
      <c r="AL125" s="31" cm="1">
        <f t="array" ref="AL125">SUMPRODUCT((AB125:AH125&gt;=$N$7)*(AB125:AH125 &lt;= $N$8)*(TEXT(AB125:AH125,"yyyy-mm")=AK125)*(AB126:AH126 = "●"))</f>
        <v>0</v>
      </c>
      <c r="AM125" s="31" cm="1">
        <f t="array" ref="AM125">SUMPRODUCT((AG125:AH125&gt;=$N$7)*(AG125:AH125 &lt;= $N$8)*(TEXT(AG125:AH125,"yyyy-mm")=AK125)*(AG126:AH126 = "▲"))</f>
        <v>0</v>
      </c>
      <c r="AN125" s="31"/>
      <c r="AO125" s="31"/>
    </row>
    <row r="126" spans="11:41" ht="20.25" thickBot="1">
      <c r="K126" s="38" t="str">
        <f t="shared" ref="K126" si="256">IF(U126=0,"OK","NG")</f>
        <v>NG</v>
      </c>
      <c r="L126" s="49"/>
      <c r="M126" s="14"/>
      <c r="N126" s="14"/>
      <c r="O126" s="14"/>
      <c r="P126" s="14"/>
      <c r="Q126" s="14"/>
      <c r="R126" s="15"/>
      <c r="S126" s="16"/>
      <c r="T126" s="31">
        <f t="shared" ref="T126" si="257">IF($N$8-M125-T125&lt;=5,2,COUNTIF(M126:S126,"●"))</f>
        <v>0</v>
      </c>
      <c r="U126" s="31">
        <f>IF(T126&lt;2-T125,1,0)</f>
        <v>1</v>
      </c>
      <c r="V126" s="10" t="str">
        <f>TEXT(S125,"YYYY-MM")</f>
        <v>2026-12</v>
      </c>
      <c r="W126" s="31" cm="1">
        <f t="array" ref="W126">IF(V126=V125,0,SUMPRODUCT((M125:S125&gt;=$N$7)*(M125:S125 &lt;= $N$8)*(TEXT(M125:S125,"yyyy-mm")=V126)*(M126:S126 = "●")))</f>
        <v>0</v>
      </c>
      <c r="X126" s="31" cm="1">
        <f t="array" ref="X126">IF(V126=V125,0,SUMPRODUCT((M125:S125&gt;=$N$7)*(M125:S125 &lt;= $N$8)*(TEXT(M125:S125,"yyyy-mm")=V126)*(M126:S126 = "▲")))</f>
        <v>0</v>
      </c>
      <c r="Y126" s="31"/>
      <c r="Z126" s="38" t="str">
        <f t="shared" ref="Z126" si="258">IF(AJ126=0,"OK","NG")</f>
        <v>NG</v>
      </c>
      <c r="AA126" s="49"/>
      <c r="AB126" s="14"/>
      <c r="AC126" s="14"/>
      <c r="AD126" s="14"/>
      <c r="AE126" s="14"/>
      <c r="AF126" s="14"/>
      <c r="AG126" s="15"/>
      <c r="AH126" s="16"/>
      <c r="AI126" s="31">
        <f>IF($N$8-AB125-AI125&lt;=5,2,COUNTIF(AB126:AH126,"●"))</f>
        <v>0</v>
      </c>
      <c r="AJ126" s="31">
        <f>IF(AI126&lt;2-AI125,1,0)</f>
        <v>1</v>
      </c>
      <c r="AK126" s="10" t="str">
        <f>TEXT(AH125,"YYYY-MM")</f>
        <v>2027-05</v>
      </c>
      <c r="AL126" s="31" cm="1">
        <f t="array" ref="AL126">IF(AK126=AK125,0,SUMPRODUCT((AB125:AH125&gt;=$N$7)*(AB125:AH125 &lt;= $N$8)*(TEXT(AB125:AH125,"yyyy-mm")=AK126)*(AB126:AH126 = "●")))</f>
        <v>0</v>
      </c>
      <c r="AM126" s="31" cm="1">
        <f t="array" ref="AM126">IF(AK126=AK125,0,SUMPRODUCT((AB125:AH125&gt;=$N$7)*(AB125:AH125 &lt;= $N$8)*(TEXT(AB125:AH125,"yyyy-mm")=AK126)*(AB126:AH126 = "▲")))</f>
        <v>0</v>
      </c>
      <c r="AN126" s="31"/>
      <c r="AO126" s="31"/>
    </row>
    <row r="127" spans="11:41">
      <c r="K127" s="38"/>
      <c r="L127" s="48">
        <v>86</v>
      </c>
      <c r="M127" s="11">
        <f>S125+1</f>
        <v>46377</v>
      </c>
      <c r="N127" s="11">
        <f t="shared" ref="N127:S127" si="259">M127+1</f>
        <v>46378</v>
      </c>
      <c r="O127" s="11">
        <f t="shared" si="259"/>
        <v>46379</v>
      </c>
      <c r="P127" s="11">
        <f t="shared" si="259"/>
        <v>46380</v>
      </c>
      <c r="Q127" s="11">
        <f t="shared" si="259"/>
        <v>46381</v>
      </c>
      <c r="R127" s="12">
        <f t="shared" si="259"/>
        <v>46382</v>
      </c>
      <c r="S127" s="13">
        <f t="shared" si="259"/>
        <v>46383</v>
      </c>
      <c r="T127" s="31">
        <f t="shared" ref="T127" si="260">COUNTIF(R128:S128,"▲")</f>
        <v>0</v>
      </c>
      <c r="U127" s="31"/>
      <c r="V127" s="10" t="str">
        <f>TEXT(M127,"YYYY-MM")</f>
        <v>2026-12</v>
      </c>
      <c r="W127" s="31" cm="1">
        <f t="array" ref="W127">SUMPRODUCT((M127:S127&gt;=$N$7)*(M127:S127 &lt;= $N$8)*(TEXT(M127:S127,"yyyy-mm")=V127)*(M128:S128 = "●"))</f>
        <v>0</v>
      </c>
      <c r="X127" s="31" cm="1">
        <f t="array" ref="X127">SUMPRODUCT((R127:S127&gt;=$N$7)*(R127:S127 &lt;= $N$8)*(TEXT(R127:S127,"yyyy-mm")=V127)*(R128:S128 = "▲"))</f>
        <v>0</v>
      </c>
      <c r="Y127" s="31"/>
      <c r="Z127" s="38"/>
      <c r="AA127" s="48">
        <v>107</v>
      </c>
      <c r="AB127" s="11">
        <f>AH125+1</f>
        <v>46524</v>
      </c>
      <c r="AC127" s="11">
        <f t="shared" ref="AC127:AH127" si="261">AB127+1</f>
        <v>46525</v>
      </c>
      <c r="AD127" s="11">
        <f t="shared" si="261"/>
        <v>46526</v>
      </c>
      <c r="AE127" s="11">
        <f t="shared" si="261"/>
        <v>46527</v>
      </c>
      <c r="AF127" s="11">
        <f t="shared" si="261"/>
        <v>46528</v>
      </c>
      <c r="AG127" s="12">
        <f t="shared" si="261"/>
        <v>46529</v>
      </c>
      <c r="AH127" s="13">
        <f t="shared" si="261"/>
        <v>46530</v>
      </c>
      <c r="AI127" s="31">
        <f>COUNTIF(AG128:AH128,"▲")</f>
        <v>0</v>
      </c>
      <c r="AJ127" s="31"/>
      <c r="AK127" s="10" t="str">
        <f>TEXT(AB127,"YYYY-MM")</f>
        <v>2027-05</v>
      </c>
      <c r="AL127" s="31" cm="1">
        <f t="array" ref="AL127">SUMPRODUCT((AB127:AH127&gt;=$N$7)*(AB127:AH127 &lt;= $N$8)*(TEXT(AB127:AH127,"yyyy-mm")=AK127)*(AB128:AH128 = "●"))</f>
        <v>0</v>
      </c>
      <c r="AM127" s="31" cm="1">
        <f t="array" ref="AM127">SUMPRODUCT((AG127:AH127&gt;=$N$7)*(AG127:AH127 &lt;= $N$8)*(TEXT(AG127:AH127,"yyyy-mm")=AK127)*(AG128:AH128 = "▲"))</f>
        <v>0</v>
      </c>
      <c r="AN127" s="31"/>
      <c r="AO127" s="31"/>
    </row>
    <row r="128" spans="11:41" ht="20.25" thickBot="1">
      <c r="K128" s="38" t="str">
        <f t="shared" ref="K128" si="262">IF(U128=0,"OK","NG")</f>
        <v>NG</v>
      </c>
      <c r="L128" s="49"/>
      <c r="M128" s="14"/>
      <c r="N128" s="14"/>
      <c r="O128" s="14"/>
      <c r="P128" s="14"/>
      <c r="Q128" s="14"/>
      <c r="R128" s="15"/>
      <c r="S128" s="16"/>
      <c r="T128" s="31">
        <f t="shared" ref="T128" si="263">IF($N$8-M127-T127&lt;=5,2,COUNTIF(M128:S128,"●"))</f>
        <v>0</v>
      </c>
      <c r="U128" s="31">
        <f>IF(T128&lt;2-T127,1,0)</f>
        <v>1</v>
      </c>
      <c r="V128" s="10" t="str">
        <f>TEXT(S127,"YYYY-MM")</f>
        <v>2026-12</v>
      </c>
      <c r="W128" s="31" cm="1">
        <f t="array" ref="W128">IF(V128=V127,0,SUMPRODUCT((M127:S127&gt;=$N$7)*(M127:S127 &lt;= $N$8)*(TEXT(M127:S127,"yyyy-mm")=V128)*(M128:S128 = "●")))</f>
        <v>0</v>
      </c>
      <c r="X128" s="31" cm="1">
        <f t="array" ref="X128">IF(V128=V127,0,SUMPRODUCT((M127:S127&gt;=$N$7)*(M127:S127 &lt;= $N$8)*(TEXT(M127:S127,"yyyy-mm")=V128)*(M128:S128 = "▲")))</f>
        <v>0</v>
      </c>
      <c r="Y128" s="31"/>
      <c r="Z128" s="38" t="str">
        <f t="shared" ref="Z128" si="264">IF(AJ128=0,"OK","NG")</f>
        <v>NG</v>
      </c>
      <c r="AA128" s="49"/>
      <c r="AB128" s="14"/>
      <c r="AC128" s="14"/>
      <c r="AD128" s="14"/>
      <c r="AE128" s="14"/>
      <c r="AF128" s="14"/>
      <c r="AG128" s="15"/>
      <c r="AH128" s="16"/>
      <c r="AI128" s="31">
        <f>IF($N$8-AB127-AI127&lt;=5,2,COUNTIF(AB128:AH128,"●"))</f>
        <v>0</v>
      </c>
      <c r="AJ128" s="31">
        <f>IF(AI128&lt;2-AI127,1,0)</f>
        <v>1</v>
      </c>
      <c r="AK128" s="10" t="str">
        <f>TEXT(AH127,"YYYY-MM")</f>
        <v>2027-05</v>
      </c>
      <c r="AL128" s="31" cm="1">
        <f t="array" ref="AL128">IF(AK128=AK127,0,SUMPRODUCT((AB127:AH127&gt;=$N$7)*(AB127:AH127 &lt;= $N$8)*(TEXT(AB127:AH127,"yyyy-mm")=AK128)*(AB128:AH128 = "●")))</f>
        <v>0</v>
      </c>
      <c r="AM128" s="31" cm="1">
        <f t="array" ref="AM128">IF(AK128=AK127,0,SUMPRODUCT((AB127:AH127&gt;=$N$7)*(AB127:AH127 &lt;= $N$8)*(TEXT(AB127:AH127,"yyyy-mm")=AK128)*(AB128:AH128 = "▲")))</f>
        <v>0</v>
      </c>
      <c r="AN128" s="31"/>
      <c r="AO128" s="31"/>
    </row>
    <row r="129" spans="11:41">
      <c r="K129" s="38"/>
      <c r="L129" s="48">
        <v>87</v>
      </c>
      <c r="M129" s="11">
        <f>S127+1</f>
        <v>46384</v>
      </c>
      <c r="N129" s="11">
        <f t="shared" ref="N129:S129" si="265">M129+1</f>
        <v>46385</v>
      </c>
      <c r="O129" s="11">
        <f t="shared" si="265"/>
        <v>46386</v>
      </c>
      <c r="P129" s="11">
        <f t="shared" si="265"/>
        <v>46387</v>
      </c>
      <c r="Q129" s="11">
        <f t="shared" si="265"/>
        <v>46388</v>
      </c>
      <c r="R129" s="12">
        <f t="shared" si="265"/>
        <v>46389</v>
      </c>
      <c r="S129" s="13">
        <f t="shared" si="265"/>
        <v>46390</v>
      </c>
      <c r="T129" s="31">
        <f t="shared" ref="T129" si="266">COUNTIF(R130:S130,"▲")</f>
        <v>0</v>
      </c>
      <c r="U129" s="31"/>
      <c r="V129" s="10" t="str">
        <f>TEXT(M129,"YYYY-MM")</f>
        <v>2026-12</v>
      </c>
      <c r="W129" s="31" cm="1">
        <f t="array" ref="W129">SUMPRODUCT((M129:S129&gt;=$N$7)*(M129:S129 &lt;= $N$8)*(TEXT(M129:S129,"yyyy-mm")=V129)*(M130:S130 = "●"))</f>
        <v>0</v>
      </c>
      <c r="X129" s="31" cm="1">
        <f t="array" ref="X129">SUMPRODUCT((R129:S129&gt;=$N$7)*(R129:S129 &lt;= $N$8)*(TEXT(R129:S129,"yyyy-mm")=V129)*(R130:S130 = "▲"))</f>
        <v>0</v>
      </c>
      <c r="Y129" s="31"/>
      <c r="Z129" s="38"/>
      <c r="AA129" s="48">
        <v>108</v>
      </c>
      <c r="AB129" s="11">
        <f>AH127+1</f>
        <v>46531</v>
      </c>
      <c r="AC129" s="11">
        <f t="shared" ref="AC129:AH129" si="267">AB129+1</f>
        <v>46532</v>
      </c>
      <c r="AD129" s="11">
        <f t="shared" si="267"/>
        <v>46533</v>
      </c>
      <c r="AE129" s="11">
        <f t="shared" si="267"/>
        <v>46534</v>
      </c>
      <c r="AF129" s="11">
        <f t="shared" si="267"/>
        <v>46535</v>
      </c>
      <c r="AG129" s="12">
        <f t="shared" si="267"/>
        <v>46536</v>
      </c>
      <c r="AH129" s="13">
        <f t="shared" si="267"/>
        <v>46537</v>
      </c>
      <c r="AI129" s="31">
        <f>COUNTIF(AG130:AH130,"▲")</f>
        <v>0</v>
      </c>
      <c r="AJ129" s="31"/>
      <c r="AK129" s="10" t="str">
        <f>TEXT(AB129,"YYYY-MM")</f>
        <v>2027-05</v>
      </c>
      <c r="AL129" s="31" cm="1">
        <f t="array" ref="AL129">SUMPRODUCT((AB129:AH129&gt;=$N$7)*(AB129:AH129 &lt;= $N$8)*(TEXT(AB129:AH129,"yyyy-mm")=AK129)*(AB130:AH130 = "●"))</f>
        <v>0</v>
      </c>
      <c r="AM129" s="31" cm="1">
        <f t="array" ref="AM129">SUMPRODUCT((AG129:AH129&gt;=$N$7)*(AG129:AH129 &lt;= $N$8)*(TEXT(AG129:AH129,"yyyy-mm")=AK129)*(AG130:AH130 = "▲"))</f>
        <v>0</v>
      </c>
      <c r="AN129" s="31"/>
      <c r="AO129" s="31"/>
    </row>
    <row r="130" spans="11:41" ht="20.25" thickBot="1">
      <c r="K130" s="38" t="str">
        <f t="shared" ref="K130" si="268">IF(U130=0,"OK","NG")</f>
        <v>NG</v>
      </c>
      <c r="L130" s="49"/>
      <c r="M130" s="14"/>
      <c r="N130" s="14"/>
      <c r="O130" s="14"/>
      <c r="P130" s="14"/>
      <c r="Q130" s="14"/>
      <c r="R130" s="15"/>
      <c r="S130" s="16"/>
      <c r="T130" s="31">
        <f t="shared" ref="T130" si="269">IF($N$8-M129-T129&lt;=5,2,COUNTIF(M130:S130,"●"))</f>
        <v>0</v>
      </c>
      <c r="U130" s="31">
        <f>IF(T130&lt;2-T129,1,0)</f>
        <v>1</v>
      </c>
      <c r="V130" s="10" t="str">
        <f>TEXT(S129,"YYYY-MM")</f>
        <v>2027-01</v>
      </c>
      <c r="W130" s="31" cm="1">
        <f t="array" ref="W130">IF(V130=V129,0,SUMPRODUCT((M129:S129&gt;=$N$7)*(M129:S129 &lt;= $N$8)*(TEXT(M129:S129,"yyyy-mm")=V130)*(M130:S130 = "●")))</f>
        <v>0</v>
      </c>
      <c r="X130" s="31" cm="1">
        <f t="array" ref="X130">IF(V130=V129,0,SUMPRODUCT((M129:S129&gt;=$N$7)*(M129:S129 &lt;= $N$8)*(TEXT(M129:S129,"yyyy-mm")=V130)*(M130:S130 = "▲")))</f>
        <v>0</v>
      </c>
      <c r="Y130" s="31"/>
      <c r="Z130" s="38" t="str">
        <f t="shared" ref="Z130" si="270">IF(AJ130=0,"OK","NG")</f>
        <v>NG</v>
      </c>
      <c r="AA130" s="49"/>
      <c r="AB130" s="14"/>
      <c r="AC130" s="14"/>
      <c r="AD130" s="14"/>
      <c r="AE130" s="14"/>
      <c r="AF130" s="14"/>
      <c r="AG130" s="15"/>
      <c r="AH130" s="16"/>
      <c r="AI130" s="31">
        <f>IF($N$8-AB129-AI129&lt;=5,2,COUNTIF(AB130:AH130,"●"))</f>
        <v>0</v>
      </c>
      <c r="AJ130" s="31">
        <f>IF(AI130&lt;2-AI129,1,0)</f>
        <v>1</v>
      </c>
      <c r="AK130" s="10" t="str">
        <f>TEXT(AH129,"YYYY-MM")</f>
        <v>2027-05</v>
      </c>
      <c r="AL130" s="31" cm="1">
        <f t="array" ref="AL130">IF(AK130=AK129,0,SUMPRODUCT((AB129:AH129&gt;=$N$7)*(AB129:AH129 &lt;= $N$8)*(TEXT(AB129:AH129,"yyyy-mm")=AK130)*(AB130:AH130 = "●")))</f>
        <v>0</v>
      </c>
      <c r="AM130" s="31" cm="1">
        <f t="array" ref="AM130">IF(AK130=AK129,0,SUMPRODUCT((AB129:AH129&gt;=$N$7)*(AB129:AH129 &lt;= $N$8)*(TEXT(AB129:AH129,"yyyy-mm")=AK130)*(AB130:AH130 = "▲")))</f>
        <v>0</v>
      </c>
      <c r="AN130" s="31"/>
      <c r="AO130" s="31"/>
    </row>
    <row r="131" spans="11:41">
      <c r="K131" s="38"/>
      <c r="L131" s="48">
        <v>88</v>
      </c>
      <c r="M131" s="11">
        <f>S129+1</f>
        <v>46391</v>
      </c>
      <c r="N131" s="11">
        <f t="shared" ref="N131:S131" si="271">M131+1</f>
        <v>46392</v>
      </c>
      <c r="O131" s="11">
        <f t="shared" si="271"/>
        <v>46393</v>
      </c>
      <c r="P131" s="11">
        <f t="shared" si="271"/>
        <v>46394</v>
      </c>
      <c r="Q131" s="11">
        <f t="shared" si="271"/>
        <v>46395</v>
      </c>
      <c r="R131" s="12">
        <f t="shared" si="271"/>
        <v>46396</v>
      </c>
      <c r="S131" s="13">
        <f t="shared" si="271"/>
        <v>46397</v>
      </c>
      <c r="T131" s="31">
        <f t="shared" ref="T131" si="272">COUNTIF(R132:S132,"▲")</f>
        <v>0</v>
      </c>
      <c r="U131" s="31"/>
      <c r="V131" s="10" t="str">
        <f>TEXT(M131,"YYYY-MM")</f>
        <v>2027-01</v>
      </c>
      <c r="W131" s="31" cm="1">
        <f t="array" ref="W131">SUMPRODUCT((M131:S131&gt;=$N$7)*(M131:S131 &lt;= $N$8)*(TEXT(M131:S131,"yyyy-mm")=V131)*(M132:S132 = "●"))</f>
        <v>0</v>
      </c>
      <c r="X131" s="31" cm="1">
        <f t="array" ref="X131">SUMPRODUCT((R131:S131&gt;=$N$7)*(R131:S131 &lt;= $N$8)*(TEXT(R131:S131,"yyyy-mm")=V131)*(R132:S132 = "▲"))</f>
        <v>0</v>
      </c>
      <c r="Y131" s="31"/>
      <c r="Z131" s="38"/>
      <c r="AA131" s="48">
        <v>109</v>
      </c>
      <c r="AB131" s="11">
        <f>AH129+1</f>
        <v>46538</v>
      </c>
      <c r="AC131" s="11">
        <f t="shared" ref="AC131:AH131" si="273">AB131+1</f>
        <v>46539</v>
      </c>
      <c r="AD131" s="11">
        <f t="shared" si="273"/>
        <v>46540</v>
      </c>
      <c r="AE131" s="11">
        <f t="shared" si="273"/>
        <v>46541</v>
      </c>
      <c r="AF131" s="11">
        <f t="shared" si="273"/>
        <v>46542</v>
      </c>
      <c r="AG131" s="12">
        <f t="shared" si="273"/>
        <v>46543</v>
      </c>
      <c r="AH131" s="13">
        <f t="shared" si="273"/>
        <v>46544</v>
      </c>
      <c r="AI131" s="31">
        <f>COUNTIF(AG132:AH132,"▲")</f>
        <v>0</v>
      </c>
      <c r="AJ131" s="31"/>
      <c r="AK131" s="10" t="str">
        <f>TEXT(AB131,"YYYY-MM")</f>
        <v>2027-05</v>
      </c>
      <c r="AL131" s="31" cm="1">
        <f t="array" ref="AL131">SUMPRODUCT((AB131:AH131&gt;=$N$7)*(AB131:AH131 &lt;= $N$8)*(TEXT(AB131:AH131,"yyyy-mm")=AK131)*(AB132:AH132 = "●"))</f>
        <v>0</v>
      </c>
      <c r="AM131" s="31" cm="1">
        <f t="array" ref="AM131">SUMPRODUCT((AG131:AH131&gt;=$N$7)*(AG131:AH131 &lt;= $N$8)*(TEXT(AG131:AH131,"yyyy-mm")=AK131)*(AG132:AH132 = "▲"))</f>
        <v>0</v>
      </c>
      <c r="AN131" s="31"/>
      <c r="AO131" s="31"/>
    </row>
    <row r="132" spans="11:41" ht="20.25" thickBot="1">
      <c r="K132" s="38" t="str">
        <f t="shared" ref="K132" si="274">IF(U132=0,"OK","NG")</f>
        <v>NG</v>
      </c>
      <c r="L132" s="49"/>
      <c r="M132" s="14"/>
      <c r="N132" s="14"/>
      <c r="O132" s="14"/>
      <c r="P132" s="14"/>
      <c r="Q132" s="14"/>
      <c r="R132" s="15"/>
      <c r="S132" s="16"/>
      <c r="T132" s="31">
        <f t="shared" ref="T132" si="275">IF($N$8-M131-T131&lt;=5,2,COUNTIF(M132:S132,"●"))</f>
        <v>0</v>
      </c>
      <c r="U132" s="31">
        <f>IF(T132&lt;2-T131,1,0)</f>
        <v>1</v>
      </c>
      <c r="V132" s="10" t="str">
        <f>TEXT(S131,"YYYY-MM")</f>
        <v>2027-01</v>
      </c>
      <c r="W132" s="31" cm="1">
        <f t="array" ref="W132">IF(V132=V131,0,SUMPRODUCT((M131:S131&gt;=$N$7)*(M131:S131 &lt;= $N$8)*(TEXT(M131:S131,"yyyy-mm")=V132)*(M132:S132 = "●")))</f>
        <v>0</v>
      </c>
      <c r="X132" s="31" cm="1">
        <f t="array" ref="X132">IF(V132=V131,0,SUMPRODUCT((M131:S131&gt;=$N$7)*(M131:S131 &lt;= $N$8)*(TEXT(M131:S131,"yyyy-mm")=V132)*(M132:S132 = "▲")))</f>
        <v>0</v>
      </c>
      <c r="Y132" s="31"/>
      <c r="Z132" s="38" t="str">
        <f t="shared" ref="Z132" si="276">IF(AJ132=0,"OK","NG")</f>
        <v>NG</v>
      </c>
      <c r="AA132" s="49"/>
      <c r="AB132" s="14"/>
      <c r="AC132" s="14"/>
      <c r="AD132" s="14"/>
      <c r="AE132" s="14"/>
      <c r="AF132" s="14"/>
      <c r="AG132" s="15"/>
      <c r="AH132" s="16"/>
      <c r="AI132" s="31">
        <f>IF($N$8-AB131-AI131&lt;=5,2,COUNTIF(AB132:AH132,"●"))</f>
        <v>0</v>
      </c>
      <c r="AJ132" s="31">
        <f>IF(AI132&lt;2-AI131,1,0)</f>
        <v>1</v>
      </c>
      <c r="AK132" s="10" t="str">
        <f>TEXT(AH131,"YYYY-MM")</f>
        <v>2027-06</v>
      </c>
      <c r="AL132" s="31" cm="1">
        <f t="array" ref="AL132">IF(AK132=AK131,0,SUMPRODUCT((AB131:AH131&gt;=$N$7)*(AB131:AH131 &lt;= $N$8)*(TEXT(AB131:AH131,"yyyy-mm")=AK132)*(AB132:AH132 = "●")))</f>
        <v>0</v>
      </c>
      <c r="AM132" s="31" cm="1">
        <f t="array" ref="AM132">IF(AK132=AK131,0,SUMPRODUCT((AB131:AH131&gt;=$N$7)*(AB131:AH131 &lt;= $N$8)*(TEXT(AB131:AH131,"yyyy-mm")=AK132)*(AB132:AH132 = "▲")))</f>
        <v>0</v>
      </c>
      <c r="AN132" s="31"/>
      <c r="AO132" s="31"/>
    </row>
    <row r="133" spans="11:41">
      <c r="K133" s="38"/>
      <c r="L133" s="48">
        <v>89</v>
      </c>
      <c r="M133" s="11">
        <f>S131+1</f>
        <v>46398</v>
      </c>
      <c r="N133" s="11">
        <f t="shared" ref="N133:S133" si="277">M133+1</f>
        <v>46399</v>
      </c>
      <c r="O133" s="11">
        <f t="shared" si="277"/>
        <v>46400</v>
      </c>
      <c r="P133" s="11">
        <f t="shared" si="277"/>
        <v>46401</v>
      </c>
      <c r="Q133" s="11">
        <f t="shared" si="277"/>
        <v>46402</v>
      </c>
      <c r="R133" s="12">
        <f t="shared" si="277"/>
        <v>46403</v>
      </c>
      <c r="S133" s="13">
        <f t="shared" si="277"/>
        <v>46404</v>
      </c>
      <c r="T133" s="31">
        <f t="shared" ref="T133" si="278">COUNTIF(R134:S134,"▲")</f>
        <v>0</v>
      </c>
      <c r="U133" s="31"/>
      <c r="V133" s="10" t="str">
        <f>TEXT(M133,"YYYY-MM")</f>
        <v>2027-01</v>
      </c>
      <c r="W133" s="31" cm="1">
        <f t="array" ref="W133">SUMPRODUCT((M133:S133&gt;=$N$7)*(M133:S133 &lt;= $N$8)*(TEXT(M133:S133,"yyyy-mm")=V133)*(M134:S134 = "●"))</f>
        <v>0</v>
      </c>
      <c r="X133" s="31" cm="1">
        <f t="array" ref="X133">SUMPRODUCT((R133:S133&gt;=$N$7)*(R133:S133 &lt;= $N$8)*(TEXT(R133:S133,"yyyy-mm")=V133)*(R134:S134 = "▲"))</f>
        <v>0</v>
      </c>
      <c r="Y133" s="31"/>
      <c r="Z133" s="38"/>
      <c r="AA133" s="48">
        <v>110</v>
      </c>
      <c r="AB133" s="11">
        <f>AH131+1</f>
        <v>46545</v>
      </c>
      <c r="AC133" s="11">
        <f t="shared" ref="AC133:AH133" si="279">AB133+1</f>
        <v>46546</v>
      </c>
      <c r="AD133" s="11">
        <f t="shared" si="279"/>
        <v>46547</v>
      </c>
      <c r="AE133" s="11">
        <f t="shared" si="279"/>
        <v>46548</v>
      </c>
      <c r="AF133" s="11">
        <f t="shared" si="279"/>
        <v>46549</v>
      </c>
      <c r="AG133" s="12">
        <f t="shared" si="279"/>
        <v>46550</v>
      </c>
      <c r="AH133" s="13">
        <f t="shared" si="279"/>
        <v>46551</v>
      </c>
      <c r="AI133" s="31">
        <f>COUNTIF(AG134:AH134,"▲")</f>
        <v>0</v>
      </c>
      <c r="AJ133" s="31"/>
      <c r="AK133" s="10" t="str">
        <f>TEXT(AB133,"YYYY-MM")</f>
        <v>2027-06</v>
      </c>
      <c r="AL133" s="31" cm="1">
        <f t="array" ref="AL133">SUMPRODUCT((AB133:AH133&gt;=$N$7)*(AB133:AH133 &lt;= $N$8)*(TEXT(AB133:AH133,"yyyy-mm")=AK133)*(AB134:AH134 = "●"))</f>
        <v>0</v>
      </c>
      <c r="AM133" s="31" cm="1">
        <f t="array" ref="AM133">SUMPRODUCT((AG133:AH133&gt;=$N$7)*(AG133:AH133 &lt;= $N$8)*(TEXT(AG133:AH133,"yyyy-mm")=AK133)*(AG134:AH134 = "▲"))</f>
        <v>0</v>
      </c>
      <c r="AN133" s="31"/>
      <c r="AO133" s="31"/>
    </row>
    <row r="134" spans="11:41" ht="20.25" thickBot="1">
      <c r="K134" s="38" t="str">
        <f t="shared" ref="K134" si="280">IF(U134=0,"OK","NG")</f>
        <v>NG</v>
      </c>
      <c r="L134" s="49"/>
      <c r="M134" s="14"/>
      <c r="N134" s="14"/>
      <c r="O134" s="14"/>
      <c r="P134" s="14"/>
      <c r="Q134" s="14"/>
      <c r="R134" s="15"/>
      <c r="S134" s="16"/>
      <c r="T134" s="31">
        <f t="shared" ref="T134" si="281">IF($N$8-M133-T133&lt;=5,2,COUNTIF(M134:S134,"●"))</f>
        <v>0</v>
      </c>
      <c r="U134" s="31">
        <f>IF(T134&lt;2-T133,1,0)</f>
        <v>1</v>
      </c>
      <c r="V134" s="10" t="str">
        <f>TEXT(S133,"YYYY-MM")</f>
        <v>2027-01</v>
      </c>
      <c r="W134" s="31" cm="1">
        <f t="array" ref="W134">IF(V134=V133,0,SUMPRODUCT((M133:S133&gt;=$N$7)*(M133:S133 &lt;= $N$8)*(TEXT(M133:S133,"yyyy-mm")=V134)*(M134:S134 = "●")))</f>
        <v>0</v>
      </c>
      <c r="X134" s="31" cm="1">
        <f t="array" ref="X134">IF(V134=V133,0,SUMPRODUCT((M133:S133&gt;=$N$7)*(M133:S133 &lt;= $N$8)*(TEXT(M133:S133,"yyyy-mm")=V134)*(M134:S134 = "▲")))</f>
        <v>0</v>
      </c>
      <c r="Y134" s="31"/>
      <c r="Z134" s="38" t="str">
        <f t="shared" ref="Z134" si="282">IF(AJ134=0,"OK","NG")</f>
        <v>NG</v>
      </c>
      <c r="AA134" s="49"/>
      <c r="AB134" s="14"/>
      <c r="AC134" s="14"/>
      <c r="AD134" s="14"/>
      <c r="AE134" s="14"/>
      <c r="AF134" s="14"/>
      <c r="AG134" s="15"/>
      <c r="AH134" s="16"/>
      <c r="AI134" s="31">
        <f>IF($N$8-AB133-AI133&lt;=5,2,COUNTIF(AB134:AH134,"●"))</f>
        <v>0</v>
      </c>
      <c r="AJ134" s="31">
        <f>IF(AI134&lt;2-AI133,1,0)</f>
        <v>1</v>
      </c>
      <c r="AK134" s="10" t="str">
        <f>TEXT(AH133,"YYYY-MM")</f>
        <v>2027-06</v>
      </c>
      <c r="AL134" s="31" cm="1">
        <f t="array" ref="AL134">IF(AK134=AK133,0,SUMPRODUCT((AB133:AH133&gt;=$N$7)*(AB133:AH133 &lt;= $N$8)*(TEXT(AB133:AH133,"yyyy-mm")=AK134)*(AB134:AH134 = "●")))</f>
        <v>0</v>
      </c>
      <c r="AM134" s="31" cm="1">
        <f t="array" ref="AM134">IF(AK134=AK133,0,SUMPRODUCT((AB133:AH133&gt;=$N$7)*(AB133:AH133 &lt;= $N$8)*(TEXT(AB133:AH133,"yyyy-mm")=AK134)*(AB134:AH134 = "▲")))</f>
        <v>0</v>
      </c>
      <c r="AN134" s="31"/>
      <c r="AO134" s="31"/>
    </row>
    <row r="135" spans="11:41">
      <c r="K135" s="38"/>
      <c r="L135" s="48">
        <v>90</v>
      </c>
      <c r="M135" s="11">
        <f>S133+1</f>
        <v>46405</v>
      </c>
      <c r="N135" s="11">
        <f t="shared" ref="N135:S135" si="283">M135+1</f>
        <v>46406</v>
      </c>
      <c r="O135" s="11">
        <f t="shared" si="283"/>
        <v>46407</v>
      </c>
      <c r="P135" s="11">
        <f t="shared" si="283"/>
        <v>46408</v>
      </c>
      <c r="Q135" s="11">
        <f t="shared" si="283"/>
        <v>46409</v>
      </c>
      <c r="R135" s="12">
        <f t="shared" si="283"/>
        <v>46410</v>
      </c>
      <c r="S135" s="13">
        <f t="shared" si="283"/>
        <v>46411</v>
      </c>
      <c r="T135" s="31">
        <f t="shared" ref="T135" si="284">COUNTIF(R136:S136,"▲")</f>
        <v>0</v>
      </c>
      <c r="U135" s="31"/>
      <c r="V135" s="10" t="str">
        <f>TEXT(M135,"YYYY-MM")</f>
        <v>2027-01</v>
      </c>
      <c r="W135" s="31" cm="1">
        <f t="array" ref="W135">SUMPRODUCT((M135:S135&gt;=$N$7)*(M135:S135 &lt;= $N$8)*(TEXT(M135:S135,"yyyy-mm")=V135)*(M136:S136 = "●"))</f>
        <v>0</v>
      </c>
      <c r="X135" s="31" cm="1">
        <f t="array" ref="X135">SUMPRODUCT((R135:S135&gt;=$N$7)*(R135:S135 &lt;= $N$8)*(TEXT(R135:S135,"yyyy-mm")=V135)*(R136:S136 = "▲"))</f>
        <v>0</v>
      </c>
      <c r="Y135" s="31"/>
      <c r="Z135" s="38"/>
      <c r="AA135" s="48">
        <v>111</v>
      </c>
      <c r="AB135" s="11">
        <f>AH133+1</f>
        <v>46552</v>
      </c>
      <c r="AC135" s="11">
        <f t="shared" ref="AC135:AH135" si="285">AB135+1</f>
        <v>46553</v>
      </c>
      <c r="AD135" s="11">
        <f t="shared" si="285"/>
        <v>46554</v>
      </c>
      <c r="AE135" s="11">
        <f t="shared" si="285"/>
        <v>46555</v>
      </c>
      <c r="AF135" s="11">
        <f t="shared" si="285"/>
        <v>46556</v>
      </c>
      <c r="AG135" s="12">
        <f t="shared" si="285"/>
        <v>46557</v>
      </c>
      <c r="AH135" s="13">
        <f t="shared" si="285"/>
        <v>46558</v>
      </c>
      <c r="AI135" s="31">
        <f>COUNTIF(AG136:AH136,"▲")</f>
        <v>0</v>
      </c>
      <c r="AJ135" s="31"/>
      <c r="AK135" s="10" t="str">
        <f>TEXT(AB135,"YYYY-MM")</f>
        <v>2027-06</v>
      </c>
      <c r="AL135" s="31" cm="1">
        <f t="array" ref="AL135">SUMPRODUCT((AB135:AH135&gt;=$N$7)*(AB135:AH135 &lt;= $N$8)*(TEXT(AB135:AH135,"yyyy-mm")=AK135)*(AB136:AH136 = "●"))</f>
        <v>0</v>
      </c>
      <c r="AM135" s="31" cm="1">
        <f t="array" ref="AM135">SUMPRODUCT((AG135:AH135&gt;=$N$7)*(AG135:AH135 &lt;= $N$8)*(TEXT(AG135:AH135,"yyyy-mm")=AK135)*(AG136:AH136 = "▲"))</f>
        <v>0</v>
      </c>
      <c r="AN135" s="31"/>
      <c r="AO135" s="31"/>
    </row>
    <row r="136" spans="11:41" ht="20.25" thickBot="1">
      <c r="K136" s="38" t="str">
        <f t="shared" ref="K136:K144" si="286">IF(U136=0,"OK","NG")</f>
        <v>NG</v>
      </c>
      <c r="L136" s="49"/>
      <c r="M136" s="14"/>
      <c r="N136" s="14"/>
      <c r="O136" s="14"/>
      <c r="P136" s="14"/>
      <c r="Q136" s="14"/>
      <c r="R136" s="15"/>
      <c r="S136" s="16"/>
      <c r="T136" s="31">
        <f t="shared" ref="T136" si="287">IF($N$8-M135-T135&lt;=5,2,COUNTIF(M136:S136,"●"))</f>
        <v>0</v>
      </c>
      <c r="U136" s="31">
        <f>IF(T136&lt;2-T135,1,0)</f>
        <v>1</v>
      </c>
      <c r="V136" s="10" t="str">
        <f>TEXT(S135,"YYYY-MM")</f>
        <v>2027-01</v>
      </c>
      <c r="W136" s="31" cm="1">
        <f t="array" ref="W136">IF(V136=V135,0,SUMPRODUCT((M135:S135&gt;=$N$7)*(M135:S135 &lt;= $N$8)*(TEXT(M135:S135,"yyyy-mm")=V136)*(M136:S136 = "●")))</f>
        <v>0</v>
      </c>
      <c r="X136" s="31" cm="1">
        <f t="array" ref="X136">IF(V136=V135,0,SUMPRODUCT((M135:S135&gt;=$N$7)*(M135:S135 &lt;= $N$8)*(TEXT(M135:S135,"yyyy-mm")=V136)*(M136:S136 = "▲")))</f>
        <v>0</v>
      </c>
      <c r="Y136" s="31"/>
      <c r="Z136" s="38" t="str">
        <f t="shared" ref="Z136:Z144" si="288">IF(AJ136=0,"OK","NG")</f>
        <v>NG</v>
      </c>
      <c r="AA136" s="49"/>
      <c r="AB136" s="14"/>
      <c r="AC136" s="14"/>
      <c r="AD136" s="14"/>
      <c r="AE136" s="14"/>
      <c r="AF136" s="14"/>
      <c r="AG136" s="15"/>
      <c r="AH136" s="16"/>
      <c r="AI136" s="31">
        <f>IF($N$8-AB135-AI135&lt;=5,2,COUNTIF(AB136:AH136,"●"))</f>
        <v>0</v>
      </c>
      <c r="AJ136" s="31">
        <f>IF(AI136&lt;2-AI135,1,0)</f>
        <v>1</v>
      </c>
      <c r="AK136" s="10" t="str">
        <f>TEXT(AH135,"YYYY-MM")</f>
        <v>2027-06</v>
      </c>
      <c r="AL136" s="31" cm="1">
        <f t="array" ref="AL136">IF(AK136=AK135,0,SUMPRODUCT((AB135:AH135&gt;=$N$7)*(AB135:AH135 &lt;= $N$8)*(TEXT(AB135:AH135,"yyyy-mm")=AK136)*(AB136:AH136 = "●")))</f>
        <v>0</v>
      </c>
      <c r="AM136" s="31" cm="1">
        <f t="array" ref="AM136">IF(AK136=AK135,0,SUMPRODUCT((AB135:AH135&gt;=$N$7)*(AB135:AH135 &lt;= $N$8)*(TEXT(AB135:AH135,"yyyy-mm")=AK136)*(AB136:AH136 = "▲")))</f>
        <v>0</v>
      </c>
      <c r="AN136" s="31"/>
      <c r="AO136" s="31"/>
    </row>
    <row r="137" spans="11:41">
      <c r="K137" s="38"/>
      <c r="L137" s="48">
        <v>91</v>
      </c>
      <c r="M137" s="11">
        <f>S135+1</f>
        <v>46412</v>
      </c>
      <c r="N137" s="11">
        <f t="shared" ref="N137:S137" si="289">M137+1</f>
        <v>46413</v>
      </c>
      <c r="O137" s="11">
        <f t="shared" si="289"/>
        <v>46414</v>
      </c>
      <c r="P137" s="11">
        <f t="shared" si="289"/>
        <v>46415</v>
      </c>
      <c r="Q137" s="11">
        <f t="shared" si="289"/>
        <v>46416</v>
      </c>
      <c r="R137" s="12">
        <f t="shared" si="289"/>
        <v>46417</v>
      </c>
      <c r="S137" s="13">
        <f t="shared" si="289"/>
        <v>46418</v>
      </c>
      <c r="T137" s="31">
        <f t="shared" ref="T137" si="290">COUNTIF(R138:S138,"▲")</f>
        <v>0</v>
      </c>
      <c r="U137" s="31"/>
      <c r="V137" s="10" t="str">
        <f>TEXT(M137,"YYYY-MM")</f>
        <v>2027-01</v>
      </c>
      <c r="W137" s="31" cm="1">
        <f t="array" ref="W137">SUMPRODUCT((M137:S137&gt;=$N$7)*(M137:S137 &lt;= $N$8)*(TEXT(M137:S137,"yyyy-mm")=V137)*(M138:S138 = "●"))</f>
        <v>0</v>
      </c>
      <c r="X137" s="31" cm="1">
        <f t="array" ref="X137">SUMPRODUCT((R137:S137&gt;=$N$7)*(R137:S137 &lt;= $N$8)*(TEXT(R137:S137,"yyyy-mm")=V137)*(R138:S138 = "▲"))</f>
        <v>0</v>
      </c>
      <c r="Y137" s="31"/>
      <c r="Z137" s="38"/>
      <c r="AA137" s="48">
        <v>112</v>
      </c>
      <c r="AB137" s="11">
        <f>AH135+1</f>
        <v>46559</v>
      </c>
      <c r="AC137" s="11">
        <f t="shared" ref="AC137:AH137" si="291">AB137+1</f>
        <v>46560</v>
      </c>
      <c r="AD137" s="11">
        <f t="shared" si="291"/>
        <v>46561</v>
      </c>
      <c r="AE137" s="11">
        <f t="shared" si="291"/>
        <v>46562</v>
      </c>
      <c r="AF137" s="11">
        <f t="shared" si="291"/>
        <v>46563</v>
      </c>
      <c r="AG137" s="12">
        <f t="shared" si="291"/>
        <v>46564</v>
      </c>
      <c r="AH137" s="13">
        <f t="shared" si="291"/>
        <v>46565</v>
      </c>
      <c r="AI137" s="31">
        <f>COUNTIF(AG138:AH138,"▲")</f>
        <v>0</v>
      </c>
      <c r="AJ137" s="31"/>
      <c r="AK137" s="10" t="str">
        <f>TEXT(AB137,"YYYY-MM")</f>
        <v>2027-06</v>
      </c>
      <c r="AL137" s="31" cm="1">
        <f t="array" ref="AL137">SUMPRODUCT((AB137:AH137&gt;=$N$7)*(AB137:AH137 &lt;= $N$8)*(TEXT(AB137:AH137,"yyyy-mm")=AK137)*(AB138:AH138 = "●"))</f>
        <v>0</v>
      </c>
      <c r="AM137" s="31" cm="1">
        <f t="array" ref="AM137">SUMPRODUCT((AG137:AH137&gt;=$N$7)*(AG137:AH137 &lt;= $N$8)*(TEXT(AG137:AH137,"yyyy-mm")=AK137)*(AG138:AH138 = "▲"))</f>
        <v>0</v>
      </c>
      <c r="AN137" s="31"/>
      <c r="AO137" s="31"/>
    </row>
    <row r="138" spans="11:41" ht="20.25" thickBot="1">
      <c r="K138" s="38" t="str">
        <f t="shared" si="286"/>
        <v>NG</v>
      </c>
      <c r="L138" s="49"/>
      <c r="M138" s="14"/>
      <c r="N138" s="14"/>
      <c r="O138" s="14"/>
      <c r="P138" s="14"/>
      <c r="Q138" s="14"/>
      <c r="R138" s="15"/>
      <c r="S138" s="16"/>
      <c r="T138" s="31">
        <f t="shared" ref="T138" si="292">IF($N$8-M137-T137&lt;=5,2,COUNTIF(M138:S138,"●"))</f>
        <v>0</v>
      </c>
      <c r="U138" s="31">
        <f>IF(T138&lt;2-T137,1,0)</f>
        <v>1</v>
      </c>
      <c r="V138" s="10" t="str">
        <f>TEXT(S137,"YYYY-MM")</f>
        <v>2027-01</v>
      </c>
      <c r="W138" s="31" cm="1">
        <f t="array" ref="W138">IF(V138=V137,0,SUMPRODUCT((M137:S137&gt;=$N$7)*(M137:S137 &lt;= $N$8)*(TEXT(M137:S137,"yyyy-mm")=V138)*(M138:S138 = "●")))</f>
        <v>0</v>
      </c>
      <c r="X138" s="31" cm="1">
        <f t="array" ref="X138">IF(V138=V137,0,SUMPRODUCT((M137:S137&gt;=$N$7)*(M137:S137 &lt;= $N$8)*(TEXT(M137:S137,"yyyy-mm")=V138)*(M138:S138 = "▲")))</f>
        <v>0</v>
      </c>
      <c r="Y138" s="31"/>
      <c r="Z138" s="38" t="str">
        <f t="shared" si="288"/>
        <v>NG</v>
      </c>
      <c r="AA138" s="49"/>
      <c r="AB138" s="14"/>
      <c r="AC138" s="14"/>
      <c r="AD138" s="14"/>
      <c r="AE138" s="14"/>
      <c r="AF138" s="14"/>
      <c r="AG138" s="15"/>
      <c r="AH138" s="16"/>
      <c r="AI138" s="31">
        <f>IF($N$8-AB137-AI137&lt;=5,2,COUNTIF(AB138:AH138,"●"))</f>
        <v>0</v>
      </c>
      <c r="AJ138" s="31">
        <f>IF(AI138&lt;2-AI137,1,0)</f>
        <v>1</v>
      </c>
      <c r="AK138" s="10" t="str">
        <f>TEXT(AH137,"YYYY-MM")</f>
        <v>2027-06</v>
      </c>
      <c r="AL138" s="31" cm="1">
        <f t="array" ref="AL138">IF(AK138=AK137,0,SUMPRODUCT((AB137:AH137&gt;=$N$7)*(AB137:AH137 &lt;= $N$8)*(TEXT(AB137:AH137,"yyyy-mm")=AK138)*(AB138:AH138 = "●")))</f>
        <v>0</v>
      </c>
      <c r="AM138" s="31" cm="1">
        <f t="array" ref="AM138">IF(AK138=AK137,0,SUMPRODUCT((AB137:AH137&gt;=$N$7)*(AB137:AH137 &lt;= $N$8)*(TEXT(AB137:AH137,"yyyy-mm")=AK138)*(AB138:AH138 = "▲")))</f>
        <v>0</v>
      </c>
      <c r="AN138" s="31"/>
      <c r="AO138" s="31"/>
    </row>
    <row r="139" spans="11:41">
      <c r="K139" s="38"/>
      <c r="L139" s="48">
        <v>92</v>
      </c>
      <c r="M139" s="11">
        <f>S137+1</f>
        <v>46419</v>
      </c>
      <c r="N139" s="11">
        <f t="shared" ref="N139:S139" si="293">M139+1</f>
        <v>46420</v>
      </c>
      <c r="O139" s="11">
        <f t="shared" si="293"/>
        <v>46421</v>
      </c>
      <c r="P139" s="11">
        <f t="shared" si="293"/>
        <v>46422</v>
      </c>
      <c r="Q139" s="11">
        <f t="shared" si="293"/>
        <v>46423</v>
      </c>
      <c r="R139" s="12">
        <f t="shared" si="293"/>
        <v>46424</v>
      </c>
      <c r="S139" s="13">
        <f t="shared" si="293"/>
        <v>46425</v>
      </c>
      <c r="T139" s="31">
        <f t="shared" ref="T139" si="294">COUNTIF(R140:S140,"▲")</f>
        <v>0</v>
      </c>
      <c r="U139" s="31"/>
      <c r="V139" s="10" t="str">
        <f>TEXT(M139,"YYYY-MM")</f>
        <v>2027-02</v>
      </c>
      <c r="W139" s="31" cm="1">
        <f t="array" ref="W139">SUMPRODUCT((M139:S139&gt;=$N$7)*(M139:S139 &lt;= $N$8)*(TEXT(M139:S139,"yyyy-mm")=V139)*(M140:S140 = "●"))</f>
        <v>0</v>
      </c>
      <c r="X139" s="31" cm="1">
        <f t="array" ref="X139">SUMPRODUCT((R139:S139&gt;=$N$7)*(R139:S139 &lt;= $N$8)*(TEXT(R139:S139,"yyyy-mm")=V139)*(R140:S140 = "▲"))</f>
        <v>0</v>
      </c>
      <c r="Y139" s="31"/>
      <c r="Z139" s="38"/>
      <c r="AA139" s="48">
        <v>113</v>
      </c>
      <c r="AB139" s="11">
        <f>AH137+1</f>
        <v>46566</v>
      </c>
      <c r="AC139" s="11">
        <f t="shared" ref="AC139:AH139" si="295">AB139+1</f>
        <v>46567</v>
      </c>
      <c r="AD139" s="11">
        <f t="shared" si="295"/>
        <v>46568</v>
      </c>
      <c r="AE139" s="11">
        <f t="shared" si="295"/>
        <v>46569</v>
      </c>
      <c r="AF139" s="11">
        <f t="shared" si="295"/>
        <v>46570</v>
      </c>
      <c r="AG139" s="12">
        <f t="shared" si="295"/>
        <v>46571</v>
      </c>
      <c r="AH139" s="13">
        <f t="shared" si="295"/>
        <v>46572</v>
      </c>
      <c r="AI139" s="31">
        <f>COUNTIF(AG140:AH140,"▲")</f>
        <v>0</v>
      </c>
      <c r="AJ139" s="31"/>
      <c r="AK139" s="10" t="str">
        <f>TEXT(AB139,"YYYY-MM")</f>
        <v>2027-06</v>
      </c>
      <c r="AL139" s="31" cm="1">
        <f t="array" ref="AL139">SUMPRODUCT((AB139:AH139&gt;=$N$7)*(AB139:AH139 &lt;= $N$8)*(TEXT(AB139:AH139,"yyyy-mm")=AK139)*(AB140:AH140 = "●"))</f>
        <v>0</v>
      </c>
      <c r="AM139" s="31" cm="1">
        <f t="array" ref="AM139">SUMPRODUCT((AG139:AH139&gt;=$N$7)*(AG139:AH139 &lt;= $N$8)*(TEXT(AG139:AH139,"yyyy-mm")=AK139)*(AG140:AH140 = "▲"))</f>
        <v>0</v>
      </c>
      <c r="AN139" s="31"/>
      <c r="AO139" s="31"/>
    </row>
    <row r="140" spans="11:41" ht="20.25" thickBot="1">
      <c r="K140" s="38" t="str">
        <f t="shared" si="286"/>
        <v>NG</v>
      </c>
      <c r="L140" s="49"/>
      <c r="M140" s="14"/>
      <c r="N140" s="14"/>
      <c r="O140" s="14"/>
      <c r="P140" s="14"/>
      <c r="Q140" s="14"/>
      <c r="R140" s="15"/>
      <c r="S140" s="16"/>
      <c r="T140" s="31">
        <f t="shared" ref="T140" si="296">IF($N$8-M139-T139&lt;=5,2,COUNTIF(M140:S140,"●"))</f>
        <v>0</v>
      </c>
      <c r="U140" s="31">
        <f>IF(T140&lt;2-T139,1,0)</f>
        <v>1</v>
      </c>
      <c r="V140" s="10" t="str">
        <f>TEXT(S139,"YYYY-MM")</f>
        <v>2027-02</v>
      </c>
      <c r="W140" s="31" cm="1">
        <f t="array" ref="W140">IF(V140=V139,0,SUMPRODUCT((M139:S139&gt;=$N$7)*(M139:S139 &lt;= $N$8)*(TEXT(M139:S139,"yyyy-mm")=V140)*(M140:S140 = "●")))</f>
        <v>0</v>
      </c>
      <c r="X140" s="31" cm="1">
        <f t="array" ref="X140">IF(V140=V139,0,SUMPRODUCT((M139:S139&gt;=$N$7)*(M139:S139 &lt;= $N$8)*(TEXT(M139:S139,"yyyy-mm")=V140)*(M140:S140 = "▲")))</f>
        <v>0</v>
      </c>
      <c r="Y140" s="31"/>
      <c r="Z140" s="38" t="str">
        <f t="shared" si="288"/>
        <v>NG</v>
      </c>
      <c r="AA140" s="49"/>
      <c r="AB140" s="14"/>
      <c r="AC140" s="14"/>
      <c r="AD140" s="14"/>
      <c r="AE140" s="14"/>
      <c r="AF140" s="14"/>
      <c r="AG140" s="15"/>
      <c r="AH140" s="16"/>
      <c r="AI140" s="31">
        <f>IF($N$8-AB139-AI139&lt;=5,2,COUNTIF(AB140:AH140,"●"))</f>
        <v>0</v>
      </c>
      <c r="AJ140" s="31">
        <f>IF(AI140&lt;2-AI139,1,0)</f>
        <v>1</v>
      </c>
      <c r="AK140" s="10" t="str">
        <f>TEXT(AH139,"YYYY-MM")</f>
        <v>2027-07</v>
      </c>
      <c r="AL140" s="31" cm="1">
        <f t="array" ref="AL140">IF(AK140=AK139,0,SUMPRODUCT((AB139:AH139&gt;=$N$7)*(AB139:AH139 &lt;= $N$8)*(TEXT(AB139:AH139,"yyyy-mm")=AK140)*(AB140:AH140 = "●")))</f>
        <v>0</v>
      </c>
      <c r="AM140" s="31" cm="1">
        <f t="array" ref="AM140">IF(AK140=AK139,0,SUMPRODUCT((AB139:AH139&gt;=$N$7)*(AB139:AH139 &lt;= $N$8)*(TEXT(AB139:AH139,"yyyy-mm")=AK140)*(AB140:AH140 = "▲")))</f>
        <v>0</v>
      </c>
      <c r="AN140" s="31"/>
      <c r="AO140" s="31"/>
    </row>
    <row r="141" spans="11:41">
      <c r="K141" s="38"/>
      <c r="L141" s="48">
        <v>93</v>
      </c>
      <c r="M141" s="11">
        <f>S139+1</f>
        <v>46426</v>
      </c>
      <c r="N141" s="11">
        <f t="shared" ref="N141:S141" si="297">M141+1</f>
        <v>46427</v>
      </c>
      <c r="O141" s="11">
        <f t="shared" si="297"/>
        <v>46428</v>
      </c>
      <c r="P141" s="11">
        <f t="shared" si="297"/>
        <v>46429</v>
      </c>
      <c r="Q141" s="11">
        <f t="shared" si="297"/>
        <v>46430</v>
      </c>
      <c r="R141" s="12">
        <f t="shared" si="297"/>
        <v>46431</v>
      </c>
      <c r="S141" s="13">
        <f t="shared" si="297"/>
        <v>46432</v>
      </c>
      <c r="T141" s="31">
        <f t="shared" ref="T141" si="298">COUNTIF(R142:S142,"▲")</f>
        <v>0</v>
      </c>
      <c r="U141" s="31"/>
      <c r="V141" s="10" t="str">
        <f>TEXT(M141,"YYYY-MM")</f>
        <v>2027-02</v>
      </c>
      <c r="W141" s="31" cm="1">
        <f t="array" ref="W141">SUMPRODUCT((M141:S141&gt;=$N$7)*(M141:S141 &lt;= $N$8)*(TEXT(M141:S141,"yyyy-mm")=V141)*(M142:S142 = "●"))</f>
        <v>0</v>
      </c>
      <c r="X141" s="31" cm="1">
        <f t="array" ref="X141">SUMPRODUCT((R141:S141&gt;=$N$7)*(R141:S141 &lt;= $N$8)*(TEXT(R141:S141,"yyyy-mm")=V141)*(R142:S142 = "▲"))</f>
        <v>0</v>
      </c>
      <c r="Y141" s="31"/>
      <c r="Z141" s="38"/>
      <c r="AA141" s="48">
        <v>114</v>
      </c>
      <c r="AB141" s="11">
        <f>AH139+1</f>
        <v>46573</v>
      </c>
      <c r="AC141" s="11">
        <f t="shared" ref="AC141:AH141" si="299">AB141+1</f>
        <v>46574</v>
      </c>
      <c r="AD141" s="11">
        <f t="shared" si="299"/>
        <v>46575</v>
      </c>
      <c r="AE141" s="11">
        <f t="shared" si="299"/>
        <v>46576</v>
      </c>
      <c r="AF141" s="11">
        <f t="shared" si="299"/>
        <v>46577</v>
      </c>
      <c r="AG141" s="12">
        <f t="shared" si="299"/>
        <v>46578</v>
      </c>
      <c r="AH141" s="13">
        <f t="shared" si="299"/>
        <v>46579</v>
      </c>
      <c r="AI141" s="31">
        <f>COUNTIF(AG142:AH142,"▲")</f>
        <v>0</v>
      </c>
      <c r="AJ141" s="31"/>
      <c r="AK141" s="10" t="str">
        <f>TEXT(AB141,"YYYY-MM")</f>
        <v>2027-07</v>
      </c>
      <c r="AL141" s="31" cm="1">
        <f t="array" ref="AL141">SUMPRODUCT((AB141:AH141&gt;=$N$7)*(AB141:AH141 &lt;= $N$8)*(TEXT(AB141:AH141,"yyyy-mm")=AK141)*(AB142:AH142 = "●"))</f>
        <v>0</v>
      </c>
      <c r="AM141" s="31" cm="1">
        <f t="array" ref="AM141">SUMPRODUCT((AG141:AH141&gt;=$N$7)*(AG141:AH141 &lt;= $N$8)*(TEXT(AG141:AH141,"yyyy-mm")=AK141)*(AG142:AH142 = "▲"))</f>
        <v>0</v>
      </c>
      <c r="AN141" s="31"/>
    </row>
    <row r="142" spans="11:41" ht="20.25" thickBot="1">
      <c r="K142" s="38" t="str">
        <f t="shared" si="286"/>
        <v>NG</v>
      </c>
      <c r="L142" s="49"/>
      <c r="M142" s="14"/>
      <c r="N142" s="14"/>
      <c r="O142" s="14"/>
      <c r="P142" s="14"/>
      <c r="Q142" s="14"/>
      <c r="R142" s="15"/>
      <c r="S142" s="16"/>
      <c r="T142" s="31">
        <f t="shared" ref="T142" si="300">IF($N$8-M141-T141&lt;=5,2,COUNTIF(M142:S142,"●"))</f>
        <v>0</v>
      </c>
      <c r="U142" s="31">
        <f>IF(T142&lt;2-T141,1,0)</f>
        <v>1</v>
      </c>
      <c r="V142" s="10" t="str">
        <f>TEXT(S141,"YYYY-MM")</f>
        <v>2027-02</v>
      </c>
      <c r="W142" s="31" cm="1">
        <f t="array" ref="W142">IF(V142=V141,0,SUMPRODUCT((M141:S141&gt;=$N$7)*(M141:S141 &lt;= $N$8)*(TEXT(M141:S141,"yyyy-mm")=V142)*(M142:S142 = "●")))</f>
        <v>0</v>
      </c>
      <c r="X142" s="31" cm="1">
        <f t="array" ref="X142">IF(V142=V141,0,SUMPRODUCT((M141:S141&gt;=$N$7)*(M141:S141 &lt;= $N$8)*(TEXT(M141:S141,"yyyy-mm")=V142)*(M142:S142 = "▲")))</f>
        <v>0</v>
      </c>
      <c r="Y142" s="31"/>
      <c r="Z142" s="38" t="str">
        <f t="shared" si="288"/>
        <v>NG</v>
      </c>
      <c r="AA142" s="49"/>
      <c r="AB142" s="14"/>
      <c r="AC142" s="14"/>
      <c r="AD142" s="14"/>
      <c r="AE142" s="14"/>
      <c r="AF142" s="14"/>
      <c r="AG142" s="15"/>
      <c r="AH142" s="16"/>
      <c r="AI142" s="31">
        <f>IF($N$8-AB141-AI141&lt;=5,2,COUNTIF(AB142:AH142,"●"))</f>
        <v>0</v>
      </c>
      <c r="AJ142" s="31">
        <f>IF(AI142&lt;2-AI141,1,0)</f>
        <v>1</v>
      </c>
      <c r="AK142" s="10" t="str">
        <f>TEXT(AH141,"YYYY-MM")</f>
        <v>2027-07</v>
      </c>
      <c r="AL142" s="31" cm="1">
        <f t="array" ref="AL142">IF(AK142=AK141,0,SUMPRODUCT((AB141:AH141&gt;=$N$7)*(AB141:AH141 &lt;= $N$8)*(TEXT(AB141:AH141,"yyyy-mm")=AK142)*(AB142:AH142 = "●")))</f>
        <v>0</v>
      </c>
      <c r="AM142" s="31" cm="1">
        <f t="array" ref="AM142">IF(AK142=AK141,0,SUMPRODUCT((AB141:AH141&gt;=$N$7)*(AB141:AH141 &lt;= $N$8)*(TEXT(AB141:AH141,"yyyy-mm")=AK142)*(AB142:AH142 = "▲")))</f>
        <v>0</v>
      </c>
      <c r="AN142" s="31"/>
    </row>
    <row r="143" spans="11:41">
      <c r="K143" s="38"/>
      <c r="L143" s="48">
        <v>94</v>
      </c>
      <c r="M143" s="11">
        <f>S141+1</f>
        <v>46433</v>
      </c>
      <c r="N143" s="11">
        <f t="shared" ref="N143:S143" si="301">M143+1</f>
        <v>46434</v>
      </c>
      <c r="O143" s="11">
        <f t="shared" si="301"/>
        <v>46435</v>
      </c>
      <c r="P143" s="11">
        <f t="shared" si="301"/>
        <v>46436</v>
      </c>
      <c r="Q143" s="11">
        <f t="shared" si="301"/>
        <v>46437</v>
      </c>
      <c r="R143" s="12">
        <f t="shared" si="301"/>
        <v>46438</v>
      </c>
      <c r="S143" s="13">
        <f t="shared" si="301"/>
        <v>46439</v>
      </c>
      <c r="T143" s="31">
        <f t="shared" ref="T143" si="302">COUNTIF(R144:S144,"▲")</f>
        <v>0</v>
      </c>
      <c r="U143" s="31"/>
      <c r="V143" s="10" t="str">
        <f>TEXT(M143,"YYYY-MM")</f>
        <v>2027-02</v>
      </c>
      <c r="W143" s="31" cm="1">
        <f t="array" ref="W143">SUMPRODUCT((M143:S143&gt;=$N$7)*(M143:S143 &lt;= $N$8)*(TEXT(M143:S143,"yyyy-mm")=V143)*(M144:S144 = "●"))</f>
        <v>0</v>
      </c>
      <c r="X143" s="31" cm="1">
        <f t="array" ref="X143">SUMPRODUCT((R143:S143&gt;=$N$7)*(R143:S143 &lt;= $N$8)*(TEXT(R143:S143,"yyyy-mm")=V143)*(R144:S144 = "▲"))</f>
        <v>0</v>
      </c>
      <c r="Y143" s="31"/>
      <c r="Z143" s="38"/>
      <c r="AA143" s="48">
        <v>115</v>
      </c>
      <c r="AB143" s="11">
        <f>AH141+1</f>
        <v>46580</v>
      </c>
      <c r="AC143" s="11">
        <f t="shared" ref="AC143:AH143" si="303">AB143+1</f>
        <v>46581</v>
      </c>
      <c r="AD143" s="11">
        <f t="shared" si="303"/>
        <v>46582</v>
      </c>
      <c r="AE143" s="11">
        <f t="shared" si="303"/>
        <v>46583</v>
      </c>
      <c r="AF143" s="11">
        <f t="shared" si="303"/>
        <v>46584</v>
      </c>
      <c r="AG143" s="12">
        <f t="shared" si="303"/>
        <v>46585</v>
      </c>
      <c r="AH143" s="13">
        <f t="shared" si="303"/>
        <v>46586</v>
      </c>
      <c r="AI143" s="31">
        <f>COUNTIF(AG144:AH144,"▲")</f>
        <v>0</v>
      </c>
      <c r="AJ143" s="31"/>
      <c r="AK143" s="10" t="str">
        <f>TEXT(AB143,"YYYY-MM")</f>
        <v>2027-07</v>
      </c>
      <c r="AL143" s="31" cm="1">
        <f t="array" ref="AL143">SUMPRODUCT((AB143:AH143&gt;=$N$7)*(AB143:AH143 &lt;= $N$8)*(TEXT(AB143:AH143,"yyyy-mm")=AK143)*(AB144:AH144 = "●"))</f>
        <v>0</v>
      </c>
      <c r="AM143" s="31" cm="1">
        <f t="array" ref="AM143">SUMPRODUCT((AG143:AH143&gt;=$N$7)*(AG143:AH143 &lt;= $N$8)*(TEXT(AG143:AH143,"yyyy-mm")=AK143)*(AG144:AH144 = "▲"))</f>
        <v>0</v>
      </c>
      <c r="AN143" s="31"/>
    </row>
    <row r="144" spans="11:41" ht="20.25" thickBot="1">
      <c r="K144" s="38" t="str">
        <f t="shared" si="286"/>
        <v>NG</v>
      </c>
      <c r="L144" s="49"/>
      <c r="M144" s="14"/>
      <c r="N144" s="14"/>
      <c r="O144" s="14"/>
      <c r="P144" s="14"/>
      <c r="Q144" s="14"/>
      <c r="R144" s="15"/>
      <c r="S144" s="16"/>
      <c r="T144" s="31">
        <f t="shared" ref="T144" si="304">IF($N$8-M143-T143&lt;=5,2,COUNTIF(M144:S144,"●"))</f>
        <v>0</v>
      </c>
      <c r="U144" s="31">
        <f>IF(T144&lt;2-T143,1,0)</f>
        <v>1</v>
      </c>
      <c r="V144" s="10" t="str">
        <f>TEXT(S143,"YYYY-MM")</f>
        <v>2027-02</v>
      </c>
      <c r="W144" s="31" cm="1">
        <f t="array" ref="W144">IF(V144=V143,0,SUMPRODUCT((M143:S143&gt;=$N$7)*(M143:S143 &lt;= $N$8)*(TEXT(M143:S143,"yyyy-mm")=V144)*(M144:S144 = "●")))</f>
        <v>0</v>
      </c>
      <c r="X144" s="31" cm="1">
        <f t="array" ref="X144">IF(V144=V143,0,SUMPRODUCT((M143:S143&gt;=$N$7)*(M143:S143 &lt;= $N$8)*(TEXT(M143:S143,"yyyy-mm")=V144)*(M144:S144 = "▲")))</f>
        <v>0</v>
      </c>
      <c r="Y144" s="31"/>
      <c r="Z144" s="38" t="str">
        <f t="shared" si="288"/>
        <v>NG</v>
      </c>
      <c r="AA144" s="49"/>
      <c r="AB144" s="14"/>
      <c r="AC144" s="14"/>
      <c r="AD144" s="14"/>
      <c r="AE144" s="14"/>
      <c r="AF144" s="14"/>
      <c r="AG144" s="15"/>
      <c r="AH144" s="16"/>
      <c r="AI144" s="31">
        <f>IF($N$8-AB143-AI143&lt;=5,2,COUNTIF(AB144:AH144,"●"))</f>
        <v>0</v>
      </c>
      <c r="AJ144" s="31">
        <f>IF(AI144&lt;2-AI143,1,0)</f>
        <v>1</v>
      </c>
      <c r="AK144" s="10" t="str">
        <f>TEXT(AH143,"YYYY-MM")</f>
        <v>2027-07</v>
      </c>
      <c r="AL144" s="31" cm="1">
        <f t="array" ref="AL144">IF(AK144=AK143,0,SUMPRODUCT((AB143:AH143&gt;=$N$7)*(AB143:AH143 &lt;= $N$8)*(TEXT(AB143:AH143,"yyyy-mm")=AK144)*(AB144:AH144 = "●")))</f>
        <v>0</v>
      </c>
      <c r="AM144" s="31" cm="1">
        <f t="array" ref="AM144">IF(AK144=AK143,0,SUMPRODUCT((AB143:AH143&gt;=$N$7)*(AB143:AH143 &lt;= $N$8)*(TEXT(AB143:AH143,"yyyy-mm")=AK144)*(AB144:AH144 = "▲")))</f>
        <v>0</v>
      </c>
      <c r="AN144" s="31"/>
    </row>
    <row r="145" spans="10:41">
      <c r="K145" s="38"/>
      <c r="L145" s="48">
        <v>95</v>
      </c>
      <c r="M145" s="11">
        <f>S143+1</f>
        <v>46440</v>
      </c>
      <c r="N145" s="11">
        <f t="shared" ref="N145:S145" si="305">M145+1</f>
        <v>46441</v>
      </c>
      <c r="O145" s="11">
        <f t="shared" si="305"/>
        <v>46442</v>
      </c>
      <c r="P145" s="11">
        <f t="shared" si="305"/>
        <v>46443</v>
      </c>
      <c r="Q145" s="11">
        <f t="shared" si="305"/>
        <v>46444</v>
      </c>
      <c r="R145" s="12">
        <f t="shared" si="305"/>
        <v>46445</v>
      </c>
      <c r="S145" s="13">
        <f t="shared" si="305"/>
        <v>46446</v>
      </c>
      <c r="T145" s="31">
        <f t="shared" ref="T145" si="306">COUNTIF(R146:S146,"▲")</f>
        <v>0</v>
      </c>
      <c r="U145" s="31"/>
      <c r="V145" s="10" t="str">
        <f>TEXT(M145,"YYYY-MM")</f>
        <v>2027-02</v>
      </c>
      <c r="W145" s="31" cm="1">
        <f t="array" ref="W145">SUMPRODUCT((M145:S145&gt;=$N$7)*(M145:S145 &lt;= $N$8)*(TEXT(M145:S145,"yyyy-mm")=V145)*(M146:S146 = "●"))</f>
        <v>0</v>
      </c>
      <c r="X145" s="31" cm="1">
        <f t="array" ref="X145">SUMPRODUCT((R145:S145&gt;=$N$7)*(R145:S145 &lt;= $N$8)*(TEXT(R145:S145,"yyyy-mm")=V145)*(R146:S146 = "▲"))</f>
        <v>0</v>
      </c>
      <c r="Y145" s="31"/>
      <c r="Z145" s="38"/>
      <c r="AA145" s="48">
        <v>116</v>
      </c>
      <c r="AB145" s="11">
        <f>AH143+1</f>
        <v>46587</v>
      </c>
      <c r="AC145" s="11">
        <f t="shared" ref="AC145:AH145" si="307">AB145+1</f>
        <v>46588</v>
      </c>
      <c r="AD145" s="11">
        <f t="shared" si="307"/>
        <v>46589</v>
      </c>
      <c r="AE145" s="11">
        <f t="shared" si="307"/>
        <v>46590</v>
      </c>
      <c r="AF145" s="11">
        <f t="shared" si="307"/>
        <v>46591</v>
      </c>
      <c r="AG145" s="12">
        <f t="shared" si="307"/>
        <v>46592</v>
      </c>
      <c r="AH145" s="13">
        <f t="shared" si="307"/>
        <v>46593</v>
      </c>
      <c r="AI145" s="31">
        <f>COUNTIF(AG146:AH146,"▲")</f>
        <v>0</v>
      </c>
      <c r="AJ145" s="31"/>
      <c r="AK145" s="10" t="str">
        <f>TEXT(AB145,"YYYY-MM")</f>
        <v>2027-07</v>
      </c>
      <c r="AL145" s="31" cm="1">
        <f t="array" ref="AL145">SUMPRODUCT((AB145:AH145&gt;=$N$7)*(AB145:AH145 &lt;= $N$8)*(TEXT(AB145:AH145,"yyyy-mm")=AK145)*(AB146:AH146 = "●"))</f>
        <v>0</v>
      </c>
      <c r="AM145" s="31" cm="1">
        <f t="array" ref="AM145">SUMPRODUCT((AG145:AH145&gt;=$N$7)*(AG145:AH145 &lt;= $N$8)*(TEXT(AG145:AH145,"yyyy-mm")=AK145)*(AG146:AH146 = "▲"))</f>
        <v>0</v>
      </c>
      <c r="AN145" s="31"/>
    </row>
    <row r="146" spans="10:41" ht="20.25" thickBot="1">
      <c r="K146" s="38" t="str">
        <f>IF(U146=0,"OK","NG")</f>
        <v>NG</v>
      </c>
      <c r="L146" s="49"/>
      <c r="M146" s="14"/>
      <c r="N146" s="14"/>
      <c r="O146" s="14"/>
      <c r="P146" s="14"/>
      <c r="Q146" s="14"/>
      <c r="R146" s="15"/>
      <c r="S146" s="16"/>
      <c r="T146" s="31">
        <f t="shared" ref="T146" si="308">IF($N$8-M145-T145&lt;=5,2,COUNTIF(M146:S146,"●"))</f>
        <v>0</v>
      </c>
      <c r="U146" s="31">
        <f>IF(T146&lt;2-T145,1,0)</f>
        <v>1</v>
      </c>
      <c r="V146" s="10" t="str">
        <f>TEXT(S145,"YYYY-MM")</f>
        <v>2027-02</v>
      </c>
      <c r="W146" s="31" cm="1">
        <f t="array" ref="W146">IF(V146=V145,0,SUMPRODUCT((M145:S145&gt;=$N$7)*(M145:S145 &lt;= $N$8)*(TEXT(M145:S145,"yyyy-mm")=V146)*(M146:S146 = "●")))</f>
        <v>0</v>
      </c>
      <c r="X146" s="31" cm="1">
        <f t="array" ref="X146">IF(V146=V145,0,SUMPRODUCT((M145:S145&gt;=$N$7)*(M145:S145 &lt;= $N$8)*(TEXT(M145:S145,"yyyy-mm")=V146)*(M146:S146 = "▲")))</f>
        <v>0</v>
      </c>
      <c r="Y146" s="31"/>
      <c r="Z146" s="38" t="str">
        <f>IF(AJ146=0,"OK","NG")</f>
        <v>NG</v>
      </c>
      <c r="AA146" s="49"/>
      <c r="AB146" s="14"/>
      <c r="AC146" s="14"/>
      <c r="AD146" s="14"/>
      <c r="AE146" s="14"/>
      <c r="AF146" s="14"/>
      <c r="AG146" s="15"/>
      <c r="AH146" s="16"/>
      <c r="AI146" s="31">
        <f>IF($N$8-AB145-AI145&lt;=5,2,COUNTIF(AB146:AH146,"●"))</f>
        <v>0</v>
      </c>
      <c r="AJ146" s="31">
        <f>IF(AI146&lt;2-AI145,1,0)</f>
        <v>1</v>
      </c>
      <c r="AK146" s="10" t="str">
        <f>TEXT(AH145,"YYYY-MM")</f>
        <v>2027-07</v>
      </c>
      <c r="AL146" s="31" cm="1">
        <f t="array" ref="AL146">IF(AK146=AK145,0,SUMPRODUCT((AB145:AH145&gt;=$N$7)*(AB145:AH145 &lt;= $N$8)*(TEXT(AB145:AH145,"yyyy-mm")=AK146)*(AB146:AH146 = "●")))</f>
        <v>0</v>
      </c>
      <c r="AM146" s="31" cm="1">
        <f t="array" ref="AM146">IF(AK146=AK145,0,SUMPRODUCT((AB145:AH145&gt;=$N$7)*(AB145:AH145 &lt;= $N$8)*(TEXT(AB145:AH145,"yyyy-mm")=AK146)*(AB146:AH146 = "▲")))</f>
        <v>0</v>
      </c>
      <c r="AN146" s="31"/>
    </row>
    <row r="147" spans="10:41">
      <c r="U147" s="30">
        <f>IF(SUM(U105:U146)=0,0,1)</f>
        <v>1</v>
      </c>
      <c r="AJ147" s="30">
        <f>IF(SUM(AJ105:AJ146)=0,0,1)</f>
        <v>1</v>
      </c>
      <c r="AO147" s="31"/>
    </row>
    <row r="148" spans="10:41">
      <c r="AO148" s="31"/>
    </row>
    <row r="149" spans="10:41" ht="22.5">
      <c r="J149" s="20" t="s">
        <v>20</v>
      </c>
      <c r="K149" s="36"/>
      <c r="M149" s="23" t="s">
        <v>31</v>
      </c>
      <c r="O149" s="19"/>
      <c r="P149" s="19"/>
      <c r="Q149" s="19"/>
      <c r="R149" s="19"/>
      <c r="S149" s="19"/>
      <c r="T149" s="28"/>
      <c r="U149" s="28"/>
      <c r="V149" s="29"/>
      <c r="W149" s="28"/>
      <c r="X149" s="28"/>
      <c r="Y149" s="28"/>
      <c r="AO149" s="31"/>
    </row>
    <row r="150" spans="10:41">
      <c r="AO150" s="31"/>
    </row>
    <row r="151" spans="10:41">
      <c r="AO151" s="31"/>
    </row>
    <row r="152" spans="10:41" ht="20.25" thickBot="1">
      <c r="AO152" s="31"/>
    </row>
    <row r="153" spans="10:41">
      <c r="L153" s="50" t="s">
        <v>9</v>
      </c>
      <c r="M153" s="52" t="str">
        <f>"実施状況（"&amp;YEAR(M155)&amp;"年～）"</f>
        <v>実施状況（2027年～）</v>
      </c>
      <c r="N153" s="52"/>
      <c r="O153" s="52"/>
      <c r="P153" s="52"/>
      <c r="Q153" s="52"/>
      <c r="R153" s="52"/>
      <c r="S153" s="53"/>
      <c r="V153" s="30"/>
      <c r="AA153" s="50" t="s">
        <v>9</v>
      </c>
      <c r="AB153" s="52" t="str">
        <f>"実施状況（"&amp;YEAR(AB155)&amp;"年～）"</f>
        <v>実施状況（2027年～）</v>
      </c>
      <c r="AC153" s="52"/>
      <c r="AD153" s="52"/>
      <c r="AE153" s="52"/>
      <c r="AF153" s="52"/>
      <c r="AG153" s="52"/>
      <c r="AH153" s="53"/>
      <c r="AO153" s="31"/>
    </row>
    <row r="154" spans="10:41" ht="20.25" thickBot="1">
      <c r="K154" s="6" t="s">
        <v>37</v>
      </c>
      <c r="L154" s="51"/>
      <c r="M154" s="7" t="s">
        <v>2</v>
      </c>
      <c r="N154" s="7" t="s">
        <v>3</v>
      </c>
      <c r="O154" s="7" t="s">
        <v>4</v>
      </c>
      <c r="P154" s="7" t="s">
        <v>5</v>
      </c>
      <c r="Q154" s="7" t="s">
        <v>6</v>
      </c>
      <c r="R154" s="8" t="s">
        <v>7</v>
      </c>
      <c r="S154" s="9" t="s">
        <v>8</v>
      </c>
      <c r="T154" s="31" t="s">
        <v>9</v>
      </c>
      <c r="U154" s="30" t="s">
        <v>16</v>
      </c>
      <c r="V154" s="32" t="s">
        <v>15</v>
      </c>
      <c r="W154" s="31" t="s">
        <v>10</v>
      </c>
      <c r="X154" s="30" t="s">
        <v>11</v>
      </c>
      <c r="Z154" s="6" t="s">
        <v>37</v>
      </c>
      <c r="AA154" s="51"/>
      <c r="AB154" s="7" t="s">
        <v>2</v>
      </c>
      <c r="AC154" s="7" t="s">
        <v>3</v>
      </c>
      <c r="AD154" s="7" t="s">
        <v>4</v>
      </c>
      <c r="AE154" s="7" t="s">
        <v>5</v>
      </c>
      <c r="AF154" s="7" t="s">
        <v>6</v>
      </c>
      <c r="AG154" s="8" t="s">
        <v>7</v>
      </c>
      <c r="AH154" s="9" t="s">
        <v>8</v>
      </c>
      <c r="AI154" s="31" t="s">
        <v>9</v>
      </c>
      <c r="AJ154" s="30" t="s">
        <v>16</v>
      </c>
      <c r="AK154" s="32" t="s">
        <v>15</v>
      </c>
      <c r="AL154" s="31" t="s">
        <v>10</v>
      </c>
      <c r="AM154" s="30" t="s">
        <v>11</v>
      </c>
      <c r="AO154" s="31"/>
    </row>
    <row r="155" spans="10:41">
      <c r="K155" s="38"/>
      <c r="L155" s="48">
        <v>117</v>
      </c>
      <c r="M155" s="11">
        <f>AH145+1</f>
        <v>46594</v>
      </c>
      <c r="N155" s="11">
        <f t="shared" ref="N155:S155" si="309">M155+1</f>
        <v>46595</v>
      </c>
      <c r="O155" s="11">
        <f t="shared" si="309"/>
        <v>46596</v>
      </c>
      <c r="P155" s="11">
        <f t="shared" si="309"/>
        <v>46597</v>
      </c>
      <c r="Q155" s="11">
        <f t="shared" si="309"/>
        <v>46598</v>
      </c>
      <c r="R155" s="21">
        <f t="shared" si="309"/>
        <v>46599</v>
      </c>
      <c r="S155" s="22">
        <f t="shared" si="309"/>
        <v>46600</v>
      </c>
      <c r="T155" s="31">
        <f t="shared" ref="T155" si="310">COUNTIF(R156:S156,"▲")</f>
        <v>1</v>
      </c>
      <c r="U155" s="31"/>
      <c r="V155" s="10" t="str">
        <f>TEXT(M155,"YYYY-MM")</f>
        <v>2027-07</v>
      </c>
      <c r="W155" s="31" cm="1">
        <f t="array" ref="W155">SUMPRODUCT((M155:S155&gt;=$N$7)*(M155:S155 &lt;= $N$8)*(TEXT(M155:S155,"yyyy-mm")=V155)*(M156:S156 = "●"))</f>
        <v>1</v>
      </c>
      <c r="X155" s="31" cm="1">
        <f t="array" ref="X155">SUMPRODUCT((R155:S155&gt;=$N$7)*(R155:S155 &lt;= $N$8)*(TEXT(R155:S155,"yyyy-mm")=V155)*(R156:S156 = "▲"))</f>
        <v>1</v>
      </c>
      <c r="Y155" s="31"/>
      <c r="Z155" s="38"/>
      <c r="AA155" s="48">
        <v>138</v>
      </c>
      <c r="AB155" s="11">
        <f>S195+1</f>
        <v>46741</v>
      </c>
      <c r="AC155" s="11">
        <f t="shared" ref="AC155:AH155" si="311">AB155+1</f>
        <v>46742</v>
      </c>
      <c r="AD155" s="11">
        <f t="shared" si="311"/>
        <v>46743</v>
      </c>
      <c r="AE155" s="11">
        <f t="shared" si="311"/>
        <v>46744</v>
      </c>
      <c r="AF155" s="11">
        <f t="shared" si="311"/>
        <v>46745</v>
      </c>
      <c r="AG155" s="21">
        <f t="shared" si="311"/>
        <v>46746</v>
      </c>
      <c r="AH155" s="22">
        <f t="shared" si="311"/>
        <v>46747</v>
      </c>
      <c r="AI155" s="31">
        <f>COUNTIF(AG156:AH156,"▲")</f>
        <v>1</v>
      </c>
      <c r="AJ155" s="31"/>
      <c r="AK155" s="10" t="str">
        <f>TEXT(AB155,"YYYY-MM")</f>
        <v>2027-12</v>
      </c>
      <c r="AL155" s="31" cm="1">
        <f t="array" ref="AL155">SUMPRODUCT((AB155:AH155&gt;=$N$7)*(AB155:AH155 &lt;= $N$8)*(TEXT(AB155:AH155,"yyyy-mm")=AK155)*(AB156:AH156 = "●"))</f>
        <v>2</v>
      </c>
      <c r="AM155" s="31" cm="1">
        <f t="array" ref="AM155">SUMPRODUCT((AG155:AH155&gt;=$N$7)*(AG155:AH155 &lt;= $N$8)*(TEXT(AG155:AH155,"yyyy-mm")=AK155)*(AG156:AH156 = "▲"))</f>
        <v>1</v>
      </c>
      <c r="AN155" s="31"/>
      <c r="AO155" s="31"/>
    </row>
    <row r="156" spans="10:41" ht="20.25" thickBot="1">
      <c r="K156" s="38" t="str">
        <f>IF(U156=0,"OK","NG")</f>
        <v>OK</v>
      </c>
      <c r="L156" s="49"/>
      <c r="M156" s="14"/>
      <c r="N156" s="14"/>
      <c r="O156" s="14"/>
      <c r="P156" s="14" t="s">
        <v>17</v>
      </c>
      <c r="Q156" s="14" t="s">
        <v>18</v>
      </c>
      <c r="R156" s="15" t="s">
        <v>18</v>
      </c>
      <c r="S156" s="16"/>
      <c r="T156" s="31">
        <f t="shared" ref="T156" si="312">IF($N$8-M155-T155&lt;=5,2,COUNTIF(M156:S156,"●"))</f>
        <v>1</v>
      </c>
      <c r="U156" s="31">
        <f>IF(T156&lt;2-T155,1,0)</f>
        <v>0</v>
      </c>
      <c r="V156" s="10" t="str">
        <f>TEXT(S155,"YYYY-MM")</f>
        <v>2027-08</v>
      </c>
      <c r="W156" s="31" cm="1">
        <f t="array" ref="W156">IF(V156=V155,0,SUMPRODUCT((M155:S155&gt;=$N$7)*(M155:S155 &lt;= $N$8)*(TEXT(M155:S155,"yyyy-mm")=V156)*(M156:S156 = "●")))</f>
        <v>0</v>
      </c>
      <c r="X156" s="31" cm="1">
        <f t="array" ref="X156">IF(V156=V155,0,SUMPRODUCT((M155:S155&gt;=$N$7)*(M155:S155 &lt;= $N$8)*(TEXT(M155:S155,"yyyy-mm")=V156)*(M156:S156 = "▲")))</f>
        <v>0</v>
      </c>
      <c r="Y156" s="31"/>
      <c r="Z156" s="38" t="str">
        <f>IF(AJ156=0,"OK","NG")</f>
        <v>OK</v>
      </c>
      <c r="AA156" s="49"/>
      <c r="AB156" s="14" t="s">
        <v>17</v>
      </c>
      <c r="AC156" s="14"/>
      <c r="AD156" s="14"/>
      <c r="AE156" s="14" t="s">
        <v>17</v>
      </c>
      <c r="AF156" s="14" t="s">
        <v>18</v>
      </c>
      <c r="AG156" s="15" t="s">
        <v>18</v>
      </c>
      <c r="AH156" s="16"/>
      <c r="AI156" s="31">
        <f>IF($N$8-AB155-AI155&lt;=5,2,COUNTIF(AB156:AH156,"●"))</f>
        <v>2</v>
      </c>
      <c r="AJ156" s="31">
        <f>IF(AI156&lt;2-AI155,1,0)</f>
        <v>0</v>
      </c>
      <c r="AK156" s="10" t="str">
        <f>TEXT(AH155,"YYYY-MM")</f>
        <v>2027-12</v>
      </c>
      <c r="AL156" s="31" cm="1">
        <f t="array" ref="AL156">IF(AK156=AK155,0,SUMPRODUCT((AB155:AH155&gt;=$N$7)*(AB155:AH155 &lt;= $N$8)*(TEXT(AB155:AH155,"yyyy-mm")=AK156)*(AB156:AH156 = "●")))</f>
        <v>0</v>
      </c>
      <c r="AM156" s="31" cm="1">
        <f t="array" ref="AM156">IF(AK156=AK155,0,SUMPRODUCT((AB155:AH155&gt;=$N$7)*(AB155:AH155 &lt;= $N$8)*(TEXT(AB155:AH155,"yyyy-mm")=AK156)*(AB156:AH156 = "▲")))</f>
        <v>0</v>
      </c>
      <c r="AN156" s="31"/>
      <c r="AO156" s="31"/>
    </row>
    <row r="157" spans="10:41">
      <c r="K157" s="38"/>
      <c r="L157" s="48">
        <v>118</v>
      </c>
      <c r="M157" s="11">
        <f>S155+1</f>
        <v>46601</v>
      </c>
      <c r="N157" s="11">
        <f t="shared" ref="N157:S157" si="313">M157+1</f>
        <v>46602</v>
      </c>
      <c r="O157" s="11">
        <f t="shared" si="313"/>
        <v>46603</v>
      </c>
      <c r="P157" s="11">
        <f t="shared" si="313"/>
        <v>46604</v>
      </c>
      <c r="Q157" s="11">
        <f t="shared" si="313"/>
        <v>46605</v>
      </c>
      <c r="R157" s="12">
        <f t="shared" si="313"/>
        <v>46606</v>
      </c>
      <c r="S157" s="13">
        <f t="shared" si="313"/>
        <v>46607</v>
      </c>
      <c r="T157" s="31">
        <f t="shared" ref="T157" si="314">COUNTIF(R158:S158,"▲")</f>
        <v>1</v>
      </c>
      <c r="U157" s="31"/>
      <c r="V157" s="10" t="str">
        <f>TEXT(M157,"YYYY-MM")</f>
        <v>2027-08</v>
      </c>
      <c r="W157" s="31" cm="1">
        <f t="array" ref="W157">SUMPRODUCT((M157:S157&gt;=$N$7)*(M157:S157 &lt;= $N$8)*(TEXT(M157:S157,"yyyy-mm")=V157)*(M158:S158 = "●"))</f>
        <v>1</v>
      </c>
      <c r="X157" s="31" cm="1">
        <f t="array" ref="X157">SUMPRODUCT((R157:S157&gt;=$N$7)*(R157:S157 &lt;= $N$8)*(TEXT(R157:S157,"yyyy-mm")=V157)*(R158:S158 = "▲"))</f>
        <v>1</v>
      </c>
      <c r="Y157" s="31"/>
      <c r="Z157" s="38"/>
      <c r="AA157" s="48">
        <v>139</v>
      </c>
      <c r="AB157" s="11">
        <f>AH155+1</f>
        <v>46748</v>
      </c>
      <c r="AC157" s="11">
        <f t="shared" ref="AC157:AH157" si="315">AB157+1</f>
        <v>46749</v>
      </c>
      <c r="AD157" s="11">
        <f t="shared" si="315"/>
        <v>46750</v>
      </c>
      <c r="AE157" s="11">
        <f t="shared" si="315"/>
        <v>46751</v>
      </c>
      <c r="AF157" s="11">
        <f t="shared" si="315"/>
        <v>46752</v>
      </c>
      <c r="AG157" s="12">
        <f t="shared" si="315"/>
        <v>46753</v>
      </c>
      <c r="AH157" s="13">
        <f t="shared" si="315"/>
        <v>46754</v>
      </c>
      <c r="AI157" s="31">
        <f>COUNTIF(AG158:AH158,"▲")</f>
        <v>1</v>
      </c>
      <c r="AJ157" s="31"/>
      <c r="AK157" s="10" t="str">
        <f>TEXT(AB157,"YYYY-MM")</f>
        <v>2027-12</v>
      </c>
      <c r="AL157" s="31" cm="1">
        <f t="array" ref="AL157">SUMPRODUCT((AB157:AH157&gt;=$N$7)*(AB157:AH157 &lt;= $N$8)*(TEXT(AB157:AH157,"yyyy-mm")=AK157)*(AB158:AH158 = "●"))</f>
        <v>0</v>
      </c>
      <c r="AM157" s="31" cm="1">
        <f t="array" ref="AM157">SUMPRODUCT((AG157:AH157&gt;=$N$7)*(AG157:AH157 &lt;= $N$8)*(TEXT(AG157:AH157,"yyyy-mm")=AK157)*(AG158:AH158 = "▲"))</f>
        <v>0</v>
      </c>
      <c r="AN157" s="31"/>
      <c r="AO157" s="31"/>
    </row>
    <row r="158" spans="10:41" ht="20.25" thickBot="1">
      <c r="K158" s="38" t="str">
        <f t="shared" ref="K158" si="316">IF(U158=0,"OK","NG")</f>
        <v>OK</v>
      </c>
      <c r="L158" s="49"/>
      <c r="M158" s="14"/>
      <c r="N158" s="14"/>
      <c r="O158" s="14"/>
      <c r="P158" s="14"/>
      <c r="Q158" s="14" t="s">
        <v>18</v>
      </c>
      <c r="R158" s="15" t="s">
        <v>18</v>
      </c>
      <c r="S158" s="16" t="s">
        <v>17</v>
      </c>
      <c r="T158" s="31">
        <f t="shared" ref="T158" si="317">IF($N$8-M157-T157&lt;=5,2,COUNTIF(M158:S158,"●"))</f>
        <v>1</v>
      </c>
      <c r="U158" s="31">
        <f>IF(T158&lt;2-T157,1,0)</f>
        <v>0</v>
      </c>
      <c r="V158" s="10" t="str">
        <f>TEXT(S157,"YYYY-MM")</f>
        <v>2027-08</v>
      </c>
      <c r="W158" s="31" cm="1">
        <f t="array" ref="W158">IF(V158=V157,0,SUMPRODUCT((M157:S157&gt;=$N$7)*(M157:S157 &lt;= $N$8)*(TEXT(M157:S157,"yyyy-mm")=V158)*(M158:S158 = "●")))</f>
        <v>0</v>
      </c>
      <c r="X158" s="31" cm="1">
        <f t="array" ref="X158">IF(V158=V157,0,SUMPRODUCT((M157:S157&gt;=$N$7)*(M157:S157 &lt;= $N$8)*(TEXT(M157:S157,"yyyy-mm")=V158)*(M158:S158 = "▲")))</f>
        <v>0</v>
      </c>
      <c r="Y158" s="31"/>
      <c r="Z158" s="38" t="str">
        <f t="shared" ref="Z158" si="318">IF(AJ158=0,"OK","NG")</f>
        <v>NG</v>
      </c>
      <c r="AA158" s="49"/>
      <c r="AB158" s="14"/>
      <c r="AC158" s="14"/>
      <c r="AD158" s="14"/>
      <c r="AE158" s="14"/>
      <c r="AF158" s="14" t="s">
        <v>18</v>
      </c>
      <c r="AG158" s="15" t="s">
        <v>18</v>
      </c>
      <c r="AH158" s="16"/>
      <c r="AI158" s="31">
        <f>IF($N$8-AB157-AI157&lt;=5,2,COUNTIF(AB158:AH158,"●"))</f>
        <v>0</v>
      </c>
      <c r="AJ158" s="31">
        <f>IF(AI158&lt;2-AI157,1,0)</f>
        <v>1</v>
      </c>
      <c r="AK158" s="10" t="str">
        <f>TEXT(AH157,"YYYY-MM")</f>
        <v>2028-01</v>
      </c>
      <c r="AL158" s="31" cm="1">
        <f t="array" ref="AL158">IF(AK158=AK157,0,SUMPRODUCT((AB157:AH157&gt;=$N$7)*(AB157:AH157 &lt;= $N$8)*(TEXT(AB157:AH157,"yyyy-mm")=AK158)*(AB158:AH158 = "●")))</f>
        <v>0</v>
      </c>
      <c r="AM158" s="31" cm="1">
        <f t="array" ref="AM158">IF(AK158=AK157,0,SUMPRODUCT((AB157:AH157&gt;=$N$7)*(AB157:AH157 &lt;= $N$8)*(TEXT(AB157:AH157,"yyyy-mm")=AK158)*(AB158:AH158 = "▲")))</f>
        <v>1</v>
      </c>
      <c r="AN158" s="31"/>
      <c r="AO158" s="31"/>
    </row>
    <row r="159" spans="10:41">
      <c r="K159" s="38"/>
      <c r="L159" s="48">
        <v>119</v>
      </c>
      <c r="M159" s="11">
        <f>S157+1</f>
        <v>46608</v>
      </c>
      <c r="N159" s="11">
        <f t="shared" ref="N159:S159" si="319">M159+1</f>
        <v>46609</v>
      </c>
      <c r="O159" s="11">
        <f t="shared" si="319"/>
        <v>46610</v>
      </c>
      <c r="P159" s="11">
        <f t="shared" si="319"/>
        <v>46611</v>
      </c>
      <c r="Q159" s="11">
        <f t="shared" si="319"/>
        <v>46612</v>
      </c>
      <c r="R159" s="12">
        <f t="shared" si="319"/>
        <v>46613</v>
      </c>
      <c r="S159" s="13">
        <f t="shared" si="319"/>
        <v>46614</v>
      </c>
      <c r="T159" s="31">
        <f t="shared" ref="T159" si="320">COUNTIF(R160:S160,"▲")</f>
        <v>0</v>
      </c>
      <c r="U159" s="31"/>
      <c r="V159" s="10" t="str">
        <f>TEXT(M159,"YYYY-MM")</f>
        <v>2027-08</v>
      </c>
      <c r="W159" s="31" cm="1">
        <f t="array" ref="W159">SUMPRODUCT((M159:S159&gt;=$N$7)*(M159:S159 &lt;= $N$8)*(TEXT(M159:S159,"yyyy-mm")=V159)*(M160:S160 = "●"))</f>
        <v>2</v>
      </c>
      <c r="X159" s="31" cm="1">
        <f t="array" ref="X159">SUMPRODUCT((R159:S159&gt;=$N$7)*(R159:S159 &lt;= $N$8)*(TEXT(R159:S159,"yyyy-mm")=V159)*(R160:S160 = "▲"))</f>
        <v>0</v>
      </c>
      <c r="Y159" s="31"/>
      <c r="Z159" s="38"/>
      <c r="AA159" s="48">
        <v>140</v>
      </c>
      <c r="AB159" s="11">
        <f>AH157+1</f>
        <v>46755</v>
      </c>
      <c r="AC159" s="11">
        <f t="shared" ref="AC159:AH159" si="321">AB159+1</f>
        <v>46756</v>
      </c>
      <c r="AD159" s="11">
        <f t="shared" si="321"/>
        <v>46757</v>
      </c>
      <c r="AE159" s="11">
        <f t="shared" si="321"/>
        <v>46758</v>
      </c>
      <c r="AF159" s="11">
        <f t="shared" si="321"/>
        <v>46759</v>
      </c>
      <c r="AG159" s="12">
        <f t="shared" si="321"/>
        <v>46760</v>
      </c>
      <c r="AH159" s="13">
        <f t="shared" si="321"/>
        <v>46761</v>
      </c>
      <c r="AI159" s="31">
        <f>COUNTIF(AG160:AH160,"▲")</f>
        <v>0</v>
      </c>
      <c r="AJ159" s="31"/>
      <c r="AK159" s="10" t="str">
        <f>TEXT(AB159,"YYYY-MM")</f>
        <v>2028-01</v>
      </c>
      <c r="AL159" s="31" cm="1">
        <f t="array" ref="AL159">SUMPRODUCT((AB159:AH159&gt;=$N$7)*(AB159:AH159 &lt;= $N$8)*(TEXT(AB159:AH159,"yyyy-mm")=AK159)*(AB160:AH160 = "●"))</f>
        <v>2</v>
      </c>
      <c r="AM159" s="31" cm="1">
        <f t="array" ref="AM159">SUMPRODUCT((AG159:AH159&gt;=$N$7)*(AG159:AH159 &lt;= $N$8)*(TEXT(AG159:AH159,"yyyy-mm")=AK159)*(AG160:AH160 = "▲"))</f>
        <v>0</v>
      </c>
      <c r="AN159" s="31"/>
      <c r="AO159" s="31"/>
    </row>
    <row r="160" spans="10:41" ht="20.25" thickBot="1">
      <c r="K160" s="38" t="str">
        <f t="shared" ref="K160" si="322">IF(U160=0,"OK","NG")</f>
        <v>OK</v>
      </c>
      <c r="L160" s="49"/>
      <c r="M160" s="14"/>
      <c r="N160" s="14"/>
      <c r="O160" s="14"/>
      <c r="P160" s="14"/>
      <c r="Q160" s="14"/>
      <c r="R160" s="15" t="s">
        <v>17</v>
      </c>
      <c r="S160" s="16" t="s">
        <v>17</v>
      </c>
      <c r="T160" s="31">
        <f t="shared" ref="T160" si="323">IF($N$8-M159-T159&lt;=5,2,COUNTIF(M160:S160,"●"))</f>
        <v>2</v>
      </c>
      <c r="U160" s="31">
        <f>IF(T160&lt;2-T159,1,0)</f>
        <v>0</v>
      </c>
      <c r="V160" s="10" t="str">
        <f>TEXT(S159,"YYYY-MM")</f>
        <v>2027-08</v>
      </c>
      <c r="W160" s="31" cm="1">
        <f t="array" ref="W160">IF(V160=V159,0,SUMPRODUCT((M159:S159&gt;=$N$7)*(M159:S159 &lt;= $N$8)*(TEXT(M159:S159,"yyyy-mm")=V160)*(M160:S160 = "●")))</f>
        <v>0</v>
      </c>
      <c r="X160" s="31" cm="1">
        <f t="array" ref="X160">IF(V160=V159,0,SUMPRODUCT((M159:S159&gt;=$N$7)*(M159:S159 &lt;= $N$8)*(TEXT(M159:S159,"yyyy-mm")=V160)*(M160:S160 = "▲")))</f>
        <v>0</v>
      </c>
      <c r="Y160" s="31"/>
      <c r="Z160" s="38" t="str">
        <f t="shared" ref="Z160" si="324">IF(AJ160=0,"OK","NG")</f>
        <v>OK</v>
      </c>
      <c r="AA160" s="49"/>
      <c r="AB160" s="14"/>
      <c r="AC160" s="14"/>
      <c r="AD160" s="14"/>
      <c r="AE160" s="14"/>
      <c r="AF160" s="14"/>
      <c r="AG160" s="15" t="s">
        <v>17</v>
      </c>
      <c r="AH160" s="16" t="s">
        <v>17</v>
      </c>
      <c r="AI160" s="31">
        <f>IF($N$8-AB159-AI159&lt;=5,2,COUNTIF(AB160:AH160,"●"))</f>
        <v>2</v>
      </c>
      <c r="AJ160" s="31">
        <f>IF(AI160&lt;2-AI159,1,0)</f>
        <v>0</v>
      </c>
      <c r="AK160" s="10" t="str">
        <f>TEXT(AH159,"YYYY-MM")</f>
        <v>2028-01</v>
      </c>
      <c r="AL160" s="31" cm="1">
        <f t="array" ref="AL160">IF(AK160=AK159,0,SUMPRODUCT((AB159:AH159&gt;=$N$7)*(AB159:AH159 &lt;= $N$8)*(TEXT(AB159:AH159,"yyyy-mm")=AK160)*(AB160:AH160 = "●")))</f>
        <v>0</v>
      </c>
      <c r="AM160" s="31" cm="1">
        <f t="array" ref="AM160">IF(AK160=AK159,0,SUMPRODUCT((AB159:AH159&gt;=$N$7)*(AB159:AH159 &lt;= $N$8)*(TEXT(AB159:AH159,"yyyy-mm")=AK160)*(AB160:AH160 = "▲")))</f>
        <v>0</v>
      </c>
      <c r="AN160" s="31"/>
      <c r="AO160" s="31"/>
    </row>
    <row r="161" spans="11:41">
      <c r="K161" s="38"/>
      <c r="L161" s="48">
        <v>120</v>
      </c>
      <c r="M161" s="11">
        <f>S159+1</f>
        <v>46615</v>
      </c>
      <c r="N161" s="11">
        <f t="shared" ref="N161:S161" si="325">M161+1</f>
        <v>46616</v>
      </c>
      <c r="O161" s="11">
        <f t="shared" si="325"/>
        <v>46617</v>
      </c>
      <c r="P161" s="11">
        <f t="shared" si="325"/>
        <v>46618</v>
      </c>
      <c r="Q161" s="11">
        <f t="shared" si="325"/>
        <v>46619</v>
      </c>
      <c r="R161" s="12">
        <f t="shared" si="325"/>
        <v>46620</v>
      </c>
      <c r="S161" s="13">
        <f t="shared" si="325"/>
        <v>46621</v>
      </c>
      <c r="T161" s="31">
        <f t="shared" ref="T161" si="326">COUNTIF(R162:S162,"▲")</f>
        <v>0</v>
      </c>
      <c r="U161" s="31"/>
      <c r="V161" s="10" t="str">
        <f>TEXT(M161,"YYYY-MM")</f>
        <v>2027-08</v>
      </c>
      <c r="W161" s="31" cm="1">
        <f t="array" ref="W161">SUMPRODUCT((M161:S161&gt;=$N$7)*(M161:S161 &lt;= $N$8)*(TEXT(M161:S161,"yyyy-mm")=V161)*(M162:S162 = "●"))</f>
        <v>2</v>
      </c>
      <c r="X161" s="31" cm="1">
        <f t="array" ref="X161">SUMPRODUCT((R161:S161&gt;=$N$7)*(R161:S161 &lt;= $N$8)*(TEXT(R161:S161,"yyyy-mm")=V161)*(R162:S162 = "▲"))</f>
        <v>0</v>
      </c>
      <c r="Y161" s="31"/>
      <c r="Z161" s="38"/>
      <c r="AA161" s="48">
        <v>141</v>
      </c>
      <c r="AB161" s="11">
        <f>AH159+1</f>
        <v>46762</v>
      </c>
      <c r="AC161" s="11">
        <f t="shared" ref="AC161:AH161" si="327">AB161+1</f>
        <v>46763</v>
      </c>
      <c r="AD161" s="11">
        <f t="shared" si="327"/>
        <v>46764</v>
      </c>
      <c r="AE161" s="11">
        <f t="shared" si="327"/>
        <v>46765</v>
      </c>
      <c r="AF161" s="11">
        <f t="shared" si="327"/>
        <v>46766</v>
      </c>
      <c r="AG161" s="12">
        <f t="shared" si="327"/>
        <v>46767</v>
      </c>
      <c r="AH161" s="13">
        <f t="shared" si="327"/>
        <v>46768</v>
      </c>
      <c r="AI161" s="31">
        <f>COUNTIF(AG162:AH162,"▲")</f>
        <v>0</v>
      </c>
      <c r="AJ161" s="31"/>
      <c r="AK161" s="10" t="str">
        <f>TEXT(AB161,"YYYY-MM")</f>
        <v>2028-01</v>
      </c>
      <c r="AL161" s="31" cm="1">
        <f t="array" ref="AL161">SUMPRODUCT((AB161:AH161&gt;=$N$7)*(AB161:AH161 &lt;= $N$8)*(TEXT(AB161:AH161,"yyyy-mm")=AK161)*(AB162:AH162 = "●"))</f>
        <v>2</v>
      </c>
      <c r="AM161" s="31" cm="1">
        <f t="array" ref="AM161">SUMPRODUCT((AG161:AH161&gt;=$N$7)*(AG161:AH161 &lt;= $N$8)*(TEXT(AG161:AH161,"yyyy-mm")=AK161)*(AG162:AH162 = "▲"))</f>
        <v>0</v>
      </c>
      <c r="AN161" s="31"/>
      <c r="AO161" s="31"/>
    </row>
    <row r="162" spans="11:41" ht="20.25" thickBot="1">
      <c r="K162" s="38" t="str">
        <f t="shared" ref="K162" si="328">IF(U162=0,"OK","NG")</f>
        <v>OK</v>
      </c>
      <c r="L162" s="49"/>
      <c r="M162" s="14"/>
      <c r="N162" s="14"/>
      <c r="O162" s="14"/>
      <c r="P162" s="14"/>
      <c r="Q162" s="14"/>
      <c r="R162" s="15" t="s">
        <v>17</v>
      </c>
      <c r="S162" s="16" t="s">
        <v>17</v>
      </c>
      <c r="T162" s="31">
        <f t="shared" ref="T162" si="329">IF($N$8-M161-T161&lt;=5,2,COUNTIF(M162:S162,"●"))</f>
        <v>2</v>
      </c>
      <c r="U162" s="31">
        <f>IF(T162&lt;2-T161,1,0)</f>
        <v>0</v>
      </c>
      <c r="V162" s="10" t="str">
        <f>TEXT(S161,"YYYY-MM")</f>
        <v>2027-08</v>
      </c>
      <c r="W162" s="31" cm="1">
        <f t="array" ref="W162">IF(V162=V161,0,SUMPRODUCT((M161:S161&gt;=$N$7)*(M161:S161 &lt;= $N$8)*(TEXT(M161:S161,"yyyy-mm")=V162)*(M162:S162 = "●")))</f>
        <v>0</v>
      </c>
      <c r="X162" s="31" cm="1">
        <f t="array" ref="X162">IF(V162=V161,0,SUMPRODUCT((M161:S161&gt;=$N$7)*(M161:S161 &lt;= $N$8)*(TEXT(M161:S161,"yyyy-mm")=V162)*(M162:S162 = "▲")))</f>
        <v>0</v>
      </c>
      <c r="Y162" s="31"/>
      <c r="Z162" s="38" t="str">
        <f t="shared" ref="Z162" si="330">IF(AJ162=0,"OK","NG")</f>
        <v>OK</v>
      </c>
      <c r="AA162" s="49"/>
      <c r="AB162" s="14"/>
      <c r="AC162" s="14"/>
      <c r="AD162" s="14"/>
      <c r="AE162" s="14"/>
      <c r="AF162" s="14"/>
      <c r="AG162" s="15" t="s">
        <v>17</v>
      </c>
      <c r="AH162" s="16" t="s">
        <v>17</v>
      </c>
      <c r="AI162" s="31">
        <f>IF($N$8-AB161-AI161&lt;=5,2,COUNTIF(AB162:AH162,"●"))</f>
        <v>2</v>
      </c>
      <c r="AJ162" s="31">
        <f>IF(AI162&lt;2-AI161,1,0)</f>
        <v>0</v>
      </c>
      <c r="AK162" s="10" t="str">
        <f>TEXT(AH161,"YYYY-MM")</f>
        <v>2028-01</v>
      </c>
      <c r="AL162" s="31" cm="1">
        <f t="array" ref="AL162">IF(AK162=AK161,0,SUMPRODUCT((AB161:AH161&gt;=$N$7)*(AB161:AH161 &lt;= $N$8)*(TEXT(AB161:AH161,"yyyy-mm")=AK162)*(AB162:AH162 = "●")))</f>
        <v>0</v>
      </c>
      <c r="AM162" s="31" cm="1">
        <f t="array" ref="AM162">IF(AK162=AK161,0,SUMPRODUCT((AB161:AH161&gt;=$N$7)*(AB161:AH161 &lt;= $N$8)*(TEXT(AB161:AH161,"yyyy-mm")=AK162)*(AB162:AH162 = "▲")))</f>
        <v>0</v>
      </c>
      <c r="AN162" s="31"/>
      <c r="AO162" s="31"/>
    </row>
    <row r="163" spans="11:41">
      <c r="K163" s="38"/>
      <c r="L163" s="48">
        <v>121</v>
      </c>
      <c r="M163" s="11">
        <f>S161+1</f>
        <v>46622</v>
      </c>
      <c r="N163" s="11">
        <f t="shared" ref="N163:S163" si="331">M163+1</f>
        <v>46623</v>
      </c>
      <c r="O163" s="11">
        <f t="shared" si="331"/>
        <v>46624</v>
      </c>
      <c r="P163" s="11">
        <f t="shared" si="331"/>
        <v>46625</v>
      </c>
      <c r="Q163" s="11">
        <f t="shared" si="331"/>
        <v>46626</v>
      </c>
      <c r="R163" s="12">
        <f t="shared" si="331"/>
        <v>46627</v>
      </c>
      <c r="S163" s="13">
        <f t="shared" si="331"/>
        <v>46628</v>
      </c>
      <c r="T163" s="31">
        <f t="shared" ref="T163" si="332">COUNTIF(R164:S164,"▲")</f>
        <v>0</v>
      </c>
      <c r="U163" s="31"/>
      <c r="V163" s="10" t="str">
        <f>TEXT(M163,"YYYY-MM")</f>
        <v>2027-08</v>
      </c>
      <c r="W163" s="31" cm="1">
        <f t="array" ref="W163">SUMPRODUCT((M163:S163&gt;=$N$7)*(M163:S163 &lt;= $N$8)*(TEXT(M163:S163,"yyyy-mm")=V163)*(M164:S164 = "●"))</f>
        <v>2</v>
      </c>
      <c r="X163" s="31" cm="1">
        <f t="array" ref="X163">SUMPRODUCT((R163:S163&gt;=$N$7)*(R163:S163 &lt;= $N$8)*(TEXT(R163:S163,"yyyy-mm")=V163)*(R164:S164 = "▲"))</f>
        <v>0</v>
      </c>
      <c r="Y163" s="31"/>
      <c r="Z163" s="38"/>
      <c r="AA163" s="48">
        <v>142</v>
      </c>
      <c r="AB163" s="11">
        <f>AH161+1</f>
        <v>46769</v>
      </c>
      <c r="AC163" s="11">
        <f t="shared" ref="AC163:AH163" si="333">AB163+1</f>
        <v>46770</v>
      </c>
      <c r="AD163" s="11">
        <f t="shared" si="333"/>
        <v>46771</v>
      </c>
      <c r="AE163" s="11">
        <f t="shared" si="333"/>
        <v>46772</v>
      </c>
      <c r="AF163" s="11">
        <f t="shared" si="333"/>
        <v>46773</v>
      </c>
      <c r="AG163" s="12">
        <f t="shared" si="333"/>
        <v>46774</v>
      </c>
      <c r="AH163" s="13">
        <f t="shared" si="333"/>
        <v>46775</v>
      </c>
      <c r="AI163" s="31">
        <f>COUNTIF(AG164:AH164,"▲")</f>
        <v>0</v>
      </c>
      <c r="AJ163" s="31"/>
      <c r="AK163" s="10" t="str">
        <f>TEXT(AB163,"YYYY-MM")</f>
        <v>2028-01</v>
      </c>
      <c r="AL163" s="31" cm="1">
        <f t="array" ref="AL163">SUMPRODUCT((AB163:AH163&gt;=$N$7)*(AB163:AH163 &lt;= $N$8)*(TEXT(AB163:AH163,"yyyy-mm")=AK163)*(AB164:AH164 = "●"))</f>
        <v>2</v>
      </c>
      <c r="AM163" s="31" cm="1">
        <f t="array" ref="AM163">SUMPRODUCT((AG163:AH163&gt;=$N$7)*(AG163:AH163 &lt;= $N$8)*(TEXT(AG163:AH163,"yyyy-mm")=AK163)*(AG164:AH164 = "▲"))</f>
        <v>0</v>
      </c>
      <c r="AN163" s="31"/>
      <c r="AO163" s="31"/>
    </row>
    <row r="164" spans="11:41" ht="20.25" thickBot="1">
      <c r="K164" s="38" t="str">
        <f t="shared" ref="K164" si="334">IF(U164=0,"OK","NG")</f>
        <v>OK</v>
      </c>
      <c r="L164" s="49"/>
      <c r="M164" s="14"/>
      <c r="N164" s="14"/>
      <c r="O164" s="14"/>
      <c r="P164" s="14"/>
      <c r="Q164" s="14"/>
      <c r="R164" s="15" t="s">
        <v>17</v>
      </c>
      <c r="S164" s="16" t="s">
        <v>17</v>
      </c>
      <c r="T164" s="31">
        <f t="shared" ref="T164" si="335">IF($N$8-M163-T163&lt;=5,2,COUNTIF(M164:S164,"●"))</f>
        <v>2</v>
      </c>
      <c r="U164" s="31">
        <f>IF(T164&lt;2-T163,1,0)</f>
        <v>0</v>
      </c>
      <c r="V164" s="10" t="str">
        <f>TEXT(S163,"YYYY-MM")</f>
        <v>2027-08</v>
      </c>
      <c r="W164" s="31" cm="1">
        <f t="array" ref="W164">IF(V164=V163,0,SUMPRODUCT((M163:S163&gt;=$N$7)*(M163:S163 &lt;= $N$8)*(TEXT(M163:S163,"yyyy-mm")=V164)*(M164:S164 = "●")))</f>
        <v>0</v>
      </c>
      <c r="X164" s="31" cm="1">
        <f t="array" ref="X164">IF(V164=V163,0,SUMPRODUCT((M163:S163&gt;=$N$7)*(M163:S163 &lt;= $N$8)*(TEXT(M163:S163,"yyyy-mm")=V164)*(M164:S164 = "▲")))</f>
        <v>0</v>
      </c>
      <c r="Y164" s="31"/>
      <c r="Z164" s="38" t="str">
        <f t="shared" ref="Z164" si="336">IF(AJ164=0,"OK","NG")</f>
        <v>OK</v>
      </c>
      <c r="AA164" s="49"/>
      <c r="AB164" s="14"/>
      <c r="AC164" s="14"/>
      <c r="AD164" s="14"/>
      <c r="AE164" s="14"/>
      <c r="AF164" s="14"/>
      <c r="AG164" s="15" t="s">
        <v>17</v>
      </c>
      <c r="AH164" s="16" t="s">
        <v>17</v>
      </c>
      <c r="AI164" s="31">
        <f>IF($N$8-AB163-AI163&lt;=5,2,COUNTIF(AB164:AH164,"●"))</f>
        <v>2</v>
      </c>
      <c r="AJ164" s="31">
        <f>IF(AI164&lt;2-AI163,1,0)</f>
        <v>0</v>
      </c>
      <c r="AK164" s="10" t="str">
        <f>TEXT(AH163,"YYYY-MM")</f>
        <v>2028-01</v>
      </c>
      <c r="AL164" s="31" cm="1">
        <f t="array" ref="AL164">IF(AK164=AK163,0,SUMPRODUCT((AB163:AH163&gt;=$N$7)*(AB163:AH163 &lt;= $N$8)*(TEXT(AB163:AH163,"yyyy-mm")=AK164)*(AB164:AH164 = "●")))</f>
        <v>0</v>
      </c>
      <c r="AM164" s="31" cm="1">
        <f t="array" ref="AM164">IF(AK164=AK163,0,SUMPRODUCT((AB163:AH163&gt;=$N$7)*(AB163:AH163 &lt;= $N$8)*(TEXT(AB163:AH163,"yyyy-mm")=AK164)*(AB164:AH164 = "▲")))</f>
        <v>0</v>
      </c>
      <c r="AN164" s="31"/>
      <c r="AO164" s="31"/>
    </row>
    <row r="165" spans="11:41">
      <c r="K165" s="38"/>
      <c r="L165" s="48">
        <v>122</v>
      </c>
      <c r="M165" s="11">
        <f>S163+1</f>
        <v>46629</v>
      </c>
      <c r="N165" s="11">
        <f t="shared" ref="N165:S165" si="337">M165+1</f>
        <v>46630</v>
      </c>
      <c r="O165" s="11">
        <f t="shared" si="337"/>
        <v>46631</v>
      </c>
      <c r="P165" s="11">
        <f t="shared" si="337"/>
        <v>46632</v>
      </c>
      <c r="Q165" s="11">
        <f t="shared" si="337"/>
        <v>46633</v>
      </c>
      <c r="R165" s="12">
        <f t="shared" si="337"/>
        <v>46634</v>
      </c>
      <c r="S165" s="13">
        <f t="shared" si="337"/>
        <v>46635</v>
      </c>
      <c r="T165" s="31">
        <f t="shared" ref="T165" si="338">COUNTIF(R166:S166,"▲")</f>
        <v>0</v>
      </c>
      <c r="U165" s="31"/>
      <c r="V165" s="10" t="str">
        <f>TEXT(M165,"YYYY-MM")</f>
        <v>2027-08</v>
      </c>
      <c r="W165" s="31" cm="1">
        <f t="array" ref="W165">SUMPRODUCT((M165:S165&gt;=$N$7)*(M165:S165 &lt;= $N$8)*(TEXT(M165:S165,"yyyy-mm")=V165)*(M166:S166 = "●"))</f>
        <v>0</v>
      </c>
      <c r="X165" s="31" cm="1">
        <f t="array" ref="X165">SUMPRODUCT((R165:S165&gt;=$N$7)*(R165:S165 &lt;= $N$8)*(TEXT(R165:S165,"yyyy-mm")=V165)*(R166:S166 = "▲"))</f>
        <v>0</v>
      </c>
      <c r="Y165" s="31"/>
      <c r="Z165" s="38"/>
      <c r="AA165" s="48">
        <v>143</v>
      </c>
      <c r="AB165" s="11">
        <f>AH163+1</f>
        <v>46776</v>
      </c>
      <c r="AC165" s="11">
        <f t="shared" ref="AC165:AH165" si="339">AB165+1</f>
        <v>46777</v>
      </c>
      <c r="AD165" s="11">
        <f t="shared" si="339"/>
        <v>46778</v>
      </c>
      <c r="AE165" s="11">
        <f t="shared" si="339"/>
        <v>46779</v>
      </c>
      <c r="AF165" s="11">
        <f t="shared" si="339"/>
        <v>46780</v>
      </c>
      <c r="AG165" s="12">
        <f t="shared" si="339"/>
        <v>46781</v>
      </c>
      <c r="AH165" s="13">
        <f t="shared" si="339"/>
        <v>46782</v>
      </c>
      <c r="AI165" s="31">
        <f>COUNTIF(AG166:AH166,"▲")</f>
        <v>0</v>
      </c>
      <c r="AJ165" s="31"/>
      <c r="AK165" s="10" t="str">
        <f>TEXT(AB165,"YYYY-MM")</f>
        <v>2028-01</v>
      </c>
      <c r="AL165" s="31" cm="1">
        <f t="array" ref="AL165">SUMPRODUCT((AB165:AH165&gt;=$N$7)*(AB165:AH165 &lt;= $N$8)*(TEXT(AB165:AH165,"yyyy-mm")=AK165)*(AB166:AH166 = "●"))</f>
        <v>2</v>
      </c>
      <c r="AM165" s="31" cm="1">
        <f t="array" ref="AM165">SUMPRODUCT((AG165:AH165&gt;=$N$7)*(AG165:AH165 &lt;= $N$8)*(TEXT(AG165:AH165,"yyyy-mm")=AK165)*(AG166:AH166 = "▲"))</f>
        <v>0</v>
      </c>
      <c r="AN165" s="31"/>
      <c r="AO165" s="31"/>
    </row>
    <row r="166" spans="11:41" ht="20.25" thickBot="1">
      <c r="K166" s="38" t="str">
        <f t="shared" ref="K166" si="340">IF(U166=0,"OK","NG")</f>
        <v>OK</v>
      </c>
      <c r="L166" s="49"/>
      <c r="M166" s="14"/>
      <c r="N166" s="14"/>
      <c r="O166" s="14"/>
      <c r="P166" s="14"/>
      <c r="Q166" s="14"/>
      <c r="R166" s="15" t="s">
        <v>17</v>
      </c>
      <c r="S166" s="16" t="s">
        <v>17</v>
      </c>
      <c r="T166" s="31">
        <f t="shared" ref="T166" si="341">IF($N$8-M165-T165&lt;=5,2,COUNTIF(M166:S166,"●"))</f>
        <v>2</v>
      </c>
      <c r="U166" s="31">
        <f>IF(T166&lt;2-T165,1,0)</f>
        <v>0</v>
      </c>
      <c r="V166" s="10" t="str">
        <f>TEXT(S165,"YYYY-MM")</f>
        <v>2027-09</v>
      </c>
      <c r="W166" s="31" cm="1">
        <f t="array" ref="W166">IF(V166=V165,0,SUMPRODUCT((M165:S165&gt;=$N$7)*(M165:S165 &lt;= $N$8)*(TEXT(M165:S165,"yyyy-mm")=V166)*(M166:S166 = "●")))</f>
        <v>2</v>
      </c>
      <c r="X166" s="31" cm="1">
        <f t="array" ref="X166">IF(V166=V165,0,SUMPRODUCT((M165:S165&gt;=$N$7)*(M165:S165 &lt;= $N$8)*(TEXT(M165:S165,"yyyy-mm")=V166)*(M166:S166 = "▲")))</f>
        <v>0</v>
      </c>
      <c r="Y166" s="31"/>
      <c r="Z166" s="38" t="str">
        <f t="shared" ref="Z166" si="342">IF(AJ166=0,"OK","NG")</f>
        <v>OK</v>
      </c>
      <c r="AA166" s="49"/>
      <c r="AB166" s="14"/>
      <c r="AC166" s="14"/>
      <c r="AD166" s="14"/>
      <c r="AE166" s="14"/>
      <c r="AF166" s="14"/>
      <c r="AG166" s="15" t="s">
        <v>17</v>
      </c>
      <c r="AH166" s="16" t="s">
        <v>17</v>
      </c>
      <c r="AI166" s="31">
        <f>IF($N$8-AB165-AI165&lt;=5,2,COUNTIF(AB166:AH166,"●"))</f>
        <v>2</v>
      </c>
      <c r="AJ166" s="31">
        <f>IF(AI166&lt;2-AI165,1,0)</f>
        <v>0</v>
      </c>
      <c r="AK166" s="10" t="str">
        <f>TEXT(AH165,"YYYY-MM")</f>
        <v>2028-01</v>
      </c>
      <c r="AL166" s="31" cm="1">
        <f t="array" ref="AL166">IF(AK166=AK165,0,SUMPRODUCT((AB165:AH165&gt;=$N$7)*(AB165:AH165 &lt;= $N$8)*(TEXT(AB165:AH165,"yyyy-mm")=AK166)*(AB166:AH166 = "●")))</f>
        <v>0</v>
      </c>
      <c r="AM166" s="31" cm="1">
        <f t="array" ref="AM166">IF(AK166=AK165,0,SUMPRODUCT((AB165:AH165&gt;=$N$7)*(AB165:AH165 &lt;= $N$8)*(TEXT(AB165:AH165,"yyyy-mm")=AK166)*(AB166:AH166 = "▲")))</f>
        <v>0</v>
      </c>
      <c r="AN166" s="31"/>
      <c r="AO166" s="31"/>
    </row>
    <row r="167" spans="11:41">
      <c r="K167" s="38"/>
      <c r="L167" s="48">
        <v>123</v>
      </c>
      <c r="M167" s="11">
        <f>S165+1</f>
        <v>46636</v>
      </c>
      <c r="N167" s="11">
        <f t="shared" ref="N167:S167" si="343">M167+1</f>
        <v>46637</v>
      </c>
      <c r="O167" s="11">
        <f t="shared" si="343"/>
        <v>46638</v>
      </c>
      <c r="P167" s="11">
        <f t="shared" si="343"/>
        <v>46639</v>
      </c>
      <c r="Q167" s="11">
        <f t="shared" si="343"/>
        <v>46640</v>
      </c>
      <c r="R167" s="12">
        <f t="shared" si="343"/>
        <v>46641</v>
      </c>
      <c r="S167" s="13">
        <f t="shared" si="343"/>
        <v>46642</v>
      </c>
      <c r="T167" s="31">
        <f t="shared" ref="T167" si="344">COUNTIF(R168:S168,"▲")</f>
        <v>0</v>
      </c>
      <c r="U167" s="31"/>
      <c r="V167" s="10" t="str">
        <f>TEXT(M167,"YYYY-MM")</f>
        <v>2027-09</v>
      </c>
      <c r="W167" s="31" cm="1">
        <f t="array" ref="W167">SUMPRODUCT((M167:S167&gt;=$N$7)*(M167:S167 &lt;= $N$8)*(TEXT(M167:S167,"yyyy-mm")=V167)*(M168:S168 = "●"))</f>
        <v>2</v>
      </c>
      <c r="X167" s="31" cm="1">
        <f t="array" ref="X167">SUMPRODUCT((R167:S167&gt;=$N$7)*(R167:S167 &lt;= $N$8)*(TEXT(R167:S167,"yyyy-mm")=V167)*(R168:S168 = "▲"))</f>
        <v>0</v>
      </c>
      <c r="Y167" s="31"/>
      <c r="Z167" s="38"/>
      <c r="AA167" s="48">
        <v>144</v>
      </c>
      <c r="AB167" s="11">
        <f>AH165+1</f>
        <v>46783</v>
      </c>
      <c r="AC167" s="11">
        <f t="shared" ref="AC167:AH167" si="345">AB167+1</f>
        <v>46784</v>
      </c>
      <c r="AD167" s="11">
        <f t="shared" si="345"/>
        <v>46785</v>
      </c>
      <c r="AE167" s="11">
        <f t="shared" si="345"/>
        <v>46786</v>
      </c>
      <c r="AF167" s="11">
        <f t="shared" si="345"/>
        <v>46787</v>
      </c>
      <c r="AG167" s="12">
        <f t="shared" si="345"/>
        <v>46788</v>
      </c>
      <c r="AH167" s="13">
        <f t="shared" si="345"/>
        <v>46789</v>
      </c>
      <c r="AI167" s="31">
        <f>COUNTIF(AG168:AH168,"▲")</f>
        <v>0</v>
      </c>
      <c r="AJ167" s="31"/>
      <c r="AK167" s="10" t="str">
        <f>TEXT(AB167,"YYYY-MM")</f>
        <v>2028-01</v>
      </c>
      <c r="AL167" s="31" cm="1">
        <f t="array" ref="AL167">SUMPRODUCT((AB167:AH167&gt;=$N$7)*(AB167:AH167 &lt;= $N$8)*(TEXT(AB167:AH167,"yyyy-mm")=AK167)*(AB168:AH168 = "●"))</f>
        <v>0</v>
      </c>
      <c r="AM167" s="31" cm="1">
        <f t="array" ref="AM167">SUMPRODUCT((AG167:AH167&gt;=$N$7)*(AG167:AH167 &lt;= $N$8)*(TEXT(AG167:AH167,"yyyy-mm")=AK167)*(AG168:AH168 = "▲"))</f>
        <v>0</v>
      </c>
      <c r="AN167" s="31"/>
      <c r="AO167" s="31"/>
    </row>
    <row r="168" spans="11:41" ht="20.25" thickBot="1">
      <c r="K168" s="38" t="str">
        <f t="shared" ref="K168" si="346">IF(U168=0,"OK","NG")</f>
        <v>OK</v>
      </c>
      <c r="L168" s="49"/>
      <c r="M168" s="14"/>
      <c r="N168" s="14"/>
      <c r="O168" s="14"/>
      <c r="P168" s="14"/>
      <c r="Q168" s="14" t="s">
        <v>17</v>
      </c>
      <c r="R168" s="15" t="s">
        <v>17</v>
      </c>
      <c r="S168" s="16"/>
      <c r="T168" s="31">
        <f t="shared" ref="T168" si="347">IF($N$8-M167-T167&lt;=5,2,COUNTIF(M168:S168,"●"))</f>
        <v>2</v>
      </c>
      <c r="U168" s="31">
        <f>IF(T168&lt;2-T167,1,0)</f>
        <v>0</v>
      </c>
      <c r="V168" s="10" t="str">
        <f>TEXT(S167,"YYYY-MM")</f>
        <v>2027-09</v>
      </c>
      <c r="W168" s="31" cm="1">
        <f t="array" ref="W168">IF(V168=V167,0,SUMPRODUCT((M167:S167&gt;=$N$7)*(M167:S167 &lt;= $N$8)*(TEXT(M167:S167,"yyyy-mm")=V168)*(M168:S168 = "●")))</f>
        <v>0</v>
      </c>
      <c r="X168" s="31" cm="1">
        <f t="array" ref="X168">IF(V168=V167,0,SUMPRODUCT((M167:S167&gt;=$N$7)*(M167:S167 &lt;= $N$8)*(TEXT(M167:S167,"yyyy-mm")=V168)*(M168:S168 = "▲")))</f>
        <v>0</v>
      </c>
      <c r="Y168" s="31"/>
      <c r="Z168" s="38" t="str">
        <f t="shared" ref="Z168" si="348">IF(AJ168=0,"OK","NG")</f>
        <v>OK</v>
      </c>
      <c r="AA168" s="49"/>
      <c r="AB168" s="14"/>
      <c r="AC168" s="14"/>
      <c r="AD168" s="14"/>
      <c r="AE168" s="14"/>
      <c r="AF168" s="14" t="s">
        <v>17</v>
      </c>
      <c r="AG168" s="15" t="s">
        <v>17</v>
      </c>
      <c r="AH168" s="16"/>
      <c r="AI168" s="31">
        <f>IF($N$8-AB167-AI167&lt;=5,2,COUNTIF(AB168:AH168,"●"))</f>
        <v>2</v>
      </c>
      <c r="AJ168" s="31">
        <f>IF(AI168&lt;2-AI167,1,0)</f>
        <v>0</v>
      </c>
      <c r="AK168" s="10" t="str">
        <f>TEXT(AH167,"YYYY-MM")</f>
        <v>2028-02</v>
      </c>
      <c r="AL168" s="31" cm="1">
        <f t="array" ref="AL168">IF(AK168=AK167,0,SUMPRODUCT((AB167:AH167&gt;=$N$7)*(AB167:AH167 &lt;= $N$8)*(TEXT(AB167:AH167,"yyyy-mm")=AK168)*(AB168:AH168 = "●")))</f>
        <v>2</v>
      </c>
      <c r="AM168" s="31" cm="1">
        <f t="array" ref="AM168">IF(AK168=AK167,0,SUMPRODUCT((AB167:AH167&gt;=$N$7)*(AB167:AH167 &lt;= $N$8)*(TEXT(AB167:AH167,"yyyy-mm")=AK168)*(AB168:AH168 = "▲")))</f>
        <v>0</v>
      </c>
      <c r="AN168" s="31"/>
      <c r="AO168" s="31"/>
    </row>
    <row r="169" spans="11:41">
      <c r="K169" s="38"/>
      <c r="L169" s="48">
        <v>124</v>
      </c>
      <c r="M169" s="11">
        <f>S167+1</f>
        <v>46643</v>
      </c>
      <c r="N169" s="11">
        <f t="shared" ref="N169:S169" si="349">M169+1</f>
        <v>46644</v>
      </c>
      <c r="O169" s="11">
        <f t="shared" si="349"/>
        <v>46645</v>
      </c>
      <c r="P169" s="11">
        <f t="shared" si="349"/>
        <v>46646</v>
      </c>
      <c r="Q169" s="11">
        <f t="shared" si="349"/>
        <v>46647</v>
      </c>
      <c r="R169" s="12">
        <f t="shared" si="349"/>
        <v>46648</v>
      </c>
      <c r="S169" s="13">
        <f t="shared" si="349"/>
        <v>46649</v>
      </c>
      <c r="T169" s="31">
        <f t="shared" ref="T169" si="350">COUNTIF(R170:S170,"▲")</f>
        <v>0</v>
      </c>
      <c r="U169" s="31"/>
      <c r="V169" s="10" t="str">
        <f>TEXT(M169,"YYYY-MM")</f>
        <v>2027-09</v>
      </c>
      <c r="W169" s="31" cm="1">
        <f t="array" ref="W169">SUMPRODUCT((M169:S169&gt;=$N$7)*(M169:S169 &lt;= $N$8)*(TEXT(M169:S169,"yyyy-mm")=V169)*(M170:S170 = "●"))</f>
        <v>2</v>
      </c>
      <c r="X169" s="31" cm="1">
        <f t="array" ref="X169">SUMPRODUCT((R169:S169&gt;=$N$7)*(R169:S169 &lt;= $N$8)*(TEXT(R169:S169,"yyyy-mm")=V169)*(R170:S170 = "▲"))</f>
        <v>0</v>
      </c>
      <c r="Y169" s="31"/>
      <c r="Z169" s="38"/>
      <c r="AA169" s="48">
        <v>145</v>
      </c>
      <c r="AB169" s="11">
        <f>AH167+1</f>
        <v>46790</v>
      </c>
      <c r="AC169" s="11">
        <f t="shared" ref="AC169:AH169" si="351">AB169+1</f>
        <v>46791</v>
      </c>
      <c r="AD169" s="11">
        <f t="shared" si="351"/>
        <v>46792</v>
      </c>
      <c r="AE169" s="11">
        <f t="shared" si="351"/>
        <v>46793</v>
      </c>
      <c r="AF169" s="11">
        <f t="shared" si="351"/>
        <v>46794</v>
      </c>
      <c r="AG169" s="12">
        <f t="shared" si="351"/>
        <v>46795</v>
      </c>
      <c r="AH169" s="13">
        <f t="shared" si="351"/>
        <v>46796</v>
      </c>
      <c r="AI169" s="31">
        <f>COUNTIF(AG170:AH170,"▲")</f>
        <v>0</v>
      </c>
      <c r="AJ169" s="31"/>
      <c r="AK169" s="10" t="str">
        <f>TEXT(AB169,"YYYY-MM")</f>
        <v>2028-02</v>
      </c>
      <c r="AL169" s="31" cm="1">
        <f t="array" ref="AL169">SUMPRODUCT((AB169:AH169&gt;=$N$7)*(AB169:AH169 &lt;= $N$8)*(TEXT(AB169:AH169,"yyyy-mm")=AK169)*(AB170:AH170 = "●"))</f>
        <v>2</v>
      </c>
      <c r="AM169" s="31" cm="1">
        <f t="array" ref="AM169">SUMPRODUCT((AG169:AH169&gt;=$N$7)*(AG169:AH169 &lt;= $N$8)*(TEXT(AG169:AH169,"yyyy-mm")=AK169)*(AG170:AH170 = "▲"))</f>
        <v>0</v>
      </c>
      <c r="AN169" s="31"/>
      <c r="AO169" s="31"/>
    </row>
    <row r="170" spans="11:41" ht="20.25" thickBot="1">
      <c r="K170" s="38" t="str">
        <f t="shared" ref="K170" si="352">IF(U170=0,"OK","NG")</f>
        <v>OK</v>
      </c>
      <c r="L170" s="49"/>
      <c r="M170" s="14"/>
      <c r="N170" s="14"/>
      <c r="O170" s="14"/>
      <c r="P170" s="14"/>
      <c r="Q170" s="14" t="s">
        <v>17</v>
      </c>
      <c r="R170" s="15" t="s">
        <v>17</v>
      </c>
      <c r="S170" s="16"/>
      <c r="T170" s="31">
        <f t="shared" ref="T170" si="353">IF($N$8-M169-T169&lt;=5,2,COUNTIF(M170:S170,"●"))</f>
        <v>2</v>
      </c>
      <c r="U170" s="31">
        <f>IF(T170&lt;2-T169,1,0)</f>
        <v>0</v>
      </c>
      <c r="V170" s="10" t="str">
        <f>TEXT(S169,"YYYY-MM")</f>
        <v>2027-09</v>
      </c>
      <c r="W170" s="31" cm="1">
        <f t="array" ref="W170">IF(V170=V169,0,SUMPRODUCT((M169:S169&gt;=$N$7)*(M169:S169 &lt;= $N$8)*(TEXT(M169:S169,"yyyy-mm")=V170)*(M170:S170 = "●")))</f>
        <v>0</v>
      </c>
      <c r="X170" s="31" cm="1">
        <f t="array" ref="X170">IF(V170=V169,0,SUMPRODUCT((M169:S169&gt;=$N$7)*(M169:S169 &lt;= $N$8)*(TEXT(M169:S169,"yyyy-mm")=V170)*(M170:S170 = "▲")))</f>
        <v>0</v>
      </c>
      <c r="Y170" s="31"/>
      <c r="Z170" s="38" t="str">
        <f t="shared" ref="Z170" si="354">IF(AJ170=0,"OK","NG")</f>
        <v>OK</v>
      </c>
      <c r="AA170" s="49"/>
      <c r="AB170" s="14"/>
      <c r="AC170" s="14"/>
      <c r="AD170" s="14"/>
      <c r="AE170" s="14"/>
      <c r="AF170" s="14" t="s">
        <v>17</v>
      </c>
      <c r="AG170" s="15" t="s">
        <v>17</v>
      </c>
      <c r="AH170" s="16"/>
      <c r="AI170" s="31">
        <f>IF($N$8-AB169-AI169&lt;=5,2,COUNTIF(AB170:AH170,"●"))</f>
        <v>2</v>
      </c>
      <c r="AJ170" s="31">
        <f>IF(AI170&lt;2-AI169,1,0)</f>
        <v>0</v>
      </c>
      <c r="AK170" s="10" t="str">
        <f>TEXT(AH169,"YYYY-MM")</f>
        <v>2028-02</v>
      </c>
      <c r="AL170" s="31" cm="1">
        <f t="array" ref="AL170">IF(AK170=AK169,0,SUMPRODUCT((AB169:AH169&gt;=$N$7)*(AB169:AH169 &lt;= $N$8)*(TEXT(AB169:AH169,"yyyy-mm")=AK170)*(AB170:AH170 = "●")))</f>
        <v>0</v>
      </c>
      <c r="AM170" s="31" cm="1">
        <f t="array" ref="AM170">IF(AK170=AK169,0,SUMPRODUCT((AB169:AH169&gt;=$N$7)*(AB169:AH169 &lt;= $N$8)*(TEXT(AB169:AH169,"yyyy-mm")=AK170)*(AB170:AH170 = "▲")))</f>
        <v>0</v>
      </c>
      <c r="AN170" s="31"/>
      <c r="AO170" s="31"/>
    </row>
    <row r="171" spans="11:41">
      <c r="K171" s="38"/>
      <c r="L171" s="48">
        <v>125</v>
      </c>
      <c r="M171" s="11">
        <f>S169+1</f>
        <v>46650</v>
      </c>
      <c r="N171" s="11">
        <f t="shared" ref="N171:S171" si="355">M171+1</f>
        <v>46651</v>
      </c>
      <c r="O171" s="11">
        <f t="shared" si="355"/>
        <v>46652</v>
      </c>
      <c r="P171" s="11">
        <f t="shared" si="355"/>
        <v>46653</v>
      </c>
      <c r="Q171" s="11">
        <f t="shared" si="355"/>
        <v>46654</v>
      </c>
      <c r="R171" s="12">
        <f t="shared" si="355"/>
        <v>46655</v>
      </c>
      <c r="S171" s="13">
        <f t="shared" si="355"/>
        <v>46656</v>
      </c>
      <c r="T171" s="31">
        <f t="shared" ref="T171" si="356">COUNTIF(R172:S172,"▲")</f>
        <v>0</v>
      </c>
      <c r="U171" s="31"/>
      <c r="V171" s="10" t="str">
        <f>TEXT(M171,"YYYY-MM")</f>
        <v>2027-09</v>
      </c>
      <c r="W171" s="31" cm="1">
        <f t="array" ref="W171">SUMPRODUCT((M171:S171&gt;=$N$7)*(M171:S171 &lt;= $N$8)*(TEXT(M171:S171,"yyyy-mm")=V171)*(M172:S172 = "●"))</f>
        <v>2</v>
      </c>
      <c r="X171" s="31" cm="1">
        <f t="array" ref="X171">SUMPRODUCT((R171:S171&gt;=$N$7)*(R171:S171 &lt;= $N$8)*(TEXT(R171:S171,"yyyy-mm")=V171)*(R172:S172 = "▲"))</f>
        <v>0</v>
      </c>
      <c r="Y171" s="31"/>
      <c r="Z171" s="38"/>
      <c r="AA171" s="48">
        <v>146</v>
      </c>
      <c r="AB171" s="11">
        <f>AH169+1</f>
        <v>46797</v>
      </c>
      <c r="AC171" s="11">
        <f t="shared" ref="AC171:AH171" si="357">AB171+1</f>
        <v>46798</v>
      </c>
      <c r="AD171" s="11">
        <f t="shared" si="357"/>
        <v>46799</v>
      </c>
      <c r="AE171" s="11">
        <f t="shared" si="357"/>
        <v>46800</v>
      </c>
      <c r="AF171" s="11">
        <f t="shared" si="357"/>
        <v>46801</v>
      </c>
      <c r="AG171" s="12">
        <f t="shared" si="357"/>
        <v>46802</v>
      </c>
      <c r="AH171" s="13">
        <f t="shared" si="357"/>
        <v>46803</v>
      </c>
      <c r="AI171" s="31">
        <f>COUNTIF(AG172:AH172,"▲")</f>
        <v>0</v>
      </c>
      <c r="AJ171" s="31"/>
      <c r="AK171" s="10" t="str">
        <f>TEXT(AB171,"YYYY-MM")</f>
        <v>2028-02</v>
      </c>
      <c r="AL171" s="31" cm="1">
        <f t="array" ref="AL171">SUMPRODUCT((AB171:AH171&gt;=$N$7)*(AB171:AH171 &lt;= $N$8)*(TEXT(AB171:AH171,"yyyy-mm")=AK171)*(AB172:AH172 = "●"))</f>
        <v>3</v>
      </c>
      <c r="AM171" s="31" cm="1">
        <f t="array" ref="AM171">SUMPRODUCT((AG171:AH171&gt;=$N$7)*(AG171:AH171 &lt;= $N$8)*(TEXT(AG171:AH171,"yyyy-mm")=AK171)*(AG172:AH172 = "▲"))</f>
        <v>0</v>
      </c>
      <c r="AN171" s="31"/>
      <c r="AO171" s="31"/>
    </row>
    <row r="172" spans="11:41" ht="20.25" thickBot="1">
      <c r="K172" s="38" t="str">
        <f t="shared" ref="K172" si="358">IF(U172=0,"OK","NG")</f>
        <v>OK</v>
      </c>
      <c r="L172" s="49"/>
      <c r="M172" s="14"/>
      <c r="N172" s="14"/>
      <c r="O172" s="14"/>
      <c r="P172" s="14"/>
      <c r="Q172" s="14"/>
      <c r="R172" s="15" t="s">
        <v>17</v>
      </c>
      <c r="S172" s="16" t="s">
        <v>17</v>
      </c>
      <c r="T172" s="31">
        <f t="shared" ref="T172" si="359">IF($N$8-M171-T171&lt;=5,2,COUNTIF(M172:S172,"●"))</f>
        <v>2</v>
      </c>
      <c r="U172" s="31">
        <f>IF(T172&lt;2-T171,1,0)</f>
        <v>0</v>
      </c>
      <c r="V172" s="10" t="str">
        <f>TEXT(S171,"YYYY-MM")</f>
        <v>2027-09</v>
      </c>
      <c r="W172" s="31" cm="1">
        <f t="array" ref="W172">IF(V172=V171,0,SUMPRODUCT((M171:S171&gt;=$N$7)*(M171:S171 &lt;= $N$8)*(TEXT(M171:S171,"yyyy-mm")=V172)*(M172:S172 = "●")))</f>
        <v>0</v>
      </c>
      <c r="X172" s="31" cm="1">
        <f t="array" ref="X172">IF(V172=V171,0,SUMPRODUCT((M171:S171&gt;=$N$7)*(M171:S171 &lt;= $N$8)*(TEXT(M171:S171,"yyyy-mm")=V172)*(M172:S172 = "▲")))</f>
        <v>0</v>
      </c>
      <c r="Y172" s="31"/>
      <c r="Z172" s="38" t="str">
        <f t="shared" ref="Z172" si="360">IF(AJ172=0,"OK","NG")</f>
        <v>OK</v>
      </c>
      <c r="AA172" s="49"/>
      <c r="AB172" s="14" t="s">
        <v>17</v>
      </c>
      <c r="AC172" s="14"/>
      <c r="AD172" s="14"/>
      <c r="AE172" s="14"/>
      <c r="AF172" s="14"/>
      <c r="AG172" s="15" t="s">
        <v>17</v>
      </c>
      <c r="AH172" s="16" t="s">
        <v>17</v>
      </c>
      <c r="AI172" s="31">
        <f>IF($N$8-AB171-AI171&lt;=5,2,COUNTIF(AB172:AH172,"●"))</f>
        <v>3</v>
      </c>
      <c r="AJ172" s="31">
        <f>IF(AI172&lt;2-AI171,1,0)</f>
        <v>0</v>
      </c>
      <c r="AK172" s="10" t="str">
        <f>TEXT(AH171,"YYYY-MM")</f>
        <v>2028-02</v>
      </c>
      <c r="AL172" s="31" cm="1">
        <f t="array" ref="AL172">IF(AK172=AK171,0,SUMPRODUCT((AB171:AH171&gt;=$N$7)*(AB171:AH171 &lt;= $N$8)*(TEXT(AB171:AH171,"yyyy-mm")=AK172)*(AB172:AH172 = "●")))</f>
        <v>0</v>
      </c>
      <c r="AM172" s="31" cm="1">
        <f t="array" ref="AM172">IF(AK172=AK171,0,SUMPRODUCT((AB171:AH171&gt;=$N$7)*(AB171:AH171 &lt;= $N$8)*(TEXT(AB171:AH171,"yyyy-mm")=AK172)*(AB172:AH172 = "▲")))</f>
        <v>0</v>
      </c>
      <c r="AN172" s="31"/>
      <c r="AO172" s="31"/>
    </row>
    <row r="173" spans="11:41">
      <c r="K173" s="38"/>
      <c r="L173" s="48">
        <v>126</v>
      </c>
      <c r="M173" s="11">
        <f>S171+1</f>
        <v>46657</v>
      </c>
      <c r="N173" s="11">
        <f t="shared" ref="N173:S173" si="361">M173+1</f>
        <v>46658</v>
      </c>
      <c r="O173" s="11">
        <f t="shared" si="361"/>
        <v>46659</v>
      </c>
      <c r="P173" s="11">
        <f t="shared" si="361"/>
        <v>46660</v>
      </c>
      <c r="Q173" s="11">
        <f t="shared" si="361"/>
        <v>46661</v>
      </c>
      <c r="R173" s="12">
        <f t="shared" si="361"/>
        <v>46662</v>
      </c>
      <c r="S173" s="13">
        <f t="shared" si="361"/>
        <v>46663</v>
      </c>
      <c r="T173" s="31">
        <f t="shared" ref="T173" si="362">COUNTIF(R174:S174,"▲")</f>
        <v>0</v>
      </c>
      <c r="U173" s="31"/>
      <c r="V173" s="10" t="str">
        <f>TEXT(M173,"YYYY-MM")</f>
        <v>2027-09</v>
      </c>
      <c r="W173" s="31" cm="1">
        <f t="array" ref="W173">SUMPRODUCT((M173:S173&gt;=$N$7)*(M173:S173 &lt;= $N$8)*(TEXT(M173:S173,"yyyy-mm")=V173)*(M174:S174 = "●"))</f>
        <v>0</v>
      </c>
      <c r="X173" s="31" cm="1">
        <f t="array" ref="X173">SUMPRODUCT((R173:S173&gt;=$N$7)*(R173:S173 &lt;= $N$8)*(TEXT(R173:S173,"yyyy-mm")=V173)*(R174:S174 = "▲"))</f>
        <v>0</v>
      </c>
      <c r="Y173" s="31"/>
      <c r="Z173" s="38"/>
      <c r="AA173" s="48">
        <v>147</v>
      </c>
      <c r="AB173" s="11">
        <f>AH171+1</f>
        <v>46804</v>
      </c>
      <c r="AC173" s="11">
        <f t="shared" ref="AC173:AH173" si="363">AB173+1</f>
        <v>46805</v>
      </c>
      <c r="AD173" s="11">
        <f t="shared" si="363"/>
        <v>46806</v>
      </c>
      <c r="AE173" s="11">
        <f t="shared" si="363"/>
        <v>46807</v>
      </c>
      <c r="AF173" s="11">
        <f t="shared" si="363"/>
        <v>46808</v>
      </c>
      <c r="AG173" s="12">
        <f t="shared" si="363"/>
        <v>46809</v>
      </c>
      <c r="AH173" s="13">
        <f t="shared" si="363"/>
        <v>46810</v>
      </c>
      <c r="AI173" s="31">
        <f>COUNTIF(AG174:AH174,"▲")</f>
        <v>0</v>
      </c>
      <c r="AJ173" s="31"/>
      <c r="AK173" s="10" t="str">
        <f>TEXT(AB173,"YYYY-MM")</f>
        <v>2028-02</v>
      </c>
      <c r="AL173" s="31" cm="1">
        <f t="array" ref="AL173">SUMPRODUCT((AB173:AH173&gt;=$N$7)*(AB173:AH173 &lt;= $N$8)*(TEXT(AB173:AH173,"yyyy-mm")=AK173)*(AB174:AH174 = "●"))</f>
        <v>2</v>
      </c>
      <c r="AM173" s="31" cm="1">
        <f t="array" ref="AM173">SUMPRODUCT((AG173:AH173&gt;=$N$7)*(AG173:AH173 &lt;= $N$8)*(TEXT(AG173:AH173,"yyyy-mm")=AK173)*(AG174:AH174 = "▲"))</f>
        <v>0</v>
      </c>
      <c r="AN173" s="31"/>
      <c r="AO173" s="31"/>
    </row>
    <row r="174" spans="11:41" ht="20.25" thickBot="1">
      <c r="K174" s="38" t="str">
        <f t="shared" ref="K174" si="364">IF(U174=0,"OK","NG")</f>
        <v>OK</v>
      </c>
      <c r="L174" s="49"/>
      <c r="M174" s="14"/>
      <c r="N174" s="14"/>
      <c r="O174" s="14"/>
      <c r="P174" s="14"/>
      <c r="Q174" s="14"/>
      <c r="R174" s="15" t="s">
        <v>17</v>
      </c>
      <c r="S174" s="16" t="s">
        <v>17</v>
      </c>
      <c r="T174" s="31">
        <f t="shared" ref="T174" si="365">IF($N$8-M173-T173&lt;=5,2,COUNTIF(M174:S174,"●"))</f>
        <v>2</v>
      </c>
      <c r="U174" s="31">
        <f>IF(T174&lt;2-T173,1,0)</f>
        <v>0</v>
      </c>
      <c r="V174" s="10" t="str">
        <f>TEXT(S173,"YYYY-MM")</f>
        <v>2027-10</v>
      </c>
      <c r="W174" s="31" cm="1">
        <f t="array" ref="W174">IF(V174=V173,0,SUMPRODUCT((M173:S173&gt;=$N$7)*(M173:S173 &lt;= $N$8)*(TEXT(M173:S173,"yyyy-mm")=V174)*(M174:S174 = "●")))</f>
        <v>2</v>
      </c>
      <c r="X174" s="31" cm="1">
        <f t="array" ref="X174">IF(V174=V173,0,SUMPRODUCT((M173:S173&gt;=$N$7)*(M173:S173 &lt;= $N$8)*(TEXT(M173:S173,"yyyy-mm")=V174)*(M174:S174 = "▲")))</f>
        <v>0</v>
      </c>
      <c r="Y174" s="31"/>
      <c r="Z174" s="38" t="str">
        <f t="shared" ref="Z174" si="366">IF(AJ174=0,"OK","NG")</f>
        <v>OK</v>
      </c>
      <c r="AA174" s="49"/>
      <c r="AB174" s="14"/>
      <c r="AC174" s="14"/>
      <c r="AD174" s="14"/>
      <c r="AE174" s="14"/>
      <c r="AF174" s="14"/>
      <c r="AG174" s="15" t="s">
        <v>17</v>
      </c>
      <c r="AH174" s="16" t="s">
        <v>17</v>
      </c>
      <c r="AI174" s="31">
        <f>IF($N$8-AB173-AI173&lt;=5,2,COUNTIF(AB174:AH174,"●"))</f>
        <v>2</v>
      </c>
      <c r="AJ174" s="31">
        <f>IF(AI174&lt;2-AI173,1,0)</f>
        <v>0</v>
      </c>
      <c r="AK174" s="10" t="str">
        <f>TEXT(AH173,"YYYY-MM")</f>
        <v>2028-02</v>
      </c>
      <c r="AL174" s="31" cm="1">
        <f t="array" ref="AL174">IF(AK174=AK173,0,SUMPRODUCT((AB173:AH173&gt;=$N$7)*(AB173:AH173 &lt;= $N$8)*(TEXT(AB173:AH173,"yyyy-mm")=AK174)*(AB174:AH174 = "●")))</f>
        <v>0</v>
      </c>
      <c r="AM174" s="31" cm="1">
        <f t="array" ref="AM174">IF(AK174=AK173,0,SUMPRODUCT((AB173:AH173&gt;=$N$7)*(AB173:AH173 &lt;= $N$8)*(TEXT(AB173:AH173,"yyyy-mm")=AK174)*(AB174:AH174 = "▲")))</f>
        <v>0</v>
      </c>
      <c r="AN174" s="31"/>
      <c r="AO174" s="31"/>
    </row>
    <row r="175" spans="11:41">
      <c r="K175" s="38"/>
      <c r="L175" s="48">
        <v>127</v>
      </c>
      <c r="M175" s="11">
        <f>S173+1</f>
        <v>46664</v>
      </c>
      <c r="N175" s="11">
        <f t="shared" ref="N175:S175" si="367">M175+1</f>
        <v>46665</v>
      </c>
      <c r="O175" s="11">
        <f t="shared" si="367"/>
        <v>46666</v>
      </c>
      <c r="P175" s="11">
        <f t="shared" si="367"/>
        <v>46667</v>
      </c>
      <c r="Q175" s="11">
        <f t="shared" si="367"/>
        <v>46668</v>
      </c>
      <c r="R175" s="12">
        <f t="shared" si="367"/>
        <v>46669</v>
      </c>
      <c r="S175" s="13">
        <f t="shared" si="367"/>
        <v>46670</v>
      </c>
      <c r="T175" s="31">
        <f t="shared" ref="T175" si="368">COUNTIF(R176:S176,"▲")</f>
        <v>0</v>
      </c>
      <c r="U175" s="31"/>
      <c r="V175" s="10" t="str">
        <f>TEXT(M175,"YYYY-MM")</f>
        <v>2027-10</v>
      </c>
      <c r="W175" s="31" cm="1">
        <f t="array" ref="W175">SUMPRODUCT((M175:S175&gt;=$N$7)*(M175:S175 &lt;= $N$8)*(TEXT(M175:S175,"yyyy-mm")=V175)*(M176:S176 = "●"))</f>
        <v>2</v>
      </c>
      <c r="X175" s="31" cm="1">
        <f t="array" ref="X175">SUMPRODUCT((R175:S175&gt;=$N$7)*(R175:S175 &lt;= $N$8)*(TEXT(R175:S175,"yyyy-mm")=V175)*(R176:S176 = "▲"))</f>
        <v>0</v>
      </c>
      <c r="Y175" s="31"/>
      <c r="Z175" s="38"/>
      <c r="AA175" s="48">
        <v>148</v>
      </c>
      <c r="AB175" s="11">
        <f>AH173+1</f>
        <v>46811</v>
      </c>
      <c r="AC175" s="11">
        <f t="shared" ref="AC175:AH175" si="369">AB175+1</f>
        <v>46812</v>
      </c>
      <c r="AD175" s="11">
        <f t="shared" si="369"/>
        <v>46813</v>
      </c>
      <c r="AE175" s="11">
        <f t="shared" si="369"/>
        <v>46814</v>
      </c>
      <c r="AF175" s="11">
        <f t="shared" si="369"/>
        <v>46815</v>
      </c>
      <c r="AG175" s="12">
        <f t="shared" si="369"/>
        <v>46816</v>
      </c>
      <c r="AH175" s="13">
        <f t="shared" si="369"/>
        <v>46817</v>
      </c>
      <c r="AI175" s="31">
        <f>COUNTIF(AG176:AH176,"▲")</f>
        <v>0</v>
      </c>
      <c r="AJ175" s="31"/>
      <c r="AK175" s="10" t="str">
        <f>TEXT(AB175,"YYYY-MM")</f>
        <v>2028-02</v>
      </c>
      <c r="AL175" s="31" cm="1">
        <f t="array" ref="AL175">SUMPRODUCT((AB175:AH175&gt;=$N$7)*(AB175:AH175 &lt;= $N$8)*(TEXT(AB175:AH175,"yyyy-mm")=AK175)*(AB176:AH176 = "●"))</f>
        <v>0</v>
      </c>
      <c r="AM175" s="31" cm="1">
        <f t="array" ref="AM175">SUMPRODUCT((AG175:AH175&gt;=$N$7)*(AG175:AH175 &lt;= $N$8)*(TEXT(AG175:AH175,"yyyy-mm")=AK175)*(AG176:AH176 = "▲"))</f>
        <v>0</v>
      </c>
      <c r="AN175" s="31"/>
      <c r="AO175" s="31"/>
    </row>
    <row r="176" spans="11:41" ht="20.25" thickBot="1">
      <c r="K176" s="38" t="str">
        <f t="shared" ref="K176" si="370">IF(U176=0,"OK","NG")</f>
        <v>OK</v>
      </c>
      <c r="L176" s="49"/>
      <c r="M176" s="14"/>
      <c r="N176" s="14"/>
      <c r="O176" s="14"/>
      <c r="P176" s="14"/>
      <c r="Q176" s="14"/>
      <c r="R176" s="15" t="s">
        <v>17</v>
      </c>
      <c r="S176" s="16" t="s">
        <v>17</v>
      </c>
      <c r="T176" s="31">
        <f t="shared" ref="T176" si="371">IF($N$8-M175-T175&lt;=5,2,COUNTIF(M176:S176,"●"))</f>
        <v>2</v>
      </c>
      <c r="U176" s="31">
        <f>IF(T176&lt;2-T175,1,0)</f>
        <v>0</v>
      </c>
      <c r="V176" s="10" t="str">
        <f>TEXT(S175,"YYYY-MM")</f>
        <v>2027-10</v>
      </c>
      <c r="W176" s="31" cm="1">
        <f t="array" ref="W176">IF(V176=V175,0,SUMPRODUCT((M175:S175&gt;=$N$7)*(M175:S175 &lt;= $N$8)*(TEXT(M175:S175,"yyyy-mm")=V176)*(M176:S176 = "●")))</f>
        <v>0</v>
      </c>
      <c r="X176" s="31" cm="1">
        <f t="array" ref="X176">IF(V176=V175,0,SUMPRODUCT((M175:S175&gt;=$N$7)*(M175:S175 &lt;= $N$8)*(TEXT(M175:S175,"yyyy-mm")=V176)*(M176:S176 = "▲")))</f>
        <v>0</v>
      </c>
      <c r="Y176" s="31"/>
      <c r="Z176" s="38" t="str">
        <f t="shared" ref="Z176" si="372">IF(AJ176=0,"OK","NG")</f>
        <v>OK</v>
      </c>
      <c r="AA176" s="49"/>
      <c r="AB176" s="14"/>
      <c r="AC176" s="14"/>
      <c r="AD176" s="14"/>
      <c r="AE176" s="14"/>
      <c r="AF176" s="14"/>
      <c r="AG176" s="15" t="s">
        <v>17</v>
      </c>
      <c r="AH176" s="16" t="s">
        <v>17</v>
      </c>
      <c r="AI176" s="31">
        <f>IF($N$8-AB175-AI175&lt;=5,2,COUNTIF(AB176:AH176,"●"))</f>
        <v>2</v>
      </c>
      <c r="AJ176" s="31">
        <f>IF(AI176&lt;2-AI175,1,0)</f>
        <v>0</v>
      </c>
      <c r="AK176" s="10" t="str">
        <f>TEXT(AH175,"YYYY-MM")</f>
        <v>2028-03</v>
      </c>
      <c r="AL176" s="31" cm="1">
        <f t="array" ref="AL176">IF(AK176=AK175,0,SUMPRODUCT((AB175:AH175&gt;=$N$7)*(AB175:AH175 &lt;= $N$8)*(TEXT(AB175:AH175,"yyyy-mm")=AK176)*(AB176:AH176 = "●")))</f>
        <v>2</v>
      </c>
      <c r="AM176" s="31" cm="1">
        <f t="array" ref="AM176">IF(AK176=AK175,0,SUMPRODUCT((AB175:AH175&gt;=$N$7)*(AB175:AH175 &lt;= $N$8)*(TEXT(AB175:AH175,"yyyy-mm")=AK176)*(AB176:AH176 = "▲")))</f>
        <v>0</v>
      </c>
      <c r="AN176" s="31"/>
      <c r="AO176" s="31"/>
    </row>
    <row r="177" spans="9:41">
      <c r="K177" s="38"/>
      <c r="L177" s="48">
        <v>128</v>
      </c>
      <c r="M177" s="11">
        <f>S175+1</f>
        <v>46671</v>
      </c>
      <c r="N177" s="11">
        <f t="shared" ref="N177:S177" si="373">M177+1</f>
        <v>46672</v>
      </c>
      <c r="O177" s="11">
        <f t="shared" si="373"/>
        <v>46673</v>
      </c>
      <c r="P177" s="11">
        <f t="shared" si="373"/>
        <v>46674</v>
      </c>
      <c r="Q177" s="11">
        <f t="shared" si="373"/>
        <v>46675</v>
      </c>
      <c r="R177" s="12">
        <f t="shared" si="373"/>
        <v>46676</v>
      </c>
      <c r="S177" s="13">
        <f t="shared" si="373"/>
        <v>46677</v>
      </c>
      <c r="T177" s="31">
        <f t="shared" ref="T177" si="374">COUNTIF(R178:S178,"▲")</f>
        <v>1</v>
      </c>
      <c r="U177" s="31"/>
      <c r="V177" s="10" t="str">
        <f>TEXT(M177,"YYYY-MM")</f>
        <v>2027-10</v>
      </c>
      <c r="W177" s="31" cm="1">
        <f t="array" ref="W177">SUMPRODUCT((M177:S177&gt;=$N$7)*(M177:S177 &lt;= $N$8)*(TEXT(M177:S177,"yyyy-mm")=V177)*(M178:S178 = "●"))</f>
        <v>1</v>
      </c>
      <c r="X177" s="31" cm="1">
        <f t="array" ref="X177">SUMPRODUCT((R177:S177&gt;=$N$7)*(R177:S177 &lt;= $N$8)*(TEXT(R177:S177,"yyyy-mm")=V177)*(R178:S178 = "▲"))</f>
        <v>1</v>
      </c>
      <c r="Y177" s="31"/>
      <c r="Z177" s="38"/>
      <c r="AA177" s="48">
        <v>149</v>
      </c>
      <c r="AB177" s="11">
        <f>AH175+1</f>
        <v>46818</v>
      </c>
      <c r="AC177" s="11">
        <f t="shared" ref="AC177:AH177" si="375">AB177+1</f>
        <v>46819</v>
      </c>
      <c r="AD177" s="11">
        <f t="shared" si="375"/>
        <v>46820</v>
      </c>
      <c r="AE177" s="11">
        <f t="shared" si="375"/>
        <v>46821</v>
      </c>
      <c r="AF177" s="11">
        <f t="shared" si="375"/>
        <v>46822</v>
      </c>
      <c r="AG177" s="12">
        <f t="shared" si="375"/>
        <v>46823</v>
      </c>
      <c r="AH177" s="13">
        <f t="shared" si="375"/>
        <v>46824</v>
      </c>
      <c r="AI177" s="31">
        <f>COUNTIF(AG178:AH178,"▲")</f>
        <v>1</v>
      </c>
      <c r="AJ177" s="31"/>
      <c r="AK177" s="10" t="str">
        <f>TEXT(AB177,"YYYY-MM")</f>
        <v>2028-03</v>
      </c>
      <c r="AL177" s="31" cm="1">
        <f t="array" ref="AL177">SUMPRODUCT((AB177:AH177&gt;=$N$7)*(AB177:AH177 &lt;= $N$8)*(TEXT(AB177:AH177,"yyyy-mm")=AK177)*(AB178:AH178 = "●"))</f>
        <v>1</v>
      </c>
      <c r="AM177" s="31" cm="1">
        <f t="array" ref="AM177">SUMPRODUCT((AG177:AH177&gt;=$N$7)*(AG177:AH177 &lt;= $N$8)*(TEXT(AG177:AH177,"yyyy-mm")=AK177)*(AG178:AH178 = "▲"))</f>
        <v>1</v>
      </c>
      <c r="AN177" s="31"/>
      <c r="AO177" s="31"/>
    </row>
    <row r="178" spans="9:41" ht="20.25" thickBot="1">
      <c r="K178" s="38" t="str">
        <f t="shared" ref="K178" si="376">IF(U178=0,"OK","NG")</f>
        <v>OK</v>
      </c>
      <c r="L178" s="49"/>
      <c r="M178" s="14" t="s">
        <v>17</v>
      </c>
      <c r="N178" s="14"/>
      <c r="O178" s="14" t="s">
        <v>18</v>
      </c>
      <c r="P178" s="14" t="s">
        <v>18</v>
      </c>
      <c r="Q178" s="14" t="s">
        <v>18</v>
      </c>
      <c r="R178" s="15" t="s">
        <v>18</v>
      </c>
      <c r="S178" s="16"/>
      <c r="T178" s="31">
        <f t="shared" ref="T178" si="377">IF($N$8-M177-T177&lt;=5,2,COUNTIF(M178:S178,"●"))</f>
        <v>1</v>
      </c>
      <c r="U178" s="31">
        <f>IF(T178&lt;2-T177,1,0)</f>
        <v>0</v>
      </c>
      <c r="V178" s="10" t="str">
        <f>TEXT(S177,"YYYY-MM")</f>
        <v>2027-10</v>
      </c>
      <c r="W178" s="31" cm="1">
        <f t="array" ref="W178">IF(V178=V177,0,SUMPRODUCT((M177:S177&gt;=$N$7)*(M177:S177 &lt;= $N$8)*(TEXT(M177:S177,"yyyy-mm")=V178)*(M178:S178 = "●")))</f>
        <v>0</v>
      </c>
      <c r="X178" s="31" cm="1">
        <f t="array" ref="X178">IF(V178=V177,0,SUMPRODUCT((M177:S177&gt;=$N$7)*(M177:S177 &lt;= $N$8)*(TEXT(M177:S177,"yyyy-mm")=V178)*(M178:S178 = "▲")))</f>
        <v>0</v>
      </c>
      <c r="Y178" s="31"/>
      <c r="Z178" s="38" t="str">
        <f t="shared" ref="Z178" si="378">IF(AJ178=0,"OK","NG")</f>
        <v>OK</v>
      </c>
      <c r="AA178" s="49"/>
      <c r="AB178" s="14" t="s">
        <v>17</v>
      </c>
      <c r="AC178" s="14"/>
      <c r="AD178" s="14" t="s">
        <v>18</v>
      </c>
      <c r="AE178" s="14" t="s">
        <v>18</v>
      </c>
      <c r="AF178" s="14" t="s">
        <v>18</v>
      </c>
      <c r="AG178" s="15" t="s">
        <v>18</v>
      </c>
      <c r="AH178" s="16"/>
      <c r="AI178" s="31">
        <f>IF($N$8-AB177-AI177&lt;=5,2,COUNTIF(AB178:AH178,"●"))</f>
        <v>1</v>
      </c>
      <c r="AJ178" s="31">
        <f>IF(AI178&lt;2-AI177,1,0)</f>
        <v>0</v>
      </c>
      <c r="AK178" s="10" t="str">
        <f>TEXT(AH177,"YYYY-MM")</f>
        <v>2028-03</v>
      </c>
      <c r="AL178" s="31" cm="1">
        <f t="array" ref="AL178">IF(AK178=AK177,0,SUMPRODUCT((AB177:AH177&gt;=$N$7)*(AB177:AH177 &lt;= $N$8)*(TEXT(AB177:AH177,"yyyy-mm")=AK178)*(AB178:AH178 = "●")))</f>
        <v>0</v>
      </c>
      <c r="AM178" s="31" cm="1">
        <f t="array" ref="AM178">IF(AK178=AK177,0,SUMPRODUCT((AB177:AH177&gt;=$N$7)*(AB177:AH177 &lt;= $N$8)*(TEXT(AB177:AH177,"yyyy-mm")=AK178)*(AB178:AH178 = "▲")))</f>
        <v>0</v>
      </c>
      <c r="AN178" s="31"/>
      <c r="AO178" s="31"/>
    </row>
    <row r="179" spans="9:41">
      <c r="K179" s="38"/>
      <c r="L179" s="48">
        <v>129</v>
      </c>
      <c r="M179" s="11">
        <f>S177+1</f>
        <v>46678</v>
      </c>
      <c r="N179" s="11">
        <f t="shared" ref="N179:S179" si="379">M179+1</f>
        <v>46679</v>
      </c>
      <c r="O179" s="11">
        <f t="shared" si="379"/>
        <v>46680</v>
      </c>
      <c r="P179" s="11">
        <f t="shared" si="379"/>
        <v>46681</v>
      </c>
      <c r="Q179" s="11">
        <f t="shared" si="379"/>
        <v>46682</v>
      </c>
      <c r="R179" s="12">
        <f t="shared" si="379"/>
        <v>46683</v>
      </c>
      <c r="S179" s="13">
        <f t="shared" si="379"/>
        <v>46684</v>
      </c>
      <c r="T179" s="31">
        <f t="shared" ref="T179" si="380">COUNTIF(R180:S180,"▲")</f>
        <v>0</v>
      </c>
      <c r="U179" s="31"/>
      <c r="V179" s="10" t="str">
        <f>TEXT(M179,"YYYY-MM")</f>
        <v>2027-10</v>
      </c>
      <c r="W179" s="31" cm="1">
        <f t="array" ref="W179">SUMPRODUCT((M179:S179&gt;=$N$7)*(M179:S179 &lt;= $N$8)*(TEXT(M179:S179,"yyyy-mm")=V179)*(M180:S180 = "●"))</f>
        <v>2</v>
      </c>
      <c r="X179" s="31" cm="1">
        <f t="array" ref="X179">SUMPRODUCT((R179:S179&gt;=$N$7)*(R179:S179 &lt;= $N$8)*(TEXT(R179:S179,"yyyy-mm")=V179)*(R180:S180 = "▲"))</f>
        <v>0</v>
      </c>
      <c r="Y179" s="31"/>
      <c r="Z179" s="38"/>
      <c r="AA179" s="48">
        <v>150</v>
      </c>
      <c r="AB179" s="11">
        <f>AH177+1</f>
        <v>46825</v>
      </c>
      <c r="AC179" s="11">
        <f t="shared" ref="AC179:AH179" si="381">AB179+1</f>
        <v>46826</v>
      </c>
      <c r="AD179" s="11">
        <f t="shared" si="381"/>
        <v>46827</v>
      </c>
      <c r="AE179" s="11">
        <f t="shared" si="381"/>
        <v>46828</v>
      </c>
      <c r="AF179" s="11">
        <f t="shared" si="381"/>
        <v>46829</v>
      </c>
      <c r="AG179" s="12">
        <f t="shared" si="381"/>
        <v>46830</v>
      </c>
      <c r="AH179" s="13">
        <f t="shared" si="381"/>
        <v>46831</v>
      </c>
      <c r="AI179" s="31">
        <f>COUNTIF(AG180:AH180,"▲")</f>
        <v>0</v>
      </c>
      <c r="AJ179" s="31"/>
      <c r="AK179" s="10" t="str">
        <f>TEXT(AB179,"YYYY-MM")</f>
        <v>2028-03</v>
      </c>
      <c r="AL179" s="31" cm="1">
        <f t="array" ref="AL179">SUMPRODUCT((AB179:AH179&gt;=$N$7)*(AB179:AH179 &lt;= $N$8)*(TEXT(AB179:AH179,"yyyy-mm")=AK179)*(AB180:AH180 = "●"))</f>
        <v>2</v>
      </c>
      <c r="AM179" s="31" cm="1">
        <f t="array" ref="AM179">SUMPRODUCT((AG179:AH179&gt;=$N$7)*(AG179:AH179 &lt;= $N$8)*(TEXT(AG179:AH179,"yyyy-mm")=AK179)*(AG180:AH180 = "▲"))</f>
        <v>0</v>
      </c>
      <c r="AN179" s="31"/>
      <c r="AO179" s="31"/>
    </row>
    <row r="180" spans="9:41" ht="20.25" thickBot="1">
      <c r="K180" s="38" t="str">
        <f t="shared" ref="K180" si="382">IF(U180=0,"OK","NG")</f>
        <v>OK</v>
      </c>
      <c r="L180" s="49"/>
      <c r="M180" s="14"/>
      <c r="N180" s="14"/>
      <c r="O180" s="14"/>
      <c r="P180" s="14"/>
      <c r="Q180" s="14" t="s">
        <v>17</v>
      </c>
      <c r="R180" s="15" t="s">
        <v>17</v>
      </c>
      <c r="S180" s="16"/>
      <c r="T180" s="31">
        <f t="shared" ref="T180" si="383">IF($N$8-M179-T179&lt;=5,2,COUNTIF(M180:S180,"●"))</f>
        <v>2</v>
      </c>
      <c r="U180" s="31">
        <f>IF(T180&lt;2-T179,1,0)</f>
        <v>0</v>
      </c>
      <c r="V180" s="10" t="str">
        <f>TEXT(S179,"YYYY-MM")</f>
        <v>2027-10</v>
      </c>
      <c r="W180" s="31" cm="1">
        <f t="array" ref="W180">IF(V180=V179,0,SUMPRODUCT((M179:S179&gt;=$N$7)*(M179:S179 &lt;= $N$8)*(TEXT(M179:S179,"yyyy-mm")=V180)*(M180:S180 = "●")))</f>
        <v>0</v>
      </c>
      <c r="X180" s="31" cm="1">
        <f t="array" ref="X180">IF(V180=V179,0,SUMPRODUCT((M179:S179&gt;=$N$7)*(M179:S179 &lt;= $N$8)*(TEXT(M179:S179,"yyyy-mm")=V180)*(M180:S180 = "▲")))</f>
        <v>0</v>
      </c>
      <c r="Y180" s="31"/>
      <c r="Z180" s="38" t="str">
        <f t="shared" ref="Z180" si="384">IF(AJ180=0,"OK","NG")</f>
        <v>OK</v>
      </c>
      <c r="AA180" s="49"/>
      <c r="AB180" s="14"/>
      <c r="AC180" s="14"/>
      <c r="AD180" s="14"/>
      <c r="AE180" s="14"/>
      <c r="AF180" s="14" t="s">
        <v>17</v>
      </c>
      <c r="AG180" s="15" t="s">
        <v>17</v>
      </c>
      <c r="AH180" s="16"/>
      <c r="AI180" s="31">
        <f>IF($N$8-AB179-AI179&lt;=5,2,COUNTIF(AB180:AH180,"●"))</f>
        <v>2</v>
      </c>
      <c r="AJ180" s="31">
        <f>IF(AI180&lt;2-AI179,1,0)</f>
        <v>0</v>
      </c>
      <c r="AK180" s="10" t="str">
        <f>TEXT(AH179,"YYYY-MM")</f>
        <v>2028-03</v>
      </c>
      <c r="AL180" s="31" cm="1">
        <f t="array" ref="AL180">IF(AK180=AK179,0,SUMPRODUCT((AB179:AH179&gt;=$N$7)*(AB179:AH179 &lt;= $N$8)*(TEXT(AB179:AH179,"yyyy-mm")=AK180)*(AB180:AH180 = "●")))</f>
        <v>0</v>
      </c>
      <c r="AM180" s="31" cm="1">
        <f t="array" ref="AM180">IF(AK180=AK179,0,SUMPRODUCT((AB179:AH179&gt;=$N$7)*(AB179:AH179 &lt;= $N$8)*(TEXT(AB179:AH179,"yyyy-mm")=AK180)*(AB180:AH180 = "▲")))</f>
        <v>0</v>
      </c>
      <c r="AN180" s="31"/>
      <c r="AO180" s="31"/>
    </row>
    <row r="181" spans="9:41">
      <c r="K181" s="38"/>
      <c r="L181" s="48">
        <v>130</v>
      </c>
      <c r="M181" s="11">
        <f>S179+1</f>
        <v>46685</v>
      </c>
      <c r="N181" s="11">
        <f t="shared" ref="N181:S181" si="385">M181+1</f>
        <v>46686</v>
      </c>
      <c r="O181" s="11">
        <f t="shared" si="385"/>
        <v>46687</v>
      </c>
      <c r="P181" s="11">
        <f t="shared" si="385"/>
        <v>46688</v>
      </c>
      <c r="Q181" s="11">
        <f t="shared" si="385"/>
        <v>46689</v>
      </c>
      <c r="R181" s="12">
        <f t="shared" si="385"/>
        <v>46690</v>
      </c>
      <c r="S181" s="13">
        <f t="shared" si="385"/>
        <v>46691</v>
      </c>
      <c r="T181" s="31">
        <f t="shared" ref="T181" si="386">COUNTIF(R182:S182,"▲")</f>
        <v>0</v>
      </c>
      <c r="U181" s="31"/>
      <c r="V181" s="10" t="str">
        <f>TEXT(M181,"YYYY-MM")</f>
        <v>2027-10</v>
      </c>
      <c r="W181" s="31" cm="1">
        <f t="array" ref="W181">SUMPRODUCT((M181:S181&gt;=$N$7)*(M181:S181 &lt;= $N$8)*(TEXT(M181:S181,"yyyy-mm")=V181)*(M182:S182 = "●"))</f>
        <v>2</v>
      </c>
      <c r="X181" s="31" cm="1">
        <f t="array" ref="X181">SUMPRODUCT((R181:S181&gt;=$N$7)*(R181:S181 &lt;= $N$8)*(TEXT(R181:S181,"yyyy-mm")=V181)*(R182:S182 = "▲"))</f>
        <v>0</v>
      </c>
      <c r="Y181" s="31"/>
      <c r="Z181" s="38"/>
      <c r="AA181" s="48">
        <v>151</v>
      </c>
      <c r="AB181" s="11">
        <f>AH179+1</f>
        <v>46832</v>
      </c>
      <c r="AC181" s="11">
        <f t="shared" ref="AC181:AH181" si="387">AB181+1</f>
        <v>46833</v>
      </c>
      <c r="AD181" s="11">
        <f t="shared" si="387"/>
        <v>46834</v>
      </c>
      <c r="AE181" s="11">
        <f t="shared" si="387"/>
        <v>46835</v>
      </c>
      <c r="AF181" s="11">
        <f t="shared" si="387"/>
        <v>46836</v>
      </c>
      <c r="AG181" s="12">
        <f t="shared" si="387"/>
        <v>46837</v>
      </c>
      <c r="AH181" s="13">
        <f t="shared" si="387"/>
        <v>46838</v>
      </c>
      <c r="AI181" s="31">
        <f>COUNTIF(AG182:AH182,"▲")</f>
        <v>0</v>
      </c>
      <c r="AJ181" s="31"/>
      <c r="AK181" s="10" t="str">
        <f>TEXT(AB181,"YYYY-MM")</f>
        <v>2028-03</v>
      </c>
      <c r="AL181" s="31" cm="1">
        <f t="array" ref="AL181">SUMPRODUCT((AB181:AH181&gt;=$N$7)*(AB181:AH181 &lt;= $N$8)*(TEXT(AB181:AH181,"yyyy-mm")=AK181)*(AB182:AH182 = "●"))</f>
        <v>2</v>
      </c>
      <c r="AM181" s="31" cm="1">
        <f t="array" ref="AM181">SUMPRODUCT((AG181:AH181&gt;=$N$7)*(AG181:AH181 &lt;= $N$8)*(TEXT(AG181:AH181,"yyyy-mm")=AK181)*(AG182:AH182 = "▲"))</f>
        <v>0</v>
      </c>
      <c r="AN181" s="31"/>
      <c r="AO181" s="31"/>
    </row>
    <row r="182" spans="9:41" ht="20.25" thickBot="1">
      <c r="K182" s="38" t="str">
        <f t="shared" ref="K182" si="388">IF(U182=0,"OK","NG")</f>
        <v>OK</v>
      </c>
      <c r="L182" s="49"/>
      <c r="M182" s="14"/>
      <c r="N182" s="14"/>
      <c r="O182" s="14" t="s">
        <v>18</v>
      </c>
      <c r="P182" s="14" t="s">
        <v>18</v>
      </c>
      <c r="Q182" s="14" t="s">
        <v>17</v>
      </c>
      <c r="R182" s="15" t="s">
        <v>17</v>
      </c>
      <c r="S182" s="16"/>
      <c r="T182" s="31">
        <f t="shared" ref="T182" si="389">IF($N$8-M181-T181&lt;=5,2,COUNTIF(M182:S182,"●"))</f>
        <v>2</v>
      </c>
      <c r="U182" s="31">
        <f>IF(T182&lt;2-T181,1,0)</f>
        <v>0</v>
      </c>
      <c r="V182" s="10" t="str">
        <f>TEXT(S181,"YYYY-MM")</f>
        <v>2027-10</v>
      </c>
      <c r="W182" s="31" cm="1">
        <f t="array" ref="W182">IF(V182=V181,0,SUMPRODUCT((M181:S181&gt;=$N$7)*(M181:S181 &lt;= $N$8)*(TEXT(M181:S181,"yyyy-mm")=V182)*(M182:S182 = "●")))</f>
        <v>0</v>
      </c>
      <c r="X182" s="31" cm="1">
        <f t="array" ref="X182">IF(V182=V181,0,SUMPRODUCT((M181:S181&gt;=$N$7)*(M181:S181 &lt;= $N$8)*(TEXT(M181:S181,"yyyy-mm")=V182)*(M182:S182 = "▲")))</f>
        <v>0</v>
      </c>
      <c r="Y182" s="31"/>
      <c r="Z182" s="38" t="str">
        <f t="shared" ref="Z182" si="390">IF(AJ182=0,"OK","NG")</f>
        <v>OK</v>
      </c>
      <c r="AA182" s="49"/>
      <c r="AB182" s="14"/>
      <c r="AC182" s="14"/>
      <c r="AD182" s="14" t="s">
        <v>18</v>
      </c>
      <c r="AE182" s="14" t="s">
        <v>18</v>
      </c>
      <c r="AF182" s="14" t="s">
        <v>17</v>
      </c>
      <c r="AG182" s="15" t="s">
        <v>17</v>
      </c>
      <c r="AH182" s="16"/>
      <c r="AI182" s="31">
        <f>IF($N$8-AB181-AI181&lt;=5,2,COUNTIF(AB182:AH182,"●"))</f>
        <v>2</v>
      </c>
      <c r="AJ182" s="31">
        <f>IF(AI182&lt;2-AI181,1,0)</f>
        <v>0</v>
      </c>
      <c r="AK182" s="10" t="str">
        <f>TEXT(AH181,"YYYY-MM")</f>
        <v>2028-03</v>
      </c>
      <c r="AL182" s="31" cm="1">
        <f t="array" ref="AL182">IF(AK182=AK181,0,SUMPRODUCT((AB181:AH181&gt;=$N$7)*(AB181:AH181 &lt;= $N$8)*(TEXT(AB181:AH181,"yyyy-mm")=AK182)*(AB182:AH182 = "●")))</f>
        <v>0</v>
      </c>
      <c r="AM182" s="31" cm="1">
        <f t="array" ref="AM182">IF(AK182=AK181,0,SUMPRODUCT((AB181:AH181&gt;=$N$7)*(AB181:AH181 &lt;= $N$8)*(TEXT(AB181:AH181,"yyyy-mm")=AK182)*(AB182:AH182 = "▲")))</f>
        <v>0</v>
      </c>
      <c r="AN182" s="31"/>
      <c r="AO182" s="31"/>
    </row>
    <row r="183" spans="9:41">
      <c r="K183" s="38"/>
      <c r="L183" s="48">
        <v>131</v>
      </c>
      <c r="M183" s="11">
        <f>S181+1</f>
        <v>46692</v>
      </c>
      <c r="N183" s="11">
        <f t="shared" ref="N183:S183" si="391">M183+1</f>
        <v>46693</v>
      </c>
      <c r="O183" s="11">
        <f t="shared" si="391"/>
        <v>46694</v>
      </c>
      <c r="P183" s="11">
        <f t="shared" si="391"/>
        <v>46695</v>
      </c>
      <c r="Q183" s="11">
        <f t="shared" si="391"/>
        <v>46696</v>
      </c>
      <c r="R183" s="12">
        <f t="shared" si="391"/>
        <v>46697</v>
      </c>
      <c r="S183" s="13">
        <f t="shared" si="391"/>
        <v>46698</v>
      </c>
      <c r="T183" s="31">
        <f t="shared" ref="T183" si="392">COUNTIF(R184:S184,"▲")</f>
        <v>0</v>
      </c>
      <c r="U183" s="31"/>
      <c r="V183" s="10" t="str">
        <f>TEXT(M183,"YYYY-MM")</f>
        <v>2027-11</v>
      </c>
      <c r="W183" s="31" cm="1">
        <f t="array" ref="W183">SUMPRODUCT((M183:S183&gt;=$N$7)*(M183:S183 &lt;= $N$8)*(TEXT(M183:S183,"yyyy-mm")=V183)*(M184:S184 = "●"))</f>
        <v>2</v>
      </c>
      <c r="X183" s="31" cm="1">
        <f t="array" ref="X183">SUMPRODUCT((R183:S183&gt;=$N$7)*(R183:S183 &lt;= $N$8)*(TEXT(R183:S183,"yyyy-mm")=V183)*(R184:S184 = "▲"))</f>
        <v>0</v>
      </c>
      <c r="Y183" s="31"/>
      <c r="Z183" s="38"/>
      <c r="AA183" s="48">
        <v>152</v>
      </c>
      <c r="AB183" s="11">
        <f>AH181+1</f>
        <v>46839</v>
      </c>
      <c r="AC183" s="11">
        <f t="shared" ref="AC183:AH183" si="393">AB183+1</f>
        <v>46840</v>
      </c>
      <c r="AD183" s="11">
        <f t="shared" si="393"/>
        <v>46841</v>
      </c>
      <c r="AE183" s="11">
        <f t="shared" si="393"/>
        <v>46842</v>
      </c>
      <c r="AF183" s="11">
        <f t="shared" si="393"/>
        <v>46843</v>
      </c>
      <c r="AG183" s="12">
        <f t="shared" si="393"/>
        <v>46844</v>
      </c>
      <c r="AH183" s="13">
        <f t="shared" si="393"/>
        <v>46845</v>
      </c>
      <c r="AI183" s="31">
        <f>COUNTIF(AG184:AH184,"▲")</f>
        <v>0</v>
      </c>
      <c r="AJ183" s="31"/>
      <c r="AK183" s="10" t="str">
        <f>TEXT(AB183,"YYYY-MM")</f>
        <v>2028-03</v>
      </c>
      <c r="AL183" s="31" cm="1">
        <f t="array" ref="AL183">SUMPRODUCT((AB183:AH183&gt;=$N$7)*(AB183:AH183 &lt;= $N$8)*(TEXT(AB183:AH183,"yyyy-mm")=AK183)*(AB184:AH184 = "●"))</f>
        <v>1</v>
      </c>
      <c r="AM183" s="31" cm="1">
        <f t="array" ref="AM183">SUMPRODUCT((AG183:AH183&gt;=$N$7)*(AG183:AH183 &lt;= $N$8)*(TEXT(AG183:AH183,"yyyy-mm")=AK183)*(AG184:AH184 = "▲"))</f>
        <v>0</v>
      </c>
      <c r="AN183" s="31"/>
      <c r="AO183" s="31"/>
    </row>
    <row r="184" spans="9:41" ht="20.25" thickBot="1">
      <c r="K184" s="38" t="str">
        <f t="shared" ref="K184" si="394">IF(U184=0,"OK","NG")</f>
        <v>OK</v>
      </c>
      <c r="L184" s="49"/>
      <c r="M184" s="14"/>
      <c r="N184" s="14"/>
      <c r="O184" s="14"/>
      <c r="P184" s="14"/>
      <c r="Q184" s="14" t="s">
        <v>17</v>
      </c>
      <c r="R184" s="15" t="s">
        <v>17</v>
      </c>
      <c r="S184" s="16"/>
      <c r="T184" s="31">
        <f t="shared" ref="T184" si="395">IF($N$8-M183-T183&lt;=5,2,COUNTIF(M184:S184,"●"))</f>
        <v>2</v>
      </c>
      <c r="U184" s="31">
        <f>IF(T184&lt;2-T183,1,0)</f>
        <v>0</v>
      </c>
      <c r="V184" s="10" t="str">
        <f>TEXT(S183,"YYYY-MM")</f>
        <v>2027-11</v>
      </c>
      <c r="W184" s="31" cm="1">
        <f t="array" ref="W184">IF(V184=V183,0,SUMPRODUCT((M183:S183&gt;=$N$7)*(M183:S183 &lt;= $N$8)*(TEXT(M183:S183,"yyyy-mm")=V184)*(M184:S184 = "●")))</f>
        <v>0</v>
      </c>
      <c r="X184" s="31" cm="1">
        <f t="array" ref="X184">IF(V184=V183,0,SUMPRODUCT((M183:S183&gt;=$N$7)*(M183:S183 &lt;= $N$8)*(TEXT(M183:S183,"yyyy-mm")=V184)*(M184:S184 = "▲")))</f>
        <v>0</v>
      </c>
      <c r="Y184" s="31"/>
      <c r="Z184" s="38" t="str">
        <f t="shared" ref="Z184" si="396">IF(AJ184=0,"OK","NG")</f>
        <v>OK</v>
      </c>
      <c r="AA184" s="49"/>
      <c r="AB184" s="14"/>
      <c r="AC184" s="14"/>
      <c r="AD184" s="14"/>
      <c r="AE184" s="14"/>
      <c r="AF184" s="14" t="s">
        <v>17</v>
      </c>
      <c r="AG184" s="15" t="s">
        <v>17</v>
      </c>
      <c r="AH184" s="16"/>
      <c r="AI184" s="31">
        <f>IF($N$8-AB183-AI183&lt;=5,2,COUNTIF(AB184:AH184,"●"))</f>
        <v>2</v>
      </c>
      <c r="AJ184" s="31">
        <f>IF(AI184&lt;2-AI183,1,0)</f>
        <v>0</v>
      </c>
      <c r="AK184" s="10" t="str">
        <f>TEXT(AH183,"YYYY-MM")</f>
        <v>2028-04</v>
      </c>
      <c r="AL184" s="31" cm="1">
        <f t="array" ref="AL184">IF(AK184=AK183,0,SUMPRODUCT((AB183:AH183&gt;=$N$7)*(AB183:AH183 &lt;= $N$8)*(TEXT(AB183:AH183,"yyyy-mm")=AK184)*(AB184:AH184 = "●")))</f>
        <v>1</v>
      </c>
      <c r="AM184" s="31" cm="1">
        <f t="array" ref="AM184">IF(AK184=AK183,0,SUMPRODUCT((AB183:AH183&gt;=$N$7)*(AB183:AH183 &lt;= $N$8)*(TEXT(AB183:AH183,"yyyy-mm")=AK184)*(AB184:AH184 = "▲")))</f>
        <v>0</v>
      </c>
      <c r="AN184" s="31"/>
      <c r="AO184" s="31"/>
    </row>
    <row r="185" spans="9:41">
      <c r="K185" s="38"/>
      <c r="L185" s="48">
        <v>132</v>
      </c>
      <c r="M185" s="11">
        <f>S183+1</f>
        <v>46699</v>
      </c>
      <c r="N185" s="11">
        <f t="shared" ref="N185:S185" si="397">M185+1</f>
        <v>46700</v>
      </c>
      <c r="O185" s="11">
        <f t="shared" si="397"/>
        <v>46701</v>
      </c>
      <c r="P185" s="11">
        <f t="shared" si="397"/>
        <v>46702</v>
      </c>
      <c r="Q185" s="11">
        <f t="shared" si="397"/>
        <v>46703</v>
      </c>
      <c r="R185" s="12">
        <f t="shared" si="397"/>
        <v>46704</v>
      </c>
      <c r="S185" s="13">
        <f t="shared" si="397"/>
        <v>46705</v>
      </c>
      <c r="T185" s="31">
        <f t="shared" ref="T185" si="398">COUNTIF(R186:S186,"▲")</f>
        <v>0</v>
      </c>
      <c r="U185" s="31"/>
      <c r="V185" s="10" t="str">
        <f>TEXT(M185,"YYYY-MM")</f>
        <v>2027-11</v>
      </c>
      <c r="W185" s="31" cm="1">
        <f t="array" ref="W185">SUMPRODUCT((M185:S185&gt;=$N$7)*(M185:S185 &lt;= $N$8)*(TEXT(M185:S185,"yyyy-mm")=V185)*(M186:S186 = "●"))</f>
        <v>2</v>
      </c>
      <c r="X185" s="31" cm="1">
        <f t="array" ref="X185">SUMPRODUCT((R185:S185&gt;=$N$7)*(R185:S185 &lt;= $N$8)*(TEXT(R185:S185,"yyyy-mm")=V185)*(R186:S186 = "▲"))</f>
        <v>0</v>
      </c>
      <c r="Y185" s="31"/>
      <c r="Z185" s="38"/>
      <c r="AA185" s="48">
        <v>153</v>
      </c>
      <c r="AB185" s="11">
        <f>AH183+1</f>
        <v>46846</v>
      </c>
      <c r="AC185" s="11">
        <f t="shared" ref="AC185:AH185" si="399">AB185+1</f>
        <v>46847</v>
      </c>
      <c r="AD185" s="11">
        <f t="shared" si="399"/>
        <v>46848</v>
      </c>
      <c r="AE185" s="11">
        <f t="shared" si="399"/>
        <v>46849</v>
      </c>
      <c r="AF185" s="11">
        <f t="shared" si="399"/>
        <v>46850</v>
      </c>
      <c r="AG185" s="12">
        <f t="shared" si="399"/>
        <v>46851</v>
      </c>
      <c r="AH185" s="13">
        <f t="shared" si="399"/>
        <v>46852</v>
      </c>
      <c r="AI185" s="31">
        <f>COUNTIF(AG186:AH186,"▲")</f>
        <v>0</v>
      </c>
      <c r="AJ185" s="31"/>
      <c r="AK185" s="10" t="str">
        <f>TEXT(AB185,"YYYY-MM")</f>
        <v>2028-04</v>
      </c>
      <c r="AL185" s="31" cm="1">
        <f t="array" ref="AL185">SUMPRODUCT((AB185:AH185&gt;=$N$7)*(AB185:AH185 &lt;= $N$8)*(TEXT(AB185:AH185,"yyyy-mm")=AK185)*(AB186:AH186 = "●"))</f>
        <v>2</v>
      </c>
      <c r="AM185" s="31" cm="1">
        <f t="array" ref="AM185">SUMPRODUCT((AG185:AH185&gt;=$N$7)*(AG185:AH185 &lt;= $N$8)*(TEXT(AG185:AH185,"yyyy-mm")=AK185)*(AG186:AH186 = "▲"))</f>
        <v>0</v>
      </c>
      <c r="AN185" s="31"/>
      <c r="AO185" s="31"/>
    </row>
    <row r="186" spans="9:41" ht="20.25" thickBot="1">
      <c r="K186" s="38" t="str">
        <f t="shared" ref="K186:K194" si="400">IF(U186=0,"OK","NG")</f>
        <v>OK</v>
      </c>
      <c r="L186" s="49"/>
      <c r="M186" s="14"/>
      <c r="N186" s="14"/>
      <c r="O186" s="14"/>
      <c r="P186" s="14"/>
      <c r="Q186" s="14" t="s">
        <v>17</v>
      </c>
      <c r="R186" s="15" t="s">
        <v>17</v>
      </c>
      <c r="S186" s="16"/>
      <c r="T186" s="31">
        <f t="shared" ref="T186" si="401">IF($N$8-M185-T185&lt;=5,2,COUNTIF(M186:S186,"●"))</f>
        <v>2</v>
      </c>
      <c r="U186" s="31">
        <f>IF(T186&lt;2-T185,1,0)</f>
        <v>0</v>
      </c>
      <c r="V186" s="10" t="str">
        <f>TEXT(S185,"YYYY-MM")</f>
        <v>2027-11</v>
      </c>
      <c r="W186" s="31" cm="1">
        <f t="array" ref="W186">IF(V186=V185,0,SUMPRODUCT((M185:S185&gt;=$N$7)*(M185:S185 &lt;= $N$8)*(TEXT(M185:S185,"yyyy-mm")=V186)*(M186:S186 = "●")))</f>
        <v>0</v>
      </c>
      <c r="X186" s="31" cm="1">
        <f t="array" ref="X186">IF(V186=V185,0,SUMPRODUCT((M185:S185&gt;=$N$7)*(M185:S185 &lt;= $N$8)*(TEXT(M185:S185,"yyyy-mm")=V186)*(M186:S186 = "▲")))</f>
        <v>0</v>
      </c>
      <c r="Y186" s="31"/>
      <c r="Z186" s="38" t="str">
        <f t="shared" ref="Z186:Z194" si="402">IF(AJ186=0,"OK","NG")</f>
        <v>OK</v>
      </c>
      <c r="AA186" s="49"/>
      <c r="AB186" s="14"/>
      <c r="AC186" s="14"/>
      <c r="AD186" s="14"/>
      <c r="AE186" s="14"/>
      <c r="AF186" s="14" t="s">
        <v>17</v>
      </c>
      <c r="AG186" s="15" t="s">
        <v>17</v>
      </c>
      <c r="AH186" s="16"/>
      <c r="AI186" s="31">
        <f>IF($N$8-AB185-AI185&lt;=5,2,COUNTIF(AB186:AH186,"●"))</f>
        <v>2</v>
      </c>
      <c r="AJ186" s="31">
        <f>IF(AI186&lt;2-AI185,1,0)</f>
        <v>0</v>
      </c>
      <c r="AK186" s="10" t="str">
        <f>TEXT(AH185,"YYYY-MM")</f>
        <v>2028-04</v>
      </c>
      <c r="AL186" s="31" cm="1">
        <f t="array" ref="AL186">IF(AK186=AK185,0,SUMPRODUCT((AB185:AH185&gt;=$N$7)*(AB185:AH185 &lt;= $N$8)*(TEXT(AB185:AH185,"yyyy-mm")=AK186)*(AB186:AH186 = "●")))</f>
        <v>0</v>
      </c>
      <c r="AM186" s="31" cm="1">
        <f t="array" ref="AM186">IF(AK186=AK185,0,SUMPRODUCT((AB185:AH185&gt;=$N$7)*(AB185:AH185 &lt;= $N$8)*(TEXT(AB185:AH185,"yyyy-mm")=AK186)*(AB186:AH186 = "▲")))</f>
        <v>0</v>
      </c>
      <c r="AN186" s="31"/>
      <c r="AO186" s="31"/>
    </row>
    <row r="187" spans="9:41">
      <c r="K187" s="38"/>
      <c r="L187" s="48">
        <v>133</v>
      </c>
      <c r="M187" s="11">
        <f>S185+1</f>
        <v>46706</v>
      </c>
      <c r="N187" s="11">
        <f t="shared" ref="N187:S187" si="403">M187+1</f>
        <v>46707</v>
      </c>
      <c r="O187" s="11">
        <f t="shared" si="403"/>
        <v>46708</v>
      </c>
      <c r="P187" s="11">
        <f t="shared" si="403"/>
        <v>46709</v>
      </c>
      <c r="Q187" s="11">
        <f t="shared" si="403"/>
        <v>46710</v>
      </c>
      <c r="R187" s="12">
        <f t="shared" si="403"/>
        <v>46711</v>
      </c>
      <c r="S187" s="13">
        <f t="shared" si="403"/>
        <v>46712</v>
      </c>
      <c r="T187" s="31">
        <f t="shared" ref="T187" si="404">COUNTIF(R188:S188,"▲")</f>
        <v>0</v>
      </c>
      <c r="U187" s="31"/>
      <c r="V187" s="10" t="str">
        <f>TEXT(M187,"YYYY-MM")</f>
        <v>2027-11</v>
      </c>
      <c r="W187" s="31" cm="1">
        <f t="array" ref="W187">SUMPRODUCT((M187:S187&gt;=$N$7)*(M187:S187 &lt;= $N$8)*(TEXT(M187:S187,"yyyy-mm")=V187)*(M188:S188 = "●"))</f>
        <v>2</v>
      </c>
      <c r="X187" s="31" cm="1">
        <f t="array" ref="X187">SUMPRODUCT((R187:S187&gt;=$N$7)*(R187:S187 &lt;= $N$8)*(TEXT(R187:S187,"yyyy-mm")=V187)*(R188:S188 = "▲"))</f>
        <v>0</v>
      </c>
      <c r="Y187" s="31"/>
      <c r="Z187" s="38"/>
      <c r="AA187" s="48">
        <v>154</v>
      </c>
      <c r="AB187" s="11">
        <f>AH185+1</f>
        <v>46853</v>
      </c>
      <c r="AC187" s="11">
        <f t="shared" ref="AC187:AH187" si="405">AB187+1</f>
        <v>46854</v>
      </c>
      <c r="AD187" s="11">
        <f t="shared" si="405"/>
        <v>46855</v>
      </c>
      <c r="AE187" s="11">
        <f t="shared" si="405"/>
        <v>46856</v>
      </c>
      <c r="AF187" s="11">
        <f t="shared" si="405"/>
        <v>46857</v>
      </c>
      <c r="AG187" s="12">
        <f t="shared" si="405"/>
        <v>46858</v>
      </c>
      <c r="AH187" s="13">
        <f t="shared" si="405"/>
        <v>46859</v>
      </c>
      <c r="AI187" s="31">
        <f>COUNTIF(AG188:AH188,"▲")</f>
        <v>0</v>
      </c>
      <c r="AJ187" s="31"/>
      <c r="AK187" s="10" t="str">
        <f>TEXT(AB187,"YYYY-MM")</f>
        <v>2028-04</v>
      </c>
      <c r="AL187" s="31" cm="1">
        <f t="array" ref="AL187">SUMPRODUCT((AB187:AH187&gt;=$N$7)*(AB187:AH187 &lt;= $N$8)*(TEXT(AB187:AH187,"yyyy-mm")=AK187)*(AB188:AH188 = "●"))</f>
        <v>2</v>
      </c>
      <c r="AM187" s="31" cm="1">
        <f t="array" ref="AM187">SUMPRODUCT((AG187:AH187&gt;=$N$7)*(AG187:AH187 &lt;= $N$8)*(TEXT(AG187:AH187,"yyyy-mm")=AK187)*(AG188:AH188 = "▲"))</f>
        <v>0</v>
      </c>
      <c r="AN187" s="31"/>
      <c r="AO187" s="31"/>
    </row>
    <row r="188" spans="9:41" ht="20.25" thickBot="1">
      <c r="K188" s="38" t="str">
        <f t="shared" si="400"/>
        <v>OK</v>
      </c>
      <c r="L188" s="49"/>
      <c r="M188" s="14"/>
      <c r="N188" s="14"/>
      <c r="O188" s="14"/>
      <c r="P188" s="14"/>
      <c r="Q188" s="14" t="s">
        <v>17</v>
      </c>
      <c r="R188" s="15" t="s">
        <v>17</v>
      </c>
      <c r="S188" s="16"/>
      <c r="T188" s="31">
        <f t="shared" ref="T188" si="406">IF($N$8-M187-T187&lt;=5,2,COUNTIF(M188:S188,"●"))</f>
        <v>2</v>
      </c>
      <c r="U188" s="31">
        <f>IF(T188&lt;2-T187,1,0)</f>
        <v>0</v>
      </c>
      <c r="V188" s="10" t="str">
        <f>TEXT(S187,"YYYY-MM")</f>
        <v>2027-11</v>
      </c>
      <c r="W188" s="31" cm="1">
        <f t="array" ref="W188">IF(V188=V187,0,SUMPRODUCT((M187:S187&gt;=$N$7)*(M187:S187 &lt;= $N$8)*(TEXT(M187:S187,"yyyy-mm")=V188)*(M188:S188 = "●")))</f>
        <v>0</v>
      </c>
      <c r="X188" s="31" cm="1">
        <f t="array" ref="X188">IF(V188=V187,0,SUMPRODUCT((M187:S187&gt;=$N$7)*(M187:S187 &lt;= $N$8)*(TEXT(M187:S187,"yyyy-mm")=V188)*(M188:S188 = "▲")))</f>
        <v>0</v>
      </c>
      <c r="Y188" s="31"/>
      <c r="Z188" s="38" t="str">
        <f t="shared" si="402"/>
        <v>OK</v>
      </c>
      <c r="AA188" s="49"/>
      <c r="AB188" s="14"/>
      <c r="AC188" s="14"/>
      <c r="AD188" s="14"/>
      <c r="AE188" s="14"/>
      <c r="AF188" s="14" t="s">
        <v>17</v>
      </c>
      <c r="AG188" s="15" t="s">
        <v>17</v>
      </c>
      <c r="AH188" s="16"/>
      <c r="AI188" s="31">
        <f>IF($N$8-AB187-AI187&lt;=5,2,COUNTIF(AB188:AH188,"●"))</f>
        <v>2</v>
      </c>
      <c r="AJ188" s="31">
        <f>IF(AI188&lt;2-AI187,1,0)</f>
        <v>0</v>
      </c>
      <c r="AK188" s="10" t="str">
        <f>TEXT(AH187,"YYYY-MM")</f>
        <v>2028-04</v>
      </c>
      <c r="AL188" s="31" cm="1">
        <f t="array" ref="AL188">IF(AK188=AK187,0,SUMPRODUCT((AB187:AH187&gt;=$N$7)*(AB187:AH187 &lt;= $N$8)*(TEXT(AB187:AH187,"yyyy-mm")=AK188)*(AB188:AH188 = "●")))</f>
        <v>0</v>
      </c>
      <c r="AM188" s="31" cm="1">
        <f t="array" ref="AM188">IF(AK188=AK187,0,SUMPRODUCT((AB187:AH187&gt;=$N$7)*(AB187:AH187 &lt;= $N$8)*(TEXT(AB187:AH187,"yyyy-mm")=AK188)*(AB188:AH188 = "▲")))</f>
        <v>0</v>
      </c>
      <c r="AN188" s="31"/>
      <c r="AO188" s="31"/>
    </row>
    <row r="189" spans="9:41">
      <c r="K189" s="38"/>
      <c r="L189" s="48">
        <v>134</v>
      </c>
      <c r="M189" s="11">
        <f>S187+1</f>
        <v>46713</v>
      </c>
      <c r="N189" s="11">
        <f t="shared" ref="N189:S189" si="407">M189+1</f>
        <v>46714</v>
      </c>
      <c r="O189" s="11">
        <f t="shared" si="407"/>
        <v>46715</v>
      </c>
      <c r="P189" s="11">
        <f t="shared" si="407"/>
        <v>46716</v>
      </c>
      <c r="Q189" s="11">
        <f t="shared" si="407"/>
        <v>46717</v>
      </c>
      <c r="R189" s="12">
        <f t="shared" si="407"/>
        <v>46718</v>
      </c>
      <c r="S189" s="13">
        <f t="shared" si="407"/>
        <v>46719</v>
      </c>
      <c r="T189" s="31">
        <f t="shared" ref="T189" si="408">COUNTIF(R190:S190,"▲")</f>
        <v>0</v>
      </c>
      <c r="U189" s="31"/>
      <c r="V189" s="10" t="str">
        <f>TEXT(M189,"YYYY-MM")</f>
        <v>2027-11</v>
      </c>
      <c r="W189" s="31" cm="1">
        <f t="array" ref="W189">SUMPRODUCT((M189:S189&gt;=$N$7)*(M189:S189 &lt;= $N$8)*(TEXT(M189:S189,"yyyy-mm")=V189)*(M190:S190 = "●"))</f>
        <v>2</v>
      </c>
      <c r="X189" s="31" cm="1">
        <f t="array" ref="X189">SUMPRODUCT((R189:S189&gt;=$N$7)*(R189:S189 &lt;= $N$8)*(TEXT(R189:S189,"yyyy-mm")=V189)*(R190:S190 = "▲"))</f>
        <v>0</v>
      </c>
      <c r="Y189" s="31"/>
      <c r="Z189" s="38"/>
      <c r="AA189" s="48">
        <v>155</v>
      </c>
      <c r="AB189" s="11">
        <f>AH187+1</f>
        <v>46860</v>
      </c>
      <c r="AC189" s="11">
        <f t="shared" ref="AC189:AH189" si="409">AB189+1</f>
        <v>46861</v>
      </c>
      <c r="AD189" s="11">
        <f t="shared" si="409"/>
        <v>46862</v>
      </c>
      <c r="AE189" s="11">
        <f t="shared" si="409"/>
        <v>46863</v>
      </c>
      <c r="AF189" s="11">
        <f t="shared" si="409"/>
        <v>46864</v>
      </c>
      <c r="AG189" s="12">
        <f t="shared" si="409"/>
        <v>46865</v>
      </c>
      <c r="AH189" s="13">
        <f t="shared" si="409"/>
        <v>46866</v>
      </c>
      <c r="AI189" s="31">
        <f>COUNTIF(AG190:AH190,"▲")</f>
        <v>0</v>
      </c>
      <c r="AJ189" s="31"/>
      <c r="AK189" s="10" t="str">
        <f>TEXT(AB189,"YYYY-MM")</f>
        <v>2028-04</v>
      </c>
      <c r="AL189" s="31" cm="1">
        <f t="array" ref="AL189">SUMPRODUCT((AB189:AH189&gt;=$N$7)*(AB189:AH189 &lt;= $N$8)*(TEXT(AB189:AH189,"yyyy-mm")=AK189)*(AB190:AH190 = "●"))</f>
        <v>2</v>
      </c>
      <c r="AM189" s="31" cm="1">
        <f t="array" ref="AM189">SUMPRODUCT((AG189:AH189&gt;=$N$7)*(AG189:AH189 &lt;= $N$8)*(TEXT(AG189:AH189,"yyyy-mm")=AK189)*(AG190:AH190 = "▲"))</f>
        <v>0</v>
      </c>
      <c r="AN189" s="31"/>
    </row>
    <row r="190" spans="9:41" ht="20.25" thickBot="1">
      <c r="K190" s="38" t="str">
        <f t="shared" si="400"/>
        <v>OK</v>
      </c>
      <c r="L190" s="49"/>
      <c r="M190" s="14"/>
      <c r="N190" s="14"/>
      <c r="O190" s="14"/>
      <c r="P190" s="14"/>
      <c r="Q190" s="14" t="s">
        <v>17</v>
      </c>
      <c r="R190" s="15" t="s">
        <v>17</v>
      </c>
      <c r="S190" s="16"/>
      <c r="T190" s="31">
        <f t="shared" ref="T190" si="410">IF($N$8-M189-T189&lt;=5,2,COUNTIF(M190:S190,"●"))</f>
        <v>2</v>
      </c>
      <c r="U190" s="31">
        <f>IF(T190&lt;2-T189,1,0)</f>
        <v>0</v>
      </c>
      <c r="V190" s="10" t="str">
        <f>TEXT(S189,"YYYY-MM")</f>
        <v>2027-11</v>
      </c>
      <c r="W190" s="31" cm="1">
        <f t="array" ref="W190">IF(V190=V189,0,SUMPRODUCT((M189:S189&gt;=$N$7)*(M189:S189 &lt;= $N$8)*(TEXT(M189:S189,"yyyy-mm")=V190)*(M190:S190 = "●")))</f>
        <v>0</v>
      </c>
      <c r="X190" s="31" cm="1">
        <f t="array" ref="X190">IF(V190=V189,0,SUMPRODUCT((M189:S189&gt;=$N$7)*(M189:S189 &lt;= $N$8)*(TEXT(M189:S189,"yyyy-mm")=V190)*(M190:S190 = "▲")))</f>
        <v>0</v>
      </c>
      <c r="Y190" s="31"/>
      <c r="Z190" s="38" t="str">
        <f t="shared" si="402"/>
        <v>OK</v>
      </c>
      <c r="AA190" s="49"/>
      <c r="AB190" s="14"/>
      <c r="AC190" s="14"/>
      <c r="AD190" s="14"/>
      <c r="AE190" s="14"/>
      <c r="AF190" s="14" t="s">
        <v>17</v>
      </c>
      <c r="AG190" s="15" t="s">
        <v>17</v>
      </c>
      <c r="AH190" s="16"/>
      <c r="AI190" s="31">
        <f>IF($N$8-AB189-AI189&lt;=5,2,COUNTIF(AB190:AH190,"●"))</f>
        <v>2</v>
      </c>
      <c r="AJ190" s="31">
        <f>IF(AI190&lt;2-AI189,1,0)</f>
        <v>0</v>
      </c>
      <c r="AK190" s="10" t="str">
        <f>TEXT(AH189,"YYYY-MM")</f>
        <v>2028-04</v>
      </c>
      <c r="AL190" s="31" cm="1">
        <f t="array" ref="AL190">IF(AK190=AK189,0,SUMPRODUCT((AB189:AH189&gt;=$N$7)*(AB189:AH189 &lt;= $N$8)*(TEXT(AB189:AH189,"yyyy-mm")=AK190)*(AB190:AH190 = "●")))</f>
        <v>0</v>
      </c>
      <c r="AM190" s="31" cm="1">
        <f t="array" ref="AM190">IF(AK190=AK189,0,SUMPRODUCT((AB189:AH189&gt;=$N$7)*(AB189:AH189 &lt;= $N$8)*(TEXT(AB189:AH189,"yyyy-mm")=AK190)*(AB190:AH190 = "▲")))</f>
        <v>0</v>
      </c>
      <c r="AN190" s="31"/>
    </row>
    <row r="191" spans="9:41">
      <c r="I191"/>
      <c r="K191" s="38"/>
      <c r="L191" s="48">
        <v>135</v>
      </c>
      <c r="M191" s="11">
        <f>S189+1</f>
        <v>46720</v>
      </c>
      <c r="N191" s="11">
        <f t="shared" ref="N191:S191" si="411">M191+1</f>
        <v>46721</v>
      </c>
      <c r="O191" s="11">
        <f t="shared" si="411"/>
        <v>46722</v>
      </c>
      <c r="P191" s="11">
        <f t="shared" si="411"/>
        <v>46723</v>
      </c>
      <c r="Q191" s="11">
        <f t="shared" si="411"/>
        <v>46724</v>
      </c>
      <c r="R191" s="12">
        <f t="shared" si="411"/>
        <v>46725</v>
      </c>
      <c r="S191" s="13">
        <f t="shared" si="411"/>
        <v>46726</v>
      </c>
      <c r="T191" s="31">
        <f t="shared" ref="T191" si="412">COUNTIF(R192:S192,"▲")</f>
        <v>0</v>
      </c>
      <c r="U191" s="31"/>
      <c r="V191" s="10" t="str">
        <f>TEXT(M191,"YYYY-MM")</f>
        <v>2027-11</v>
      </c>
      <c r="W191" s="31" cm="1">
        <f t="array" ref="W191">SUMPRODUCT((M191:S191&gt;=$N$7)*(M191:S191 &lt;= $N$8)*(TEXT(M191:S191,"yyyy-mm")=V191)*(M192:S192 = "●"))</f>
        <v>0</v>
      </c>
      <c r="X191" s="31" cm="1">
        <f t="array" ref="X191">SUMPRODUCT((R191:S191&gt;=$N$7)*(R191:S191 &lt;= $N$8)*(TEXT(R191:S191,"yyyy-mm")=V191)*(R192:S192 = "▲"))</f>
        <v>0</v>
      </c>
      <c r="Y191" s="31"/>
      <c r="Z191" s="38"/>
      <c r="AA191" s="48">
        <v>156</v>
      </c>
      <c r="AB191" s="11">
        <f>AH189+1</f>
        <v>46867</v>
      </c>
      <c r="AC191" s="11">
        <f t="shared" ref="AC191:AH191" si="413">AB191+1</f>
        <v>46868</v>
      </c>
      <c r="AD191" s="11">
        <f t="shared" si="413"/>
        <v>46869</v>
      </c>
      <c r="AE191" s="11">
        <f t="shared" si="413"/>
        <v>46870</v>
      </c>
      <c r="AF191" s="11">
        <f t="shared" si="413"/>
        <v>46871</v>
      </c>
      <c r="AG191" s="12">
        <f t="shared" si="413"/>
        <v>46872</v>
      </c>
      <c r="AH191" s="13">
        <f t="shared" si="413"/>
        <v>46873</v>
      </c>
      <c r="AI191" s="31">
        <f>COUNTIF(AG192:AH192,"▲")</f>
        <v>0</v>
      </c>
      <c r="AJ191" s="31"/>
      <c r="AK191" s="10" t="str">
        <f>TEXT(AB191,"YYYY-MM")</f>
        <v>2028-04</v>
      </c>
      <c r="AL191" s="31" cm="1">
        <f t="array" ref="AL191">SUMPRODUCT((AB191:AH191&gt;=$N$7)*(AB191:AH191 &lt;= $N$8)*(TEXT(AB191:AH191,"yyyy-mm")=AK191)*(AB192:AH192 = "●"))</f>
        <v>0</v>
      </c>
      <c r="AM191" s="31" cm="1">
        <f t="array" ref="AM191">SUMPRODUCT((AG191:AH191&gt;=$N$7)*(AG191:AH191 &lt;= $N$8)*(TEXT(AG191:AH191,"yyyy-mm")=AK191)*(AG192:AH192 = "▲"))</f>
        <v>0</v>
      </c>
      <c r="AN191" s="31"/>
    </row>
    <row r="192" spans="9:41" ht="20.25" thickBot="1">
      <c r="I192"/>
      <c r="K192" s="38" t="str">
        <f t="shared" si="400"/>
        <v>OK</v>
      </c>
      <c r="L192" s="49"/>
      <c r="M192" s="14"/>
      <c r="N192" s="14"/>
      <c r="O192" s="14"/>
      <c r="P192" s="14"/>
      <c r="Q192" s="14" t="s">
        <v>17</v>
      </c>
      <c r="R192" s="15" t="s">
        <v>17</v>
      </c>
      <c r="S192" s="16"/>
      <c r="T192" s="31">
        <f t="shared" ref="T192" si="414">IF($N$8-M191-T191&lt;=5,2,COUNTIF(M192:S192,"●"))</f>
        <v>2</v>
      </c>
      <c r="U192" s="31">
        <f>IF(T192&lt;2-T191,1,0)</f>
        <v>0</v>
      </c>
      <c r="V192" s="10" t="str">
        <f>TEXT(S191,"YYYY-MM")</f>
        <v>2027-12</v>
      </c>
      <c r="W192" s="31" cm="1">
        <f t="array" ref="W192">IF(V192=V191,0,SUMPRODUCT((M191:S191&gt;=$N$7)*(M191:S191 &lt;= $N$8)*(TEXT(M191:S191,"yyyy-mm")=V192)*(M192:S192 = "●")))</f>
        <v>2</v>
      </c>
      <c r="X192" s="31" cm="1">
        <f t="array" ref="X192">IF(V192=V191,0,SUMPRODUCT((M191:S191&gt;=$N$7)*(M191:S191 &lt;= $N$8)*(TEXT(M191:S191,"yyyy-mm")=V192)*(M192:S192 = "▲")))</f>
        <v>0</v>
      </c>
      <c r="Y192" s="31"/>
      <c r="Z192" s="38" t="str">
        <f t="shared" si="402"/>
        <v>OK</v>
      </c>
      <c r="AA192" s="49"/>
      <c r="AB192" s="14"/>
      <c r="AC192" s="14"/>
      <c r="AD192" s="14"/>
      <c r="AE192" s="14"/>
      <c r="AF192" s="14" t="s">
        <v>17</v>
      </c>
      <c r="AG192" s="15" t="s">
        <v>17</v>
      </c>
      <c r="AH192" s="16"/>
      <c r="AI192" s="31">
        <f>IF($N$8-AB191-AI191&lt;=5,2,COUNTIF(AB192:AH192,"●"))</f>
        <v>2</v>
      </c>
      <c r="AJ192" s="31">
        <f>IF(AI192&lt;2-AI191,1,0)</f>
        <v>0</v>
      </c>
      <c r="AK192" s="10" t="str">
        <f>TEXT(AH191,"YYYY-MM")</f>
        <v>2028-04</v>
      </c>
      <c r="AL192" s="31" cm="1">
        <f t="array" ref="AL192">IF(AK192=AK191,0,SUMPRODUCT((AB191:AH191&gt;=$N$7)*(AB191:AH191 &lt;= $N$8)*(TEXT(AB191:AH191,"yyyy-mm")=AK192)*(AB192:AH192 = "●")))</f>
        <v>0</v>
      </c>
      <c r="AM192" s="31" cm="1">
        <f t="array" ref="AM192">IF(AK192=AK191,0,SUMPRODUCT((AB191:AH191&gt;=$N$7)*(AB191:AH191 &lt;= $N$8)*(TEXT(AB191:AH191,"yyyy-mm")=AK192)*(AB192:AH192 = "▲")))</f>
        <v>0</v>
      </c>
      <c r="AN192" s="31"/>
    </row>
    <row r="193" spans="9:42">
      <c r="I193"/>
      <c r="K193" s="38"/>
      <c r="L193" s="48">
        <v>136</v>
      </c>
      <c r="M193" s="11">
        <f>S191+1</f>
        <v>46727</v>
      </c>
      <c r="N193" s="11">
        <f t="shared" ref="N193:S193" si="415">M193+1</f>
        <v>46728</v>
      </c>
      <c r="O193" s="11">
        <f t="shared" si="415"/>
        <v>46729</v>
      </c>
      <c r="P193" s="11">
        <f t="shared" si="415"/>
        <v>46730</v>
      </c>
      <c r="Q193" s="11">
        <f t="shared" si="415"/>
        <v>46731</v>
      </c>
      <c r="R193" s="12">
        <f t="shared" si="415"/>
        <v>46732</v>
      </c>
      <c r="S193" s="13">
        <f t="shared" si="415"/>
        <v>46733</v>
      </c>
      <c r="T193" s="31">
        <f t="shared" ref="T193" si="416">COUNTIF(R194:S194,"▲")</f>
        <v>0</v>
      </c>
      <c r="U193" s="31"/>
      <c r="V193" s="10" t="str">
        <f>TEXT(M193,"YYYY-MM")</f>
        <v>2027-12</v>
      </c>
      <c r="W193" s="31" cm="1">
        <f t="array" ref="W193">SUMPRODUCT((M193:S193&gt;=$N$7)*(M193:S193 &lt;= $N$8)*(TEXT(M193:S193,"yyyy-mm")=V193)*(M194:S194 = "●"))</f>
        <v>2</v>
      </c>
      <c r="X193" s="31" cm="1">
        <f t="array" ref="X193">SUMPRODUCT((R193:S193&gt;=$N$7)*(R193:S193 &lt;= $N$8)*(TEXT(R193:S193,"yyyy-mm")=V193)*(R194:S194 = "▲"))</f>
        <v>0</v>
      </c>
      <c r="Y193" s="31"/>
      <c r="Z193" s="38"/>
      <c r="AA193" s="48">
        <v>157</v>
      </c>
      <c r="AB193" s="11">
        <f>AH191+1</f>
        <v>46874</v>
      </c>
      <c r="AC193" s="11">
        <f t="shared" ref="AC193:AH193" si="417">AB193+1</f>
        <v>46875</v>
      </c>
      <c r="AD193" s="11">
        <f t="shared" si="417"/>
        <v>46876</v>
      </c>
      <c r="AE193" s="11">
        <f t="shared" si="417"/>
        <v>46877</v>
      </c>
      <c r="AF193" s="11">
        <f t="shared" si="417"/>
        <v>46878</v>
      </c>
      <c r="AG193" s="12">
        <f t="shared" si="417"/>
        <v>46879</v>
      </c>
      <c r="AH193" s="13">
        <f t="shared" si="417"/>
        <v>46880</v>
      </c>
      <c r="AI193" s="31">
        <f>COUNTIF(AG194:AH194,"▲")</f>
        <v>0</v>
      </c>
      <c r="AJ193" s="31"/>
      <c r="AK193" s="10" t="str">
        <f>TEXT(AB193,"YYYY-MM")</f>
        <v>2028-05</v>
      </c>
      <c r="AL193" s="31" cm="1">
        <f t="array" ref="AL193">SUMPRODUCT((AB193:AH193&gt;=$N$7)*(AB193:AH193 &lt;= $N$8)*(TEXT(AB193:AH193,"yyyy-mm")=AK193)*(AB194:AH194 = "●"))</f>
        <v>0</v>
      </c>
      <c r="AM193" s="31" cm="1">
        <f t="array" ref="AM193">SUMPRODUCT((AG193:AH193&gt;=$N$7)*(AG193:AH193 &lt;= $N$8)*(TEXT(AG193:AH193,"yyyy-mm")=AK193)*(AG194:AH194 = "▲"))</f>
        <v>0</v>
      </c>
      <c r="AN193" s="31"/>
      <c r="AO193" s="32"/>
      <c r="AP193" s="26"/>
    </row>
    <row r="194" spans="9:42" ht="20.25" thickBot="1">
      <c r="I194"/>
      <c r="K194" s="38" t="str">
        <f t="shared" si="400"/>
        <v>OK</v>
      </c>
      <c r="L194" s="49"/>
      <c r="M194" s="14"/>
      <c r="N194" s="14"/>
      <c r="O194" s="14"/>
      <c r="P194" s="14"/>
      <c r="Q194" s="14" t="s">
        <v>17</v>
      </c>
      <c r="R194" s="15" t="s">
        <v>17</v>
      </c>
      <c r="S194" s="16"/>
      <c r="T194" s="31">
        <f t="shared" ref="T194" si="418">IF($N$8-M193-T193&lt;=5,2,COUNTIF(M194:S194,"●"))</f>
        <v>2</v>
      </c>
      <c r="U194" s="31">
        <f>IF(T194&lt;2-T193,1,0)</f>
        <v>0</v>
      </c>
      <c r="V194" s="10" t="str">
        <f>TEXT(S193,"YYYY-MM")</f>
        <v>2027-12</v>
      </c>
      <c r="W194" s="31" cm="1">
        <f t="array" ref="W194">IF(V194=V193,0,SUMPRODUCT((M193:S193&gt;=$N$7)*(M193:S193 &lt;= $N$8)*(TEXT(M193:S193,"yyyy-mm")=V194)*(M194:S194 = "●")))</f>
        <v>0</v>
      </c>
      <c r="X194" s="31" cm="1">
        <f t="array" ref="X194">IF(V194=V193,0,SUMPRODUCT((M193:S193&gt;=$N$7)*(M193:S193 &lt;= $N$8)*(TEXT(M193:S193,"yyyy-mm")=V194)*(M194:S194 = "▲")))</f>
        <v>0</v>
      </c>
      <c r="Y194" s="31"/>
      <c r="Z194" s="38" t="str">
        <f t="shared" si="402"/>
        <v>OK</v>
      </c>
      <c r="AA194" s="49"/>
      <c r="AB194" s="14"/>
      <c r="AC194" s="14"/>
      <c r="AD194" s="14"/>
      <c r="AE194" s="14"/>
      <c r="AF194" s="14"/>
      <c r="AG194" s="15" t="s">
        <v>17</v>
      </c>
      <c r="AH194" s="16" t="s">
        <v>17</v>
      </c>
      <c r="AI194" s="31">
        <f>IF($N$8-AB193-AI193&lt;=5,2,COUNTIF(AB194:AH194,"●"))</f>
        <v>2</v>
      </c>
      <c r="AJ194" s="31">
        <f>IF(AI194&lt;2-AI193,1,0)</f>
        <v>0</v>
      </c>
      <c r="AK194" s="10" t="str">
        <f>TEXT(AH193,"YYYY-MM")</f>
        <v>2028-05</v>
      </c>
      <c r="AL194" s="31" cm="1">
        <f t="array" ref="AL194">IF(AK194=AK193,0,SUMPRODUCT((AB193:AH193&gt;=$N$7)*(AB193:AH193 &lt;= $N$8)*(TEXT(AB193:AH193,"yyyy-mm")=AK194)*(AB194:AH194 = "●")))</f>
        <v>0</v>
      </c>
      <c r="AM194" s="31" cm="1">
        <f t="array" ref="AM194">IF(AK194=AK193,0,SUMPRODUCT((AB193:AH193&gt;=$N$7)*(AB193:AH193 &lt;= $N$8)*(TEXT(AB193:AH193,"yyyy-mm")=AK194)*(AB194:AH194 = "▲")))</f>
        <v>0</v>
      </c>
      <c r="AN194" s="31"/>
      <c r="AO194" s="32"/>
      <c r="AP194" s="26"/>
    </row>
    <row r="195" spans="9:42">
      <c r="I195"/>
      <c r="K195" s="38"/>
      <c r="L195" s="48">
        <v>137</v>
      </c>
      <c r="M195" s="11">
        <f>S193+1</f>
        <v>46734</v>
      </c>
      <c r="N195" s="11">
        <f t="shared" ref="N195:S195" si="419">M195+1</f>
        <v>46735</v>
      </c>
      <c r="O195" s="11">
        <f t="shared" si="419"/>
        <v>46736</v>
      </c>
      <c r="P195" s="11">
        <f t="shared" si="419"/>
        <v>46737</v>
      </c>
      <c r="Q195" s="11">
        <f t="shared" si="419"/>
        <v>46738</v>
      </c>
      <c r="R195" s="12">
        <f t="shared" si="419"/>
        <v>46739</v>
      </c>
      <c r="S195" s="13">
        <f t="shared" si="419"/>
        <v>46740</v>
      </c>
      <c r="T195" s="31">
        <f t="shared" ref="T195" si="420">COUNTIF(R196:S196,"▲")</f>
        <v>0</v>
      </c>
      <c r="U195" s="31"/>
      <c r="V195" s="10" t="str">
        <f>TEXT(M195,"YYYY-MM")</f>
        <v>2027-12</v>
      </c>
      <c r="W195" s="31" cm="1">
        <f t="array" ref="W195">SUMPRODUCT((M195:S195&gt;=$N$7)*(M195:S195 &lt;= $N$8)*(TEXT(M195:S195,"yyyy-mm")=V195)*(M196:S196 = "●"))</f>
        <v>2</v>
      </c>
      <c r="X195" s="31" cm="1">
        <f t="array" ref="X195">SUMPRODUCT((R195:S195&gt;=$N$7)*(R195:S195 &lt;= $N$8)*(TEXT(R195:S195,"yyyy-mm")=V195)*(R196:S196 = "▲"))</f>
        <v>0</v>
      </c>
      <c r="Y195" s="31"/>
      <c r="Z195" s="38"/>
      <c r="AA195" s="48">
        <v>158</v>
      </c>
      <c r="AB195" s="11">
        <f>AH193+1</f>
        <v>46881</v>
      </c>
      <c r="AC195" s="11">
        <f t="shared" ref="AC195:AH195" si="421">AB195+1</f>
        <v>46882</v>
      </c>
      <c r="AD195" s="11">
        <f t="shared" si="421"/>
        <v>46883</v>
      </c>
      <c r="AE195" s="11">
        <f t="shared" si="421"/>
        <v>46884</v>
      </c>
      <c r="AF195" s="11">
        <f t="shared" si="421"/>
        <v>46885</v>
      </c>
      <c r="AG195" s="12">
        <f t="shared" si="421"/>
        <v>46886</v>
      </c>
      <c r="AH195" s="13">
        <f t="shared" si="421"/>
        <v>46887</v>
      </c>
      <c r="AI195" s="31">
        <f>COUNTIF(AG196:AH196,"▲")</f>
        <v>0</v>
      </c>
      <c r="AJ195" s="31"/>
      <c r="AK195" s="10" t="str">
        <f>TEXT(AB195,"YYYY-MM")</f>
        <v>2028-05</v>
      </c>
      <c r="AL195" s="31" cm="1">
        <f t="array" ref="AL195">SUMPRODUCT((AB195:AH195&gt;=$N$7)*(AB195:AH195 &lt;= $N$8)*(TEXT(AB195:AH195,"yyyy-mm")=AK195)*(AB196:AH196 = "●"))</f>
        <v>0</v>
      </c>
      <c r="AM195" s="31" cm="1">
        <f t="array" ref="AM195">SUMPRODUCT((AG195:AH195&gt;=$N$7)*(AG195:AH195 &lt;= $N$8)*(TEXT(AG195:AH195,"yyyy-mm")=AK195)*(AG196:AH196 = "▲"))</f>
        <v>0</v>
      </c>
      <c r="AN195" s="31"/>
      <c r="AO195" s="10"/>
      <c r="AP195" s="26"/>
    </row>
    <row r="196" spans="9:42" ht="20.25" thickBot="1">
      <c r="I196"/>
      <c r="K196" s="38" t="str">
        <f>IF(U196=0,"OK","NG")</f>
        <v>OK</v>
      </c>
      <c r="L196" s="49"/>
      <c r="M196" s="14"/>
      <c r="N196" s="14"/>
      <c r="O196" s="14"/>
      <c r="P196" s="14"/>
      <c r="Q196" s="14" t="s">
        <v>17</v>
      </c>
      <c r="R196" s="15" t="s">
        <v>17</v>
      </c>
      <c r="S196" s="16"/>
      <c r="T196" s="31">
        <f t="shared" ref="T196" si="422">IF($N$8-M195-T195&lt;=5,2,COUNTIF(M196:S196,"●"))</f>
        <v>2</v>
      </c>
      <c r="U196" s="31">
        <f>IF(T196&lt;2-T195,1,0)</f>
        <v>0</v>
      </c>
      <c r="V196" s="10" t="str">
        <f>TEXT(S195,"YYYY-MM")</f>
        <v>2027-12</v>
      </c>
      <c r="W196" s="31" cm="1">
        <f t="array" ref="W196">IF(V196=V195,0,SUMPRODUCT((M195:S195&gt;=$N$7)*(M195:S195 &lt;= $N$8)*(TEXT(M195:S195,"yyyy-mm")=V196)*(M196:S196 = "●")))</f>
        <v>0</v>
      </c>
      <c r="X196" s="31" cm="1">
        <f t="array" ref="X196">IF(V196=V195,0,SUMPRODUCT((M195:S195&gt;=$N$7)*(M195:S195 &lt;= $N$8)*(TEXT(M195:S195,"yyyy-mm")=V196)*(M196:S196 = "▲")))</f>
        <v>0</v>
      </c>
      <c r="Y196" s="31"/>
      <c r="Z196" s="38" t="str">
        <f>IF(AJ196=0,"OK","NG")</f>
        <v>OK</v>
      </c>
      <c r="AA196" s="49"/>
      <c r="AB196" s="14"/>
      <c r="AC196" s="14"/>
      <c r="AD196" s="14"/>
      <c r="AE196" s="14"/>
      <c r="AF196" s="14"/>
      <c r="AG196" s="15"/>
      <c r="AH196" s="16"/>
      <c r="AI196" s="31">
        <f>IF($N$8-AB195-AI195&lt;=5,2,COUNTIF(AB196:AH196,"●"))</f>
        <v>2</v>
      </c>
      <c r="AJ196" s="31">
        <f>IF(AI196&lt;2-AI195,1,0)</f>
        <v>0</v>
      </c>
      <c r="AK196" s="10" t="str">
        <f>TEXT(AH195,"YYYY-MM")</f>
        <v>2028-05</v>
      </c>
      <c r="AL196" s="31" cm="1">
        <f t="array" ref="AL196">IF(AK196=AK195,0,SUMPRODUCT((AB195:AH195&gt;=$N$7)*(AB195:AH195 &lt;= $N$8)*(TEXT(AB195:AH195,"yyyy-mm")=AK196)*(AB196:AH196 = "●")))</f>
        <v>0</v>
      </c>
      <c r="AM196" s="31" cm="1">
        <f t="array" ref="AM196">IF(AK196=AK195,0,SUMPRODUCT((AB195:AH195&gt;=$N$7)*(AB195:AH195 &lt;= $N$8)*(TEXT(AB195:AH195,"yyyy-mm")=AK196)*(AB196:AH196 = "▲")))</f>
        <v>0</v>
      </c>
      <c r="AN196" s="31"/>
      <c r="AO196" s="10"/>
      <c r="AP196" s="26"/>
    </row>
    <row r="197" spans="9:42">
      <c r="I197"/>
      <c r="U197" s="30">
        <f>IF(SUM(U155:U196)=0,0,1)</f>
        <v>0</v>
      </c>
      <c r="AJ197" s="30">
        <f>IF(SUM(AJ155:AJ196)=0,0,1)</f>
        <v>1</v>
      </c>
      <c r="AO197" s="10"/>
      <c r="AP197" s="26"/>
    </row>
    <row r="198" spans="9:42">
      <c r="I198"/>
      <c r="AO198" s="10"/>
      <c r="AP198" s="26"/>
    </row>
    <row r="199" spans="9:42">
      <c r="I199"/>
      <c r="J199"/>
      <c r="K199" s="3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 s="39"/>
      <c r="AA199"/>
      <c r="AB199"/>
      <c r="AC199"/>
      <c r="AD199"/>
      <c r="AE199"/>
      <c r="AF199"/>
      <c r="AG199"/>
      <c r="AH199"/>
      <c r="AI199"/>
      <c r="AJ199"/>
      <c r="AK199"/>
      <c r="AO199" s="10"/>
      <c r="AP199" s="26"/>
    </row>
    <row r="200" spans="9:42">
      <c r="I200"/>
      <c r="J200"/>
      <c r="K200" s="39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 s="39"/>
      <c r="AA200"/>
      <c r="AB200"/>
      <c r="AC200"/>
      <c r="AD200"/>
      <c r="AE200"/>
      <c r="AF200"/>
      <c r="AG200"/>
      <c r="AH200"/>
      <c r="AI200"/>
      <c r="AJ200"/>
      <c r="AK200"/>
      <c r="AO200" s="10"/>
      <c r="AP200" s="26"/>
    </row>
    <row r="201" spans="9:42">
      <c r="I201"/>
      <c r="J201"/>
      <c r="K201" s="39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 s="39"/>
      <c r="AA201"/>
      <c r="AB201"/>
      <c r="AC201"/>
      <c r="AD201"/>
      <c r="AE201"/>
      <c r="AF201"/>
      <c r="AG201"/>
      <c r="AH201"/>
      <c r="AI201"/>
      <c r="AJ201"/>
      <c r="AK201"/>
      <c r="AL201" s="32"/>
      <c r="AM201" s="32"/>
      <c r="AN201" s="32"/>
      <c r="AO201" s="10"/>
      <c r="AP201" s="26"/>
    </row>
    <row r="202" spans="9:42">
      <c r="I202"/>
      <c r="J202"/>
      <c r="K202" s="39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 s="39"/>
      <c r="AA202"/>
      <c r="AB202"/>
      <c r="AC202"/>
      <c r="AD202"/>
      <c r="AE202"/>
      <c r="AF202"/>
      <c r="AG202"/>
      <c r="AH202"/>
      <c r="AI202"/>
      <c r="AJ202"/>
      <c r="AK202"/>
      <c r="AL202" s="10"/>
      <c r="AM202" s="32"/>
      <c r="AN202" s="32"/>
      <c r="AO202" s="10"/>
      <c r="AP202" s="26"/>
    </row>
    <row r="203" spans="9:42">
      <c r="I203"/>
      <c r="J203"/>
      <c r="K203" s="39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 s="39"/>
      <c r="AA203"/>
      <c r="AB203"/>
      <c r="AC203"/>
      <c r="AD203"/>
      <c r="AE203"/>
      <c r="AF203"/>
      <c r="AG203"/>
      <c r="AH203"/>
      <c r="AI203"/>
      <c r="AJ203"/>
      <c r="AK203"/>
      <c r="AL203" s="10"/>
      <c r="AM203" s="10"/>
      <c r="AN203" s="10"/>
      <c r="AO203" s="10"/>
      <c r="AP203" s="26"/>
    </row>
    <row r="204" spans="9:42">
      <c r="I204"/>
      <c r="J204"/>
      <c r="K204" s="39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 s="39"/>
      <c r="AA204"/>
      <c r="AB204"/>
      <c r="AC204"/>
      <c r="AD204"/>
      <c r="AE204"/>
      <c r="AF204"/>
      <c r="AG204"/>
      <c r="AH204"/>
      <c r="AI204"/>
      <c r="AJ204"/>
      <c r="AK204"/>
      <c r="AL204" s="10"/>
      <c r="AM204" s="10"/>
      <c r="AN204" s="10"/>
      <c r="AO204" s="10"/>
      <c r="AP204" s="26"/>
    </row>
    <row r="205" spans="9:42">
      <c r="I205"/>
      <c r="J205"/>
      <c r="K205" s="39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 s="39"/>
      <c r="AA205"/>
      <c r="AB205"/>
      <c r="AC205"/>
      <c r="AD205"/>
      <c r="AE205"/>
      <c r="AF205"/>
      <c r="AG205"/>
      <c r="AH205"/>
      <c r="AI205"/>
      <c r="AJ205"/>
      <c r="AK205"/>
      <c r="AL205" s="10"/>
      <c r="AM205" s="10"/>
      <c r="AN205" s="10"/>
      <c r="AO205" s="10"/>
      <c r="AP205" s="26"/>
    </row>
    <row r="206" spans="9:42">
      <c r="I206"/>
      <c r="J206"/>
      <c r="K206" s="39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 s="39"/>
      <c r="AA206"/>
      <c r="AB206"/>
      <c r="AC206"/>
      <c r="AD206"/>
      <c r="AE206"/>
      <c r="AF206"/>
      <c r="AG206"/>
      <c r="AH206"/>
      <c r="AI206"/>
      <c r="AJ206"/>
      <c r="AK206"/>
      <c r="AL206" s="10"/>
      <c r="AM206" s="10"/>
      <c r="AN206" s="10"/>
      <c r="AO206" s="10"/>
      <c r="AP206" s="26"/>
    </row>
    <row r="207" spans="9:42">
      <c r="I207"/>
      <c r="J207"/>
      <c r="K207" s="39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 s="39"/>
      <c r="AA207"/>
      <c r="AB207"/>
      <c r="AC207"/>
      <c r="AD207"/>
      <c r="AE207"/>
      <c r="AF207"/>
      <c r="AG207"/>
      <c r="AH207"/>
      <c r="AI207"/>
      <c r="AJ207"/>
      <c r="AK207"/>
      <c r="AL207" s="10"/>
      <c r="AM207" s="10"/>
      <c r="AN207" s="10"/>
      <c r="AO207" s="10"/>
      <c r="AP207" s="26"/>
    </row>
    <row r="208" spans="9:42">
      <c r="I208"/>
      <c r="J208"/>
      <c r="K208" s="39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 s="39"/>
      <c r="AA208"/>
      <c r="AB208"/>
      <c r="AC208"/>
      <c r="AD208"/>
      <c r="AE208"/>
      <c r="AF208"/>
      <c r="AG208"/>
      <c r="AH208"/>
      <c r="AI208"/>
      <c r="AJ208"/>
      <c r="AK208"/>
      <c r="AL208" s="10"/>
      <c r="AM208" s="10"/>
      <c r="AN208" s="10"/>
      <c r="AO208" s="10"/>
      <c r="AP208" s="26"/>
    </row>
    <row r="209" spans="9:42">
      <c r="I209"/>
      <c r="J209"/>
      <c r="K209" s="3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 s="39"/>
      <c r="AA209"/>
      <c r="AB209"/>
      <c r="AC209"/>
      <c r="AD209"/>
      <c r="AE209"/>
      <c r="AF209"/>
      <c r="AG209"/>
      <c r="AH209"/>
      <c r="AI209"/>
      <c r="AJ209"/>
      <c r="AK209"/>
      <c r="AL209" s="10"/>
      <c r="AM209" s="10"/>
      <c r="AN209" s="10"/>
      <c r="AO209" s="10"/>
      <c r="AP209" s="26"/>
    </row>
    <row r="210" spans="9:42">
      <c r="I210"/>
      <c r="J210"/>
      <c r="K210" s="39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 s="39"/>
      <c r="AA210"/>
      <c r="AB210"/>
      <c r="AC210"/>
      <c r="AD210"/>
      <c r="AE210"/>
      <c r="AF210"/>
      <c r="AG210"/>
      <c r="AH210"/>
      <c r="AI210"/>
      <c r="AJ210"/>
      <c r="AK210"/>
      <c r="AL210" s="10"/>
      <c r="AM210" s="10"/>
      <c r="AN210" s="10"/>
      <c r="AO210" s="10"/>
      <c r="AP210" s="26"/>
    </row>
    <row r="211" spans="9:42">
      <c r="I211"/>
      <c r="J211"/>
      <c r="K211" s="39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 s="39"/>
      <c r="AA211"/>
      <c r="AB211"/>
      <c r="AC211"/>
      <c r="AD211"/>
      <c r="AE211"/>
      <c r="AF211"/>
      <c r="AG211"/>
      <c r="AH211"/>
      <c r="AI211"/>
      <c r="AJ211"/>
      <c r="AK211"/>
      <c r="AL211" s="10"/>
      <c r="AM211" s="10"/>
      <c r="AN211" s="10"/>
      <c r="AO211" s="10"/>
      <c r="AP211" s="26"/>
    </row>
    <row r="212" spans="9:42">
      <c r="I212"/>
      <c r="J212"/>
      <c r="K212" s="39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 s="39"/>
      <c r="AA212"/>
      <c r="AB212"/>
      <c r="AC212"/>
      <c r="AD212"/>
      <c r="AE212"/>
      <c r="AF212"/>
      <c r="AG212"/>
      <c r="AH212"/>
      <c r="AI212"/>
      <c r="AJ212"/>
      <c r="AK212"/>
      <c r="AL212" s="10"/>
      <c r="AM212" s="10"/>
      <c r="AN212" s="10"/>
      <c r="AO212" s="10"/>
      <c r="AP212" s="26"/>
    </row>
    <row r="213" spans="9:42">
      <c r="I213"/>
      <c r="J213"/>
      <c r="K213" s="39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 s="39"/>
      <c r="AA213"/>
      <c r="AB213"/>
      <c r="AC213"/>
      <c r="AD213"/>
      <c r="AE213"/>
      <c r="AF213"/>
      <c r="AG213"/>
      <c r="AH213"/>
      <c r="AI213"/>
      <c r="AJ213"/>
      <c r="AK213"/>
      <c r="AL213" s="10"/>
      <c r="AM213" s="10"/>
      <c r="AN213" s="10"/>
      <c r="AO213" s="10"/>
      <c r="AP213" s="26"/>
    </row>
    <row r="214" spans="9:42">
      <c r="I214"/>
      <c r="J214"/>
      <c r="K214" s="39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 s="39"/>
      <c r="AA214"/>
      <c r="AB214"/>
      <c r="AC214"/>
      <c r="AD214"/>
      <c r="AE214"/>
      <c r="AF214"/>
      <c r="AG214"/>
      <c r="AH214"/>
      <c r="AI214"/>
      <c r="AJ214"/>
      <c r="AK214"/>
      <c r="AL214" s="10"/>
      <c r="AM214" s="10"/>
      <c r="AN214" s="10"/>
      <c r="AO214" s="10"/>
      <c r="AP214" s="26"/>
    </row>
    <row r="215" spans="9:42">
      <c r="I215"/>
      <c r="J215"/>
      <c r="K215" s="39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 s="39"/>
      <c r="AA215"/>
      <c r="AB215"/>
      <c r="AC215"/>
      <c r="AD215"/>
      <c r="AE215"/>
      <c r="AF215"/>
      <c r="AG215"/>
      <c r="AH215"/>
      <c r="AI215"/>
      <c r="AJ215"/>
      <c r="AK215"/>
      <c r="AL215" s="10"/>
      <c r="AM215" s="10"/>
      <c r="AN215" s="10"/>
      <c r="AO215" s="10"/>
      <c r="AP215" s="26"/>
    </row>
    <row r="216" spans="9:42">
      <c r="I216"/>
      <c r="J216"/>
      <c r="K216" s="39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 s="39"/>
      <c r="AA216"/>
      <c r="AB216"/>
      <c r="AC216"/>
      <c r="AD216"/>
      <c r="AE216"/>
      <c r="AF216"/>
      <c r="AG216"/>
      <c r="AH216"/>
      <c r="AI216"/>
      <c r="AJ216"/>
      <c r="AK216"/>
      <c r="AL216" s="10"/>
      <c r="AM216" s="10"/>
      <c r="AN216" s="10"/>
      <c r="AO216" s="10"/>
      <c r="AP216" s="26"/>
    </row>
    <row r="217" spans="9:42">
      <c r="I217"/>
      <c r="J217"/>
      <c r="K217" s="39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 s="39"/>
      <c r="AA217"/>
      <c r="AB217"/>
      <c r="AC217"/>
      <c r="AD217"/>
      <c r="AE217"/>
      <c r="AF217"/>
      <c r="AG217"/>
      <c r="AH217"/>
      <c r="AI217"/>
      <c r="AJ217"/>
      <c r="AK217"/>
      <c r="AL217" s="10"/>
      <c r="AM217" s="10"/>
      <c r="AN217" s="10"/>
      <c r="AO217" s="10"/>
      <c r="AP217" s="26"/>
    </row>
    <row r="218" spans="9:42">
      <c r="I218"/>
      <c r="J218"/>
      <c r="K218" s="39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 s="39"/>
      <c r="AA218"/>
      <c r="AB218"/>
      <c r="AC218"/>
      <c r="AD218"/>
      <c r="AE218"/>
      <c r="AF218"/>
      <c r="AG218"/>
      <c r="AH218"/>
      <c r="AI218"/>
      <c r="AJ218"/>
      <c r="AK218"/>
      <c r="AL218" s="10"/>
      <c r="AM218" s="10"/>
      <c r="AN218" s="10"/>
      <c r="AO218" s="10"/>
      <c r="AP218" s="26"/>
    </row>
    <row r="219" spans="9:42">
      <c r="I219"/>
      <c r="J219"/>
      <c r="K219" s="3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 s="39"/>
      <c r="AA219"/>
      <c r="AB219"/>
      <c r="AC219"/>
      <c r="AD219"/>
      <c r="AE219"/>
      <c r="AF219"/>
      <c r="AG219"/>
      <c r="AH219"/>
      <c r="AI219"/>
      <c r="AJ219"/>
      <c r="AK219"/>
      <c r="AL219" s="10"/>
      <c r="AM219" s="10"/>
      <c r="AN219" s="10"/>
      <c r="AO219" s="10"/>
      <c r="AP219" s="26"/>
    </row>
    <row r="220" spans="9:42">
      <c r="I220"/>
      <c r="J220"/>
      <c r="K220" s="39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 s="39"/>
      <c r="AA220"/>
      <c r="AB220"/>
      <c r="AC220"/>
      <c r="AD220"/>
      <c r="AE220"/>
      <c r="AF220"/>
      <c r="AG220"/>
      <c r="AH220"/>
      <c r="AI220"/>
      <c r="AJ220"/>
      <c r="AK220"/>
      <c r="AL220" s="10"/>
      <c r="AM220" s="10"/>
      <c r="AN220" s="10"/>
      <c r="AO220" s="10"/>
      <c r="AP220" s="26"/>
    </row>
    <row r="221" spans="9:42">
      <c r="I221"/>
      <c r="J221"/>
      <c r="K221" s="39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 s="39"/>
      <c r="AA221"/>
      <c r="AB221"/>
      <c r="AC221"/>
      <c r="AD221"/>
      <c r="AE221"/>
      <c r="AF221"/>
      <c r="AG221"/>
      <c r="AH221"/>
      <c r="AI221"/>
      <c r="AJ221"/>
      <c r="AK221"/>
      <c r="AL221" s="10"/>
      <c r="AM221" s="10"/>
      <c r="AN221" s="10"/>
      <c r="AO221" s="10"/>
      <c r="AP221" s="26"/>
    </row>
    <row r="222" spans="9:42">
      <c r="I222"/>
      <c r="J222"/>
      <c r="K222" s="39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 s="39"/>
      <c r="AA222"/>
      <c r="AB222"/>
      <c r="AC222"/>
      <c r="AD222"/>
      <c r="AE222"/>
      <c r="AF222"/>
      <c r="AG222"/>
      <c r="AH222"/>
      <c r="AI222"/>
      <c r="AJ222"/>
      <c r="AK222"/>
      <c r="AL222" s="10"/>
      <c r="AM222" s="10"/>
      <c r="AN222" s="10"/>
      <c r="AO222" s="10"/>
      <c r="AP222" s="26"/>
    </row>
    <row r="223" spans="9:42">
      <c r="I223"/>
      <c r="J223"/>
      <c r="K223" s="39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 s="39"/>
      <c r="AA223"/>
      <c r="AB223"/>
      <c r="AC223"/>
      <c r="AD223"/>
      <c r="AE223"/>
      <c r="AF223"/>
      <c r="AG223"/>
      <c r="AH223"/>
      <c r="AI223"/>
      <c r="AJ223"/>
      <c r="AK223"/>
      <c r="AL223" s="10"/>
      <c r="AM223" s="10"/>
      <c r="AN223" s="10"/>
      <c r="AO223" s="10"/>
      <c r="AP223" s="26"/>
    </row>
    <row r="224" spans="9:42">
      <c r="I224"/>
      <c r="J224"/>
      <c r="K224" s="39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 s="39"/>
      <c r="AA224"/>
      <c r="AB224"/>
      <c r="AC224"/>
      <c r="AD224"/>
      <c r="AE224"/>
      <c r="AF224"/>
      <c r="AG224"/>
      <c r="AH224"/>
      <c r="AI224"/>
      <c r="AJ224"/>
      <c r="AK224"/>
      <c r="AL224" s="10"/>
      <c r="AM224" s="10"/>
      <c r="AN224" s="10"/>
      <c r="AO224" s="10"/>
      <c r="AP224" s="26"/>
    </row>
    <row r="225" spans="9:42">
      <c r="I225"/>
      <c r="J225"/>
      <c r="K225" s="39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 s="39"/>
      <c r="AA225"/>
      <c r="AB225"/>
      <c r="AC225"/>
      <c r="AD225"/>
      <c r="AE225"/>
      <c r="AF225"/>
      <c r="AG225"/>
      <c r="AH225"/>
      <c r="AI225"/>
      <c r="AJ225"/>
      <c r="AK225"/>
      <c r="AL225" s="10"/>
      <c r="AM225" s="10"/>
      <c r="AN225" s="10"/>
      <c r="AO225" s="10"/>
      <c r="AP225" s="26"/>
    </row>
    <row r="226" spans="9:42">
      <c r="I226"/>
      <c r="J226"/>
      <c r="K226" s="39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 s="39"/>
      <c r="AA226"/>
      <c r="AB226"/>
      <c r="AC226"/>
      <c r="AD226"/>
      <c r="AE226"/>
      <c r="AF226"/>
      <c r="AG226"/>
      <c r="AH226"/>
      <c r="AI226"/>
      <c r="AJ226"/>
      <c r="AK226"/>
      <c r="AL226" s="10"/>
      <c r="AM226" s="10"/>
      <c r="AN226" s="10"/>
      <c r="AO226" s="10"/>
      <c r="AP226" s="26"/>
    </row>
    <row r="227" spans="9:42">
      <c r="I227"/>
      <c r="J227"/>
      <c r="K227" s="39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 s="39"/>
      <c r="AA227"/>
      <c r="AB227"/>
      <c r="AC227"/>
      <c r="AD227"/>
      <c r="AE227"/>
      <c r="AF227"/>
      <c r="AG227"/>
      <c r="AH227"/>
      <c r="AI227"/>
      <c r="AJ227"/>
      <c r="AK227"/>
      <c r="AL227" s="10"/>
      <c r="AM227" s="10"/>
      <c r="AN227" s="10"/>
      <c r="AO227" s="10"/>
      <c r="AP227" s="26"/>
    </row>
    <row r="228" spans="9:42">
      <c r="I228"/>
      <c r="J228"/>
      <c r="K228" s="39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 s="39"/>
      <c r="AA228"/>
      <c r="AB228"/>
      <c r="AC228"/>
      <c r="AD228"/>
      <c r="AE228"/>
      <c r="AF228"/>
      <c r="AG228"/>
      <c r="AH228"/>
      <c r="AI228"/>
      <c r="AJ228"/>
      <c r="AK228"/>
      <c r="AL228" s="10"/>
      <c r="AM228" s="10"/>
      <c r="AN228" s="10"/>
      <c r="AO228" s="10"/>
      <c r="AP228" s="26"/>
    </row>
    <row r="229" spans="9:42">
      <c r="I229"/>
      <c r="J229"/>
      <c r="K229" s="3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 s="39"/>
      <c r="AA229"/>
      <c r="AB229"/>
      <c r="AC229"/>
      <c r="AD229"/>
      <c r="AE229"/>
      <c r="AF229"/>
      <c r="AG229"/>
      <c r="AH229"/>
      <c r="AI229"/>
      <c r="AJ229"/>
      <c r="AK229"/>
      <c r="AL229" s="10"/>
      <c r="AM229" s="10"/>
      <c r="AN229" s="10"/>
      <c r="AO229" s="10"/>
      <c r="AP229" s="26"/>
    </row>
    <row r="230" spans="9:42">
      <c r="I230"/>
      <c r="J230"/>
      <c r="K230" s="39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 s="39"/>
      <c r="AA230"/>
      <c r="AB230"/>
      <c r="AC230"/>
      <c r="AD230"/>
      <c r="AE230"/>
      <c r="AF230"/>
      <c r="AG230"/>
      <c r="AH230"/>
      <c r="AI230"/>
      <c r="AJ230"/>
      <c r="AK230"/>
      <c r="AL230" s="10"/>
      <c r="AM230" s="10"/>
      <c r="AN230" s="10"/>
      <c r="AO230" s="10"/>
      <c r="AP230" s="26"/>
    </row>
    <row r="231" spans="9:42">
      <c r="I231"/>
      <c r="J231"/>
      <c r="K231" s="39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 s="39"/>
      <c r="AA231"/>
      <c r="AB231"/>
      <c r="AC231"/>
      <c r="AD231"/>
      <c r="AE231"/>
      <c r="AF231"/>
      <c r="AG231"/>
      <c r="AH231"/>
      <c r="AI231"/>
      <c r="AJ231"/>
      <c r="AK231"/>
      <c r="AL231" s="10"/>
      <c r="AM231" s="10"/>
      <c r="AN231" s="10"/>
      <c r="AO231" s="10"/>
      <c r="AP231" s="26"/>
    </row>
    <row r="232" spans="9:42">
      <c r="I232"/>
      <c r="J232"/>
      <c r="K232" s="39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 s="39"/>
      <c r="AA232"/>
      <c r="AB232"/>
      <c r="AC232"/>
      <c r="AD232"/>
      <c r="AE232"/>
      <c r="AF232"/>
      <c r="AG232"/>
      <c r="AH232"/>
      <c r="AI232"/>
      <c r="AJ232"/>
      <c r="AK232"/>
      <c r="AL232" s="10"/>
      <c r="AM232" s="10"/>
      <c r="AN232" s="10"/>
      <c r="AO232" s="10"/>
      <c r="AP232" s="26"/>
    </row>
    <row r="233" spans="9:42">
      <c r="I233"/>
      <c r="J233"/>
      <c r="K233" s="39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 s="39"/>
      <c r="AA233"/>
      <c r="AB233"/>
      <c r="AC233"/>
      <c r="AD233"/>
      <c r="AE233"/>
      <c r="AF233"/>
      <c r="AG233"/>
      <c r="AH233"/>
      <c r="AI233"/>
      <c r="AJ233"/>
      <c r="AK233"/>
      <c r="AL233" s="10"/>
      <c r="AM233" s="10"/>
      <c r="AN233" s="10"/>
      <c r="AO233" s="10"/>
      <c r="AP233" s="26"/>
    </row>
    <row r="234" spans="9:42">
      <c r="I234"/>
      <c r="J234"/>
      <c r="K234" s="39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 s="39"/>
      <c r="AA234"/>
      <c r="AB234"/>
      <c r="AC234"/>
      <c r="AD234"/>
      <c r="AE234"/>
      <c r="AF234"/>
      <c r="AG234"/>
      <c r="AH234"/>
      <c r="AI234"/>
      <c r="AJ234"/>
      <c r="AK234"/>
      <c r="AL234" s="10"/>
      <c r="AM234" s="10"/>
      <c r="AN234" s="10"/>
      <c r="AO234" s="10"/>
      <c r="AP234" s="26"/>
    </row>
    <row r="235" spans="9:42">
      <c r="I235"/>
      <c r="J235"/>
      <c r="K235" s="39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 s="39"/>
      <c r="AA235"/>
      <c r="AB235"/>
      <c r="AC235"/>
      <c r="AD235"/>
      <c r="AE235"/>
      <c r="AF235"/>
      <c r="AG235"/>
      <c r="AH235"/>
      <c r="AI235"/>
      <c r="AJ235"/>
      <c r="AK235"/>
      <c r="AL235" s="10"/>
      <c r="AM235" s="10"/>
      <c r="AN235" s="10"/>
    </row>
    <row r="236" spans="9:42">
      <c r="J236"/>
      <c r="K236" s="39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 s="39"/>
      <c r="AA236"/>
      <c r="AB236"/>
      <c r="AC236"/>
      <c r="AD236"/>
      <c r="AE236"/>
      <c r="AF236"/>
      <c r="AG236"/>
      <c r="AH236"/>
      <c r="AI236"/>
      <c r="AJ236"/>
      <c r="AK236"/>
      <c r="AL236" s="10"/>
      <c r="AM236" s="10"/>
      <c r="AN236" s="10"/>
    </row>
    <row r="237" spans="9:42">
      <c r="J237"/>
      <c r="K237" s="39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 s="39"/>
      <c r="AA237"/>
      <c r="AB237"/>
      <c r="AC237"/>
      <c r="AD237"/>
      <c r="AE237"/>
      <c r="AF237"/>
      <c r="AG237"/>
      <c r="AH237"/>
      <c r="AI237"/>
      <c r="AJ237"/>
      <c r="AK237"/>
      <c r="AL237" s="10"/>
      <c r="AM237" s="10"/>
      <c r="AN237" s="10"/>
    </row>
    <row r="238" spans="9:42">
      <c r="J238"/>
      <c r="K238" s="39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 s="39"/>
      <c r="AA238"/>
      <c r="AB238"/>
      <c r="AC238"/>
      <c r="AD238"/>
      <c r="AE238"/>
      <c r="AF238"/>
      <c r="AG238"/>
      <c r="AH238"/>
      <c r="AI238"/>
      <c r="AJ238"/>
      <c r="AK238"/>
      <c r="AL238" s="10"/>
      <c r="AM238" s="10"/>
      <c r="AN238" s="10"/>
    </row>
    <row r="239" spans="9:42">
      <c r="J239"/>
      <c r="K239" s="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 s="39"/>
      <c r="AA239"/>
      <c r="AB239"/>
      <c r="AC239"/>
      <c r="AD239"/>
      <c r="AE239"/>
      <c r="AF239"/>
      <c r="AG239"/>
      <c r="AH239"/>
      <c r="AI239"/>
      <c r="AJ239"/>
      <c r="AK239"/>
      <c r="AL239" s="10"/>
      <c r="AM239" s="10"/>
      <c r="AN239" s="10"/>
    </row>
    <row r="240" spans="9:42">
      <c r="J240"/>
      <c r="K240" s="39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 s="39"/>
      <c r="AA240"/>
      <c r="AB240"/>
      <c r="AC240"/>
      <c r="AD240"/>
      <c r="AE240"/>
      <c r="AF240"/>
      <c r="AG240"/>
      <c r="AH240"/>
      <c r="AI240"/>
      <c r="AJ240"/>
      <c r="AK240"/>
      <c r="AL240" s="10"/>
      <c r="AM240" s="10"/>
      <c r="AN240" s="10"/>
    </row>
    <row r="241" spans="10:40">
      <c r="J241"/>
      <c r="K241" s="39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 s="39"/>
      <c r="AA241"/>
      <c r="AB241"/>
      <c r="AC241"/>
      <c r="AD241"/>
      <c r="AE241"/>
      <c r="AF241"/>
      <c r="AG241"/>
      <c r="AH241"/>
      <c r="AI241"/>
      <c r="AJ241"/>
      <c r="AK241"/>
      <c r="AL241" s="10"/>
      <c r="AM241" s="10"/>
      <c r="AN241" s="10"/>
    </row>
    <row r="242" spans="10:40">
      <c r="J242"/>
      <c r="K242" s="39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 s="39"/>
      <c r="AA242"/>
      <c r="AB242"/>
      <c r="AC242"/>
      <c r="AD242"/>
      <c r="AE242"/>
      <c r="AF242"/>
      <c r="AG242"/>
      <c r="AH242"/>
      <c r="AI242"/>
      <c r="AJ242"/>
      <c r="AK242"/>
      <c r="AL242" s="10"/>
      <c r="AM242" s="10"/>
      <c r="AN242" s="10"/>
    </row>
    <row r="243" spans="10:40">
      <c r="J243"/>
      <c r="K243" s="39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 s="39"/>
      <c r="AA243"/>
      <c r="AB243"/>
      <c r="AC243"/>
      <c r="AD243"/>
      <c r="AE243"/>
      <c r="AF243"/>
      <c r="AG243"/>
      <c r="AH243"/>
      <c r="AI243"/>
      <c r="AJ243"/>
      <c r="AK243"/>
    </row>
  </sheetData>
  <sheetProtection algorithmName="SHA-512" hashValue="TweIEURF2QycPfZLO5zKOMzeimPgki3eQebXS4olWOsk805jl3TXJ6te12xyrqWcuy7PL4DKK4kJErJSeghx8w==" saltValue="qRW7Qw6qxN+nJaI4nLo66w==" spinCount="100000" sheet="1" objects="1" scenarios="1"/>
  <protectedRanges>
    <protectedRange sqref="N3 N6:N8" name="範囲9"/>
    <protectedRange sqref="AB156:AH156 AB158:AH158 AB160:AH160 AB162:AH162 AB164:AH164 AB166:AH166 AB168:AH168 AB170:AH170 AB172:AH172 AB174:AH174 AB176:AH176 AB178:AH178 AB180:AH180 AB182:AH182 AB184:AH184 AB186:AH186 AB188:AH188 AB190:AH190 AB192:AH192 AB194:AH194 AB196:AH196" name="範囲8"/>
    <protectedRange sqref="M17:S17 M19:S19 M21:S21 M23:S23 M25:S25 M27:S27 M29:S29 M31:S31 M33:S33 M35:S35 M37:S37 M39:S39 M41:S41 M43:S43 M45:S45 M47:S47" name="範囲1"/>
    <protectedRange sqref="AB17:AH17 AB19:AH19 AB21:AH21 AB23:AH23 AB25:AH25 AB27:AH27 AB29:AH29 AB31:AH31 AB33:AH33 AB35:AH35 AB37:AH37 AB39:AH39 AB41:AH41 AB43:AH43 AB45:AH45 AB47:AH47" name="範囲2"/>
    <protectedRange sqref="M56:S56 M58:S58 M60:S60 M62:S62 M64:S64 M66:S66 M68:S68 M70:S70 M72:S72 M74:S74 M76:S76 M78:S78 M80:S80 M82:S82 M84:S84 M86:S86 M88:S88 M90:S90 M92:S92 M94:S94 M96:S96" name="範囲3"/>
    <protectedRange sqref="AB56:AH56 AB58:AH58 AB60:AH60 AB62:AH62 AB64:AH64 AB66:AH66 AB68:AH68 AB70:AH70 AB72:AH72 AB74:AH74 AB76:AH76 AB78:AH78 AB80:AH80 AB82:AH82 AB84:AH84 AB86:AH86 AB88:AH88 AB90:AH90 AB92:AH92" name="範囲4"/>
    <protectedRange sqref="M106:S106 M108:S108 M110:S110 M112:S112 M114:S114 M116:S116 M118:S118 M120:S120 M122:S122 M124:S124 M126:S126 M128:S128 M130:S130 M132:S132 M134:S134 M136:S136 M138:S138 M140:S140" name="範囲5"/>
    <protectedRange sqref="AB106:AH106 AB108:AH108 AB110:AH110 AB112:AH112 AB114:AH114 AB116:AH116 AB118:AH118 AB120:AH120 AB122:AH122 AB124:AH124 AB126:AH126 AB128:AH128 AB130:AH130 AB132:AH132 AB134:AH134 AB136:AH136 AB138:AH138" name="範囲6"/>
    <protectedRange sqref="M156:S156 M158:S158 M160:S160 M162:S162 M164:S164 M166:S166 M168:S168 M170:S170 M172:S172 M174:S174 M176:S176 M178:S178 M180:S180 M182:S182 M184:S184 M186:S186 M188:S188 M190:S190 M192:S192 M194:S194 M196:S196" name="範囲7"/>
  </protectedRanges>
  <dataConsolidate link="1"/>
  <mergeCells count="191">
    <mergeCell ref="L177:L178"/>
    <mergeCell ref="AA177:AA178"/>
    <mergeCell ref="L179:L180"/>
    <mergeCell ref="AA179:AA180"/>
    <mergeCell ref="L181:L182"/>
    <mergeCell ref="AA181:AA182"/>
    <mergeCell ref="L171:L172"/>
    <mergeCell ref="AA171:AA172"/>
    <mergeCell ref="L173:L174"/>
    <mergeCell ref="AA173:AA174"/>
    <mergeCell ref="L175:L176"/>
    <mergeCell ref="AA175:AA176"/>
    <mergeCell ref="L189:L190"/>
    <mergeCell ref="AA189:AA190"/>
    <mergeCell ref="L191:L192"/>
    <mergeCell ref="AA191:AA192"/>
    <mergeCell ref="L195:L196"/>
    <mergeCell ref="AA195:AA196"/>
    <mergeCell ref="L183:L184"/>
    <mergeCell ref="AA183:AA184"/>
    <mergeCell ref="L185:L186"/>
    <mergeCell ref="AA185:AA186"/>
    <mergeCell ref="L187:L188"/>
    <mergeCell ref="AA187:AA188"/>
    <mergeCell ref="L165:L166"/>
    <mergeCell ref="AA165:AA166"/>
    <mergeCell ref="L167:L168"/>
    <mergeCell ref="AA167:AA168"/>
    <mergeCell ref="L169:L170"/>
    <mergeCell ref="AA169:AA170"/>
    <mergeCell ref="L159:L160"/>
    <mergeCell ref="AA159:AA160"/>
    <mergeCell ref="L161:L162"/>
    <mergeCell ref="AA161:AA162"/>
    <mergeCell ref="L163:L164"/>
    <mergeCell ref="AA163:AA164"/>
    <mergeCell ref="AB153:AH153"/>
    <mergeCell ref="L155:L156"/>
    <mergeCell ref="AA155:AA156"/>
    <mergeCell ref="L157:L158"/>
    <mergeCell ref="AA157:AA158"/>
    <mergeCell ref="L145:L146"/>
    <mergeCell ref="AA145:AA146"/>
    <mergeCell ref="L153:L154"/>
    <mergeCell ref="M153:S153"/>
    <mergeCell ref="AA153:AA154"/>
    <mergeCell ref="L137:L138"/>
    <mergeCell ref="AA137:AA138"/>
    <mergeCell ref="L139:L140"/>
    <mergeCell ref="AA139:AA140"/>
    <mergeCell ref="L141:L142"/>
    <mergeCell ref="AA141:AA142"/>
    <mergeCell ref="L133:L134"/>
    <mergeCell ref="AA133:AA134"/>
    <mergeCell ref="L135:L136"/>
    <mergeCell ref="AA135:AA136"/>
    <mergeCell ref="L129:L130"/>
    <mergeCell ref="AA129:AA130"/>
    <mergeCell ref="AA123:AA124"/>
    <mergeCell ref="L113:L114"/>
    <mergeCell ref="AA113:AA114"/>
    <mergeCell ref="L115:L116"/>
    <mergeCell ref="AA115:AA116"/>
    <mergeCell ref="L117:L118"/>
    <mergeCell ref="AA117:AA118"/>
    <mergeCell ref="L127:L128"/>
    <mergeCell ref="AA127:AA128"/>
    <mergeCell ref="L34:L35"/>
    <mergeCell ref="L36:L37"/>
    <mergeCell ref="L38:L39"/>
    <mergeCell ref="L40:L41"/>
    <mergeCell ref="L42:L43"/>
    <mergeCell ref="L44:L45"/>
    <mergeCell ref="AA44:AA45"/>
    <mergeCell ref="L53:L54"/>
    <mergeCell ref="M53:S53"/>
    <mergeCell ref="L55:L56"/>
    <mergeCell ref="L57:L58"/>
    <mergeCell ref="L59:L60"/>
    <mergeCell ref="L61:L62"/>
    <mergeCell ref="L63:L64"/>
    <mergeCell ref="L65:L66"/>
    <mergeCell ref="AA36:AA37"/>
    <mergeCell ref="AA38:AA39"/>
    <mergeCell ref="AA40:AA41"/>
    <mergeCell ref="AA42:AA43"/>
    <mergeCell ref="L46:L47"/>
    <mergeCell ref="AA16:AA17"/>
    <mergeCell ref="AA18:AA19"/>
    <mergeCell ref="AA20:AA21"/>
    <mergeCell ref="AA22:AA23"/>
    <mergeCell ref="AA32:AA33"/>
    <mergeCell ref="AF4:AG4"/>
    <mergeCell ref="AF5:AG5"/>
    <mergeCell ref="S9:AG12"/>
    <mergeCell ref="AA3:AE3"/>
    <mergeCell ref="L131:L132"/>
    <mergeCell ref="AA131:AA132"/>
    <mergeCell ref="AB103:AH103"/>
    <mergeCell ref="L105:L106"/>
    <mergeCell ref="AA105:AA106"/>
    <mergeCell ref="L32:L33"/>
    <mergeCell ref="L14:L15"/>
    <mergeCell ref="AA14:AA15"/>
    <mergeCell ref="L16:L17"/>
    <mergeCell ref="L18:L19"/>
    <mergeCell ref="L20:L21"/>
    <mergeCell ref="L22:L23"/>
    <mergeCell ref="L24:L25"/>
    <mergeCell ref="L26:L27"/>
    <mergeCell ref="L28:L29"/>
    <mergeCell ref="L30:L31"/>
    <mergeCell ref="M14:S14"/>
    <mergeCell ref="AA46:AA47"/>
    <mergeCell ref="AA34:AA35"/>
    <mergeCell ref="AF3:AG3"/>
    <mergeCell ref="AA26:AA27"/>
    <mergeCell ref="AA28:AA29"/>
    <mergeCell ref="AA30:AA31"/>
    <mergeCell ref="AF6:AG6"/>
    <mergeCell ref="L3:M5"/>
    <mergeCell ref="L7:M7"/>
    <mergeCell ref="L8:M8"/>
    <mergeCell ref="L6:M6"/>
    <mergeCell ref="N7:P7"/>
    <mergeCell ref="N8:P8"/>
    <mergeCell ref="N3:S5"/>
    <mergeCell ref="N6:S6"/>
    <mergeCell ref="AB14:AH14"/>
    <mergeCell ref="AA4:AE4"/>
    <mergeCell ref="AA5:AE5"/>
    <mergeCell ref="AA6:AE6"/>
    <mergeCell ref="AA24:AA25"/>
    <mergeCell ref="L67:L68"/>
    <mergeCell ref="L69:L70"/>
    <mergeCell ref="L71:L72"/>
    <mergeCell ref="L73:L74"/>
    <mergeCell ref="L75:L76"/>
    <mergeCell ref="L77:L78"/>
    <mergeCell ref="L79:L80"/>
    <mergeCell ref="L81:L82"/>
    <mergeCell ref="L83:L84"/>
    <mergeCell ref="L85:L86"/>
    <mergeCell ref="AA69:AA70"/>
    <mergeCell ref="AA71:AA72"/>
    <mergeCell ref="AA73:AA74"/>
    <mergeCell ref="AA75:AA76"/>
    <mergeCell ref="AA77:AA78"/>
    <mergeCell ref="AA89:AA90"/>
    <mergeCell ref="AA91:AA92"/>
    <mergeCell ref="AA95:AA96"/>
    <mergeCell ref="AA79:AA80"/>
    <mergeCell ref="AA81:AA82"/>
    <mergeCell ref="AA83:AA84"/>
    <mergeCell ref="AA85:AA86"/>
    <mergeCell ref="AA87:AA88"/>
    <mergeCell ref="L93:L94"/>
    <mergeCell ref="AA93:AA94"/>
    <mergeCell ref="AA53:AA54"/>
    <mergeCell ref="AB53:AH53"/>
    <mergeCell ref="AA55:AA56"/>
    <mergeCell ref="AA57:AA58"/>
    <mergeCell ref="AA59:AA60"/>
    <mergeCell ref="AA61:AA62"/>
    <mergeCell ref="AA63:AA64"/>
    <mergeCell ref="AA65:AA66"/>
    <mergeCell ref="AA67:AA68"/>
    <mergeCell ref="L143:L144"/>
    <mergeCell ref="AA143:AA144"/>
    <mergeCell ref="L193:L194"/>
    <mergeCell ref="AA193:AA194"/>
    <mergeCell ref="L87:L88"/>
    <mergeCell ref="L89:L90"/>
    <mergeCell ref="L91:L92"/>
    <mergeCell ref="L95:L96"/>
    <mergeCell ref="L107:L108"/>
    <mergeCell ref="AA107:AA108"/>
    <mergeCell ref="L109:L110"/>
    <mergeCell ref="AA109:AA110"/>
    <mergeCell ref="L111:L112"/>
    <mergeCell ref="AA111:AA112"/>
    <mergeCell ref="L103:L104"/>
    <mergeCell ref="M103:S103"/>
    <mergeCell ref="AA103:AA104"/>
    <mergeCell ref="L119:L120"/>
    <mergeCell ref="AA119:AA120"/>
    <mergeCell ref="L121:L122"/>
    <mergeCell ref="AA121:AA122"/>
    <mergeCell ref="L123:L124"/>
    <mergeCell ref="L125:L126"/>
    <mergeCell ref="AA125:AA126"/>
  </mergeCells>
  <phoneticPr fontId="1"/>
  <conditionalFormatting sqref="M16:S16 AB16:AH16 M18:S18 AB18:AH18 M20:S20 AB20:AH20 M22:S22 AB22:AH22 M24:S24 AB24:AH24 M26:S26 AB26:AH26 M28:S28 AB28:AH28 M30:S30 AB30:AH30 M32:S32 AB32:AH32 M34:S34 AB34:AH34 M36:S36 AB36:AH36 M38:S38 AB38:AH38 M40:S40 AB40:AH40 M42:S42 AB42:AH42 M44:S44 AB44:AH44 M46:S46 AB46:AH46 M55:S55 AB55:AH55 M57:S57 AB57:AH57 M59:S59 AB59:AH59 M61:S61 AB61:AH61 M63:S63 AB63:AH63 M65:S65 AB65:AH65 M67:S67 AB67:AH67 M69:S69 AB69:AH69 M71:S71 AB71:AH71 M73:S73 AB73:AH73 M75:S75 AB75:AH75 M77:S77 AB77:AH77 M79:S79 AB79:AH79 M81:S81 AB81:AH81 M83:S83 AB83:AH83 M85:S85 AB85:AH85 M87:S87 AB87:AH87 M89:S89 AB89:AH89 M91:S91 AB91:AH91 M93:S93 AB93:AH93 M95:S95 AB95:AH95 M105:S105 AB105:AH105 M107:S107 AB107:AH107 M109:S109 AB109:AH109 M111:S111 AB111:AH111 M113:S113 AB113:AH113 M115:S115 AB115:AH115 M117:S117 AB117:AH117 M119:S119 AB119:AH119 M121:S121 AB121:AH121 M123:S123 AB123:AH123 M125:S125 AB125:AH125 M127:S127 AB127:AH127 M129:S129 AB129:AH129 M131:S131 AB131:AH131 M133:S133 AB133:AH133 M135:S135 AB135:AH135 M137:S137 AB137:AH137 M139:S139 AB139:AH139 M141:S141 AB141:AH141 M143:S143 AB143:AH143 M145:S145 AB145:AH145 M155:S155 AB155:AH155 M159:S159 AB159:AH159 M161:S161 AB161:AH161 M163:S163 AB163:AH163 M165:S165 AB165:AH165 M167:S167 AB167:AH167 M169:S169 AB169:AH169 M171:S171 AB171:AH171 M173:S173 AB173:AH173 M175:S175 AB175:AH175 M177:S177 AB177:AH177 M179:S179 AB179:AH179 M181:S181 AB181:AH181 M183:S183 AB183:AH183 M185:S185 AB185:AH185 M187:S187 AB187:AH187 M189:S189 AB189:AH189 M191:S191 AB191:AH191 M193:S193 AB193:AH193 M195:S195 AB195:AH195">
    <cfRule type="cellIs" dxfId="24" priority="40" operator="greaterThan">
      <formula>$N$8</formula>
    </cfRule>
  </conditionalFormatting>
  <conditionalFormatting sqref="M16:S16">
    <cfRule type="cellIs" dxfId="23" priority="47" operator="lessThan">
      <formula>$N$7</formula>
    </cfRule>
  </conditionalFormatting>
  <conditionalFormatting sqref="M17:S17 AB17:AH17 M19:S19 AB19:AH19 M21:S21 M23:S23 AB23:AH23 M25:S25 AB25:AH25 M27:S27 AB27:AH27 M29:S29 AB29:AH29 M31:S31 AB31:AH31 M33:S33 AB33:AH33 M35:S35 AB35:AH35 M37:S37 AB37:AH37 M39:S39 AB39:AH39 M41:S41 AB41:AH41 M43:S43 AB43:AH43 M45:S45 AB45:AH45 M47:S47 AB47:AH47 M56:S56 AB56:AH56 M58:S58 AB58:AH58 M62:S62 AB62:AH62 M64:S64 AB64:AH64 M66:S66 AB66:AH66 M68:S68 AB68:AH68 M70:S70 AB70:AH70 M72:S72 AB72:AH72 M74:S74 AB74:AH74 M76:S76 AB76:AH76 M78:S78 AB78:AH78 M80:S80 AB80:AH80 M82:S82 AB82:AH82 M84:S84 AB84:AH84 M86:S86 AB86:AH86 M88:S88 AB88:AH88 M90:S90 AB90:AH90 M92:S92 AB92:AH92 M94:S94 AB94:AH94 M96:S96 AB96:AH96 M106:S106 AB106:AH106 M108:S108 AB108:AH108 M112:S112 AB112:AH112 M114:S114 AB114:AH114 M116:S116 AB116:AH116 M118:S118 AB118:AH118 M120:S120 AB120:AH120 M122:S122 AB122:AH122 M124:S124 AB124:AH124 M126:S126 AB126:AH126 M128:S128 AB128:AH128 M130:S130 AB130:AH130 M132:S132 AB132:AH132 M134:S134 AB134:AH134 M136:S136 AB136:AH136 M138:S138 AB138:AH138 M140:S140 AB140:AH140 M142:S142 AB142:AH142 M144:S144 AB144:AH144 M146:S146 AB146:AH146 M156:S156 AB156:AH156 M158:S158 AB158:AH158 M162:S162 AB162:AH162 M164:S164 AB164:AH164 M166:S166 AB166:AH166 M168:S168 AB168:AH168 M170:S170 AB170:AH170 M172:S172 AB172:AH172 M174:S174 AB174:AH174 M176:S176 AB176:AH176 M178:S178 AB178:AH178 M180:S180 AB180:AH180 M182:S182 AB182:AH182 M184:S184 AB184:AH184 M186:S186 AB186:AH186 M188:S188 AB188:AH188 M190:S190 AB190:AH190 M192:S192 AB192:AH192 M194:S194 AB194:AH194 M196:S196 AB196:AH196">
    <cfRule type="expression" dxfId="22" priority="44">
      <formula>M16&gt;$N$8</formula>
    </cfRule>
  </conditionalFormatting>
  <conditionalFormatting sqref="M17:S17">
    <cfRule type="expression" dxfId="21" priority="48">
      <formula>M$16&lt;$N$7</formula>
    </cfRule>
  </conditionalFormatting>
  <conditionalFormatting sqref="M55:S55">
    <cfRule type="cellIs" dxfId="20" priority="36" operator="lessThan">
      <formula>$N$7</formula>
    </cfRule>
  </conditionalFormatting>
  <conditionalFormatting sqref="M60:S60">
    <cfRule type="expression" dxfId="19" priority="37">
      <formula>M59&gt;$N$8</formula>
    </cfRule>
  </conditionalFormatting>
  <conditionalFormatting sqref="M105:S105">
    <cfRule type="cellIs" dxfId="18" priority="27" operator="lessThan">
      <formula>$N$7</formula>
    </cfRule>
  </conditionalFormatting>
  <conditionalFormatting sqref="M110:S110">
    <cfRule type="expression" dxfId="17" priority="28">
      <formula>M109&gt;$N$8</formula>
    </cfRule>
  </conditionalFormatting>
  <conditionalFormatting sqref="M155:S155">
    <cfRule type="cellIs" dxfId="16" priority="19" operator="lessThan">
      <formula>$N$7</formula>
    </cfRule>
  </conditionalFormatting>
  <conditionalFormatting sqref="M157:S157">
    <cfRule type="cellIs" dxfId="15" priority="18" operator="greaterThan">
      <formula>$N$8</formula>
    </cfRule>
  </conditionalFormatting>
  <conditionalFormatting sqref="M160:S160">
    <cfRule type="expression" dxfId="14" priority="20">
      <formula>M159&gt;$N$8</formula>
    </cfRule>
  </conditionalFormatting>
  <conditionalFormatting sqref="Z1:Z8 K1:K1048576 Z14:Z1048576">
    <cfRule type="containsText" dxfId="13" priority="3" operator="containsText" text="NG">
      <formula>NOT(ISERROR(SEARCH("NG",K1)))</formula>
    </cfRule>
    <cfRule type="containsText" dxfId="12" priority="4" operator="containsText" text="OK">
      <formula>NOT(ISERROR(SEARCH("OK",K1)))</formula>
    </cfRule>
  </conditionalFormatting>
  <conditionalFormatting sqref="AB16:AH16">
    <cfRule type="cellIs" dxfId="11" priority="41" operator="lessThan">
      <formula>$N$7</formula>
    </cfRule>
  </conditionalFormatting>
  <conditionalFormatting sqref="AB17:AH17 M56:S56 AB56:AH56 M106:S106 AB106:AH106 M156:S156 AB156:AH156">
    <cfRule type="expression" dxfId="10" priority="49">
      <formula>M$16&gt;$N$8</formula>
    </cfRule>
  </conditionalFormatting>
  <conditionalFormatting sqref="AB21:AH21">
    <cfRule type="expression" dxfId="9" priority="42">
      <formula>AB20&gt;$N$8</formula>
    </cfRule>
  </conditionalFormatting>
  <conditionalFormatting sqref="AB55:AH55">
    <cfRule type="cellIs" dxfId="8" priority="31" operator="lessThan">
      <formula>$N$7</formula>
    </cfRule>
  </conditionalFormatting>
  <conditionalFormatting sqref="AB60:AH60">
    <cfRule type="expression" dxfId="7" priority="32">
      <formula>AB59&gt;$N$8</formula>
    </cfRule>
  </conditionalFormatting>
  <conditionalFormatting sqref="AB105:AH105">
    <cfRule type="cellIs" dxfId="6" priority="23" operator="lessThan">
      <formula>$N$7</formula>
    </cfRule>
  </conditionalFormatting>
  <conditionalFormatting sqref="AB110:AH110">
    <cfRule type="expression" dxfId="5" priority="24">
      <formula>AB109&gt;$N$8</formula>
    </cfRule>
  </conditionalFormatting>
  <conditionalFormatting sqref="AB155:AH155">
    <cfRule type="cellIs" dxfId="4" priority="15" operator="lessThan">
      <formula>$N$7</formula>
    </cfRule>
  </conditionalFormatting>
  <conditionalFormatting sqref="AB157:AH157">
    <cfRule type="cellIs" dxfId="3" priority="14" operator="greaterThan">
      <formula>$N$8</formula>
    </cfRule>
  </conditionalFormatting>
  <conditionalFormatting sqref="AB160:AH160">
    <cfRule type="expression" dxfId="2" priority="16">
      <formula>AB159&gt;$N$8</formula>
    </cfRule>
  </conditionalFormatting>
  <conditionalFormatting sqref="AF4:AG6">
    <cfRule type="containsText" dxfId="1" priority="1" operator="containsText" text="未達成">
      <formula>NOT(ISERROR(SEARCH("未達成",AF4)))</formula>
    </cfRule>
    <cfRule type="containsText" dxfId="0" priority="2" operator="containsText" text="達成">
      <formula>NOT(ISERROR(SEARCH("達成",AF4)))</formula>
    </cfRule>
  </conditionalFormatting>
  <pageMargins left="0.7" right="0.7" top="0.75" bottom="0.75" header="0.3" footer="0.3"/>
  <pageSetup paperSize="9" scale="72" orientation="portrait" r:id="rId1"/>
  <rowBreaks count="4" manualBreakCount="4">
    <brk id="48" min="9" max="39" man="1"/>
    <brk id="98" min="9" max="39" man="1"/>
    <brk id="148" min="9" max="39" man="1"/>
    <brk id="198" min="9" max="36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A60F16A-4841-4889-B74A-B44308182375}">
          <x14:formula1>
            <xm:f>凡例!$B$2:$B$3</xm:f>
          </x14:formula1>
          <xm:sqref>M17:S17 M19:S19 M21:S21 M23:S23 M25:S25 M27:S27 M29:S29 M31:S31 M33:S33 M35:S35 M37:S37 M39:S39 M41:S41 M43:S43 M45:S45 M47:S47 M80:S80 M82:S82 M84:S84 M86:S86 M56:S56 M58:S58 M60:S60 M62:S62 M64:S64 M66:S66 M68:S68 M70:S70 M72:S72 M74:S74 M76:S76 M78:S78 AB17:AH17 AB19:AH19 AB21:AH21 AB23:AH23 AB25:AH25 AB27:AH27 AB29:AH29 AB31:AH31 AB33:AH33 AB35:AH35 AB37:AH37 AB39:AH39 AB41:AH41 AB43:AH43 AB45:AH45 AB47:AH47 M88:S88 M90:S90 M142:S142 M96:S96 AB80:AH80 AB82:AH82 AB84:AH84 AB86:AH86 AB56:AH56 AB58:AH58 AB60:AH60 AB62:AH62 AB64:AH64 AB66:AH66 AB68:AH68 AB70:AH70 AB72:AH72 AB74:AH74 AB76:AH76 AB78:AH78 AB88:AH88 AB90:AH90 M94:S94 AB96:AH96 M130:S130 M132:S132 M134:S134 M136:S136 M106:S106 M108:S108 M110:S110 M112:S112 M114:S114 M116:S116 M118:S118 M120:S120 M122:S122 M124:S124 M126:S126 M128:S128 M138:S138 M140:S140 AB94:AH94 M146:S146 AB130:AH130 AB132:AH132 AB134:AH134 AB136:AH136 AB106:AH106 AB108:AH108 AB110:AH110 AB112:AH112 AB114:AH114 AB116:AH116 AB118:AH118 AB120:AH120 AB122:AH122 AB124:AH124 AB126:AH126 AB128:AH128 AB138:AH138 AB140:AH140 M144:S144 AB146:AH146 M180:S180 M182:S182 M184:S184 M186:S186 M156:S156 M158:S158 M160:S160 M162:S162 M164:S164 M166:S166 M168:S168 M170:S170 M172:S172 M174:S174 M176:S176 M178:S178 M188:S188 M190:S190 AB144:AH144 M196:S196 AB180:AH180 AB182:AH182 AB184:AH184 AB186:AH186 AB156:AH156 AB158:AH158 AB160:AH160 AB162:AH162 AB164:AH164 AB166:AH166 AB168:AH168 AB170:AH170 AB172:AH172 AB174:AH174 AB176:AH176 AB178:AH178 AB188:AH188 AB190:AH190 M194:S194 AB196:AH196 AB142:AH142 M192:S192 AB192:AH192 AB194:AH194 M92:S92 AB92:AH92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4C23A-89B9-431B-A2A0-A74C2369EC68}">
  <dimension ref="B1:C3"/>
  <sheetViews>
    <sheetView workbookViewId="0">
      <selection activeCell="G10" sqref="F10:G10"/>
    </sheetView>
  </sheetViews>
  <sheetFormatPr defaultRowHeight="18.75"/>
  <cols>
    <col min="2" max="2" width="5.125" customWidth="1"/>
    <col min="3" max="3" width="27.625" bestFit="1" customWidth="1"/>
  </cols>
  <sheetData>
    <row r="1" spans="2:3">
      <c r="B1" s="69" t="s">
        <v>14</v>
      </c>
      <c r="C1" s="69"/>
    </row>
    <row r="2" spans="2:3">
      <c r="B2" s="2" t="s">
        <v>10</v>
      </c>
      <c r="C2" s="1" t="s">
        <v>12</v>
      </c>
    </row>
    <row r="3" spans="2:3">
      <c r="B3" s="2" t="s">
        <v>11</v>
      </c>
      <c r="C3" s="1" t="s">
        <v>13</v>
      </c>
    </row>
  </sheetData>
  <mergeCells count="1">
    <mergeCell ref="B1:C1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3</vt:i4>
      </vt:variant>
    </vt:vector>
  </HeadingPairs>
  <TitlesOfParts>
    <vt:vector size="5" baseType="lpstr">
      <vt:lpstr>Sheet1</vt:lpstr>
      <vt:lpstr>凡例</vt:lpstr>
      <vt:lpstr>Daterows</vt:lpstr>
      <vt:lpstr>Sheet1!Print_Area</vt:lpstr>
      <vt:lpstr>symbol1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丸山　雅由</dc:creator>
  <cp:lastModifiedBy>舟田　一生</cp:lastModifiedBy>
  <cp:lastPrinted>2025-09-04T02:12:19Z</cp:lastPrinted>
  <dcterms:created xsi:type="dcterms:W3CDTF">2015-06-05T18:19:34Z</dcterms:created>
  <dcterms:modified xsi:type="dcterms:W3CDTF">2025-09-29T06:44:32Z</dcterms:modified>
</cp:coreProperties>
</file>