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70" activeTab="0"/>
  </bookViews>
  <sheets>
    <sheet name="チェックシート" sheetId="1" r:id="rId1"/>
    <sheet name="【記載例】チェックシート" sheetId="2" r:id="rId2"/>
  </sheets>
  <definedNames>
    <definedName name="_xlfn.COUNTIFS" hidden="1">#NAME?</definedName>
    <definedName name="_xlfn.IFS" hidden="1">#NAME?</definedName>
    <definedName name="_xlnm.Print_Area" localSheetId="1">'【記載例】チェックシート'!$A$1:$AB$42</definedName>
    <definedName name="_xlnm.Print_Area" localSheetId="0">'チェックシート'!$A$1:$W$41</definedName>
    <definedName name="無">#REF!</definedName>
    <definedName name="有">#REF!</definedName>
  </definedNames>
  <calcPr fullCalcOnLoad="1"/>
</workbook>
</file>

<file path=xl/comments1.xml><?xml version="1.0" encoding="utf-8"?>
<comments xmlns="http://schemas.openxmlformats.org/spreadsheetml/2006/main">
  <authors>
    <author>kndp</author>
  </authors>
  <commentList>
    <comment ref="D9" authorId="0">
      <text>
        <r>
          <rPr>
            <b/>
            <sz val="9"/>
            <rFont val="ＭＳ Ｐゴシック"/>
            <family val="3"/>
          </rPr>
          <t>隣地境界線に一番近い値を入力</t>
        </r>
      </text>
    </comment>
  </commentList>
</comments>
</file>

<file path=xl/sharedStrings.xml><?xml version="1.0" encoding="utf-8"?>
<sst xmlns="http://schemas.openxmlformats.org/spreadsheetml/2006/main" count="206" uniqueCount="83">
  <si>
    <t>台</t>
  </si>
  <si>
    <t>住戸の数</t>
  </si>
  <si>
    <t>管理人室の設置</t>
  </si>
  <si>
    <t>共同住宅等指導要綱チェックシート</t>
  </si>
  <si>
    <t>（１）</t>
  </si>
  <si>
    <t>戸</t>
  </si>
  <si>
    <t>その他の場合の理由</t>
  </si>
  <si>
    <t>計画建物の概要</t>
  </si>
  <si>
    <t>３.５×６ｍ</t>
  </si>
  <si>
    <t>㎡</t>
  </si>
  <si>
    <t>計画場所</t>
  </si>
  <si>
    <t>（</t>
  </si>
  <si>
    <t>第６条のチェック</t>
  </si>
  <si>
    <t>金沢市</t>
  </si>
  <si>
    <t>用途地域</t>
  </si>
  <si>
    <t>ワンルーム形式住戸</t>
  </si>
  <si>
    <t>隣地境界線からの外壁面距離≧０.５ｍ（出窓・庇等は除く）</t>
  </si>
  <si>
    <t>東</t>
  </si>
  <si>
    <t>ｍ</t>
  </si>
  <si>
    <t>西</t>
  </si>
  <si>
    <t>南</t>
  </si>
  <si>
    <t>北</t>
  </si>
  <si>
    <t>（２）</t>
  </si>
  <si>
    <t>ただし書きの適用</t>
  </si>
  <si>
    <t>（４）</t>
  </si>
  <si>
    <t>÷</t>
  </si>
  <si>
    <t>住戸の床面積の最低</t>
  </si>
  <si>
    <t>≧</t>
  </si>
  <si>
    <t>住戸の数</t>
  </si>
  <si>
    <t>（３）</t>
  </si>
  <si>
    <t>戸）</t>
  </si>
  <si>
    <t>付置義務台数の算定</t>
  </si>
  <si>
    <t>戸÷２）×</t>
  </si>
  <si>
    <t>ファミリー形式住戸</t>
  </si>
  <si>
    <t>＋</t>
  </si>
  <si>
    <t>＝</t>
  </si>
  <si>
    <t>=</t>
  </si>
  <si>
    <t>（Ａ）</t>
  </si>
  <si>
    <t>（Ｂ）</t>
  </si>
  <si>
    <t>（６）</t>
  </si>
  <si>
    <t>設置する駐車場の規模および台数</t>
  </si>
  <si>
    <t>義務台数</t>
  </si>
  <si>
    <t>２.３×５ｍ</t>
  </si>
  <si>
    <t>３×７.７ｍ</t>
  </si>
  <si>
    <t>（５）</t>
  </si>
  <si>
    <t>自転車置き場の設置</t>
  </si>
  <si>
    <t>ゴミ集積場の設置</t>
  </si>
  <si>
    <t>（７）</t>
  </si>
  <si>
    <t>緑地の設置</t>
  </si>
  <si>
    <t>（８）</t>
  </si>
  <si>
    <t>その他　表示板・掲示板の設置</t>
  </si>
  <si>
    <t>備考</t>
  </si>
  <si>
    <t>設置</t>
  </si>
  <si>
    <t>東部管理センター</t>
  </si>
  <si>
    <t>協議済み</t>
  </si>
  <si>
    <t>無</t>
  </si>
  <si>
    <t>店舗の床面積</t>
  </si>
  <si>
    <t>事務所等の床面積</t>
  </si>
  <si>
    <t>（Ｃ）</t>
  </si>
  <si>
    <t>戸</t>
  </si>
  <si>
    <t>店舗事務所の有無</t>
  </si>
  <si>
    <t>台</t>
  </si>
  <si>
    <t>敷地外駐車場設置（200ｍ以内）の適用</t>
  </si>
  <si>
    <t>義務台数</t>
  </si>
  <si>
    <t>≦</t>
  </si>
  <si>
    <t>設置台数</t>
  </si>
  <si>
    <t>　駐車設置台数
　判定</t>
  </si>
  <si>
    <r>
      <rPr>
        <b/>
        <sz val="10"/>
        <rFont val="ＤＨＰ平成明朝体W3"/>
        <family val="1"/>
      </rPr>
      <t>ファミリー</t>
    </r>
    <r>
      <rPr>
        <sz val="10"/>
        <rFont val="ＤＨＰ平成明朝体W3"/>
        <family val="1"/>
      </rPr>
      <t>形式＞２５㎡</t>
    </r>
  </si>
  <si>
    <r>
      <rPr>
        <b/>
        <sz val="10"/>
        <rFont val="ＤＨＰ平成明朝体W3"/>
        <family val="1"/>
      </rPr>
      <t>ワンルーム</t>
    </r>
    <r>
      <rPr>
        <sz val="10"/>
        <rFont val="ＤＨＰ平成明朝体W3"/>
        <family val="1"/>
      </rPr>
      <t>形式≦２５㎡</t>
    </r>
  </si>
  <si>
    <t>計</t>
  </si>
  <si>
    <t>２.５×６ｍ</t>
  </si>
  <si>
    <t>敷地内</t>
  </si>
  <si>
    <t>敷地外</t>
  </si>
  <si>
    <t xml:space="preserve">（Ａ＋Ｂ＋C） = </t>
  </si>
  <si>
    <t>有</t>
  </si>
  <si>
    <t>〇〇〇1丁目2番3</t>
  </si>
  <si>
    <t>第一種住居地域</t>
  </si>
  <si>
    <t>道路</t>
  </si>
  <si>
    <t>1カ所</t>
  </si>
  <si>
    <t>㎡</t>
  </si>
  <si>
    <t>共同住宅等指導要綱チェックシート</t>
  </si>
  <si>
    <t>無</t>
  </si>
  <si>
    <t>（小数点以下は切上げ）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</si>
</sst>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_ "/>
    <numFmt numFmtId="183" formatCode="[$]ggge&quot;年&quot;m&quot;月&quot;d&quot;日&quot;;@"/>
    <numFmt numFmtId="184" formatCode="[$]gge&quot;年&quot;m&quot;月&quot;d&quot;日&quot;;@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ＤＨＰ平成明朝体W3"/>
      <family val="1"/>
    </font>
    <font>
      <sz val="11"/>
      <name val="ＤＨＰ平成明朝体W3"/>
      <family val="1"/>
    </font>
    <font>
      <b/>
      <sz val="16"/>
      <name val="ＤＨＰ平成明朝体W3"/>
      <family val="1"/>
    </font>
    <font>
      <b/>
      <sz val="11"/>
      <name val="ＤＨＰ平成明朝体W3"/>
      <family val="1"/>
    </font>
    <font>
      <b/>
      <sz val="20"/>
      <name val="ＤＨＰ平成明朝体W3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ＤＨＰ平成明朝体W3"/>
      <family val="1"/>
    </font>
    <font>
      <sz val="10"/>
      <name val="ＤＨＰ平成明朝体W3"/>
      <family val="1"/>
    </font>
    <font>
      <sz val="9"/>
      <name val="Meiryo UI"/>
      <family val="3"/>
    </font>
    <font>
      <sz val="11"/>
      <name val="ＭＳ Ｐ明朝"/>
      <family val="1"/>
    </font>
    <font>
      <b/>
      <sz val="10"/>
      <name val="ＤＨＰ平成明朝体W3"/>
      <family val="1"/>
    </font>
    <font>
      <sz val="12"/>
      <name val="ＤＨＰ平成明朝体W3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ＤＨＰ平成明朝体W3"/>
      <family val="1"/>
    </font>
    <font>
      <sz val="10"/>
      <color indexed="8"/>
      <name val="Calibri"/>
      <family val="2"/>
    </font>
    <font>
      <sz val="10"/>
      <color indexed="8"/>
      <name val="游ゴシック"/>
      <family val="3"/>
    </font>
    <font>
      <sz val="10"/>
      <color indexed="10"/>
      <name val="游ゴシック"/>
      <family val="3"/>
    </font>
    <font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rgb="FFFF0000"/>
      <name val="ＤＨＰ平成明朝体W3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6" fillId="33" borderId="1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8" fillId="0" borderId="26" xfId="0" applyFont="1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vertical="center"/>
      <protection/>
    </xf>
    <xf numFmtId="0" fontId="5" fillId="0" borderId="29" xfId="0" applyFont="1" applyBorder="1" applyAlignment="1" applyProtection="1">
      <alignment/>
      <protection/>
    </xf>
    <xf numFmtId="0" fontId="58" fillId="0" borderId="29" xfId="0" applyFont="1" applyBorder="1" applyAlignment="1" applyProtection="1">
      <alignment/>
      <protection/>
    </xf>
    <xf numFmtId="0" fontId="58" fillId="0" borderId="26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8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78" fontId="8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11" borderId="10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2" fillId="11" borderId="10" xfId="0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5" fillId="11" borderId="23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0" fontId="4" fillId="11" borderId="12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8" fillId="0" borderId="30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vertical="center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7" fillId="11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7" xfId="0" applyNumberFormat="1" applyFont="1" applyBorder="1" applyAlignment="1" quotePrefix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6" fillId="11" borderId="10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11" borderId="43" xfId="0" applyFont="1" applyFill="1" applyBorder="1" applyAlignment="1" applyProtection="1">
      <alignment horizontal="center" vertical="center" shrinkToFit="1"/>
      <protection locked="0"/>
    </xf>
    <xf numFmtId="0" fontId="11" fillId="11" borderId="29" xfId="0" applyFont="1" applyFill="1" applyBorder="1" applyAlignment="1" applyProtection="1">
      <alignment horizontal="center" vertical="center" shrinkToFit="1"/>
      <protection locked="0"/>
    </xf>
    <xf numFmtId="0" fontId="11" fillId="11" borderId="38" xfId="0" applyFont="1" applyFill="1" applyBorder="1" applyAlignment="1" applyProtection="1">
      <alignment horizontal="center" vertical="center" shrinkToFit="1"/>
      <protection locked="0"/>
    </xf>
    <xf numFmtId="0" fontId="11" fillId="11" borderId="42" xfId="0" applyFont="1" applyFill="1" applyBorder="1" applyAlignment="1" applyProtection="1">
      <alignment horizontal="center" vertical="center" shrinkToFit="1"/>
      <protection locked="0"/>
    </xf>
    <xf numFmtId="0" fontId="5" fillId="11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5" fillId="11" borderId="4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9" fontId="6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8" fillId="0" borderId="29" xfId="0" applyFont="1" applyBorder="1" applyAlignment="1" applyProtection="1">
      <alignment horizontal="center"/>
      <protection/>
    </xf>
    <xf numFmtId="0" fontId="58" fillId="0" borderId="38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/>
    </xf>
    <xf numFmtId="0" fontId="7" fillId="11" borderId="10" xfId="0" applyFont="1" applyFill="1" applyBorder="1" applyAlignment="1" applyProtection="1">
      <alignment horizontal="center"/>
      <protection/>
    </xf>
    <xf numFmtId="0" fontId="5" fillId="0" borderId="32" xfId="0" applyFont="1" applyBorder="1" applyAlignment="1" applyProtection="1" quotePrefix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11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/>
      <protection/>
    </xf>
    <xf numFmtId="0" fontId="12" fillId="11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" fillId="11" borderId="23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/>
      <protection/>
    </xf>
    <xf numFmtId="0" fontId="4" fillId="11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shrinkToFi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34" xfId="0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>
      <alignment horizontal="center" vertical="center"/>
      <protection/>
    </xf>
    <xf numFmtId="178" fontId="8" fillId="0" borderId="11" xfId="0" applyNumberFormat="1" applyFont="1" applyBorder="1" applyAlignment="1" applyProtection="1">
      <alignment horizontal="center" vertical="center"/>
      <protection/>
    </xf>
    <xf numFmtId="178" fontId="8" fillId="0" borderId="22" xfId="0" applyNumberFormat="1" applyFont="1" applyBorder="1" applyAlignment="1" applyProtection="1">
      <alignment horizontal="center" vertical="center"/>
      <protection/>
    </xf>
    <xf numFmtId="178" fontId="8" fillId="0" borderId="2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/>
      <protection/>
    </xf>
    <xf numFmtId="182" fontId="6" fillId="0" borderId="15" xfId="0" applyNumberFormat="1" applyFont="1" applyBorder="1" applyAlignment="1" applyProtection="1">
      <alignment horizontal="center" vertical="center"/>
      <protection/>
    </xf>
    <xf numFmtId="182" fontId="6" fillId="0" borderId="10" xfId="0" applyNumberFormat="1" applyFont="1" applyBorder="1" applyAlignment="1" applyProtection="1">
      <alignment horizontal="center" vertical="center"/>
      <protection/>
    </xf>
    <xf numFmtId="182" fontId="6" fillId="0" borderId="14" xfId="0" applyNumberFormat="1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9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/>
      <protection/>
    </xf>
    <xf numFmtId="0" fontId="7" fillId="11" borderId="10" xfId="0" applyFont="1" applyFill="1" applyBorder="1" applyAlignment="1" applyProtection="1">
      <alignment horizontal="center" vertical="center"/>
      <protection/>
    </xf>
    <xf numFmtId="0" fontId="5" fillId="11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 shrinkToFit="1"/>
      <protection/>
    </xf>
    <xf numFmtId="0" fontId="7" fillId="0" borderId="40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37" xfId="0" applyNumberFormat="1" applyFont="1" applyBorder="1" applyAlignment="1" applyProtection="1" quotePrefix="1">
      <alignment horizontal="center"/>
      <protection/>
    </xf>
    <xf numFmtId="0" fontId="5" fillId="0" borderId="29" xfId="0" applyNumberFormat="1" applyFont="1" applyBorder="1" applyAlignment="1" applyProtection="1">
      <alignment horizontal="center"/>
      <protection/>
    </xf>
    <xf numFmtId="0" fontId="7" fillId="11" borderId="10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6" fillId="11" borderId="10" xfId="0" applyFont="1" applyFill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5" fillId="11" borderId="45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11" fillId="11" borderId="29" xfId="0" applyFont="1" applyFill="1" applyBorder="1" applyAlignment="1" applyProtection="1">
      <alignment horizontal="center" vertical="center" shrinkToFit="1"/>
      <protection/>
    </xf>
    <xf numFmtId="0" fontId="11" fillId="11" borderId="42" xfId="0" applyFont="1" applyFill="1" applyBorder="1" applyAlignment="1" applyProtection="1">
      <alignment horizontal="center" vertical="center" shrinkToFit="1"/>
      <protection/>
    </xf>
    <xf numFmtId="0" fontId="11" fillId="11" borderId="43" xfId="0" applyFont="1" applyFill="1" applyBorder="1" applyAlignment="1" applyProtection="1">
      <alignment horizontal="center" vertical="center" shrinkToFit="1"/>
      <protection/>
    </xf>
    <xf numFmtId="0" fontId="11" fillId="11" borderId="38" xfId="0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15</xdr:row>
      <xdr:rowOff>9525</xdr:rowOff>
    </xdr:from>
    <xdr:to>
      <xdr:col>27</xdr:col>
      <xdr:colOff>514350</xdr:colOff>
      <xdr:row>20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400800" y="3514725"/>
          <a:ext cx="32099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(3)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管理人室の設置　が</a:t>
          </a:r>
          <a:r>
            <a:rPr lang="en-US" cap="none" sz="10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必要</a:t>
          </a:r>
          <a:r>
            <a:rPr lang="en-US" cap="none" sz="10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と表示された場合は、ただし書きの適用欄の有無を選択してください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ただし書きの適用がある場合は、適用内容に該当するチェックボックスを選択してください</a:t>
          </a:r>
        </a:p>
      </xdr:txBody>
    </xdr:sp>
    <xdr:clientData/>
  </xdr:twoCellAnchor>
  <xdr:twoCellAnchor>
    <xdr:from>
      <xdr:col>9</xdr:col>
      <xdr:colOff>19050</xdr:colOff>
      <xdr:row>14</xdr:row>
      <xdr:rowOff>95250</xdr:rowOff>
    </xdr:from>
    <xdr:to>
      <xdr:col>23</xdr:col>
      <xdr:colOff>47625</xdr:colOff>
      <xdr:row>17</xdr:row>
      <xdr:rowOff>219075</xdr:rowOff>
    </xdr:to>
    <xdr:sp>
      <xdr:nvSpPr>
        <xdr:cNvPr id="2" name="直線矢印コネクタ 3"/>
        <xdr:cNvSpPr>
          <a:spLocks/>
        </xdr:cNvSpPr>
      </xdr:nvSpPr>
      <xdr:spPr>
        <a:xfrm flipH="1" flipV="1">
          <a:off x="2505075" y="3371850"/>
          <a:ext cx="3895725" cy="809625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</xdr:row>
      <xdr:rowOff>0</xdr:rowOff>
    </xdr:from>
    <xdr:to>
      <xdr:col>27</xdr:col>
      <xdr:colOff>542925</xdr:colOff>
      <xdr:row>8</xdr:row>
      <xdr:rowOff>76200</xdr:rowOff>
    </xdr:to>
    <xdr:sp>
      <xdr:nvSpPr>
        <xdr:cNvPr id="3" name="テキスト ボックス 18"/>
        <xdr:cNvSpPr txBox="1">
          <a:spLocks noChangeArrowheads="1"/>
        </xdr:cNvSpPr>
      </xdr:nvSpPr>
      <xdr:spPr>
        <a:xfrm>
          <a:off x="6391275" y="1000125"/>
          <a:ext cx="32480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店舗や事務所等の用途がある場合は、店舗事務所の有無について該当するチェックボックスを選択し、延床面積を入力してください</a:t>
          </a:r>
        </a:p>
      </xdr:txBody>
    </xdr:sp>
    <xdr:clientData/>
  </xdr:twoCellAnchor>
  <xdr:twoCellAnchor>
    <xdr:from>
      <xdr:col>6</xdr:col>
      <xdr:colOff>171450</xdr:colOff>
      <xdr:row>4</xdr:row>
      <xdr:rowOff>180975</xdr:rowOff>
    </xdr:from>
    <xdr:to>
      <xdr:col>23</xdr:col>
      <xdr:colOff>76200</xdr:colOff>
      <xdr:row>6</xdr:row>
      <xdr:rowOff>57150</xdr:rowOff>
    </xdr:to>
    <xdr:sp>
      <xdr:nvSpPr>
        <xdr:cNvPr id="4" name="直線矢印コネクタ 19"/>
        <xdr:cNvSpPr>
          <a:spLocks/>
        </xdr:cNvSpPr>
      </xdr:nvSpPr>
      <xdr:spPr>
        <a:xfrm flipH="1" flipV="1">
          <a:off x="1828800" y="1181100"/>
          <a:ext cx="4600575" cy="323850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0</xdr:row>
      <xdr:rowOff>161925</xdr:rowOff>
    </xdr:from>
    <xdr:to>
      <xdr:col>27</xdr:col>
      <xdr:colOff>400050</xdr:colOff>
      <xdr:row>3</xdr:row>
      <xdr:rowOff>161925</xdr:rowOff>
    </xdr:to>
    <xdr:sp>
      <xdr:nvSpPr>
        <xdr:cNvPr id="5" name="テキスト ボックス 23"/>
        <xdr:cNvSpPr txBox="1">
          <a:spLocks noChangeArrowheads="1"/>
        </xdr:cNvSpPr>
      </xdr:nvSpPr>
      <xdr:spPr>
        <a:xfrm>
          <a:off x="6419850" y="161925"/>
          <a:ext cx="30765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ファミリー形式、ワンルーム形式に住戸数を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入力してください</a:t>
          </a:r>
        </a:p>
      </xdr:txBody>
    </xdr:sp>
    <xdr:clientData/>
  </xdr:twoCellAnchor>
  <xdr:twoCellAnchor>
    <xdr:from>
      <xdr:col>11</xdr:col>
      <xdr:colOff>219075</xdr:colOff>
      <xdr:row>2</xdr:row>
      <xdr:rowOff>57150</xdr:rowOff>
    </xdr:from>
    <xdr:to>
      <xdr:col>23</xdr:col>
      <xdr:colOff>66675</xdr:colOff>
      <xdr:row>3</xdr:row>
      <xdr:rowOff>95250</xdr:rowOff>
    </xdr:to>
    <xdr:sp>
      <xdr:nvSpPr>
        <xdr:cNvPr id="6" name="直線矢印コネクタ 24"/>
        <xdr:cNvSpPr>
          <a:spLocks/>
        </xdr:cNvSpPr>
      </xdr:nvSpPr>
      <xdr:spPr>
        <a:xfrm flipH="1">
          <a:off x="3257550" y="523875"/>
          <a:ext cx="3162300" cy="285750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2</xdr:row>
      <xdr:rowOff>57150</xdr:rowOff>
    </xdr:from>
    <xdr:to>
      <xdr:col>23</xdr:col>
      <xdr:colOff>66675</xdr:colOff>
      <xdr:row>3</xdr:row>
      <xdr:rowOff>28575</xdr:rowOff>
    </xdr:to>
    <xdr:sp>
      <xdr:nvSpPr>
        <xdr:cNvPr id="7" name="直線矢印コネクタ 27"/>
        <xdr:cNvSpPr>
          <a:spLocks/>
        </xdr:cNvSpPr>
      </xdr:nvSpPr>
      <xdr:spPr>
        <a:xfrm flipH="1">
          <a:off x="5867400" y="523875"/>
          <a:ext cx="552450" cy="219075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25</xdr:row>
      <xdr:rowOff>95250</xdr:rowOff>
    </xdr:from>
    <xdr:to>
      <xdr:col>23</xdr:col>
      <xdr:colOff>57150</xdr:colOff>
      <xdr:row>26</xdr:row>
      <xdr:rowOff>66675</xdr:rowOff>
    </xdr:to>
    <xdr:sp>
      <xdr:nvSpPr>
        <xdr:cNvPr id="8" name="直線矢印コネクタ 34"/>
        <xdr:cNvSpPr>
          <a:spLocks/>
        </xdr:cNvSpPr>
      </xdr:nvSpPr>
      <xdr:spPr>
        <a:xfrm flipH="1">
          <a:off x="4505325" y="5772150"/>
          <a:ext cx="1905000" cy="200025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22</xdr:row>
      <xdr:rowOff>95250</xdr:rowOff>
    </xdr:from>
    <xdr:to>
      <xdr:col>27</xdr:col>
      <xdr:colOff>514350</xdr:colOff>
      <xdr:row>28</xdr:row>
      <xdr:rowOff>9525</xdr:rowOff>
    </xdr:to>
    <xdr:sp>
      <xdr:nvSpPr>
        <xdr:cNvPr id="9" name="テキスト ボックス 35"/>
        <xdr:cNvSpPr txBox="1">
          <a:spLocks noChangeArrowheads="1"/>
        </xdr:cNvSpPr>
      </xdr:nvSpPr>
      <xdr:spPr>
        <a:xfrm>
          <a:off x="6410325" y="5162550"/>
          <a:ext cx="32004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設置義務台数の一部を敷地外に設ける場合は、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有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を選択してください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敷地内外にそれぞれの設置台数を入力してください</a:t>
          </a:r>
        </a:p>
      </xdr:txBody>
    </xdr:sp>
    <xdr:clientData/>
  </xdr:twoCellAnchor>
  <xdr:twoCellAnchor>
    <xdr:from>
      <xdr:col>23</xdr:col>
      <xdr:colOff>57150</xdr:colOff>
      <xdr:row>8</xdr:row>
      <xdr:rowOff>123825</xdr:rowOff>
    </xdr:from>
    <xdr:to>
      <xdr:col>27</xdr:col>
      <xdr:colOff>533400</xdr:colOff>
      <xdr:row>13</xdr:row>
      <xdr:rowOff>180975</xdr:rowOff>
    </xdr:to>
    <xdr:sp>
      <xdr:nvSpPr>
        <xdr:cNvPr id="10" name="テキスト ボックス 43"/>
        <xdr:cNvSpPr txBox="1">
          <a:spLocks noChangeArrowheads="1"/>
        </xdr:cNvSpPr>
      </xdr:nvSpPr>
      <xdr:spPr>
        <a:xfrm>
          <a:off x="6410325" y="2028825"/>
          <a:ext cx="32194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隣地境界線から外壁面までの距離をそれぞれ入力してください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隣接する部分が道路の場合は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道路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と入力してください</a:t>
          </a:r>
        </a:p>
      </xdr:txBody>
    </xdr:sp>
    <xdr:clientData/>
  </xdr:twoCellAnchor>
  <xdr:twoCellAnchor>
    <xdr:from>
      <xdr:col>17</xdr:col>
      <xdr:colOff>0</xdr:colOff>
      <xdr:row>8</xdr:row>
      <xdr:rowOff>171450</xdr:rowOff>
    </xdr:from>
    <xdr:to>
      <xdr:col>23</xdr:col>
      <xdr:colOff>57150</xdr:colOff>
      <xdr:row>11</xdr:row>
      <xdr:rowOff>38100</xdr:rowOff>
    </xdr:to>
    <xdr:sp>
      <xdr:nvSpPr>
        <xdr:cNvPr id="11" name="直線矢印コネクタ 46"/>
        <xdr:cNvSpPr>
          <a:spLocks/>
        </xdr:cNvSpPr>
      </xdr:nvSpPr>
      <xdr:spPr>
        <a:xfrm flipH="1" flipV="1">
          <a:off x="4695825" y="2076450"/>
          <a:ext cx="1714500" cy="552450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30</xdr:row>
      <xdr:rowOff>190500</xdr:rowOff>
    </xdr:from>
    <xdr:to>
      <xdr:col>27</xdr:col>
      <xdr:colOff>571500</xdr:colOff>
      <xdr:row>31</xdr:row>
      <xdr:rowOff>371475</xdr:rowOff>
    </xdr:to>
    <xdr:sp>
      <xdr:nvSpPr>
        <xdr:cNvPr id="12" name="テキスト ボックス 25"/>
        <xdr:cNvSpPr txBox="1">
          <a:spLocks noChangeArrowheads="1"/>
        </xdr:cNvSpPr>
      </xdr:nvSpPr>
      <xdr:spPr>
        <a:xfrm>
          <a:off x="6496050" y="7010400"/>
          <a:ext cx="3171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NG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の表示が出ないことを確認してから、申出書に添付し提出してください</a:t>
          </a:r>
        </a:p>
      </xdr:txBody>
    </xdr:sp>
    <xdr:clientData/>
  </xdr:twoCellAnchor>
  <xdr:twoCellAnchor>
    <xdr:from>
      <xdr:col>23</xdr:col>
      <xdr:colOff>9525</xdr:colOff>
      <xdr:row>31</xdr:row>
      <xdr:rowOff>381000</xdr:rowOff>
    </xdr:from>
    <xdr:to>
      <xdr:col>23</xdr:col>
      <xdr:colOff>142875</xdr:colOff>
      <xdr:row>32</xdr:row>
      <xdr:rowOff>123825</xdr:rowOff>
    </xdr:to>
    <xdr:sp>
      <xdr:nvSpPr>
        <xdr:cNvPr id="13" name="直線矢印コネクタ 22"/>
        <xdr:cNvSpPr>
          <a:spLocks/>
        </xdr:cNvSpPr>
      </xdr:nvSpPr>
      <xdr:spPr>
        <a:xfrm flipH="1">
          <a:off x="6362700" y="7658100"/>
          <a:ext cx="133350" cy="200025"/>
        </a:xfrm>
        <a:prstGeom prst="straightConnector1">
          <a:avLst/>
        </a:prstGeom>
        <a:noFill/>
        <a:ln w="63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95" zoomScaleNormal="95" zoomScalePageLayoutView="0" workbookViewId="0" topLeftCell="A1">
      <selection activeCell="A38" sqref="A38:W41"/>
    </sheetView>
  </sheetViews>
  <sheetFormatPr defaultColWidth="9.00390625" defaultRowHeight="13.5"/>
  <cols>
    <col min="1" max="23" width="3.625" style="0" customWidth="1"/>
  </cols>
  <sheetData>
    <row r="1" spans="1:23" ht="20.25">
      <c r="A1" s="193" t="s">
        <v>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3" ht="15" thickBot="1">
      <c r="A2" s="1"/>
      <c r="B2" s="180" t="s">
        <v>7</v>
      </c>
      <c r="C2" s="180"/>
      <c r="D2" s="180"/>
      <c r="E2" s="180"/>
      <c r="F2" s="18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194" t="s">
        <v>10</v>
      </c>
      <c r="B3" s="195"/>
      <c r="C3" s="195"/>
      <c r="D3" s="196"/>
      <c r="E3" s="197" t="s">
        <v>13</v>
      </c>
      <c r="F3" s="195"/>
      <c r="G3" s="199"/>
      <c r="H3" s="199"/>
      <c r="I3" s="199"/>
      <c r="J3" s="199"/>
      <c r="K3" s="199"/>
      <c r="L3" s="199"/>
      <c r="M3" s="199"/>
      <c r="N3" s="199"/>
      <c r="O3" s="201"/>
      <c r="P3" s="197" t="s">
        <v>14</v>
      </c>
      <c r="Q3" s="195"/>
      <c r="R3" s="196"/>
      <c r="S3" s="198"/>
      <c r="T3" s="199"/>
      <c r="U3" s="199"/>
      <c r="V3" s="199"/>
      <c r="W3" s="200"/>
    </row>
    <row r="4" spans="1:23" ht="22.5" customHeight="1">
      <c r="A4" s="188" t="s">
        <v>1</v>
      </c>
      <c r="B4" s="126"/>
      <c r="C4" s="126"/>
      <c r="D4" s="189"/>
      <c r="E4" s="187" t="s">
        <v>67</v>
      </c>
      <c r="F4" s="187"/>
      <c r="G4" s="187"/>
      <c r="H4" s="187"/>
      <c r="I4" s="187"/>
      <c r="J4" s="185"/>
      <c r="K4" s="185"/>
      <c r="L4" s="185"/>
      <c r="M4" s="7" t="s">
        <v>59</v>
      </c>
      <c r="N4" s="8"/>
      <c r="O4" s="187" t="s">
        <v>68</v>
      </c>
      <c r="P4" s="187"/>
      <c r="Q4" s="187"/>
      <c r="R4" s="187"/>
      <c r="S4" s="187"/>
      <c r="T4" s="185"/>
      <c r="U4" s="185"/>
      <c r="V4" s="185"/>
      <c r="W4" s="12" t="s">
        <v>5</v>
      </c>
    </row>
    <row r="5" spans="1:24" ht="21" thickBot="1">
      <c r="A5" s="204" t="s">
        <v>60</v>
      </c>
      <c r="B5" s="205"/>
      <c r="C5" s="205"/>
      <c r="D5" s="205"/>
      <c r="E5" s="34"/>
      <c r="F5" s="206" t="s">
        <v>55</v>
      </c>
      <c r="G5" s="206"/>
      <c r="H5" s="26"/>
      <c r="I5" s="27">
        <f>IF(F5="有","店舗","")</f>
      </c>
      <c r="J5" s="28"/>
      <c r="K5" s="186"/>
      <c r="L5" s="186"/>
      <c r="M5" s="186"/>
      <c r="N5" s="29">
        <f>IF(F5="有","㎡","")</f>
      </c>
      <c r="O5" s="65"/>
      <c r="P5" s="26"/>
      <c r="Q5" s="29">
        <f>IF(F5="有","事務所等","")</f>
      </c>
      <c r="R5" s="30"/>
      <c r="S5" s="30"/>
      <c r="T5" s="186"/>
      <c r="U5" s="186"/>
      <c r="V5" s="186"/>
      <c r="W5" s="67">
        <f>IF(F5="有","㎡","")</f>
      </c>
      <c r="X5" s="25" t="b">
        <v>1</v>
      </c>
    </row>
    <row r="6" spans="1:2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" customHeight="1" thickBot="1">
      <c r="A7" s="1"/>
      <c r="B7" s="180" t="s">
        <v>12</v>
      </c>
      <c r="C7" s="180"/>
      <c r="D7" s="180"/>
      <c r="E7" s="180"/>
      <c r="F7" s="18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8" customHeight="1">
      <c r="A8" s="181" t="s">
        <v>4</v>
      </c>
      <c r="B8" s="182"/>
      <c r="C8" s="183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4"/>
    </row>
    <row r="9" spans="1:23" ht="18" customHeight="1">
      <c r="A9" s="48" t="str">
        <f>IF(D9="道路","",IF(D9&gt;=0.5,"OK","NG"))</f>
        <v>NG</v>
      </c>
      <c r="B9" s="121" t="s">
        <v>17</v>
      </c>
      <c r="C9" s="121"/>
      <c r="D9" s="176"/>
      <c r="E9" s="176"/>
      <c r="F9" s="7" t="s">
        <v>18</v>
      </c>
      <c r="G9" s="48" t="str">
        <f>IF(J9="道路","",IF(J9&gt;=0.5,"OK","NG"))</f>
        <v>NG</v>
      </c>
      <c r="H9" s="121" t="s">
        <v>19</v>
      </c>
      <c r="I9" s="121"/>
      <c r="J9" s="176"/>
      <c r="K9" s="176"/>
      <c r="L9" s="7" t="s">
        <v>18</v>
      </c>
      <c r="M9" s="48" t="str">
        <f>IF(P9="道路","",IF(P9&gt;=0.5,"OK","NG"))</f>
        <v>NG</v>
      </c>
      <c r="N9" s="121" t="s">
        <v>20</v>
      </c>
      <c r="O9" s="121"/>
      <c r="P9" s="176"/>
      <c r="Q9" s="176"/>
      <c r="R9" s="7" t="s">
        <v>18</v>
      </c>
      <c r="S9" s="48" t="str">
        <f>IF(U9="道路","",IF(U9&gt;=0.5,"OK","NG"))</f>
        <v>NG</v>
      </c>
      <c r="T9" s="9" t="s">
        <v>21</v>
      </c>
      <c r="U9" s="176"/>
      <c r="V9" s="176"/>
      <c r="W9" s="10" t="s">
        <v>18</v>
      </c>
    </row>
    <row r="10" spans="1:23" ht="18" customHeight="1">
      <c r="A10" s="137" t="s">
        <v>23</v>
      </c>
      <c r="B10" s="121"/>
      <c r="C10" s="121"/>
      <c r="D10" s="121"/>
      <c r="E10" s="121"/>
      <c r="F10" s="153"/>
      <c r="G10" s="202" t="s">
        <v>55</v>
      </c>
      <c r="H10" s="127"/>
      <c r="I10" s="44"/>
      <c r="J10" s="203">
        <f>IF(G10="有","商業地域","")</f>
      </c>
      <c r="K10" s="203"/>
      <c r="L10" s="203"/>
      <c r="M10" s="44"/>
      <c r="N10" s="44"/>
      <c r="O10" s="44">
        <f>IF(G10="有","近隣商業地域","")</f>
      </c>
      <c r="P10" s="44"/>
      <c r="Q10" s="44"/>
      <c r="R10" s="44"/>
      <c r="S10" s="44"/>
      <c r="T10" s="44"/>
      <c r="U10" s="44">
        <f>IF(G10="有","その他","")</f>
      </c>
      <c r="V10" s="44"/>
      <c r="W10" s="45"/>
    </row>
    <row r="11" spans="1:23" ht="18" customHeight="1">
      <c r="A11" s="178" t="s">
        <v>6</v>
      </c>
      <c r="B11" s="179"/>
      <c r="C11" s="179"/>
      <c r="D11" s="179"/>
      <c r="E11" s="179"/>
      <c r="F11" s="179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3"/>
    </row>
    <row r="12" spans="1:23" ht="18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2"/>
    </row>
    <row r="13" spans="1:23" ht="18" customHeight="1">
      <c r="A13" s="120" t="s">
        <v>22</v>
      </c>
      <c r="B13" s="121"/>
      <c r="C13" s="122" t="s">
        <v>26</v>
      </c>
      <c r="D13" s="122"/>
      <c r="E13" s="122"/>
      <c r="F13" s="122"/>
      <c r="G13" s="122"/>
      <c r="H13" s="11"/>
      <c r="I13" s="11"/>
      <c r="J13" s="171"/>
      <c r="K13" s="171"/>
      <c r="L13" s="9" t="s">
        <v>9</v>
      </c>
      <c r="M13" s="9" t="s">
        <v>27</v>
      </c>
      <c r="N13" s="9">
        <v>16</v>
      </c>
      <c r="O13" s="18" t="s">
        <v>79</v>
      </c>
      <c r="P13" s="9"/>
      <c r="Q13" s="9"/>
      <c r="R13" s="9"/>
      <c r="S13" s="9"/>
      <c r="T13" s="9"/>
      <c r="U13" s="9"/>
      <c r="V13" s="174" t="str">
        <f>IF(J13&gt;=N13,"OK","NG")</f>
        <v>NG</v>
      </c>
      <c r="W13" s="175"/>
    </row>
    <row r="14" spans="1:23" ht="18" customHeight="1">
      <c r="A14" s="120" t="s">
        <v>29</v>
      </c>
      <c r="B14" s="121"/>
      <c r="C14" s="122" t="s">
        <v>2</v>
      </c>
      <c r="D14" s="122"/>
      <c r="E14" s="122"/>
      <c r="F14" s="122"/>
      <c r="G14" s="9"/>
      <c r="H14" s="9"/>
      <c r="I14" s="9"/>
      <c r="J14" s="133" t="str">
        <f>IF(J4+T4&gt;=30,"必要","不要")</f>
        <v>不要</v>
      </c>
      <c r="K14" s="133"/>
      <c r="L14" s="9"/>
      <c r="M14" s="9"/>
      <c r="N14" s="121"/>
      <c r="O14" s="121"/>
      <c r="P14" s="3"/>
      <c r="Q14" s="177"/>
      <c r="R14" s="177"/>
      <c r="S14" s="3"/>
      <c r="T14" s="3"/>
      <c r="U14" s="3"/>
      <c r="V14" s="3"/>
      <c r="W14" s="10"/>
    </row>
    <row r="15" spans="1:23" ht="18" customHeight="1">
      <c r="A15" s="137" t="s">
        <v>23</v>
      </c>
      <c r="B15" s="121"/>
      <c r="C15" s="121"/>
      <c r="D15" s="121"/>
      <c r="E15" s="121"/>
      <c r="F15" s="153"/>
      <c r="G15" s="207" t="s">
        <v>55</v>
      </c>
      <c r="H15" s="208"/>
      <c r="I15" s="208"/>
      <c r="J15" s="209"/>
      <c r="K15" s="46"/>
      <c r="L15" s="211">
        <f>IF(G15="有","所有者が入居","")</f>
      </c>
      <c r="M15" s="211"/>
      <c r="N15" s="211"/>
      <c r="O15" s="211"/>
      <c r="P15" s="47"/>
      <c r="Q15" s="166">
        <f>IF(G15="有","近隣に居住し自ら管理をする","")</f>
      </c>
      <c r="R15" s="166"/>
      <c r="S15" s="166"/>
      <c r="T15" s="166"/>
      <c r="U15" s="166"/>
      <c r="V15" s="166"/>
      <c r="W15" s="167"/>
    </row>
    <row r="16" spans="1:23" ht="18" customHeight="1">
      <c r="A16" s="124" t="s">
        <v>24</v>
      </c>
      <c r="B16" s="125"/>
      <c r="C16" s="168" t="s">
        <v>31</v>
      </c>
      <c r="D16" s="168"/>
      <c r="E16" s="168"/>
      <c r="F16" s="168"/>
      <c r="G16" s="16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ht="18" customHeight="1">
      <c r="A17" s="13"/>
      <c r="B17" s="14"/>
      <c r="C17" s="169" t="s">
        <v>33</v>
      </c>
      <c r="D17" s="169"/>
      <c r="E17" s="169"/>
      <c r="F17" s="14"/>
      <c r="G17" s="169" t="s">
        <v>15</v>
      </c>
      <c r="H17" s="169"/>
      <c r="I17" s="16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</row>
    <row r="18" spans="1:23" ht="21">
      <c r="A18" s="13"/>
      <c r="B18" s="14" t="s">
        <v>11</v>
      </c>
      <c r="C18" s="170">
        <f>J4</f>
        <v>0</v>
      </c>
      <c r="D18" s="170"/>
      <c r="E18" s="14" t="s">
        <v>5</v>
      </c>
      <c r="F18" s="14" t="s">
        <v>34</v>
      </c>
      <c r="G18" s="170">
        <f>T4</f>
        <v>0</v>
      </c>
      <c r="H18" s="170"/>
      <c r="I18" s="151" t="s">
        <v>32</v>
      </c>
      <c r="J18" s="151"/>
      <c r="K18" s="151"/>
      <c r="L18" s="210" t="str">
        <f>IF(AND(S3="商業地域",S3="近隣商業地域"),"0.4",IF(OR(S3="商業地域",S3="近隣商業地域"),"0.4","0.7"))</f>
        <v>0.7</v>
      </c>
      <c r="M18" s="210"/>
      <c r="N18" s="210"/>
      <c r="O18" s="14" t="s">
        <v>35</v>
      </c>
      <c r="P18" s="163">
        <f>ROUNDUP((C18+G18/2)*L18,0)</f>
        <v>0</v>
      </c>
      <c r="Q18" s="164"/>
      <c r="R18" s="165"/>
      <c r="S18" s="14" t="s">
        <v>37</v>
      </c>
      <c r="T18" s="14"/>
      <c r="U18" s="14"/>
      <c r="V18" s="14"/>
      <c r="W18" s="15"/>
    </row>
    <row r="19" spans="1:23" ht="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6" t="s">
        <v>82</v>
      </c>
      <c r="P19" s="156"/>
      <c r="Q19" s="156"/>
      <c r="R19" s="156"/>
      <c r="S19" s="156"/>
      <c r="T19" s="156"/>
      <c r="U19" s="14"/>
      <c r="V19" s="14"/>
      <c r="W19" s="15"/>
    </row>
    <row r="20" spans="1:23" ht="15">
      <c r="A20" s="13"/>
      <c r="B20" s="14"/>
      <c r="C20" s="160" t="s">
        <v>56</v>
      </c>
      <c r="D20" s="160"/>
      <c r="E20" s="160"/>
      <c r="F20" s="16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</row>
    <row r="21" spans="1:23" ht="21">
      <c r="A21" s="13"/>
      <c r="B21" s="14"/>
      <c r="C21" s="161">
        <f>K5</f>
        <v>0</v>
      </c>
      <c r="D21" s="161"/>
      <c r="E21" s="2" t="s">
        <v>9</v>
      </c>
      <c r="F21" s="2" t="s">
        <v>25</v>
      </c>
      <c r="G21" s="162">
        <v>150</v>
      </c>
      <c r="H21" s="162"/>
      <c r="I21" s="2" t="s">
        <v>9</v>
      </c>
      <c r="J21" s="2" t="s">
        <v>36</v>
      </c>
      <c r="K21" s="163">
        <f>ROUNDUP(C21/G21,0)</f>
        <v>0</v>
      </c>
      <c r="L21" s="164"/>
      <c r="M21" s="165"/>
      <c r="N21" s="14" t="s">
        <v>38</v>
      </c>
      <c r="O21" s="14"/>
      <c r="P21" s="14"/>
      <c r="Q21" s="151"/>
      <c r="R21" s="151"/>
      <c r="S21" s="151"/>
      <c r="T21" s="14"/>
      <c r="U21" s="14"/>
      <c r="V21" s="14"/>
      <c r="W21" s="15"/>
    </row>
    <row r="22" spans="1:23" ht="15">
      <c r="A22" s="13"/>
      <c r="B22" s="14"/>
      <c r="C22" s="14"/>
      <c r="D22" s="14"/>
      <c r="E22" s="14"/>
      <c r="F22" s="14"/>
      <c r="G22" s="14"/>
      <c r="H22" s="14"/>
      <c r="I22" s="14"/>
      <c r="J22" s="156" t="s">
        <v>82</v>
      </c>
      <c r="K22" s="156"/>
      <c r="L22" s="156"/>
      <c r="M22" s="156"/>
      <c r="N22" s="156"/>
      <c r="O22" s="156"/>
      <c r="P22" s="14"/>
      <c r="Q22" s="14"/>
      <c r="R22" s="14"/>
      <c r="S22" s="14"/>
      <c r="T22" s="14"/>
      <c r="U22" s="14"/>
      <c r="V22" s="14"/>
      <c r="W22" s="15"/>
    </row>
    <row r="23" spans="1:23" ht="15" customHeight="1">
      <c r="A23" s="13"/>
      <c r="B23" s="14"/>
      <c r="C23" s="160" t="s">
        <v>57</v>
      </c>
      <c r="D23" s="160"/>
      <c r="E23" s="160"/>
      <c r="F23" s="160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4" t="s">
        <v>73</v>
      </c>
      <c r="R23" s="154"/>
      <c r="S23" s="155"/>
      <c r="T23" s="146">
        <f>P18+K21+K24</f>
        <v>0</v>
      </c>
      <c r="U23" s="147"/>
      <c r="V23" s="14"/>
      <c r="W23" s="15"/>
    </row>
    <row r="24" spans="1:25" ht="21" customHeight="1">
      <c r="A24" s="13"/>
      <c r="B24" s="14"/>
      <c r="C24" s="161">
        <f>T5</f>
        <v>0</v>
      </c>
      <c r="D24" s="161"/>
      <c r="E24" s="2" t="s">
        <v>9</v>
      </c>
      <c r="F24" s="2" t="s">
        <v>25</v>
      </c>
      <c r="G24" s="162">
        <v>200</v>
      </c>
      <c r="H24" s="162"/>
      <c r="I24" s="2" t="s">
        <v>9</v>
      </c>
      <c r="J24" s="2" t="s">
        <v>36</v>
      </c>
      <c r="K24" s="163">
        <f>ROUNDUP(C24/G24,0)</f>
        <v>0</v>
      </c>
      <c r="L24" s="164"/>
      <c r="M24" s="165"/>
      <c r="N24" s="14" t="s">
        <v>58</v>
      </c>
      <c r="O24" s="14"/>
      <c r="P24" s="14"/>
      <c r="Q24" s="156" t="s">
        <v>41</v>
      </c>
      <c r="R24" s="156"/>
      <c r="S24" s="157"/>
      <c r="T24" s="148"/>
      <c r="U24" s="149"/>
      <c r="V24" s="14" t="s">
        <v>61</v>
      </c>
      <c r="W24" s="15"/>
      <c r="Y24" s="17"/>
    </row>
    <row r="25" spans="1:25" ht="12" customHeight="1">
      <c r="A25" s="13"/>
      <c r="B25" s="14"/>
      <c r="C25" s="19"/>
      <c r="D25" s="19"/>
      <c r="E25" s="2"/>
      <c r="F25" s="2"/>
      <c r="G25" s="20"/>
      <c r="H25" s="20"/>
      <c r="I25" s="2"/>
      <c r="J25" s="156" t="s">
        <v>82</v>
      </c>
      <c r="K25" s="156"/>
      <c r="L25" s="156"/>
      <c r="M25" s="156"/>
      <c r="N25" s="156"/>
      <c r="O25" s="156"/>
      <c r="P25" s="14"/>
      <c r="Q25" s="21"/>
      <c r="R25" s="21"/>
      <c r="S25" s="21"/>
      <c r="T25" s="38"/>
      <c r="U25" s="38"/>
      <c r="V25" s="14"/>
      <c r="W25" s="15"/>
      <c r="Y25" s="17"/>
    </row>
    <row r="26" spans="1:23" ht="18" customHeight="1">
      <c r="A26" s="150" t="s">
        <v>40</v>
      </c>
      <c r="B26" s="151"/>
      <c r="C26" s="151"/>
      <c r="D26" s="151"/>
      <c r="E26" s="151"/>
      <c r="F26" s="151"/>
      <c r="G26" s="151"/>
      <c r="H26" s="151"/>
      <c r="I26" s="151"/>
      <c r="J26" s="14"/>
      <c r="K26" s="14"/>
      <c r="L26" s="14"/>
      <c r="M26" s="14"/>
      <c r="N26" s="85"/>
      <c r="O26" s="85"/>
      <c r="P26" s="94"/>
      <c r="Q26" s="94"/>
      <c r="R26" s="22"/>
      <c r="S26" s="22"/>
      <c r="T26" s="38"/>
      <c r="U26" s="38"/>
      <c r="V26" s="14"/>
      <c r="W26" s="15"/>
    </row>
    <row r="27" spans="1:25" ht="18" customHeight="1">
      <c r="A27" s="31"/>
      <c r="B27" s="23" t="s">
        <v>62</v>
      </c>
      <c r="C27" s="2"/>
      <c r="D27" s="2"/>
      <c r="E27" s="2"/>
      <c r="F27" s="2"/>
      <c r="G27" s="2"/>
      <c r="H27" s="24"/>
      <c r="I27" s="2"/>
      <c r="J27" s="2"/>
      <c r="K27" s="2"/>
      <c r="L27" s="134" t="s">
        <v>55</v>
      </c>
      <c r="M27" s="134"/>
      <c r="N27" s="87"/>
      <c r="O27" s="87"/>
      <c r="P27" s="95"/>
      <c r="Q27" s="87"/>
      <c r="R27" s="2"/>
      <c r="S27" s="2"/>
      <c r="T27" s="37"/>
      <c r="U27" s="37"/>
      <c r="V27" s="14"/>
      <c r="W27" s="15"/>
      <c r="Y27" s="25"/>
    </row>
    <row r="28" spans="1:23" ht="18" customHeight="1">
      <c r="A28" s="137"/>
      <c r="B28" s="121"/>
      <c r="C28" s="152" t="s">
        <v>42</v>
      </c>
      <c r="D28" s="121"/>
      <c r="E28" s="121"/>
      <c r="F28" s="121"/>
      <c r="G28" s="152" t="s">
        <v>70</v>
      </c>
      <c r="H28" s="121"/>
      <c r="I28" s="121"/>
      <c r="J28" s="153"/>
      <c r="K28" s="152" t="s">
        <v>8</v>
      </c>
      <c r="L28" s="121"/>
      <c r="M28" s="121"/>
      <c r="N28" s="153"/>
      <c r="O28" s="152" t="s">
        <v>43</v>
      </c>
      <c r="P28" s="121"/>
      <c r="Q28" s="121"/>
      <c r="R28" s="153"/>
      <c r="S28" s="121" t="s">
        <v>69</v>
      </c>
      <c r="T28" s="121"/>
      <c r="U28" s="121"/>
      <c r="V28" s="121"/>
      <c r="W28" s="159"/>
    </row>
    <row r="29" spans="1:23" ht="18" customHeight="1">
      <c r="A29" s="138" t="s">
        <v>71</v>
      </c>
      <c r="B29" s="139"/>
      <c r="C29" s="97"/>
      <c r="D29" s="142"/>
      <c r="E29" s="142"/>
      <c r="F29" s="4" t="s">
        <v>0</v>
      </c>
      <c r="G29" s="99"/>
      <c r="H29" s="142"/>
      <c r="I29" s="142"/>
      <c r="J29" s="4" t="s">
        <v>0</v>
      </c>
      <c r="K29" s="99"/>
      <c r="L29" s="142"/>
      <c r="M29" s="142"/>
      <c r="N29" s="4" t="s">
        <v>0</v>
      </c>
      <c r="O29" s="99"/>
      <c r="P29" s="142"/>
      <c r="Q29" s="142"/>
      <c r="R29" s="4" t="s">
        <v>0</v>
      </c>
      <c r="S29" s="41"/>
      <c r="T29" s="158">
        <f>D29+H29+L29+P29</f>
        <v>0</v>
      </c>
      <c r="U29" s="158"/>
      <c r="V29" s="158"/>
      <c r="W29" s="39" t="s">
        <v>61</v>
      </c>
    </row>
    <row r="30" spans="1:23" ht="18" customHeight="1">
      <c r="A30" s="140" t="s">
        <v>72</v>
      </c>
      <c r="B30" s="141"/>
      <c r="C30" s="33">
        <f>IF(L27="有","(","")</f>
      </c>
      <c r="D30" s="134"/>
      <c r="E30" s="134"/>
      <c r="F30" s="16">
        <f>IF(L27="有","台)","")</f>
      </c>
      <c r="G30" s="32">
        <f>IF(L27="有","(","")</f>
      </c>
      <c r="H30" s="134"/>
      <c r="I30" s="134"/>
      <c r="J30" s="16">
        <f>IF(L27="有","台)","")</f>
      </c>
      <c r="K30" s="32">
        <f>IF(L27="有","(","")</f>
      </c>
      <c r="L30" s="134"/>
      <c r="M30" s="134"/>
      <c r="N30" s="16">
        <f>IF(L27="有","台)","")</f>
      </c>
      <c r="O30" s="32">
        <f>IF(L27="有","(","")</f>
      </c>
      <c r="P30" s="134"/>
      <c r="Q30" s="134"/>
      <c r="R30" s="16">
        <f>IF(L27="有","台)","")</f>
      </c>
      <c r="S30" s="42">
        <f>IF(L27="有","(","")</f>
      </c>
      <c r="T30" s="136">
        <f>D30+H30+L30+P30</f>
        <v>0</v>
      </c>
      <c r="U30" s="136"/>
      <c r="V30" s="136"/>
      <c r="W30" s="40">
        <f>IF(L27="有","台)","")</f>
      </c>
    </row>
    <row r="31" spans="1:23" s="36" customFormat="1" ht="36" customHeight="1">
      <c r="A31" s="43"/>
      <c r="B31" s="119" t="s">
        <v>63</v>
      </c>
      <c r="C31" s="119"/>
      <c r="D31" s="119"/>
      <c r="E31" s="144">
        <f>T23</f>
        <v>0</v>
      </c>
      <c r="F31" s="145"/>
      <c r="G31" s="108" t="s">
        <v>61</v>
      </c>
      <c r="H31" s="131" t="s">
        <v>64</v>
      </c>
      <c r="I31" s="131"/>
      <c r="J31" s="119" t="s">
        <v>65</v>
      </c>
      <c r="K31" s="119"/>
      <c r="L31" s="119"/>
      <c r="M31" s="144">
        <f>T29+T30</f>
        <v>0</v>
      </c>
      <c r="N31" s="145"/>
      <c r="O31" s="109" t="s">
        <v>61</v>
      </c>
      <c r="P31" s="135" t="s">
        <v>66</v>
      </c>
      <c r="Q31" s="135"/>
      <c r="R31" s="135"/>
      <c r="S31" s="135"/>
      <c r="T31" s="143" t="str">
        <f>IF(M31&gt;=E31,"OK","NG")</f>
        <v>OK</v>
      </c>
      <c r="U31" s="143"/>
      <c r="V31" s="143"/>
      <c r="W31" s="35"/>
    </row>
    <row r="32" spans="1:23" s="36" customFormat="1" ht="36" customHeight="1">
      <c r="A32" s="107"/>
      <c r="B32" s="119">
        <f>IF(L27="有","敷地内台数","")</f>
      </c>
      <c r="C32" s="119"/>
      <c r="D32" s="119"/>
      <c r="E32" s="128">
        <f>IF(L27="有",T29,"")</f>
      </c>
      <c r="F32" s="129"/>
      <c r="G32" s="108">
        <f>IF(L27="有","台","")</f>
      </c>
      <c r="H32" s="131">
        <f>IF(L27="有","≧","")</f>
      </c>
      <c r="I32" s="131"/>
      <c r="J32" s="119">
        <f>IF(L27="有","敷地外台数","")</f>
      </c>
      <c r="K32" s="119"/>
      <c r="L32" s="119"/>
      <c r="M32" s="128">
        <f>IF(L27="有",T30,"")</f>
      </c>
      <c r="N32" s="129"/>
      <c r="O32" s="109">
        <f>IF(L27="有","台","")</f>
      </c>
      <c r="P32" s="132">
        <f>IF(L27="有","敷地外駐車設置  台数判定","")</f>
      </c>
      <c r="Q32" s="132"/>
      <c r="R32" s="132"/>
      <c r="S32" s="132"/>
      <c r="T32" s="143">
        <f>IF(L27="有",(IF(M32&lt;=E32,"OK","NG")),"")</f>
      </c>
      <c r="U32" s="143"/>
      <c r="V32" s="143"/>
      <c r="W32" s="35"/>
    </row>
    <row r="33" spans="1:23" ht="18" customHeight="1">
      <c r="A33" s="124" t="s">
        <v>44</v>
      </c>
      <c r="B33" s="125"/>
      <c r="C33" s="122" t="s">
        <v>45</v>
      </c>
      <c r="D33" s="122"/>
      <c r="E33" s="122"/>
      <c r="F33" s="122"/>
      <c r="G33" s="122"/>
      <c r="H33" s="122"/>
      <c r="I33" s="127"/>
      <c r="J33" s="127"/>
      <c r="K33" s="127"/>
      <c r="L33" s="9" t="s">
        <v>61</v>
      </c>
      <c r="M33" s="126" t="s">
        <v>27</v>
      </c>
      <c r="N33" s="126"/>
      <c r="O33" s="9" t="s">
        <v>28</v>
      </c>
      <c r="P33" s="9"/>
      <c r="Q33" s="9"/>
      <c r="R33" s="3" t="s">
        <v>11</v>
      </c>
      <c r="S33" s="133">
        <f>J4+T4</f>
        <v>0</v>
      </c>
      <c r="T33" s="133"/>
      <c r="U33" s="121" t="s">
        <v>30</v>
      </c>
      <c r="V33" s="121"/>
      <c r="W33" s="49" t="str">
        <f>IF(I33&gt;=S33,"OK","NG")</f>
        <v>OK</v>
      </c>
    </row>
    <row r="34" spans="1:23" ht="18" customHeight="1">
      <c r="A34" s="124" t="s">
        <v>39</v>
      </c>
      <c r="B34" s="125"/>
      <c r="C34" s="122" t="s">
        <v>46</v>
      </c>
      <c r="D34" s="122"/>
      <c r="E34" s="122"/>
      <c r="F34" s="122"/>
      <c r="G34" s="122"/>
      <c r="H34" s="122"/>
      <c r="I34" s="130"/>
      <c r="J34" s="130"/>
      <c r="K34" s="130"/>
      <c r="L34" s="51" t="s">
        <v>52</v>
      </c>
      <c r="M34" s="18"/>
      <c r="N34" s="127"/>
      <c r="O34" s="127"/>
      <c r="P34" s="127"/>
      <c r="Q34" s="127"/>
      <c r="R34" s="127"/>
      <c r="S34" s="127"/>
      <c r="T34" s="9" t="s">
        <v>54</v>
      </c>
      <c r="U34" s="18"/>
      <c r="V34" s="18"/>
      <c r="W34" s="50" t="str">
        <f>IF(AND(I34&lt;&gt;"",N34&lt;&gt;""),"OK","NG")</f>
        <v>NG</v>
      </c>
    </row>
    <row r="35" spans="1:23" ht="18" customHeight="1">
      <c r="A35" s="124" t="s">
        <v>47</v>
      </c>
      <c r="B35" s="125"/>
      <c r="C35" s="122" t="s">
        <v>48</v>
      </c>
      <c r="D35" s="122"/>
      <c r="E35" s="122"/>
      <c r="F35" s="122"/>
      <c r="G35" s="122"/>
      <c r="H35" s="122"/>
      <c r="I35" s="9"/>
      <c r="J35" s="9"/>
      <c r="K35" s="9"/>
      <c r="L35" s="9"/>
      <c r="M35" s="9"/>
      <c r="N35" s="123"/>
      <c r="O35" s="123"/>
      <c r="P35" s="123"/>
      <c r="Q35" s="9"/>
      <c r="R35" s="9"/>
      <c r="S35" s="9"/>
      <c r="T35" s="9"/>
      <c r="U35" s="9"/>
      <c r="V35" s="9"/>
      <c r="W35" s="49" t="str">
        <f>IF(N35="有","OK","NG")</f>
        <v>NG</v>
      </c>
    </row>
    <row r="36" spans="1:23" ht="18" customHeight="1">
      <c r="A36" s="120" t="s">
        <v>49</v>
      </c>
      <c r="B36" s="121"/>
      <c r="C36" s="122" t="s">
        <v>50</v>
      </c>
      <c r="D36" s="122"/>
      <c r="E36" s="122"/>
      <c r="F36" s="122"/>
      <c r="G36" s="122"/>
      <c r="H36" s="122"/>
      <c r="I36" s="122"/>
      <c r="J36" s="122"/>
      <c r="K36" s="9"/>
      <c r="L36" s="9"/>
      <c r="M36" s="9"/>
      <c r="N36" s="123"/>
      <c r="O36" s="123"/>
      <c r="P36" s="123"/>
      <c r="Q36" s="9"/>
      <c r="R36" s="9"/>
      <c r="S36" s="9"/>
      <c r="T36" s="9"/>
      <c r="U36" s="9"/>
      <c r="V36" s="9"/>
      <c r="W36" s="49" t="str">
        <f>IF(N36="有","OK","NG")</f>
        <v>NG</v>
      </c>
    </row>
    <row r="37" spans="1:23" ht="18" customHeight="1">
      <c r="A37" s="226" t="s">
        <v>51</v>
      </c>
      <c r="B37" s="223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</row>
    <row r="38" spans="1:23" ht="18" customHeight="1">
      <c r="A38" s="295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7"/>
    </row>
    <row r="39" spans="1:23" ht="18" customHeight="1">
      <c r="A39" s="295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7"/>
    </row>
    <row r="40" spans="1:23" ht="18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7"/>
    </row>
    <row r="41" spans="1:23" ht="18" customHeight="1" thickBot="1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300"/>
    </row>
  </sheetData>
  <sheetProtection password="CA3E" sheet="1" selectLockedCells="1"/>
  <protectedRanges>
    <protectedRange sqref="A12 O27 G3 S3 J4 F5 K5 T4:T5 D9 J9 P9 U9 J13 D29:D30 H29:H30 L29:L30 P29:P30 I33:I34 N34:N36 G10:G11 C37:W41" name="範囲1"/>
  </protectedRanges>
  <mergeCells count="121">
    <mergeCell ref="A38:W41"/>
    <mergeCell ref="J22:O22"/>
    <mergeCell ref="J25:O25"/>
    <mergeCell ref="L29:M29"/>
    <mergeCell ref="H29:I29"/>
    <mergeCell ref="G15:J15"/>
    <mergeCell ref="I18:K18"/>
    <mergeCell ref="L18:N18"/>
    <mergeCell ref="G17:I17"/>
    <mergeCell ref="L15:O15"/>
    <mergeCell ref="L27:M27"/>
    <mergeCell ref="E3:F3"/>
    <mergeCell ref="G3:O3"/>
    <mergeCell ref="A13:B13"/>
    <mergeCell ref="G10:H10"/>
    <mergeCell ref="J10:L10"/>
    <mergeCell ref="A5:D5"/>
    <mergeCell ref="J4:L4"/>
    <mergeCell ref="E4:I4"/>
    <mergeCell ref="F5:G5"/>
    <mergeCell ref="K5:M5"/>
    <mergeCell ref="H9:I9"/>
    <mergeCell ref="J9:K9"/>
    <mergeCell ref="A12:W12"/>
    <mergeCell ref="A1:W1"/>
    <mergeCell ref="B2:F2"/>
    <mergeCell ref="A3:D3"/>
    <mergeCell ref="P3:R3"/>
    <mergeCell ref="S3:W3"/>
    <mergeCell ref="U9:V9"/>
    <mergeCell ref="B9:C9"/>
    <mergeCell ref="B7:F7"/>
    <mergeCell ref="A8:B8"/>
    <mergeCell ref="C8:W8"/>
    <mergeCell ref="T4:V4"/>
    <mergeCell ref="T5:V5"/>
    <mergeCell ref="O4:S4"/>
    <mergeCell ref="A4:D4"/>
    <mergeCell ref="D9:E9"/>
    <mergeCell ref="A14:B14"/>
    <mergeCell ref="C14:F14"/>
    <mergeCell ref="J14:K14"/>
    <mergeCell ref="N14:O14"/>
    <mergeCell ref="Q14:R14"/>
    <mergeCell ref="N9:O9"/>
    <mergeCell ref="P9:Q9"/>
    <mergeCell ref="A10:F10"/>
    <mergeCell ref="A11:F11"/>
    <mergeCell ref="C13:G13"/>
    <mergeCell ref="J13:K13"/>
    <mergeCell ref="G11:W11"/>
    <mergeCell ref="Q21:S21"/>
    <mergeCell ref="C21:D21"/>
    <mergeCell ref="G21:H21"/>
    <mergeCell ref="V13:W13"/>
    <mergeCell ref="O19:T19"/>
    <mergeCell ref="P18:R18"/>
    <mergeCell ref="A15:F15"/>
    <mergeCell ref="Q15:W15"/>
    <mergeCell ref="K21:M21"/>
    <mergeCell ref="A16:B16"/>
    <mergeCell ref="C16:G16"/>
    <mergeCell ref="C17:E17"/>
    <mergeCell ref="C20:F20"/>
    <mergeCell ref="C18:D18"/>
    <mergeCell ref="G18:H18"/>
    <mergeCell ref="E31:F31"/>
    <mergeCell ref="J31:L31"/>
    <mergeCell ref="C23:F23"/>
    <mergeCell ref="C24:D24"/>
    <mergeCell ref="G24:H24"/>
    <mergeCell ref="H30:I30"/>
    <mergeCell ref="C28:F28"/>
    <mergeCell ref="D30:E30"/>
    <mergeCell ref="K24:M24"/>
    <mergeCell ref="T23:U24"/>
    <mergeCell ref="A26:I26"/>
    <mergeCell ref="D29:E29"/>
    <mergeCell ref="K28:N28"/>
    <mergeCell ref="G28:J28"/>
    <mergeCell ref="Q23:S23"/>
    <mergeCell ref="Q24:S24"/>
    <mergeCell ref="T29:V29"/>
    <mergeCell ref="S28:W28"/>
    <mergeCell ref="O28:R28"/>
    <mergeCell ref="A28:B28"/>
    <mergeCell ref="A29:B29"/>
    <mergeCell ref="A30:B30"/>
    <mergeCell ref="P29:Q29"/>
    <mergeCell ref="T32:V32"/>
    <mergeCell ref="H31:I31"/>
    <mergeCell ref="T31:V31"/>
    <mergeCell ref="M31:N31"/>
    <mergeCell ref="L30:M30"/>
    <mergeCell ref="B31:D31"/>
    <mergeCell ref="J32:L32"/>
    <mergeCell ref="M32:N32"/>
    <mergeCell ref="P32:S32"/>
    <mergeCell ref="S33:T33"/>
    <mergeCell ref="P30:Q30"/>
    <mergeCell ref="P31:S31"/>
    <mergeCell ref="T30:V30"/>
    <mergeCell ref="U33:V33"/>
    <mergeCell ref="A37:B37"/>
    <mergeCell ref="A34:B34"/>
    <mergeCell ref="A35:B35"/>
    <mergeCell ref="C35:H35"/>
    <mergeCell ref="N35:P35"/>
    <mergeCell ref="I34:K34"/>
    <mergeCell ref="C34:H34"/>
    <mergeCell ref="N34:S34"/>
    <mergeCell ref="B32:D32"/>
    <mergeCell ref="A36:B36"/>
    <mergeCell ref="C36:J36"/>
    <mergeCell ref="N36:P36"/>
    <mergeCell ref="A33:B33"/>
    <mergeCell ref="C33:H33"/>
    <mergeCell ref="M33:N33"/>
    <mergeCell ref="I33:K33"/>
    <mergeCell ref="E32:F32"/>
    <mergeCell ref="H32:I32"/>
  </mergeCells>
  <conditionalFormatting sqref="G15:J15">
    <cfRule type="expression" priority="7" dxfId="0">
      <formula>COUNTIF(J14,"必要")</formula>
    </cfRule>
  </conditionalFormatting>
  <conditionalFormatting sqref="H5:W5">
    <cfRule type="expression" priority="6" dxfId="0" stopIfTrue="1">
      <formula>COUNTIF($F$5,"有")</formula>
    </cfRule>
  </conditionalFormatting>
  <conditionalFormatting sqref="K15:W15">
    <cfRule type="expression" priority="4" dxfId="0" stopIfTrue="1">
      <formula>COUNTIF($G$15,"有")</formula>
    </cfRule>
  </conditionalFormatting>
  <conditionalFormatting sqref="A11:W12">
    <cfRule type="expression" priority="1" dxfId="0" stopIfTrue="1">
      <formula>COUNTIF($G$10:$H$10,"有")</formula>
    </cfRule>
  </conditionalFormatting>
  <conditionalFormatting sqref="I10:W10">
    <cfRule type="expression" priority="2" dxfId="0" stopIfTrue="1">
      <formula>COUNTIF($G$10,"有")</formula>
    </cfRule>
  </conditionalFormatting>
  <dataValidations count="5">
    <dataValidation type="list" allowBlank="1" showInputMessage="1" showErrorMessage="1" sqref="N35:P36">
      <formula1>"有,無"</formula1>
    </dataValidation>
    <dataValidation type="list" allowBlank="1" showInputMessage="1" showErrorMessage="1" sqref="S3:W3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用途地域の指定のない地域"</formula1>
    </dataValidation>
    <dataValidation type="list" allowBlank="1" showInputMessage="1" showErrorMessage="1" sqref="I34">
      <formula1>"1カ所,2カ所,3カ所以上"</formula1>
    </dataValidation>
    <dataValidation type="list" allowBlank="1" showInputMessage="1" showErrorMessage="1" sqref="N34">
      <formula1>"東部管理センター,西部管理センター"</formula1>
    </dataValidation>
    <dataValidation type="list" allowBlank="1" showInputMessage="1" showErrorMessage="1" sqref="F5:G5 G10:H10 G15:J15 L27:M27">
      <formula1>"無,有"</formula1>
    </dataValidation>
  </dataValidations>
  <printOptions horizontalCentered="1" verticalCentered="1"/>
  <pageMargins left="0.75" right="0.75" top="1" bottom="1" header="0.512" footer="0.512"/>
  <pageSetup blackAndWhite="1" firstPageNumber="0" useFirstPageNumber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0" zoomScaleNormal="90" zoomScaleSheetLayoutView="80" zoomScalePageLayoutView="0" workbookViewId="0" topLeftCell="A11">
      <selection activeCell="P32" sqref="P32:S32"/>
    </sheetView>
  </sheetViews>
  <sheetFormatPr defaultColWidth="9.00390625" defaultRowHeight="13.5"/>
  <cols>
    <col min="1" max="23" width="3.625" style="0" customWidth="1"/>
  </cols>
  <sheetData>
    <row r="1" spans="1:28" ht="21">
      <c r="A1" s="52"/>
      <c r="B1" s="52"/>
      <c r="C1" s="52"/>
      <c r="D1" s="52"/>
      <c r="E1" s="52"/>
      <c r="F1" s="215" t="s">
        <v>80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52"/>
      <c r="T1" s="52"/>
      <c r="U1" s="52"/>
      <c r="V1" s="52"/>
      <c r="W1" s="52"/>
      <c r="X1" s="53"/>
      <c r="Y1" s="53"/>
      <c r="Z1" s="53"/>
      <c r="AA1" s="53"/>
      <c r="AB1" s="53"/>
    </row>
    <row r="2" spans="1:28" ht="15.75" thickBot="1">
      <c r="A2" s="54"/>
      <c r="B2" s="275" t="s">
        <v>7</v>
      </c>
      <c r="C2" s="275"/>
      <c r="D2" s="275"/>
      <c r="E2" s="275"/>
      <c r="F2" s="27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3"/>
      <c r="Y2" s="53"/>
      <c r="Z2" s="53"/>
      <c r="AA2" s="53"/>
      <c r="AB2" s="53"/>
    </row>
    <row r="3" spans="1:28" ht="19.5">
      <c r="A3" s="287" t="s">
        <v>10</v>
      </c>
      <c r="B3" s="288"/>
      <c r="C3" s="288"/>
      <c r="D3" s="289"/>
      <c r="E3" s="290" t="s">
        <v>13</v>
      </c>
      <c r="F3" s="288"/>
      <c r="G3" s="291" t="s">
        <v>75</v>
      </c>
      <c r="H3" s="291"/>
      <c r="I3" s="291"/>
      <c r="J3" s="291"/>
      <c r="K3" s="291"/>
      <c r="L3" s="291"/>
      <c r="M3" s="291"/>
      <c r="N3" s="291"/>
      <c r="O3" s="292"/>
      <c r="P3" s="290" t="s">
        <v>14</v>
      </c>
      <c r="Q3" s="288"/>
      <c r="R3" s="289"/>
      <c r="S3" s="293" t="s">
        <v>76</v>
      </c>
      <c r="T3" s="291"/>
      <c r="U3" s="291"/>
      <c r="V3" s="291"/>
      <c r="W3" s="294"/>
      <c r="X3" s="53"/>
      <c r="Y3" s="53"/>
      <c r="Z3" s="53"/>
      <c r="AA3" s="53"/>
      <c r="AB3" s="53"/>
    </row>
    <row r="4" spans="1:28" ht="22.5" customHeight="1">
      <c r="A4" s="279" t="s">
        <v>1</v>
      </c>
      <c r="B4" s="225"/>
      <c r="C4" s="225"/>
      <c r="D4" s="280"/>
      <c r="E4" s="281" t="s">
        <v>67</v>
      </c>
      <c r="F4" s="281"/>
      <c r="G4" s="281"/>
      <c r="H4" s="281"/>
      <c r="I4" s="281"/>
      <c r="J4" s="282">
        <v>1</v>
      </c>
      <c r="K4" s="282"/>
      <c r="L4" s="282"/>
      <c r="M4" s="57" t="s">
        <v>59</v>
      </c>
      <c r="N4" s="58"/>
      <c r="O4" s="281" t="s">
        <v>68</v>
      </c>
      <c r="P4" s="281"/>
      <c r="Q4" s="281"/>
      <c r="R4" s="281"/>
      <c r="S4" s="281"/>
      <c r="T4" s="282">
        <v>50</v>
      </c>
      <c r="U4" s="282"/>
      <c r="V4" s="282"/>
      <c r="W4" s="59" t="s">
        <v>5</v>
      </c>
      <c r="X4" s="53"/>
      <c r="Y4" s="53"/>
      <c r="Z4" s="53"/>
      <c r="AA4" s="53"/>
      <c r="AB4" s="53"/>
    </row>
    <row r="5" spans="1:28" ht="21" thickBot="1">
      <c r="A5" s="283" t="s">
        <v>60</v>
      </c>
      <c r="B5" s="284"/>
      <c r="C5" s="284"/>
      <c r="D5" s="284"/>
      <c r="E5" s="60"/>
      <c r="F5" s="285" t="s">
        <v>74</v>
      </c>
      <c r="G5" s="285"/>
      <c r="H5" s="61"/>
      <c r="I5" s="62" t="str">
        <f>IF(F5="有","店舗","")</f>
        <v>店舗</v>
      </c>
      <c r="J5" s="63"/>
      <c r="K5" s="286">
        <v>200</v>
      </c>
      <c r="L5" s="286"/>
      <c r="M5" s="286"/>
      <c r="N5" s="64" t="str">
        <f>IF(F5="有","㎡","")</f>
        <v>㎡</v>
      </c>
      <c r="O5" s="65"/>
      <c r="P5" s="61"/>
      <c r="Q5" s="64" t="str">
        <f>IF(F5="有","事務所等","")</f>
        <v>事務所等</v>
      </c>
      <c r="R5" s="66"/>
      <c r="S5" s="66"/>
      <c r="T5" s="286"/>
      <c r="U5" s="286"/>
      <c r="V5" s="286"/>
      <c r="W5" s="67" t="str">
        <f>IF(F5="有","㎡","")</f>
        <v>㎡</v>
      </c>
      <c r="X5" s="68" t="b">
        <v>1</v>
      </c>
      <c r="Y5" s="53"/>
      <c r="Z5" s="53"/>
      <c r="AA5" s="53"/>
      <c r="AB5" s="53"/>
    </row>
    <row r="6" spans="1:28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3"/>
      <c r="Y6" s="53"/>
      <c r="Z6" s="53"/>
      <c r="AA6" s="53"/>
      <c r="AB6" s="53"/>
    </row>
    <row r="7" spans="1:28" ht="18" customHeight="1" thickBot="1">
      <c r="A7" s="54"/>
      <c r="B7" s="275" t="s">
        <v>12</v>
      </c>
      <c r="C7" s="275"/>
      <c r="D7" s="275"/>
      <c r="E7" s="275"/>
      <c r="F7" s="275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3"/>
      <c r="Y7" s="53"/>
      <c r="Z7" s="53"/>
      <c r="AA7" s="53"/>
      <c r="AB7" s="53"/>
    </row>
    <row r="8" spans="1:28" ht="18" customHeight="1">
      <c r="A8" s="276" t="s">
        <v>4</v>
      </c>
      <c r="B8" s="277"/>
      <c r="C8" s="69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216"/>
      <c r="V8" s="216"/>
      <c r="W8" s="217"/>
      <c r="X8" s="53"/>
      <c r="Y8" s="53"/>
      <c r="Z8" s="53"/>
      <c r="AA8" s="53"/>
      <c r="AB8" s="53"/>
    </row>
    <row r="9" spans="1:28" ht="18" customHeight="1">
      <c r="A9" s="71" t="str">
        <f>IF(D9="道路","",IF(D9&gt;=0.5,"OK","NG"))</f>
        <v>OK</v>
      </c>
      <c r="B9" s="219" t="s">
        <v>17</v>
      </c>
      <c r="C9" s="219"/>
      <c r="D9" s="278">
        <v>0.5</v>
      </c>
      <c r="E9" s="278"/>
      <c r="F9" s="73" t="s">
        <v>18</v>
      </c>
      <c r="G9" s="74" t="str">
        <f>IF(J9="道路","",IF(J9&gt;=0.5,"OK","NG"))</f>
        <v>OK</v>
      </c>
      <c r="H9" s="219" t="s">
        <v>19</v>
      </c>
      <c r="I9" s="219"/>
      <c r="J9" s="278">
        <v>0.85</v>
      </c>
      <c r="K9" s="278"/>
      <c r="L9" s="57" t="s">
        <v>18</v>
      </c>
      <c r="M9" s="74" t="str">
        <f>IF(P9="道路","",IF(P9&gt;=0.5,"OK","NG"))</f>
        <v>OK</v>
      </c>
      <c r="N9" s="219" t="s">
        <v>20</v>
      </c>
      <c r="O9" s="219"/>
      <c r="P9" s="278">
        <v>1.23</v>
      </c>
      <c r="Q9" s="278"/>
      <c r="R9" s="57" t="s">
        <v>18</v>
      </c>
      <c r="S9" s="74">
        <f>IF(U9="道路","",IF(U9&gt;=0.5,"OK","NG"))</f>
      </c>
      <c r="T9" s="73" t="s">
        <v>21</v>
      </c>
      <c r="U9" s="278" t="s">
        <v>77</v>
      </c>
      <c r="V9" s="278"/>
      <c r="W9" s="75" t="s">
        <v>18</v>
      </c>
      <c r="X9" s="53"/>
      <c r="Y9" s="53"/>
      <c r="Z9" s="53"/>
      <c r="AA9" s="53"/>
      <c r="AB9" s="53"/>
    </row>
    <row r="10" spans="1:28" ht="18" customHeight="1">
      <c r="A10" s="237" t="s">
        <v>23</v>
      </c>
      <c r="B10" s="219"/>
      <c r="C10" s="219"/>
      <c r="D10" s="219"/>
      <c r="E10" s="219"/>
      <c r="F10" s="239"/>
      <c r="G10" s="265" t="s">
        <v>81</v>
      </c>
      <c r="H10" s="224"/>
      <c r="I10" s="76"/>
      <c r="J10" s="266">
        <f>IF(G10="有","商業地域","")</f>
      </c>
      <c r="K10" s="266"/>
      <c r="L10" s="266"/>
      <c r="M10" s="76"/>
      <c r="N10" s="76"/>
      <c r="O10" s="76">
        <f>IF(G10="有","近隣商業地域","")</f>
      </c>
      <c r="P10" s="76"/>
      <c r="Q10" s="76"/>
      <c r="R10" s="76"/>
      <c r="S10" s="76"/>
      <c r="T10" s="76"/>
      <c r="U10" s="76">
        <f>IF(G10="有","その他","")</f>
      </c>
      <c r="V10" s="76"/>
      <c r="W10" s="77"/>
      <c r="X10" s="53"/>
      <c r="Y10" s="53"/>
      <c r="Z10" s="53"/>
      <c r="AA10" s="53"/>
      <c r="AB10" s="53"/>
    </row>
    <row r="11" spans="1:28" ht="18" customHeight="1">
      <c r="A11" s="267" t="s">
        <v>6</v>
      </c>
      <c r="B11" s="268"/>
      <c r="C11" s="268"/>
      <c r="D11" s="268"/>
      <c r="E11" s="268"/>
      <c r="F11" s="268"/>
      <c r="G11" s="26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270"/>
      <c r="X11" s="53"/>
      <c r="Y11" s="53"/>
      <c r="Z11" s="53"/>
      <c r="AA11" s="53"/>
      <c r="AB11" s="53"/>
    </row>
    <row r="12" spans="1:28" ht="18" customHeight="1">
      <c r="A12" s="271"/>
      <c r="B12" s="272"/>
      <c r="C12" s="272"/>
      <c r="D12" s="272"/>
      <c r="E12" s="272"/>
      <c r="F12" s="272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4"/>
      <c r="X12" s="53"/>
      <c r="Y12" s="53"/>
      <c r="Z12" s="53"/>
      <c r="AA12" s="53"/>
      <c r="AB12" s="53"/>
    </row>
    <row r="13" spans="1:28" ht="18" customHeight="1">
      <c r="A13" s="218" t="s">
        <v>22</v>
      </c>
      <c r="B13" s="219"/>
      <c r="C13" s="220" t="s">
        <v>26</v>
      </c>
      <c r="D13" s="220"/>
      <c r="E13" s="220"/>
      <c r="F13" s="220"/>
      <c r="G13" s="220"/>
      <c r="H13" s="78"/>
      <c r="I13" s="78"/>
      <c r="J13" s="264">
        <v>24</v>
      </c>
      <c r="K13" s="264"/>
      <c r="L13" s="73" t="s">
        <v>9</v>
      </c>
      <c r="M13" s="73" t="s">
        <v>27</v>
      </c>
      <c r="N13" s="79">
        <v>16</v>
      </c>
      <c r="O13" s="79" t="s">
        <v>79</v>
      </c>
      <c r="P13" s="73"/>
      <c r="Q13" s="73"/>
      <c r="R13" s="73"/>
      <c r="S13" s="73"/>
      <c r="T13" s="73"/>
      <c r="U13" s="73"/>
      <c r="V13" s="213" t="str">
        <f>IF(J13&gt;=N13,"OK","NG")</f>
        <v>OK</v>
      </c>
      <c r="W13" s="214"/>
      <c r="X13" s="53"/>
      <c r="Y13" s="53"/>
      <c r="Z13" s="53"/>
      <c r="AA13" s="53"/>
      <c r="AB13" s="53"/>
    </row>
    <row r="14" spans="1:28" ht="18" customHeight="1">
      <c r="A14" s="218" t="s">
        <v>29</v>
      </c>
      <c r="B14" s="219"/>
      <c r="C14" s="220" t="s">
        <v>2</v>
      </c>
      <c r="D14" s="220"/>
      <c r="E14" s="220"/>
      <c r="F14" s="220"/>
      <c r="G14" s="73"/>
      <c r="H14" s="73"/>
      <c r="I14" s="73"/>
      <c r="J14" s="228" t="str">
        <f>IF(J4+T4&gt;=30,"必要","不要")</f>
        <v>必要</v>
      </c>
      <c r="K14" s="228"/>
      <c r="L14" s="73"/>
      <c r="M14" s="73"/>
      <c r="N14" s="219"/>
      <c r="O14" s="219"/>
      <c r="P14" s="72"/>
      <c r="Q14" s="256"/>
      <c r="R14" s="256"/>
      <c r="S14" s="72"/>
      <c r="T14" s="72"/>
      <c r="U14" s="72"/>
      <c r="V14" s="72"/>
      <c r="W14" s="75"/>
      <c r="X14" s="53"/>
      <c r="Y14" s="53"/>
      <c r="Z14" s="53"/>
      <c r="AA14" s="53"/>
      <c r="AB14" s="53"/>
    </row>
    <row r="15" spans="1:28" ht="18" customHeight="1">
      <c r="A15" s="237" t="s">
        <v>23</v>
      </c>
      <c r="B15" s="219"/>
      <c r="C15" s="219"/>
      <c r="D15" s="219"/>
      <c r="E15" s="219"/>
      <c r="F15" s="239"/>
      <c r="G15" s="257"/>
      <c r="H15" s="258"/>
      <c r="I15" s="258"/>
      <c r="J15" s="259"/>
      <c r="K15" s="80"/>
      <c r="L15" s="260">
        <f>IF(G15="有","所有者が入居","")</f>
      </c>
      <c r="M15" s="260"/>
      <c r="N15" s="260"/>
      <c r="O15" s="260"/>
      <c r="P15" s="56"/>
      <c r="Q15" s="261">
        <f>IF(G15="有","近隣に居住し自ら管理をする","")</f>
      </c>
      <c r="R15" s="261"/>
      <c r="S15" s="261"/>
      <c r="T15" s="261"/>
      <c r="U15" s="261"/>
      <c r="V15" s="261"/>
      <c r="W15" s="262"/>
      <c r="X15" s="53"/>
      <c r="Y15" s="53"/>
      <c r="Z15" s="53"/>
      <c r="AA15" s="53"/>
      <c r="AB15" s="53"/>
    </row>
    <row r="16" spans="1:28" ht="18" customHeight="1">
      <c r="A16" s="222" t="s">
        <v>24</v>
      </c>
      <c r="B16" s="223"/>
      <c r="C16" s="263" t="s">
        <v>31</v>
      </c>
      <c r="D16" s="263"/>
      <c r="E16" s="263"/>
      <c r="F16" s="263"/>
      <c r="G16" s="263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3"/>
      <c r="X16" s="53"/>
      <c r="Y16" s="53"/>
      <c r="Z16" s="53"/>
      <c r="AA16" s="53"/>
      <c r="AB16" s="53"/>
    </row>
    <row r="17" spans="1:28" ht="18" customHeight="1">
      <c r="A17" s="84"/>
      <c r="B17" s="85"/>
      <c r="C17" s="253" t="s">
        <v>33</v>
      </c>
      <c r="D17" s="253"/>
      <c r="E17" s="253"/>
      <c r="F17" s="85"/>
      <c r="G17" s="253" t="s">
        <v>15</v>
      </c>
      <c r="H17" s="253"/>
      <c r="I17" s="253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53"/>
      <c r="Y17" s="53"/>
      <c r="Z17" s="53"/>
      <c r="AA17" s="53"/>
      <c r="AB17" s="53"/>
    </row>
    <row r="18" spans="1:28" ht="21">
      <c r="A18" s="84"/>
      <c r="B18" s="85" t="s">
        <v>11</v>
      </c>
      <c r="C18" s="254">
        <f>J4</f>
        <v>1</v>
      </c>
      <c r="D18" s="254"/>
      <c r="E18" s="85" t="s">
        <v>5</v>
      </c>
      <c r="F18" s="85" t="s">
        <v>34</v>
      </c>
      <c r="G18" s="254">
        <f>T4</f>
        <v>50</v>
      </c>
      <c r="H18" s="254"/>
      <c r="I18" s="236" t="s">
        <v>32</v>
      </c>
      <c r="J18" s="236"/>
      <c r="K18" s="236"/>
      <c r="L18" s="255" t="str">
        <f>IF(AND(S3="商業地域",S3="近隣商業地域"),"0.4",IF(OR(S3="商業地域",S3="近隣商業地域"),"0.4","0.7"))</f>
        <v>0.7</v>
      </c>
      <c r="M18" s="255"/>
      <c r="N18" s="255"/>
      <c r="O18" s="85" t="s">
        <v>35</v>
      </c>
      <c r="P18" s="249">
        <f>ROUNDUP((C18+G18/2)*L18,0)</f>
        <v>19</v>
      </c>
      <c r="Q18" s="250"/>
      <c r="R18" s="251"/>
      <c r="S18" s="85" t="s">
        <v>37</v>
      </c>
      <c r="T18" s="85"/>
      <c r="U18" s="85"/>
      <c r="V18" s="85"/>
      <c r="W18" s="86"/>
      <c r="X18" s="53"/>
      <c r="Y18" s="53"/>
      <c r="Z18" s="53"/>
      <c r="AA18" s="53"/>
      <c r="AB18" s="53"/>
    </row>
    <row r="19" spans="1:28" ht="1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212" t="s">
        <v>82</v>
      </c>
      <c r="P19" s="212"/>
      <c r="Q19" s="212"/>
      <c r="R19" s="212"/>
      <c r="S19" s="212"/>
      <c r="T19" s="212"/>
      <c r="U19" s="85"/>
      <c r="V19" s="85"/>
      <c r="W19" s="86"/>
      <c r="X19" s="53"/>
      <c r="Y19" s="53"/>
      <c r="Z19" s="53"/>
      <c r="AA19" s="53"/>
      <c r="AB19" s="53"/>
    </row>
    <row r="20" spans="1:28" ht="15">
      <c r="A20" s="84"/>
      <c r="B20" s="85"/>
      <c r="C20" s="240" t="s">
        <v>56</v>
      </c>
      <c r="D20" s="240"/>
      <c r="E20" s="240"/>
      <c r="F20" s="240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53"/>
      <c r="Y20" s="53"/>
      <c r="Z20" s="53"/>
      <c r="AA20" s="53"/>
      <c r="AB20" s="53"/>
    </row>
    <row r="21" spans="1:28" ht="21">
      <c r="A21" s="84"/>
      <c r="B21" s="85"/>
      <c r="C21" s="247">
        <f>K5</f>
        <v>200</v>
      </c>
      <c r="D21" s="247"/>
      <c r="E21" s="87" t="s">
        <v>9</v>
      </c>
      <c r="F21" s="87" t="s">
        <v>25</v>
      </c>
      <c r="G21" s="248">
        <v>150</v>
      </c>
      <c r="H21" s="248"/>
      <c r="I21" s="87" t="s">
        <v>9</v>
      </c>
      <c r="J21" s="87" t="s">
        <v>36</v>
      </c>
      <c r="K21" s="249">
        <f>ROUNDUP(C21/G21,0)</f>
        <v>2</v>
      </c>
      <c r="L21" s="250"/>
      <c r="M21" s="251"/>
      <c r="N21" s="85" t="s">
        <v>38</v>
      </c>
      <c r="O21" s="85"/>
      <c r="P21" s="85"/>
      <c r="Q21" s="236"/>
      <c r="R21" s="236"/>
      <c r="S21" s="236"/>
      <c r="T21" s="85"/>
      <c r="U21" s="85"/>
      <c r="V21" s="85"/>
      <c r="W21" s="86"/>
      <c r="X21" s="53"/>
      <c r="Y21" s="53"/>
      <c r="Z21" s="53"/>
      <c r="AA21" s="53"/>
      <c r="AB21" s="53"/>
    </row>
    <row r="22" spans="1:28" ht="15">
      <c r="A22" s="84"/>
      <c r="B22" s="85"/>
      <c r="C22" s="85"/>
      <c r="D22" s="85"/>
      <c r="E22" s="85"/>
      <c r="F22" s="85"/>
      <c r="G22" s="85"/>
      <c r="H22" s="85"/>
      <c r="I22" s="85"/>
      <c r="J22" s="212" t="s">
        <v>82</v>
      </c>
      <c r="K22" s="212"/>
      <c r="L22" s="212"/>
      <c r="M22" s="212"/>
      <c r="N22" s="212"/>
      <c r="O22" s="212"/>
      <c r="P22" s="85"/>
      <c r="Q22" s="85"/>
      <c r="R22" s="85"/>
      <c r="S22" s="85"/>
      <c r="T22" s="85"/>
      <c r="U22" s="85"/>
      <c r="V22" s="85"/>
      <c r="W22" s="86"/>
      <c r="X22" s="53"/>
      <c r="Y22" s="53"/>
      <c r="Z22" s="53"/>
      <c r="AA22" s="53"/>
      <c r="AB22" s="53"/>
    </row>
    <row r="23" spans="1:28" ht="15" customHeight="1">
      <c r="A23" s="84"/>
      <c r="B23" s="85"/>
      <c r="C23" s="240" t="s">
        <v>57</v>
      </c>
      <c r="D23" s="240"/>
      <c r="E23" s="240"/>
      <c r="F23" s="240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241" t="s">
        <v>73</v>
      </c>
      <c r="R23" s="241"/>
      <c r="S23" s="242"/>
      <c r="T23" s="243">
        <f>P18+K21+K24</f>
        <v>21</v>
      </c>
      <c r="U23" s="244"/>
      <c r="V23" s="85"/>
      <c r="W23" s="86"/>
      <c r="X23" s="53"/>
      <c r="Y23" s="53"/>
      <c r="Z23" s="53"/>
      <c r="AA23" s="53"/>
      <c r="AB23" s="53"/>
    </row>
    <row r="24" spans="1:28" ht="21" customHeight="1">
      <c r="A24" s="84"/>
      <c r="B24" s="85"/>
      <c r="C24" s="247">
        <f>T5</f>
        <v>0</v>
      </c>
      <c r="D24" s="247"/>
      <c r="E24" s="87" t="s">
        <v>9</v>
      </c>
      <c r="F24" s="87" t="s">
        <v>25</v>
      </c>
      <c r="G24" s="248">
        <v>200</v>
      </c>
      <c r="H24" s="248"/>
      <c r="I24" s="87" t="s">
        <v>9</v>
      </c>
      <c r="J24" s="87" t="s">
        <v>36</v>
      </c>
      <c r="K24" s="249">
        <f>ROUNDUP(C24/G24,0)</f>
        <v>0</v>
      </c>
      <c r="L24" s="250"/>
      <c r="M24" s="251"/>
      <c r="N24" s="85" t="s">
        <v>58</v>
      </c>
      <c r="O24" s="85"/>
      <c r="P24" s="85"/>
      <c r="Q24" s="212" t="s">
        <v>41</v>
      </c>
      <c r="R24" s="212"/>
      <c r="S24" s="252"/>
      <c r="T24" s="245"/>
      <c r="U24" s="246"/>
      <c r="V24" s="85" t="s">
        <v>61</v>
      </c>
      <c r="W24" s="86"/>
      <c r="X24" s="53"/>
      <c r="Y24" s="90"/>
      <c r="Z24" s="53"/>
      <c r="AA24" s="53"/>
      <c r="AB24" s="53"/>
    </row>
    <row r="25" spans="1:28" ht="12" customHeight="1">
      <c r="A25" s="84"/>
      <c r="B25" s="85"/>
      <c r="C25" s="88"/>
      <c r="D25" s="88"/>
      <c r="E25" s="87"/>
      <c r="F25" s="87"/>
      <c r="G25" s="89"/>
      <c r="H25" s="89"/>
      <c r="I25" s="87"/>
      <c r="J25" s="212" t="s">
        <v>82</v>
      </c>
      <c r="K25" s="212"/>
      <c r="L25" s="212"/>
      <c r="M25" s="212"/>
      <c r="N25" s="212"/>
      <c r="O25" s="212"/>
      <c r="P25" s="85"/>
      <c r="Q25" s="91"/>
      <c r="R25" s="91"/>
      <c r="S25" s="91"/>
      <c r="T25" s="92"/>
      <c r="U25" s="92"/>
      <c r="V25" s="85"/>
      <c r="W25" s="86"/>
      <c r="X25" s="53"/>
      <c r="Y25" s="90"/>
      <c r="Z25" s="53"/>
      <c r="AA25" s="53"/>
      <c r="AB25" s="53"/>
    </row>
    <row r="26" spans="1:28" ht="18" customHeight="1">
      <c r="A26" s="235" t="s">
        <v>40</v>
      </c>
      <c r="B26" s="236"/>
      <c r="C26" s="236"/>
      <c r="D26" s="236"/>
      <c r="E26" s="236"/>
      <c r="F26" s="236"/>
      <c r="G26" s="236"/>
      <c r="H26" s="236"/>
      <c r="I26" s="236"/>
      <c r="J26" s="85"/>
      <c r="K26" s="85"/>
      <c r="L26" s="85"/>
      <c r="M26" s="85"/>
      <c r="N26" s="85"/>
      <c r="O26" s="85"/>
      <c r="P26" s="94"/>
      <c r="Q26" s="94"/>
      <c r="R26" s="94"/>
      <c r="S26" s="94"/>
      <c r="T26" s="92"/>
      <c r="U26" s="92"/>
      <c r="V26" s="85"/>
      <c r="W26" s="86"/>
      <c r="X26" s="53"/>
      <c r="Y26" s="53"/>
      <c r="Z26" s="53"/>
      <c r="AA26" s="53"/>
      <c r="AB26" s="53"/>
    </row>
    <row r="27" spans="1:28" ht="18" customHeight="1">
      <c r="A27" s="93"/>
      <c r="B27" s="55" t="s">
        <v>62</v>
      </c>
      <c r="C27" s="87"/>
      <c r="D27" s="87"/>
      <c r="E27" s="87"/>
      <c r="F27" s="87"/>
      <c r="G27" s="87"/>
      <c r="H27" s="95"/>
      <c r="I27" s="87"/>
      <c r="J27" s="87"/>
      <c r="K27" s="87"/>
      <c r="L27" s="87"/>
      <c r="M27" s="230" t="s">
        <v>74</v>
      </c>
      <c r="N27" s="230"/>
      <c r="O27" s="87"/>
      <c r="P27" s="95"/>
      <c r="Q27" s="87"/>
      <c r="R27" s="87"/>
      <c r="S27" s="87"/>
      <c r="T27" s="96"/>
      <c r="U27" s="96"/>
      <c r="V27" s="85"/>
      <c r="W27" s="86"/>
      <c r="X27" s="53"/>
      <c r="Y27" s="68"/>
      <c r="Z27" s="53"/>
      <c r="AA27" s="53"/>
      <c r="AB27" s="53"/>
    </row>
    <row r="28" spans="1:28" ht="18" customHeight="1">
      <c r="A28" s="237"/>
      <c r="B28" s="219"/>
      <c r="C28" s="238" t="s">
        <v>42</v>
      </c>
      <c r="D28" s="219"/>
      <c r="E28" s="219"/>
      <c r="F28" s="219"/>
      <c r="G28" s="238" t="s">
        <v>70</v>
      </c>
      <c r="H28" s="219"/>
      <c r="I28" s="219"/>
      <c r="J28" s="239"/>
      <c r="K28" s="238" t="s">
        <v>8</v>
      </c>
      <c r="L28" s="219"/>
      <c r="M28" s="219"/>
      <c r="N28" s="239"/>
      <c r="O28" s="238" t="s">
        <v>43</v>
      </c>
      <c r="P28" s="219"/>
      <c r="Q28" s="219"/>
      <c r="R28" s="239"/>
      <c r="S28" s="219" t="s">
        <v>69</v>
      </c>
      <c r="T28" s="219"/>
      <c r="U28" s="219"/>
      <c r="V28" s="219"/>
      <c r="W28" s="232"/>
      <c r="X28" s="53"/>
      <c r="Y28" s="53"/>
      <c r="Z28" s="53"/>
      <c r="AA28" s="53"/>
      <c r="AB28" s="53"/>
    </row>
    <row r="29" spans="1:28" ht="18" customHeight="1">
      <c r="A29" s="138" t="s">
        <v>71</v>
      </c>
      <c r="B29" s="139"/>
      <c r="C29" s="97"/>
      <c r="D29" s="233">
        <v>15</v>
      </c>
      <c r="E29" s="233"/>
      <c r="F29" s="98" t="s">
        <v>0</v>
      </c>
      <c r="G29" s="99"/>
      <c r="H29" s="233"/>
      <c r="I29" s="233"/>
      <c r="J29" s="98" t="s">
        <v>0</v>
      </c>
      <c r="K29" s="99"/>
      <c r="L29" s="233"/>
      <c r="M29" s="233"/>
      <c r="N29" s="98" t="s">
        <v>0</v>
      </c>
      <c r="O29" s="99"/>
      <c r="P29" s="233"/>
      <c r="Q29" s="233"/>
      <c r="R29" s="98" t="s">
        <v>0</v>
      </c>
      <c r="S29" s="100"/>
      <c r="T29" s="234">
        <f>D29+H29+L29+P29</f>
        <v>15</v>
      </c>
      <c r="U29" s="234"/>
      <c r="V29" s="234"/>
      <c r="W29" s="101" t="s">
        <v>61</v>
      </c>
      <c r="X29" s="53"/>
      <c r="Y29" s="53"/>
      <c r="Z29" s="53"/>
      <c r="AA29" s="53"/>
      <c r="AB29" s="53"/>
    </row>
    <row r="30" spans="1:28" ht="18" customHeight="1">
      <c r="A30" s="140" t="s">
        <v>72</v>
      </c>
      <c r="B30" s="141"/>
      <c r="C30" s="102" t="str">
        <f>IF(M27="有","(","")</f>
        <v>(</v>
      </c>
      <c r="D30" s="230">
        <v>6</v>
      </c>
      <c r="E30" s="230"/>
      <c r="F30" s="103" t="str">
        <f>IF(M27="有","台)","")</f>
        <v>台)</v>
      </c>
      <c r="G30" s="104" t="str">
        <f>IF(M27="有","(","")</f>
        <v>(</v>
      </c>
      <c r="H30" s="230"/>
      <c r="I30" s="230"/>
      <c r="J30" s="103" t="str">
        <f>IF(M27="有","台)","")</f>
        <v>台)</v>
      </c>
      <c r="K30" s="104" t="str">
        <f>IF(M27="有","(","")</f>
        <v>(</v>
      </c>
      <c r="L30" s="230"/>
      <c r="M30" s="230"/>
      <c r="N30" s="103" t="str">
        <f>IF(M27="有","台)","")</f>
        <v>台)</v>
      </c>
      <c r="O30" s="104" t="str">
        <f>IF(M27="有","(","")</f>
        <v>(</v>
      </c>
      <c r="P30" s="230"/>
      <c r="Q30" s="230"/>
      <c r="R30" s="103" t="str">
        <f>IF(M27="有","台)","")</f>
        <v>台)</v>
      </c>
      <c r="S30" s="105" t="str">
        <f>IF(M27="有","(","")</f>
        <v>(</v>
      </c>
      <c r="T30" s="231">
        <f>D30+H30+L30+P30</f>
        <v>6</v>
      </c>
      <c r="U30" s="231"/>
      <c r="V30" s="231"/>
      <c r="W30" s="106" t="str">
        <f>IF(M27="有","台)","")</f>
        <v>台)</v>
      </c>
      <c r="X30" s="53"/>
      <c r="Y30" s="53"/>
      <c r="Z30" s="53"/>
      <c r="AA30" s="53"/>
      <c r="AB30" s="53"/>
    </row>
    <row r="31" spans="1:28" s="36" customFormat="1" ht="36" customHeight="1">
      <c r="A31" s="107"/>
      <c r="B31" s="119" t="s">
        <v>63</v>
      </c>
      <c r="C31" s="119"/>
      <c r="D31" s="119"/>
      <c r="E31" s="128">
        <f>T23</f>
        <v>21</v>
      </c>
      <c r="F31" s="129"/>
      <c r="G31" s="108" t="s">
        <v>61</v>
      </c>
      <c r="H31" s="131" t="s">
        <v>64</v>
      </c>
      <c r="I31" s="131"/>
      <c r="J31" s="119" t="s">
        <v>65</v>
      </c>
      <c r="K31" s="119"/>
      <c r="L31" s="119"/>
      <c r="M31" s="128">
        <f>T29+T30</f>
        <v>21</v>
      </c>
      <c r="N31" s="129"/>
      <c r="O31" s="109" t="s">
        <v>61</v>
      </c>
      <c r="P31" s="132" t="s">
        <v>66</v>
      </c>
      <c r="Q31" s="132"/>
      <c r="R31" s="132"/>
      <c r="S31" s="132"/>
      <c r="T31" s="229" t="str">
        <f>IF(M31&gt;=E31,"OK","NG")</f>
        <v>OK</v>
      </c>
      <c r="U31" s="229"/>
      <c r="V31" s="229"/>
      <c r="W31" s="110"/>
      <c r="X31" s="111"/>
      <c r="Y31" s="111"/>
      <c r="Z31" s="111"/>
      <c r="AA31" s="111"/>
      <c r="AB31" s="111"/>
    </row>
    <row r="32" spans="1:28" s="36" customFormat="1" ht="36" customHeight="1">
      <c r="A32" s="107"/>
      <c r="B32" s="119" t="str">
        <f>IF(M27="有","敷地内台数","")</f>
        <v>敷地内台数</v>
      </c>
      <c r="C32" s="119"/>
      <c r="D32" s="119"/>
      <c r="E32" s="128">
        <f>IF(M27="有",T29,"")</f>
        <v>15</v>
      </c>
      <c r="F32" s="129"/>
      <c r="G32" s="108" t="str">
        <f>IF(M27="有","台","")</f>
        <v>台</v>
      </c>
      <c r="H32" s="131" t="str">
        <f>IF(M27="有","≧","")</f>
        <v>≧</v>
      </c>
      <c r="I32" s="131"/>
      <c r="J32" s="119" t="str">
        <f>IF(M27="有","敷地外台数","")</f>
        <v>敷地外台数</v>
      </c>
      <c r="K32" s="119"/>
      <c r="L32" s="119"/>
      <c r="M32" s="128">
        <f>IF(M27="有",T30,"")</f>
        <v>6</v>
      </c>
      <c r="N32" s="129"/>
      <c r="O32" s="109" t="str">
        <f>IF(M27="有","台","")</f>
        <v>台</v>
      </c>
      <c r="P32" s="132" t="str">
        <f>IF(M27="有","敷地外駐車設置  台数判定","")</f>
        <v>敷地外駐車設置  台数判定</v>
      </c>
      <c r="Q32" s="132"/>
      <c r="R32" s="132"/>
      <c r="S32" s="132"/>
      <c r="T32" s="229" t="str">
        <f>IF(M27="有",(IF(M32&lt;=E32,"OK","NG")),"")</f>
        <v>OK</v>
      </c>
      <c r="U32" s="229"/>
      <c r="V32" s="229"/>
      <c r="W32" s="110"/>
      <c r="X32" s="111"/>
      <c r="Y32" s="111"/>
      <c r="Z32" s="111"/>
      <c r="AA32" s="111"/>
      <c r="AB32" s="111"/>
    </row>
    <row r="33" spans="1:28" ht="18" customHeight="1">
      <c r="A33" s="222" t="s">
        <v>44</v>
      </c>
      <c r="B33" s="223"/>
      <c r="C33" s="220" t="s">
        <v>45</v>
      </c>
      <c r="D33" s="220"/>
      <c r="E33" s="220"/>
      <c r="F33" s="220"/>
      <c r="G33" s="220"/>
      <c r="H33" s="220"/>
      <c r="I33" s="224">
        <v>50</v>
      </c>
      <c r="J33" s="224"/>
      <c r="K33" s="224"/>
      <c r="L33" s="73" t="s">
        <v>61</v>
      </c>
      <c r="M33" s="225" t="s">
        <v>27</v>
      </c>
      <c r="N33" s="225"/>
      <c r="O33" s="73" t="s">
        <v>28</v>
      </c>
      <c r="P33" s="73"/>
      <c r="Q33" s="73"/>
      <c r="R33" s="72" t="s">
        <v>11</v>
      </c>
      <c r="S33" s="228">
        <f>J4+T4</f>
        <v>51</v>
      </c>
      <c r="T33" s="228"/>
      <c r="U33" s="219" t="s">
        <v>30</v>
      </c>
      <c r="V33" s="219"/>
      <c r="W33" s="112" t="str">
        <f>IF(I33&gt;=S33,"OK","NG")</f>
        <v>NG</v>
      </c>
      <c r="X33" s="53"/>
      <c r="Y33" s="53"/>
      <c r="Z33" s="53"/>
      <c r="AA33" s="53"/>
      <c r="AB33" s="53"/>
    </row>
    <row r="34" spans="1:28" ht="18" customHeight="1">
      <c r="A34" s="222" t="s">
        <v>39</v>
      </c>
      <c r="B34" s="223"/>
      <c r="C34" s="220" t="s">
        <v>46</v>
      </c>
      <c r="D34" s="220"/>
      <c r="E34" s="220"/>
      <c r="F34" s="220"/>
      <c r="G34" s="220"/>
      <c r="H34" s="220"/>
      <c r="I34" s="227" t="s">
        <v>78</v>
      </c>
      <c r="J34" s="227"/>
      <c r="K34" s="227"/>
      <c r="L34" s="81" t="s">
        <v>52</v>
      </c>
      <c r="M34" s="79"/>
      <c r="N34" s="224" t="s">
        <v>53</v>
      </c>
      <c r="O34" s="224"/>
      <c r="P34" s="224"/>
      <c r="Q34" s="224"/>
      <c r="R34" s="224"/>
      <c r="S34" s="224"/>
      <c r="T34" s="73" t="s">
        <v>54</v>
      </c>
      <c r="U34" s="79"/>
      <c r="V34" s="79"/>
      <c r="W34" s="113" t="str">
        <f>IF(AND(I34&lt;&gt;"",N34&lt;&gt;""),"OK","NG")</f>
        <v>OK</v>
      </c>
      <c r="X34" s="53"/>
      <c r="Y34" s="53"/>
      <c r="Z34" s="53"/>
      <c r="AA34" s="53"/>
      <c r="AB34" s="53"/>
    </row>
    <row r="35" spans="1:28" ht="18" customHeight="1">
      <c r="A35" s="222" t="s">
        <v>47</v>
      </c>
      <c r="B35" s="223"/>
      <c r="C35" s="220" t="s">
        <v>48</v>
      </c>
      <c r="D35" s="220"/>
      <c r="E35" s="220"/>
      <c r="F35" s="220"/>
      <c r="G35" s="220"/>
      <c r="H35" s="220"/>
      <c r="I35" s="73"/>
      <c r="J35" s="73"/>
      <c r="K35" s="73"/>
      <c r="L35" s="73"/>
      <c r="M35" s="73"/>
      <c r="N35" s="221" t="s">
        <v>74</v>
      </c>
      <c r="O35" s="221"/>
      <c r="P35" s="221"/>
      <c r="Q35" s="73"/>
      <c r="R35" s="73"/>
      <c r="S35" s="73"/>
      <c r="T35" s="73"/>
      <c r="U35" s="73"/>
      <c r="V35" s="73"/>
      <c r="W35" s="112" t="str">
        <f>IF(N35="有","OK","NG")</f>
        <v>OK</v>
      </c>
      <c r="X35" s="53"/>
      <c r="Y35" s="53"/>
      <c r="Z35" s="53"/>
      <c r="AA35" s="53"/>
      <c r="AB35" s="53"/>
    </row>
    <row r="36" spans="1:28" ht="18" customHeight="1">
      <c r="A36" s="218" t="s">
        <v>49</v>
      </c>
      <c r="B36" s="219"/>
      <c r="C36" s="220" t="s">
        <v>50</v>
      </c>
      <c r="D36" s="220"/>
      <c r="E36" s="220"/>
      <c r="F36" s="220"/>
      <c r="G36" s="220"/>
      <c r="H36" s="220"/>
      <c r="I36" s="220"/>
      <c r="J36" s="220"/>
      <c r="K36" s="73"/>
      <c r="L36" s="73"/>
      <c r="M36" s="73"/>
      <c r="N36" s="221" t="s">
        <v>74</v>
      </c>
      <c r="O36" s="221"/>
      <c r="P36" s="221"/>
      <c r="Q36" s="73"/>
      <c r="R36" s="73"/>
      <c r="S36" s="73"/>
      <c r="T36" s="73"/>
      <c r="U36" s="73"/>
      <c r="V36" s="73"/>
      <c r="W36" s="112" t="str">
        <f>IF(N36="有","OK","NG")</f>
        <v>OK</v>
      </c>
      <c r="X36" s="53"/>
      <c r="Y36" s="53"/>
      <c r="Z36" s="53"/>
      <c r="AA36" s="53"/>
      <c r="AB36" s="53"/>
    </row>
    <row r="37" spans="1:28" ht="18" customHeight="1">
      <c r="A37" s="226" t="s">
        <v>51</v>
      </c>
      <c r="B37" s="223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53"/>
      <c r="Y37" s="53"/>
      <c r="Z37" s="53"/>
      <c r="AA37" s="53"/>
      <c r="AB37" s="53"/>
    </row>
    <row r="38" spans="1:28" ht="18" customHeight="1">
      <c r="A38" s="114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15"/>
      <c r="X38" s="53"/>
      <c r="Y38" s="53"/>
      <c r="Z38" s="53"/>
      <c r="AA38" s="53"/>
      <c r="AB38" s="53"/>
    </row>
    <row r="39" spans="1:28" ht="18" customHeight="1">
      <c r="A39" s="114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115"/>
      <c r="X39" s="53"/>
      <c r="Y39" s="53"/>
      <c r="Z39" s="53"/>
      <c r="AA39" s="53"/>
      <c r="AB39" s="53"/>
    </row>
    <row r="40" spans="1:28" ht="18" customHeight="1">
      <c r="A40" s="114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115"/>
      <c r="X40" s="53"/>
      <c r="Y40" s="53"/>
      <c r="Z40" s="53"/>
      <c r="AA40" s="53"/>
      <c r="AB40" s="53"/>
    </row>
    <row r="41" spans="1:28" ht="18" customHeight="1" thickBot="1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8"/>
      <c r="X41" s="53"/>
      <c r="Y41" s="53"/>
      <c r="Z41" s="53"/>
      <c r="AA41" s="53"/>
      <c r="AB41" s="53"/>
    </row>
    <row r="42" spans="1:28" ht="13.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</sheetData>
  <sheetProtection selectLockedCells="1"/>
  <mergeCells count="120">
    <mergeCell ref="K5:M5"/>
    <mergeCell ref="T5:V5"/>
    <mergeCell ref="B2:F2"/>
    <mergeCell ref="A3:D3"/>
    <mergeCell ref="E3:F3"/>
    <mergeCell ref="G3:O3"/>
    <mergeCell ref="P3:R3"/>
    <mergeCell ref="S3:W3"/>
    <mergeCell ref="N9:O9"/>
    <mergeCell ref="P9:Q9"/>
    <mergeCell ref="U9:V9"/>
    <mergeCell ref="A4:D4"/>
    <mergeCell ref="E4:I4"/>
    <mergeCell ref="J4:L4"/>
    <mergeCell ref="O4:S4"/>
    <mergeCell ref="T4:V4"/>
    <mergeCell ref="A5:D5"/>
    <mergeCell ref="F5:G5"/>
    <mergeCell ref="B7:F7"/>
    <mergeCell ref="A8:B8"/>
    <mergeCell ref="B9:C9"/>
    <mergeCell ref="D9:E9"/>
    <mergeCell ref="H9:I9"/>
    <mergeCell ref="J9:K9"/>
    <mergeCell ref="A10:F10"/>
    <mergeCell ref="G10:H10"/>
    <mergeCell ref="J10:L10"/>
    <mergeCell ref="A11:F11"/>
    <mergeCell ref="G11:W11"/>
    <mergeCell ref="A12:W12"/>
    <mergeCell ref="A13:B13"/>
    <mergeCell ref="C13:G13"/>
    <mergeCell ref="J13:K13"/>
    <mergeCell ref="A14:B14"/>
    <mergeCell ref="C14:F14"/>
    <mergeCell ref="J14:K14"/>
    <mergeCell ref="Q14:R14"/>
    <mergeCell ref="A15:F15"/>
    <mergeCell ref="G15:J15"/>
    <mergeCell ref="L15:O15"/>
    <mergeCell ref="Q15:W15"/>
    <mergeCell ref="A16:B16"/>
    <mergeCell ref="C16:G16"/>
    <mergeCell ref="N14:O14"/>
    <mergeCell ref="C17:E17"/>
    <mergeCell ref="G17:I17"/>
    <mergeCell ref="C18:D18"/>
    <mergeCell ref="G18:H18"/>
    <mergeCell ref="I18:K18"/>
    <mergeCell ref="L18:N18"/>
    <mergeCell ref="P18:R18"/>
    <mergeCell ref="C20:F20"/>
    <mergeCell ref="C21:D21"/>
    <mergeCell ref="G21:H21"/>
    <mergeCell ref="K21:M21"/>
    <mergeCell ref="Q21:S21"/>
    <mergeCell ref="O19:T19"/>
    <mergeCell ref="C23:F23"/>
    <mergeCell ref="Q23:S23"/>
    <mergeCell ref="T23:U24"/>
    <mergeCell ref="C24:D24"/>
    <mergeCell ref="G24:H24"/>
    <mergeCell ref="K24:M24"/>
    <mergeCell ref="Q24:S24"/>
    <mergeCell ref="A26:I26"/>
    <mergeCell ref="A28:B28"/>
    <mergeCell ref="C28:F28"/>
    <mergeCell ref="G28:J28"/>
    <mergeCell ref="K28:N28"/>
    <mergeCell ref="O28:R28"/>
    <mergeCell ref="M27:N27"/>
    <mergeCell ref="S28:W28"/>
    <mergeCell ref="A29:B29"/>
    <mergeCell ref="D29:E29"/>
    <mergeCell ref="H29:I29"/>
    <mergeCell ref="L29:M29"/>
    <mergeCell ref="P29:Q29"/>
    <mergeCell ref="T29:V29"/>
    <mergeCell ref="A30:B30"/>
    <mergeCell ref="D30:E30"/>
    <mergeCell ref="H30:I30"/>
    <mergeCell ref="L30:M30"/>
    <mergeCell ref="P30:Q30"/>
    <mergeCell ref="T30:V30"/>
    <mergeCell ref="B31:D31"/>
    <mergeCell ref="E31:F31"/>
    <mergeCell ref="H31:I31"/>
    <mergeCell ref="J31:L31"/>
    <mergeCell ref="M31:N31"/>
    <mergeCell ref="P31:S31"/>
    <mergeCell ref="S33:T33"/>
    <mergeCell ref="U33:V33"/>
    <mergeCell ref="T31:V31"/>
    <mergeCell ref="B32:D32"/>
    <mergeCell ref="E32:F32"/>
    <mergeCell ref="H32:I32"/>
    <mergeCell ref="J32:L32"/>
    <mergeCell ref="M32:N32"/>
    <mergeCell ref="P32:S32"/>
    <mergeCell ref="T32:V32"/>
    <mergeCell ref="I33:K33"/>
    <mergeCell ref="M33:N33"/>
    <mergeCell ref="A37:B37"/>
    <mergeCell ref="A34:B34"/>
    <mergeCell ref="C34:H34"/>
    <mergeCell ref="I34:K34"/>
    <mergeCell ref="N34:S34"/>
    <mergeCell ref="A35:B35"/>
    <mergeCell ref="C35:H35"/>
    <mergeCell ref="N35:P35"/>
    <mergeCell ref="J22:O22"/>
    <mergeCell ref="J25:O25"/>
    <mergeCell ref="V13:W13"/>
    <mergeCell ref="F1:R1"/>
    <mergeCell ref="U8:W8"/>
    <mergeCell ref="A36:B36"/>
    <mergeCell ref="C36:J36"/>
    <mergeCell ref="N36:P36"/>
    <mergeCell ref="A33:B33"/>
    <mergeCell ref="C33:H33"/>
  </mergeCells>
  <conditionalFormatting sqref="G15:J15">
    <cfRule type="expression" priority="5" dxfId="0">
      <formula>COUNTIF(J14,"必要")</formula>
    </cfRule>
  </conditionalFormatting>
  <conditionalFormatting sqref="H5:W5">
    <cfRule type="expression" priority="4" dxfId="0" stopIfTrue="1">
      <formula>COUNTIF($F$5,"有")</formula>
    </cfRule>
  </conditionalFormatting>
  <conditionalFormatting sqref="K15:W15">
    <cfRule type="expression" priority="3" dxfId="0" stopIfTrue="1">
      <formula>COUNTIF($G$15,"有")</formula>
    </cfRule>
  </conditionalFormatting>
  <conditionalFormatting sqref="A11:W12">
    <cfRule type="expression" priority="1" dxfId="0" stopIfTrue="1">
      <formula>COUNTIF($G$10:$H$10,"有")</formula>
    </cfRule>
  </conditionalFormatting>
  <conditionalFormatting sqref="I10:W10">
    <cfRule type="expression" priority="2" dxfId="0" stopIfTrue="1">
      <formula>COUNTIF($G$10,"有")</formula>
    </cfRule>
  </conditionalFormatting>
  <dataValidations count="5">
    <dataValidation type="list" allowBlank="1" showInputMessage="1" showErrorMessage="1" sqref="F5:G5 G10:H10 G15:J15 M27:N27">
      <formula1>"無,有"</formula1>
    </dataValidation>
    <dataValidation type="list" allowBlank="1" showInputMessage="1" showErrorMessage="1" sqref="N34">
      <formula1>"東部管理センター,西部管理センター"</formula1>
    </dataValidation>
    <dataValidation type="list" allowBlank="1" showInputMessage="1" showErrorMessage="1" sqref="I34">
      <formula1>"1カ所,2カ所,3カ所以上"</formula1>
    </dataValidation>
    <dataValidation type="list" allowBlank="1" showInputMessage="1" showErrorMessage="1" sqref="S3:W3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用途地域の指定のない地域"</formula1>
    </dataValidation>
    <dataValidation type="list" allowBlank="1" showInputMessage="1" showErrorMessage="1" sqref="N35:P36">
      <formula1>"有,無"</formula1>
    </dataValidation>
  </dataValidations>
  <printOptions horizontalCentered="1" verticalCentered="1"/>
  <pageMargins left="0.25" right="0.25" top="0.75" bottom="0.75" header="0.3" footer="0.3"/>
  <pageSetup blackAndWhite="1" firstPageNumber="0" useFirstPageNumber="1" fitToHeight="1" fitToWidth="1"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2023-01-27T06:22:06Z</cp:lastPrinted>
  <dcterms:created xsi:type="dcterms:W3CDTF">2010-09-09T05:46:49Z</dcterms:created>
  <dcterms:modified xsi:type="dcterms:W3CDTF">2023-04-21T00:48:03Z</dcterms:modified>
  <cp:category/>
  <cp:version/>
  <cp:contentType/>
  <cp:contentStatus/>
</cp:coreProperties>
</file>